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kumenty\Rekonštrukcia depozitu a dobudovanie depozitu LC\"/>
    </mc:Choice>
  </mc:AlternateContent>
  <bookViews>
    <workbookView xWindow="0" yWindow="0" windowWidth="16170" windowHeight="6030"/>
  </bookViews>
  <sheets>
    <sheet name="Rekapitulácia stavby" sheetId="1" r:id="rId1"/>
    <sheet name="001 - Architektúra a stav..." sheetId="2" r:id="rId2"/>
    <sheet name="001 - Bleskozvod" sheetId="3" r:id="rId3"/>
    <sheet name="002 - Elektroinštalácia" sheetId="4" r:id="rId4"/>
    <sheet name="003 - Prípojka NN" sheetId="5" r:id="rId5"/>
    <sheet name="003 - Zdravotechnika" sheetId="6" r:id="rId6"/>
    <sheet name="004 - Vykurovanie, VZT" sheetId="7" r:id="rId7"/>
  </sheets>
  <definedNames>
    <definedName name="_xlnm._FilterDatabase" localSheetId="1" hidden="1">'001 - Architektúra a stav...'!$C$143:$K$1354</definedName>
    <definedName name="_xlnm._FilterDatabase" localSheetId="2" hidden="1">'001 - Bleskozvod'!$C$126:$K$181</definedName>
    <definedName name="_xlnm._FilterDatabase" localSheetId="3" hidden="1">'002 - Elektroinštalácia'!$C$128:$K$209</definedName>
    <definedName name="_xlnm._FilterDatabase" localSheetId="4" hidden="1">'003 - Prípojka NN'!$C$126:$K$167</definedName>
    <definedName name="_xlnm._FilterDatabase" localSheetId="5" hidden="1">'003 - Zdravotechnika'!$C$133:$K$289</definedName>
    <definedName name="_xlnm._FilterDatabase" localSheetId="6" hidden="1">'004 - Vykurovanie, VZT'!$C$129:$K$231</definedName>
    <definedName name="_xlnm.Print_Titles" localSheetId="1">'001 - Architektúra a stav...'!$143:$143</definedName>
    <definedName name="_xlnm.Print_Titles" localSheetId="2">'001 - Bleskozvod'!$126:$126</definedName>
    <definedName name="_xlnm.Print_Titles" localSheetId="3">'002 - Elektroinštalácia'!$128:$128</definedName>
    <definedName name="_xlnm.Print_Titles" localSheetId="4">'003 - Prípojka NN'!$126:$126</definedName>
    <definedName name="_xlnm.Print_Titles" localSheetId="5">'003 - Zdravotechnika'!$133:$133</definedName>
    <definedName name="_xlnm.Print_Titles" localSheetId="6">'004 - Vykurovanie, VZT'!$129:$129</definedName>
    <definedName name="_xlnm.Print_Titles" localSheetId="0">'Rekapitulácia stavby'!$92:$92</definedName>
    <definedName name="_xlnm.Print_Area" localSheetId="1">'001 - Architektúra a stav...'!$C$4:$J$76,'001 - Architektúra a stav...'!$C$82:$J$125,'001 - Architektúra a stav...'!$C$131:$K$1354</definedName>
    <definedName name="_xlnm.Print_Area" localSheetId="2">'001 - Bleskozvod'!$C$4:$J$76,'001 - Bleskozvod'!$C$82:$J$106,'001 - Bleskozvod'!$C$112:$K$181</definedName>
    <definedName name="_xlnm.Print_Area" localSheetId="3">'002 - Elektroinštalácia'!$C$4:$J$76,'002 - Elektroinštalácia'!$C$82:$J$108,'002 - Elektroinštalácia'!$C$114:$K$209</definedName>
    <definedName name="_xlnm.Print_Area" localSheetId="4">'003 - Prípojka NN'!$C$4:$J$76,'003 - Prípojka NN'!$C$82:$J$106,'003 - Prípojka NN'!$C$112:$K$167</definedName>
    <definedName name="_xlnm.Print_Area" localSheetId="5">'003 - Zdravotechnika'!$C$4:$J$76,'003 - Zdravotechnika'!$C$82:$J$115,'003 - Zdravotechnika'!$C$121:$K$289</definedName>
    <definedName name="_xlnm.Print_Area" localSheetId="6">'004 - Vykurovanie, VZT'!$C$4:$J$76,'004 - Vykurovanie, VZT'!$C$82:$J$111,'004 - Vykurovanie, VZT'!$C$117:$K$231</definedName>
    <definedName name="_xlnm.Print_Area" localSheetId="0">'Rekapitulácia stavby'!$D$4:$AO$76,'Rekapitulácia stavby'!$C$82:$AQ$102</definedName>
  </definedNames>
  <calcPr calcId="162913"/>
</workbook>
</file>

<file path=xl/calcChain.xml><?xml version="1.0" encoding="utf-8"?>
<calcChain xmlns="http://schemas.openxmlformats.org/spreadsheetml/2006/main">
  <c r="J37" i="7" l="1"/>
  <c r="J36" i="7"/>
  <c r="AY101" i="1"/>
  <c r="J35" i="7"/>
  <c r="AX101" i="1"/>
  <c r="BI231" i="7"/>
  <c r="BH231" i="7"/>
  <c r="BG231" i="7"/>
  <c r="BE231" i="7"/>
  <c r="T231" i="7"/>
  <c r="T230" i="7" s="1"/>
  <c r="T229" i="7" s="1"/>
  <c r="R231" i="7"/>
  <c r="R230" i="7"/>
  <c r="R229" i="7" s="1"/>
  <c r="P231" i="7"/>
  <c r="P230" i="7" s="1"/>
  <c r="P229" i="7" s="1"/>
  <c r="BK231" i="7"/>
  <c r="BK230" i="7" s="1"/>
  <c r="J231" i="7"/>
  <c r="BF231" i="7"/>
  <c r="BI228" i="7"/>
  <c r="BH228" i="7"/>
  <c r="BG228" i="7"/>
  <c r="BE228" i="7"/>
  <c r="T228" i="7"/>
  <c r="R228" i="7"/>
  <c r="P228" i="7"/>
  <c r="BK228" i="7"/>
  <c r="J228" i="7"/>
  <c r="BF228" i="7"/>
  <c r="BI227" i="7"/>
  <c r="BH227" i="7"/>
  <c r="BG227" i="7"/>
  <c r="BE227" i="7"/>
  <c r="T227" i="7"/>
  <c r="R227" i="7"/>
  <c r="P227" i="7"/>
  <c r="BK227" i="7"/>
  <c r="J227" i="7"/>
  <c r="BF227" i="7"/>
  <c r="BI226" i="7"/>
  <c r="BH226" i="7"/>
  <c r="BG226" i="7"/>
  <c r="BE226" i="7"/>
  <c r="T226" i="7"/>
  <c r="R226" i="7"/>
  <c r="P226" i="7"/>
  <c r="BK226" i="7"/>
  <c r="J226" i="7"/>
  <c r="BF226" i="7"/>
  <c r="BI225" i="7"/>
  <c r="BH225" i="7"/>
  <c r="BG225" i="7"/>
  <c r="BE225" i="7"/>
  <c r="T225" i="7"/>
  <c r="R225" i="7"/>
  <c r="P225" i="7"/>
  <c r="BK225" i="7"/>
  <c r="J225" i="7"/>
  <c r="BF225" i="7"/>
  <c r="BI224" i="7"/>
  <c r="BH224" i="7"/>
  <c r="BG224" i="7"/>
  <c r="BE224" i="7"/>
  <c r="T224" i="7"/>
  <c r="R224" i="7"/>
  <c r="P224" i="7"/>
  <c r="BK224" i="7"/>
  <c r="J224" i="7"/>
  <c r="BF224" i="7"/>
  <c r="BI223" i="7"/>
  <c r="BH223" i="7"/>
  <c r="BG223" i="7"/>
  <c r="BE223" i="7"/>
  <c r="T223" i="7"/>
  <c r="R223" i="7"/>
  <c r="P223" i="7"/>
  <c r="BK223" i="7"/>
  <c r="J223" i="7"/>
  <c r="BF223" i="7"/>
  <c r="BI222" i="7"/>
  <c r="BH222" i="7"/>
  <c r="BG222" i="7"/>
  <c r="BE222" i="7"/>
  <c r="T222" i="7"/>
  <c r="R222" i="7"/>
  <c r="P222" i="7"/>
  <c r="BK222" i="7"/>
  <c r="J222" i="7"/>
  <c r="BF222" i="7"/>
  <c r="BI221" i="7"/>
  <c r="BH221" i="7"/>
  <c r="BG221" i="7"/>
  <c r="BE221" i="7"/>
  <c r="T221" i="7"/>
  <c r="R221" i="7"/>
  <c r="P221" i="7"/>
  <c r="BK221" i="7"/>
  <c r="J221" i="7"/>
  <c r="BF221" i="7"/>
  <c r="BI220" i="7"/>
  <c r="BH220" i="7"/>
  <c r="BG220" i="7"/>
  <c r="BE220" i="7"/>
  <c r="T220" i="7"/>
  <c r="R220" i="7"/>
  <c r="P220" i="7"/>
  <c r="BK220" i="7"/>
  <c r="J220" i="7"/>
  <c r="BF220" i="7"/>
  <c r="BI219" i="7"/>
  <c r="BH219" i="7"/>
  <c r="BG219" i="7"/>
  <c r="BE219" i="7"/>
  <c r="T219" i="7"/>
  <c r="R219" i="7"/>
  <c r="P219" i="7"/>
  <c r="BK219" i="7"/>
  <c r="J219" i="7"/>
  <c r="BF219" i="7"/>
  <c r="BI218" i="7"/>
  <c r="BH218" i="7"/>
  <c r="BG218" i="7"/>
  <c r="BE218" i="7"/>
  <c r="T218" i="7"/>
  <c r="R218" i="7"/>
  <c r="P218" i="7"/>
  <c r="BK218" i="7"/>
  <c r="J218" i="7"/>
  <c r="BF218" i="7"/>
  <c r="BI217" i="7"/>
  <c r="BH217" i="7"/>
  <c r="BG217" i="7"/>
  <c r="BE217" i="7"/>
  <c r="T217" i="7"/>
  <c r="R217" i="7"/>
  <c r="P217" i="7"/>
  <c r="BK217" i="7"/>
  <c r="J217" i="7"/>
  <c r="BF217" i="7"/>
  <c r="BI216" i="7"/>
  <c r="BH216" i="7"/>
  <c r="BG216" i="7"/>
  <c r="BE216" i="7"/>
  <c r="T216" i="7"/>
  <c r="T215" i="7"/>
  <c r="R216" i="7"/>
  <c r="R215" i="7"/>
  <c r="P216" i="7"/>
  <c r="P215" i="7"/>
  <c r="BK216" i="7"/>
  <c r="BK215" i="7"/>
  <c r="J215" i="7" s="1"/>
  <c r="J108" i="7" s="1"/>
  <c r="J216" i="7"/>
  <c r="BF216" i="7" s="1"/>
  <c r="BI214" i="7"/>
  <c r="BH214" i="7"/>
  <c r="BG214" i="7"/>
  <c r="BE214" i="7"/>
  <c r="T214" i="7"/>
  <c r="R214" i="7"/>
  <c r="P214" i="7"/>
  <c r="BK214" i="7"/>
  <c r="J214" i="7"/>
  <c r="BF214" i="7"/>
  <c r="BI213" i="7"/>
  <c r="BH213" i="7"/>
  <c r="BG213" i="7"/>
  <c r="BE213" i="7"/>
  <c r="T213" i="7"/>
  <c r="R213" i="7"/>
  <c r="P213" i="7"/>
  <c r="BK213" i="7"/>
  <c r="J213" i="7"/>
  <c r="BF213" i="7"/>
  <c r="BI212" i="7"/>
  <c r="BH212" i="7"/>
  <c r="BG212" i="7"/>
  <c r="BE212" i="7"/>
  <c r="T212" i="7"/>
  <c r="T211" i="7"/>
  <c r="R212" i="7"/>
  <c r="R211" i="7"/>
  <c r="P212" i="7"/>
  <c r="P211" i="7"/>
  <c r="BK212" i="7"/>
  <c r="BK211" i="7"/>
  <c r="J211" i="7" s="1"/>
  <c r="J107" i="7" s="1"/>
  <c r="J212" i="7"/>
  <c r="BF212" i="7" s="1"/>
  <c r="BI210" i="7"/>
  <c r="BH210" i="7"/>
  <c r="BG210" i="7"/>
  <c r="BE210" i="7"/>
  <c r="T210" i="7"/>
  <c r="R210" i="7"/>
  <c r="P210" i="7"/>
  <c r="BK210" i="7"/>
  <c r="J210" i="7"/>
  <c r="BF210" i="7"/>
  <c r="BI209" i="7"/>
  <c r="BH209" i="7"/>
  <c r="BG209" i="7"/>
  <c r="BE209" i="7"/>
  <c r="T209" i="7"/>
  <c r="R209" i="7"/>
  <c r="P209" i="7"/>
  <c r="BK209" i="7"/>
  <c r="J209" i="7"/>
  <c r="BF209" i="7"/>
  <c r="BI208" i="7"/>
  <c r="BH208" i="7"/>
  <c r="BG208" i="7"/>
  <c r="BE208" i="7"/>
  <c r="T208" i="7"/>
  <c r="R208" i="7"/>
  <c r="P208" i="7"/>
  <c r="BK208" i="7"/>
  <c r="J208" i="7"/>
  <c r="BF208" i="7"/>
  <c r="BI207" i="7"/>
  <c r="BH207" i="7"/>
  <c r="BG207" i="7"/>
  <c r="BE207" i="7"/>
  <c r="T207" i="7"/>
  <c r="R207" i="7"/>
  <c r="P207" i="7"/>
  <c r="BK207" i="7"/>
  <c r="J207" i="7"/>
  <c r="BF207" i="7"/>
  <c r="BI206" i="7"/>
  <c r="BH206" i="7"/>
  <c r="BG206" i="7"/>
  <c r="BE206" i="7"/>
  <c r="T206" i="7"/>
  <c r="R206" i="7"/>
  <c r="P206" i="7"/>
  <c r="BK206" i="7"/>
  <c r="J206" i="7"/>
  <c r="BF206" i="7"/>
  <c r="BI205" i="7"/>
  <c r="BH205" i="7"/>
  <c r="BG205" i="7"/>
  <c r="BE205" i="7"/>
  <c r="T205" i="7"/>
  <c r="R205" i="7"/>
  <c r="P205" i="7"/>
  <c r="BK205" i="7"/>
  <c r="J205" i="7"/>
  <c r="BF205" i="7"/>
  <c r="BI204" i="7"/>
  <c r="BH204" i="7"/>
  <c r="BG204" i="7"/>
  <c r="BE204" i="7"/>
  <c r="T204" i="7"/>
  <c r="R204" i="7"/>
  <c r="P204" i="7"/>
  <c r="BK204" i="7"/>
  <c r="J204" i="7"/>
  <c r="BF204" i="7"/>
  <c r="BI203" i="7"/>
  <c r="BH203" i="7"/>
  <c r="BG203" i="7"/>
  <c r="BE203" i="7"/>
  <c r="T203" i="7"/>
  <c r="R203" i="7"/>
  <c r="P203" i="7"/>
  <c r="BK203" i="7"/>
  <c r="J203" i="7"/>
  <c r="BF203" i="7"/>
  <c r="BI202" i="7"/>
  <c r="BH202" i="7"/>
  <c r="BG202" i="7"/>
  <c r="BE202" i="7"/>
  <c r="T202" i="7"/>
  <c r="R202" i="7"/>
  <c r="P202" i="7"/>
  <c r="BK202" i="7"/>
  <c r="J202" i="7"/>
  <c r="BF202" i="7"/>
  <c r="BI201" i="7"/>
  <c r="BH201" i="7"/>
  <c r="BG201" i="7"/>
  <c r="BE201" i="7"/>
  <c r="T201" i="7"/>
  <c r="R201" i="7"/>
  <c r="P201" i="7"/>
  <c r="BK201" i="7"/>
  <c r="J201" i="7"/>
  <c r="BF201" i="7"/>
  <c r="BI200" i="7"/>
  <c r="BH200" i="7"/>
  <c r="BG200" i="7"/>
  <c r="BE200" i="7"/>
  <c r="T200" i="7"/>
  <c r="T199" i="7"/>
  <c r="R200" i="7"/>
  <c r="R199" i="7"/>
  <c r="P200" i="7"/>
  <c r="P199" i="7"/>
  <c r="BK200" i="7"/>
  <c r="BK199" i="7"/>
  <c r="J199" i="7" s="1"/>
  <c r="J106" i="7" s="1"/>
  <c r="J200" i="7"/>
  <c r="BF200" i="7" s="1"/>
  <c r="BI198" i="7"/>
  <c r="BH198" i="7"/>
  <c r="BG198" i="7"/>
  <c r="BE198" i="7"/>
  <c r="T198" i="7"/>
  <c r="R198" i="7"/>
  <c r="P198" i="7"/>
  <c r="BK198" i="7"/>
  <c r="J198" i="7"/>
  <c r="BF198" i="7"/>
  <c r="BI197" i="7"/>
  <c r="BH197" i="7"/>
  <c r="BG197" i="7"/>
  <c r="BE197" i="7"/>
  <c r="T197" i="7"/>
  <c r="R197" i="7"/>
  <c r="P197" i="7"/>
  <c r="BK197" i="7"/>
  <c r="J197" i="7"/>
  <c r="BF197" i="7"/>
  <c r="BI196" i="7"/>
  <c r="BH196" i="7"/>
  <c r="BG196" i="7"/>
  <c r="BE196" i="7"/>
  <c r="T196" i="7"/>
  <c r="R196" i="7"/>
  <c r="P196" i="7"/>
  <c r="BK196" i="7"/>
  <c r="J196" i="7"/>
  <c r="BF196" i="7"/>
  <c r="BI195" i="7"/>
  <c r="BH195" i="7"/>
  <c r="BG195" i="7"/>
  <c r="BE195" i="7"/>
  <c r="T195" i="7"/>
  <c r="R195" i="7"/>
  <c r="P195" i="7"/>
  <c r="BK195" i="7"/>
  <c r="J195" i="7"/>
  <c r="BF195" i="7"/>
  <c r="BI194" i="7"/>
  <c r="BH194" i="7"/>
  <c r="BG194" i="7"/>
  <c r="BE194" i="7"/>
  <c r="T194" i="7"/>
  <c r="R194" i="7"/>
  <c r="P194" i="7"/>
  <c r="BK194" i="7"/>
  <c r="J194" i="7"/>
  <c r="BF194" i="7"/>
  <c r="BI193" i="7"/>
  <c r="BH193" i="7"/>
  <c r="BG193" i="7"/>
  <c r="BE193" i="7"/>
  <c r="T193" i="7"/>
  <c r="R193" i="7"/>
  <c r="P193" i="7"/>
  <c r="BK193" i="7"/>
  <c r="J193" i="7"/>
  <c r="BF193" i="7"/>
  <c r="BI192" i="7"/>
  <c r="BH192" i="7"/>
  <c r="BG192" i="7"/>
  <c r="BE192" i="7"/>
  <c r="T192" i="7"/>
  <c r="R192" i="7"/>
  <c r="P192" i="7"/>
  <c r="BK192" i="7"/>
  <c r="J192" i="7"/>
  <c r="BF192" i="7"/>
  <c r="BI191" i="7"/>
  <c r="BH191" i="7"/>
  <c r="BG191" i="7"/>
  <c r="BE191" i="7"/>
  <c r="T191" i="7"/>
  <c r="R191" i="7"/>
  <c r="P191" i="7"/>
  <c r="BK191" i="7"/>
  <c r="J191" i="7"/>
  <c r="BF191" i="7"/>
  <c r="BI190" i="7"/>
  <c r="BH190" i="7"/>
  <c r="BG190" i="7"/>
  <c r="BE190" i="7"/>
  <c r="T190" i="7"/>
  <c r="R190" i="7"/>
  <c r="P190" i="7"/>
  <c r="BK190" i="7"/>
  <c r="J190" i="7"/>
  <c r="BF190" i="7"/>
  <c r="BI189" i="7"/>
  <c r="BH189" i="7"/>
  <c r="BG189" i="7"/>
  <c r="BE189" i="7"/>
  <c r="T189" i="7"/>
  <c r="R189" i="7"/>
  <c r="P189" i="7"/>
  <c r="BK189" i="7"/>
  <c r="J189" i="7"/>
  <c r="BF189" i="7"/>
  <c r="BI188" i="7"/>
  <c r="BH188" i="7"/>
  <c r="BG188" i="7"/>
  <c r="BE188" i="7"/>
  <c r="T188" i="7"/>
  <c r="R188" i="7"/>
  <c r="P188" i="7"/>
  <c r="BK188" i="7"/>
  <c r="J188" i="7"/>
  <c r="BF188" i="7"/>
  <c r="BI187" i="7"/>
  <c r="BH187" i="7"/>
  <c r="BG187" i="7"/>
  <c r="BE187" i="7"/>
  <c r="T187" i="7"/>
  <c r="R187" i="7"/>
  <c r="P187" i="7"/>
  <c r="BK187" i="7"/>
  <c r="J187" i="7"/>
  <c r="BF187" i="7"/>
  <c r="BI186" i="7"/>
  <c r="BH186" i="7"/>
  <c r="BG186" i="7"/>
  <c r="BE186" i="7"/>
  <c r="T186" i="7"/>
  <c r="R186" i="7"/>
  <c r="P186" i="7"/>
  <c r="BK186" i="7"/>
  <c r="J186" i="7"/>
  <c r="BF186" i="7"/>
  <c r="BI185" i="7"/>
  <c r="BH185" i="7"/>
  <c r="BG185" i="7"/>
  <c r="BE185" i="7"/>
  <c r="T185" i="7"/>
  <c r="R185" i="7"/>
  <c r="P185" i="7"/>
  <c r="BK185" i="7"/>
  <c r="J185" i="7"/>
  <c r="BF185" i="7"/>
  <c r="BI184" i="7"/>
  <c r="BH184" i="7"/>
  <c r="BG184" i="7"/>
  <c r="BE184" i="7"/>
  <c r="T184" i="7"/>
  <c r="R184" i="7"/>
  <c r="P184" i="7"/>
  <c r="BK184" i="7"/>
  <c r="J184" i="7"/>
  <c r="BF184" i="7"/>
  <c r="BI183" i="7"/>
  <c r="BH183" i="7"/>
  <c r="BG183" i="7"/>
  <c r="BE183" i="7"/>
  <c r="T183" i="7"/>
  <c r="R183" i="7"/>
  <c r="P183" i="7"/>
  <c r="BK183" i="7"/>
  <c r="J183" i="7"/>
  <c r="BF183" i="7"/>
  <c r="BI182" i="7"/>
  <c r="BH182" i="7"/>
  <c r="BG182" i="7"/>
  <c r="BE182" i="7"/>
  <c r="T182" i="7"/>
  <c r="R182" i="7"/>
  <c r="P182" i="7"/>
  <c r="BK182" i="7"/>
  <c r="J182" i="7"/>
  <c r="BF182" i="7"/>
  <c r="BI181" i="7"/>
  <c r="BH181" i="7"/>
  <c r="BG181" i="7"/>
  <c r="BE181" i="7"/>
  <c r="T181" i="7"/>
  <c r="R181" i="7"/>
  <c r="P181" i="7"/>
  <c r="BK181" i="7"/>
  <c r="J181" i="7"/>
  <c r="BF181" i="7"/>
  <c r="BI180" i="7"/>
  <c r="BH180" i="7"/>
  <c r="BG180" i="7"/>
  <c r="BE180" i="7"/>
  <c r="T180" i="7"/>
  <c r="R180" i="7"/>
  <c r="P180" i="7"/>
  <c r="BK180" i="7"/>
  <c r="J180" i="7"/>
  <c r="BF180" i="7"/>
  <c r="BI179" i="7"/>
  <c r="BH179" i="7"/>
  <c r="BG179" i="7"/>
  <c r="BE179" i="7"/>
  <c r="T179" i="7"/>
  <c r="R179" i="7"/>
  <c r="P179" i="7"/>
  <c r="BK179" i="7"/>
  <c r="J179" i="7"/>
  <c r="BF179" i="7"/>
  <c r="BI178" i="7"/>
  <c r="BH178" i="7"/>
  <c r="BG178" i="7"/>
  <c r="BE178" i="7"/>
  <c r="T178" i="7"/>
  <c r="R178" i="7"/>
  <c r="P178" i="7"/>
  <c r="BK178" i="7"/>
  <c r="J178" i="7"/>
  <c r="BF178" i="7"/>
  <c r="BI177" i="7"/>
  <c r="BH177" i="7"/>
  <c r="BG177" i="7"/>
  <c r="BE177" i="7"/>
  <c r="T177" i="7"/>
  <c r="R177" i="7"/>
  <c r="P177" i="7"/>
  <c r="BK177" i="7"/>
  <c r="J177" i="7"/>
  <c r="BF177" i="7"/>
  <c r="BI176" i="7"/>
  <c r="BH176" i="7"/>
  <c r="BG176" i="7"/>
  <c r="BE176" i="7"/>
  <c r="T176" i="7"/>
  <c r="R176" i="7"/>
  <c r="P176" i="7"/>
  <c r="BK176" i="7"/>
  <c r="J176" i="7"/>
  <c r="BF176" i="7"/>
  <c r="BI175" i="7"/>
  <c r="BH175" i="7"/>
  <c r="BG175" i="7"/>
  <c r="BE175" i="7"/>
  <c r="T175" i="7"/>
  <c r="R175" i="7"/>
  <c r="P175" i="7"/>
  <c r="BK175" i="7"/>
  <c r="J175" i="7"/>
  <c r="BF175" i="7"/>
  <c r="BI174" i="7"/>
  <c r="BH174" i="7"/>
  <c r="BG174" i="7"/>
  <c r="BE174" i="7"/>
  <c r="T174" i="7"/>
  <c r="R174" i="7"/>
  <c r="P174" i="7"/>
  <c r="BK174" i="7"/>
  <c r="J174" i="7"/>
  <c r="BF174" i="7"/>
  <c r="BI173" i="7"/>
  <c r="BH173" i="7"/>
  <c r="BG173" i="7"/>
  <c r="BE173" i="7"/>
  <c r="T173" i="7"/>
  <c r="R173" i="7"/>
  <c r="P173" i="7"/>
  <c r="BK173" i="7"/>
  <c r="J173" i="7"/>
  <c r="BF173" i="7"/>
  <c r="BI172" i="7"/>
  <c r="BH172" i="7"/>
  <c r="BG172" i="7"/>
  <c r="BE172" i="7"/>
  <c r="T172" i="7"/>
  <c r="R172" i="7"/>
  <c r="P172" i="7"/>
  <c r="BK172" i="7"/>
  <c r="J172" i="7"/>
  <c r="BF172" i="7"/>
  <c r="BI171" i="7"/>
  <c r="BH171" i="7"/>
  <c r="BG171" i="7"/>
  <c r="BE171" i="7"/>
  <c r="T171" i="7"/>
  <c r="R171" i="7"/>
  <c r="P171" i="7"/>
  <c r="BK171" i="7"/>
  <c r="J171" i="7"/>
  <c r="BF171" i="7"/>
  <c r="BI170" i="7"/>
  <c r="BH170" i="7"/>
  <c r="BG170" i="7"/>
  <c r="BE170" i="7"/>
  <c r="T170" i="7"/>
  <c r="R170" i="7"/>
  <c r="P170" i="7"/>
  <c r="BK170" i="7"/>
  <c r="J170" i="7"/>
  <c r="BF170" i="7"/>
  <c r="BI169" i="7"/>
  <c r="BH169" i="7"/>
  <c r="BG169" i="7"/>
  <c r="BE169" i="7"/>
  <c r="T169" i="7"/>
  <c r="R169" i="7"/>
  <c r="P169" i="7"/>
  <c r="BK169" i="7"/>
  <c r="J169" i="7"/>
  <c r="BF169" i="7"/>
  <c r="BI168" i="7"/>
  <c r="BH168" i="7"/>
  <c r="BG168" i="7"/>
  <c r="BE168" i="7"/>
  <c r="T168" i="7"/>
  <c r="R168" i="7"/>
  <c r="P168" i="7"/>
  <c r="BK168" i="7"/>
  <c r="J168" i="7"/>
  <c r="BF168" i="7"/>
  <c r="BI167" i="7"/>
  <c r="BH167" i="7"/>
  <c r="BG167" i="7"/>
  <c r="BE167" i="7"/>
  <c r="T167" i="7"/>
  <c r="R167" i="7"/>
  <c r="P167" i="7"/>
  <c r="BK167" i="7"/>
  <c r="J167" i="7"/>
  <c r="BF167" i="7"/>
  <c r="BI166" i="7"/>
  <c r="BH166" i="7"/>
  <c r="BG166" i="7"/>
  <c r="BE166" i="7"/>
  <c r="T166" i="7"/>
  <c r="R166" i="7"/>
  <c r="P166" i="7"/>
  <c r="BK166" i="7"/>
  <c r="J166" i="7"/>
  <c r="BF166" i="7"/>
  <c r="BI165" i="7"/>
  <c r="BH165" i="7"/>
  <c r="BG165" i="7"/>
  <c r="BE165" i="7"/>
  <c r="T165" i="7"/>
  <c r="T164" i="7"/>
  <c r="R165" i="7"/>
  <c r="R164" i="7"/>
  <c r="P165" i="7"/>
  <c r="P164" i="7"/>
  <c r="BK165" i="7"/>
  <c r="BK164" i="7"/>
  <c r="J164" i="7" s="1"/>
  <c r="J105" i="7" s="1"/>
  <c r="J165" i="7"/>
  <c r="BF165" i="7" s="1"/>
  <c r="BI163" i="7"/>
  <c r="BH163" i="7"/>
  <c r="BG163" i="7"/>
  <c r="BE163" i="7"/>
  <c r="T163" i="7"/>
  <c r="R163" i="7"/>
  <c r="P163" i="7"/>
  <c r="BK163" i="7"/>
  <c r="J163" i="7"/>
  <c r="BF163" i="7"/>
  <c r="BI162" i="7"/>
  <c r="BH162" i="7"/>
  <c r="BG162" i="7"/>
  <c r="BE162" i="7"/>
  <c r="T162" i="7"/>
  <c r="R162" i="7"/>
  <c r="P162" i="7"/>
  <c r="BK162" i="7"/>
  <c r="J162" i="7"/>
  <c r="BF162" i="7"/>
  <c r="BI161" i="7"/>
  <c r="BH161" i="7"/>
  <c r="BG161" i="7"/>
  <c r="BE161" i="7"/>
  <c r="T161" i="7"/>
  <c r="R161" i="7"/>
  <c r="P161" i="7"/>
  <c r="BK161" i="7"/>
  <c r="J161" i="7"/>
  <c r="BF161" i="7"/>
  <c r="BI160" i="7"/>
  <c r="BH160" i="7"/>
  <c r="BG160" i="7"/>
  <c r="BE160" i="7"/>
  <c r="T160" i="7"/>
  <c r="R160" i="7"/>
  <c r="P160" i="7"/>
  <c r="BK160" i="7"/>
  <c r="J160" i="7"/>
  <c r="BF160" i="7"/>
  <c r="BI159" i="7"/>
  <c r="BH159" i="7"/>
  <c r="BG159" i="7"/>
  <c r="BE159" i="7"/>
  <c r="T159" i="7"/>
  <c r="R159" i="7"/>
  <c r="P159" i="7"/>
  <c r="BK159" i="7"/>
  <c r="J159" i="7"/>
  <c r="BF159" i="7"/>
  <c r="BI158" i="7"/>
  <c r="BH158" i="7"/>
  <c r="BG158" i="7"/>
  <c r="BE158" i="7"/>
  <c r="T158" i="7"/>
  <c r="R158" i="7"/>
  <c r="P158" i="7"/>
  <c r="BK158" i="7"/>
  <c r="J158" i="7"/>
  <c r="BF158" i="7"/>
  <c r="BI157" i="7"/>
  <c r="BH157" i="7"/>
  <c r="BG157" i="7"/>
  <c r="BE157" i="7"/>
  <c r="T157" i="7"/>
  <c r="R157" i="7"/>
  <c r="P157" i="7"/>
  <c r="BK157" i="7"/>
  <c r="J157" i="7"/>
  <c r="BF157" i="7"/>
  <c r="BI156" i="7"/>
  <c r="BH156" i="7"/>
  <c r="BG156" i="7"/>
  <c r="BE156" i="7"/>
  <c r="T156" i="7"/>
  <c r="R156" i="7"/>
  <c r="P156" i="7"/>
  <c r="BK156" i="7"/>
  <c r="J156" i="7"/>
  <c r="BF156" i="7"/>
  <c r="BI155" i="7"/>
  <c r="BH155" i="7"/>
  <c r="BG155" i="7"/>
  <c r="BE155" i="7"/>
  <c r="T155" i="7"/>
  <c r="R155" i="7"/>
  <c r="P155" i="7"/>
  <c r="BK155" i="7"/>
  <c r="J155" i="7"/>
  <c r="BF155" i="7"/>
  <c r="BI154" i="7"/>
  <c r="BH154" i="7"/>
  <c r="BG154" i="7"/>
  <c r="BE154" i="7"/>
  <c r="T154" i="7"/>
  <c r="T153" i="7"/>
  <c r="R154" i="7"/>
  <c r="R153" i="7"/>
  <c r="P154" i="7"/>
  <c r="P153" i="7"/>
  <c r="BK154" i="7"/>
  <c r="BK153" i="7"/>
  <c r="J153" i="7" s="1"/>
  <c r="J104" i="7" s="1"/>
  <c r="J154" i="7"/>
  <c r="BF154" i="7" s="1"/>
  <c r="BI152" i="7"/>
  <c r="BH152" i="7"/>
  <c r="BG152" i="7"/>
  <c r="BE152" i="7"/>
  <c r="T152" i="7"/>
  <c r="R152" i="7"/>
  <c r="P152" i="7"/>
  <c r="BK152" i="7"/>
  <c r="J152" i="7"/>
  <c r="BF152" i="7"/>
  <c r="BI151" i="7"/>
  <c r="BH151" i="7"/>
  <c r="BG151" i="7"/>
  <c r="BE151" i="7"/>
  <c r="T151" i="7"/>
  <c r="R151" i="7"/>
  <c r="P151" i="7"/>
  <c r="BK151" i="7"/>
  <c r="J151" i="7"/>
  <c r="BF151" i="7"/>
  <c r="BI150" i="7"/>
  <c r="BH150" i="7"/>
  <c r="BG150" i="7"/>
  <c r="BE150" i="7"/>
  <c r="T150" i="7"/>
  <c r="R150" i="7"/>
  <c r="P150" i="7"/>
  <c r="BK150" i="7"/>
  <c r="J150" i="7"/>
  <c r="BF150" i="7"/>
  <c r="BI149" i="7"/>
  <c r="BH149" i="7"/>
  <c r="BG149" i="7"/>
  <c r="BE149" i="7"/>
  <c r="T149" i="7"/>
  <c r="R149" i="7"/>
  <c r="P149" i="7"/>
  <c r="BK149" i="7"/>
  <c r="J149" i="7"/>
  <c r="BF149" i="7"/>
  <c r="BI148" i="7"/>
  <c r="BH148" i="7"/>
  <c r="BG148" i="7"/>
  <c r="BE148" i="7"/>
  <c r="T148" i="7"/>
  <c r="T147" i="7"/>
  <c r="T146" i="7" s="1"/>
  <c r="R148" i="7"/>
  <c r="R147" i="7" s="1"/>
  <c r="R146" i="7" s="1"/>
  <c r="P148" i="7"/>
  <c r="P147" i="7"/>
  <c r="P146" i="7" s="1"/>
  <c r="BK148" i="7"/>
  <c r="BK147" i="7" s="1"/>
  <c r="J148" i="7"/>
  <c r="BF148" i="7"/>
  <c r="BI145" i="7"/>
  <c r="BH145" i="7"/>
  <c r="BG145" i="7"/>
  <c r="BE145" i="7"/>
  <c r="T145" i="7"/>
  <c r="T144" i="7"/>
  <c r="R145" i="7"/>
  <c r="R144" i="7"/>
  <c r="P145" i="7"/>
  <c r="P144" i="7"/>
  <c r="BK145" i="7"/>
  <c r="BK144" i="7"/>
  <c r="J144" i="7" s="1"/>
  <c r="J101" i="7" s="1"/>
  <c r="J145" i="7"/>
  <c r="BF145" i="7" s="1"/>
  <c r="BI143" i="7"/>
  <c r="BH143" i="7"/>
  <c r="BG143" i="7"/>
  <c r="BE143" i="7"/>
  <c r="T143" i="7"/>
  <c r="R143" i="7"/>
  <c r="P143" i="7"/>
  <c r="BK143" i="7"/>
  <c r="J143" i="7"/>
  <c r="BF143" i="7"/>
  <c r="BI142" i="7"/>
  <c r="BH142" i="7"/>
  <c r="BG142" i="7"/>
  <c r="BE142" i="7"/>
  <c r="T142" i="7"/>
  <c r="R142" i="7"/>
  <c r="P142" i="7"/>
  <c r="BK142" i="7"/>
  <c r="J142" i="7"/>
  <c r="BF142" i="7"/>
  <c r="BI141" i="7"/>
  <c r="BH141" i="7"/>
  <c r="BG141" i="7"/>
  <c r="BE141" i="7"/>
  <c r="T141" i="7"/>
  <c r="R141" i="7"/>
  <c r="P141" i="7"/>
  <c r="BK141" i="7"/>
  <c r="J141" i="7"/>
  <c r="BF141" i="7"/>
  <c r="BI140" i="7"/>
  <c r="BH140" i="7"/>
  <c r="BG140" i="7"/>
  <c r="BE140" i="7"/>
  <c r="T140" i="7"/>
  <c r="R140" i="7"/>
  <c r="P140" i="7"/>
  <c r="BK140" i="7"/>
  <c r="J140" i="7"/>
  <c r="BF140" i="7"/>
  <c r="BI139" i="7"/>
  <c r="BH139" i="7"/>
  <c r="BG139" i="7"/>
  <c r="BE139" i="7"/>
  <c r="T139" i="7"/>
  <c r="R139" i="7"/>
  <c r="P139" i="7"/>
  <c r="BK139" i="7"/>
  <c r="J139" i="7"/>
  <c r="BF139" i="7"/>
  <c r="BI138" i="7"/>
  <c r="BH138" i="7"/>
  <c r="BG138" i="7"/>
  <c r="BE138" i="7"/>
  <c r="T138" i="7"/>
  <c r="R138" i="7"/>
  <c r="P138" i="7"/>
  <c r="BK138" i="7"/>
  <c r="J138" i="7"/>
  <c r="BF138" i="7"/>
  <c r="BI137" i="7"/>
  <c r="BH137" i="7"/>
  <c r="BG137" i="7"/>
  <c r="BE137" i="7"/>
  <c r="T137" i="7"/>
  <c r="T136" i="7"/>
  <c r="R137" i="7"/>
  <c r="R136" i="7"/>
  <c r="P137" i="7"/>
  <c r="P136" i="7"/>
  <c r="BK137" i="7"/>
  <c r="BK136" i="7"/>
  <c r="J136" i="7" s="1"/>
  <c r="J100" i="7" s="1"/>
  <c r="J137" i="7"/>
  <c r="BF137" i="7" s="1"/>
  <c r="BI135" i="7"/>
  <c r="BH135" i="7"/>
  <c r="BG135" i="7"/>
  <c r="BE135" i="7"/>
  <c r="T135" i="7"/>
  <c r="T134" i="7"/>
  <c r="R135" i="7"/>
  <c r="R134" i="7"/>
  <c r="P135" i="7"/>
  <c r="P134" i="7"/>
  <c r="BK135" i="7"/>
  <c r="BK134" i="7"/>
  <c r="J134" i="7" s="1"/>
  <c r="J99" i="7" s="1"/>
  <c r="J135" i="7"/>
  <c r="BF135" i="7" s="1"/>
  <c r="BI133" i="7"/>
  <c r="F37" i="7"/>
  <c r="BD101" i="1" s="1"/>
  <c r="BH133" i="7"/>
  <c r="F36" i="7" s="1"/>
  <c r="BC101" i="1" s="1"/>
  <c r="BG133" i="7"/>
  <c r="F35" i="7"/>
  <c r="BB101" i="1" s="1"/>
  <c r="BE133" i="7"/>
  <c r="J33" i="7" s="1"/>
  <c r="AV101" i="1" s="1"/>
  <c r="T133" i="7"/>
  <c r="T132" i="7"/>
  <c r="T131" i="7" s="1"/>
  <c r="T130" i="7" s="1"/>
  <c r="R133" i="7"/>
  <c r="R132" i="7"/>
  <c r="R131" i="7" s="1"/>
  <c r="R130" i="7" s="1"/>
  <c r="P133" i="7"/>
  <c r="P132" i="7"/>
  <c r="P131" i="7" s="1"/>
  <c r="P130" i="7" s="1"/>
  <c r="AU101" i="1" s="1"/>
  <c r="BK133" i="7"/>
  <c r="BK132" i="7" s="1"/>
  <c r="J133" i="7"/>
  <c r="BF133" i="7" s="1"/>
  <c r="J126" i="7"/>
  <c r="F126" i="7"/>
  <c r="F124" i="7"/>
  <c r="E122" i="7"/>
  <c r="J91" i="7"/>
  <c r="F91" i="7"/>
  <c r="F89" i="7"/>
  <c r="E87" i="7"/>
  <c r="J24" i="7"/>
  <c r="E24" i="7"/>
  <c r="J127" i="7" s="1"/>
  <c r="J92" i="7"/>
  <c r="J23" i="7"/>
  <c r="J18" i="7"/>
  <c r="E18" i="7"/>
  <c r="F127" i="7"/>
  <c r="F92" i="7"/>
  <c r="J17" i="7"/>
  <c r="J12" i="7"/>
  <c r="J124" i="7" s="1"/>
  <c r="J89" i="7"/>
  <c r="E7" i="7"/>
  <c r="E120" i="7" s="1"/>
  <c r="E85" i="7"/>
  <c r="J37" i="6"/>
  <c r="J36" i="6"/>
  <c r="AY100" i="1" s="1"/>
  <c r="J35" i="6"/>
  <c r="AX100" i="1" s="1"/>
  <c r="BI289" i="6"/>
  <c r="BH289" i="6"/>
  <c r="BG289" i="6"/>
  <c r="BE289" i="6"/>
  <c r="T289" i="6"/>
  <c r="R289" i="6"/>
  <c r="P289" i="6"/>
  <c r="BK289" i="6"/>
  <c r="J289" i="6"/>
  <c r="BF289" i="6" s="1"/>
  <c r="BI288" i="6"/>
  <c r="BH288" i="6"/>
  <c r="BG288" i="6"/>
  <c r="BE288" i="6"/>
  <c r="T288" i="6"/>
  <c r="R288" i="6"/>
  <c r="P288" i="6"/>
  <c r="BK288" i="6"/>
  <c r="J288" i="6"/>
  <c r="BF288" i="6" s="1"/>
  <c r="BI287" i="6"/>
  <c r="BH287" i="6"/>
  <c r="BG287" i="6"/>
  <c r="BE287" i="6"/>
  <c r="T287" i="6"/>
  <c r="T286" i="6" s="1"/>
  <c r="R287" i="6"/>
  <c r="R286" i="6" s="1"/>
  <c r="P287" i="6"/>
  <c r="P286" i="6" s="1"/>
  <c r="BK287" i="6"/>
  <c r="BK286" i="6" s="1"/>
  <c r="J286" i="6" s="1"/>
  <c r="J114" i="6" s="1"/>
  <c r="J287" i="6"/>
  <c r="BF287" i="6"/>
  <c r="BI285" i="6"/>
  <c r="BH285" i="6"/>
  <c r="BG285" i="6"/>
  <c r="BE285" i="6"/>
  <c r="T285" i="6"/>
  <c r="R285" i="6"/>
  <c r="P285" i="6"/>
  <c r="BK285" i="6"/>
  <c r="J285" i="6"/>
  <c r="BF285" i="6" s="1"/>
  <c r="BI284" i="6"/>
  <c r="BH284" i="6"/>
  <c r="BG284" i="6"/>
  <c r="BE284" i="6"/>
  <c r="T284" i="6"/>
  <c r="R284" i="6"/>
  <c r="P284" i="6"/>
  <c r="BK284" i="6"/>
  <c r="J284" i="6"/>
  <c r="BF284" i="6" s="1"/>
  <c r="BI283" i="6"/>
  <c r="BH283" i="6"/>
  <c r="BG283" i="6"/>
  <c r="BE283" i="6"/>
  <c r="T283" i="6"/>
  <c r="T282" i="6" s="1"/>
  <c r="R283" i="6"/>
  <c r="R282" i="6" s="1"/>
  <c r="P283" i="6"/>
  <c r="P282" i="6" s="1"/>
  <c r="BK283" i="6"/>
  <c r="BK282" i="6" s="1"/>
  <c r="J282" i="6" s="1"/>
  <c r="J113" i="6" s="1"/>
  <c r="J283" i="6"/>
  <c r="BF283" i="6"/>
  <c r="BI281" i="6"/>
  <c r="BH281" i="6"/>
  <c r="BG281" i="6"/>
  <c r="BE281" i="6"/>
  <c r="T281" i="6"/>
  <c r="R281" i="6"/>
  <c r="P281" i="6"/>
  <c r="BK281" i="6"/>
  <c r="J281" i="6"/>
  <c r="BF281" i="6" s="1"/>
  <c r="BI280" i="6"/>
  <c r="BH280" i="6"/>
  <c r="BG280" i="6"/>
  <c r="BE280" i="6"/>
  <c r="T280" i="6"/>
  <c r="R280" i="6"/>
  <c r="P280" i="6"/>
  <c r="BK280" i="6"/>
  <c r="J280" i="6"/>
  <c r="BF280" i="6" s="1"/>
  <c r="BI279" i="6"/>
  <c r="BH279" i="6"/>
  <c r="BG279" i="6"/>
  <c r="BE279" i="6"/>
  <c r="T279" i="6"/>
  <c r="R279" i="6"/>
  <c r="P279" i="6"/>
  <c r="BK279" i="6"/>
  <c r="J279" i="6"/>
  <c r="BF279" i="6" s="1"/>
  <c r="BI278" i="6"/>
  <c r="BH278" i="6"/>
  <c r="BG278" i="6"/>
  <c r="BE278" i="6"/>
  <c r="T278" i="6"/>
  <c r="R278" i="6"/>
  <c r="P278" i="6"/>
  <c r="BK278" i="6"/>
  <c r="J278" i="6"/>
  <c r="BF278" i="6" s="1"/>
  <c r="BI277" i="6"/>
  <c r="BH277" i="6"/>
  <c r="BG277" i="6"/>
  <c r="BE277" i="6"/>
  <c r="T277" i="6"/>
  <c r="R277" i="6"/>
  <c r="P277" i="6"/>
  <c r="BK277" i="6"/>
  <c r="J277" i="6"/>
  <c r="BF277" i="6" s="1"/>
  <c r="BI276" i="6"/>
  <c r="BH276" i="6"/>
  <c r="BG276" i="6"/>
  <c r="BE276" i="6"/>
  <c r="T276" i="6"/>
  <c r="R276" i="6"/>
  <c r="P276" i="6"/>
  <c r="BK276" i="6"/>
  <c r="J276" i="6"/>
  <c r="BF276" i="6" s="1"/>
  <c r="BI275" i="6"/>
  <c r="BH275" i="6"/>
  <c r="BG275" i="6"/>
  <c r="BE275" i="6"/>
  <c r="T275" i="6"/>
  <c r="R275" i="6"/>
  <c r="P275" i="6"/>
  <c r="BK275" i="6"/>
  <c r="J275" i="6"/>
  <c r="BF275" i="6" s="1"/>
  <c r="BI274" i="6"/>
  <c r="BH274" i="6"/>
  <c r="BG274" i="6"/>
  <c r="BE274" i="6"/>
  <c r="T274" i="6"/>
  <c r="R274" i="6"/>
  <c r="P274" i="6"/>
  <c r="BK274" i="6"/>
  <c r="J274" i="6"/>
  <c r="BF274" i="6" s="1"/>
  <c r="BI273" i="6"/>
  <c r="BH273" i="6"/>
  <c r="BG273" i="6"/>
  <c r="BE273" i="6"/>
  <c r="T273" i="6"/>
  <c r="R273" i="6"/>
  <c r="P273" i="6"/>
  <c r="BK273" i="6"/>
  <c r="J273" i="6"/>
  <c r="BF273" i="6" s="1"/>
  <c r="BI272" i="6"/>
  <c r="BH272" i="6"/>
  <c r="BG272" i="6"/>
  <c r="BE272" i="6"/>
  <c r="T272" i="6"/>
  <c r="R272" i="6"/>
  <c r="P272" i="6"/>
  <c r="BK272" i="6"/>
  <c r="J272" i="6"/>
  <c r="BF272" i="6" s="1"/>
  <c r="BI271" i="6"/>
  <c r="BH271" i="6"/>
  <c r="BG271" i="6"/>
  <c r="BE271" i="6"/>
  <c r="T271" i="6"/>
  <c r="R271" i="6"/>
  <c r="P271" i="6"/>
  <c r="BK271" i="6"/>
  <c r="J271" i="6"/>
  <c r="BF271" i="6" s="1"/>
  <c r="BI270" i="6"/>
  <c r="BH270" i="6"/>
  <c r="BG270" i="6"/>
  <c r="BE270" i="6"/>
  <c r="T270" i="6"/>
  <c r="R270" i="6"/>
  <c r="P270" i="6"/>
  <c r="BK270" i="6"/>
  <c r="J270" i="6"/>
  <c r="BF270" i="6" s="1"/>
  <c r="BI269" i="6"/>
  <c r="BH269" i="6"/>
  <c r="BG269" i="6"/>
  <c r="BE269" i="6"/>
  <c r="T269" i="6"/>
  <c r="R269" i="6"/>
  <c r="P269" i="6"/>
  <c r="BK269" i="6"/>
  <c r="J269" i="6"/>
  <c r="BF269" i="6" s="1"/>
  <c r="BI268" i="6"/>
  <c r="BH268" i="6"/>
  <c r="BG268" i="6"/>
  <c r="BE268" i="6"/>
  <c r="T268" i="6"/>
  <c r="R268" i="6"/>
  <c r="P268" i="6"/>
  <c r="BK268" i="6"/>
  <c r="J268" i="6"/>
  <c r="BF268" i="6" s="1"/>
  <c r="BI267" i="6"/>
  <c r="BH267" i="6"/>
  <c r="BG267" i="6"/>
  <c r="BE267" i="6"/>
  <c r="T267" i="6"/>
  <c r="R267" i="6"/>
  <c r="P267" i="6"/>
  <c r="BK267" i="6"/>
  <c r="J267" i="6"/>
  <c r="BF267" i="6" s="1"/>
  <c r="BI266" i="6"/>
  <c r="BH266" i="6"/>
  <c r="BG266" i="6"/>
  <c r="BE266" i="6"/>
  <c r="T266" i="6"/>
  <c r="R266" i="6"/>
  <c r="P266" i="6"/>
  <c r="BK266" i="6"/>
  <c r="J266" i="6"/>
  <c r="BF266" i="6" s="1"/>
  <c r="BI265" i="6"/>
  <c r="BH265" i="6"/>
  <c r="BG265" i="6"/>
  <c r="BE265" i="6"/>
  <c r="T265" i="6"/>
  <c r="R265" i="6"/>
  <c r="P265" i="6"/>
  <c r="BK265" i="6"/>
  <c r="J265" i="6"/>
  <c r="BF265" i="6" s="1"/>
  <c r="BI264" i="6"/>
  <c r="BH264" i="6"/>
  <c r="BG264" i="6"/>
  <c r="BE264" i="6"/>
  <c r="T264" i="6"/>
  <c r="R264" i="6"/>
  <c r="P264" i="6"/>
  <c r="BK264" i="6"/>
  <c r="J264" i="6"/>
  <c r="BF264" i="6" s="1"/>
  <c r="BI263" i="6"/>
  <c r="BH263" i="6"/>
  <c r="BG263" i="6"/>
  <c r="BE263" i="6"/>
  <c r="T263" i="6"/>
  <c r="R263" i="6"/>
  <c r="P263" i="6"/>
  <c r="BK263" i="6"/>
  <c r="J263" i="6"/>
  <c r="BF263" i="6" s="1"/>
  <c r="BI262" i="6"/>
  <c r="BH262" i="6"/>
  <c r="BG262" i="6"/>
  <c r="BE262" i="6"/>
  <c r="T262" i="6"/>
  <c r="R262" i="6"/>
  <c r="P262" i="6"/>
  <c r="BK262" i="6"/>
  <c r="J262" i="6"/>
  <c r="BF262" i="6" s="1"/>
  <c r="BI261" i="6"/>
  <c r="BH261" i="6"/>
  <c r="BG261" i="6"/>
  <c r="BE261" i="6"/>
  <c r="T261" i="6"/>
  <c r="R261" i="6"/>
  <c r="P261" i="6"/>
  <c r="BK261" i="6"/>
  <c r="J261" i="6"/>
  <c r="BF261" i="6" s="1"/>
  <c r="BI260" i="6"/>
  <c r="BH260" i="6"/>
  <c r="BG260" i="6"/>
  <c r="BE260" i="6"/>
  <c r="T260" i="6"/>
  <c r="R260" i="6"/>
  <c r="P260" i="6"/>
  <c r="BK260" i="6"/>
  <c r="J260" i="6"/>
  <c r="BF260" i="6" s="1"/>
  <c r="BI259" i="6"/>
  <c r="BH259" i="6"/>
  <c r="BG259" i="6"/>
  <c r="BE259" i="6"/>
  <c r="T259" i="6"/>
  <c r="R259" i="6"/>
  <c r="P259" i="6"/>
  <c r="BK259" i="6"/>
  <c r="J259" i="6"/>
  <c r="BF259" i="6" s="1"/>
  <c r="BI258" i="6"/>
  <c r="BH258" i="6"/>
  <c r="BG258" i="6"/>
  <c r="BE258" i="6"/>
  <c r="T258" i="6"/>
  <c r="R258" i="6"/>
  <c r="P258" i="6"/>
  <c r="BK258" i="6"/>
  <c r="J258" i="6"/>
  <c r="BF258" i="6" s="1"/>
  <c r="BI257" i="6"/>
  <c r="BH257" i="6"/>
  <c r="BG257" i="6"/>
  <c r="BE257" i="6"/>
  <c r="T257" i="6"/>
  <c r="T256" i="6" s="1"/>
  <c r="R257" i="6"/>
  <c r="R256" i="6" s="1"/>
  <c r="P257" i="6"/>
  <c r="P256" i="6" s="1"/>
  <c r="BK257" i="6"/>
  <c r="BK256" i="6" s="1"/>
  <c r="J256" i="6" s="1"/>
  <c r="J112" i="6" s="1"/>
  <c r="J257" i="6"/>
  <c r="BF257" i="6"/>
  <c r="BI255" i="6"/>
  <c r="BH255" i="6"/>
  <c r="BG255" i="6"/>
  <c r="BE255" i="6"/>
  <c r="T255" i="6"/>
  <c r="R255" i="6"/>
  <c r="P255" i="6"/>
  <c r="BK255" i="6"/>
  <c r="J255" i="6"/>
  <c r="BF255" i="6" s="1"/>
  <c r="BI254" i="6"/>
  <c r="BH254" i="6"/>
  <c r="BG254" i="6"/>
  <c r="BE254" i="6"/>
  <c r="T254" i="6"/>
  <c r="R254" i="6"/>
  <c r="P254" i="6"/>
  <c r="BK254" i="6"/>
  <c r="J254" i="6"/>
  <c r="BF254" i="6" s="1"/>
  <c r="BI253" i="6"/>
  <c r="BH253" i="6"/>
  <c r="BG253" i="6"/>
  <c r="BE253" i="6"/>
  <c r="T253" i="6"/>
  <c r="R253" i="6"/>
  <c r="P253" i="6"/>
  <c r="BK253" i="6"/>
  <c r="J253" i="6"/>
  <c r="BF253" i="6" s="1"/>
  <c r="BI252" i="6"/>
  <c r="BH252" i="6"/>
  <c r="BG252" i="6"/>
  <c r="BE252" i="6"/>
  <c r="T252" i="6"/>
  <c r="R252" i="6"/>
  <c r="P252" i="6"/>
  <c r="BK252" i="6"/>
  <c r="J252" i="6"/>
  <c r="BF252" i="6" s="1"/>
  <c r="BI251" i="6"/>
  <c r="BH251" i="6"/>
  <c r="BG251" i="6"/>
  <c r="BE251" i="6"/>
  <c r="T251" i="6"/>
  <c r="R251" i="6"/>
  <c r="P251" i="6"/>
  <c r="BK251" i="6"/>
  <c r="J251" i="6"/>
  <c r="BF251" i="6" s="1"/>
  <c r="BI250" i="6"/>
  <c r="BH250" i="6"/>
  <c r="BG250" i="6"/>
  <c r="BE250" i="6"/>
  <c r="T250" i="6"/>
  <c r="R250" i="6"/>
  <c r="P250" i="6"/>
  <c r="BK250" i="6"/>
  <c r="J250" i="6"/>
  <c r="BF250" i="6" s="1"/>
  <c r="BI249" i="6"/>
  <c r="BH249" i="6"/>
  <c r="BG249" i="6"/>
  <c r="BE249" i="6"/>
  <c r="T249" i="6"/>
  <c r="R249" i="6"/>
  <c r="P249" i="6"/>
  <c r="BK249" i="6"/>
  <c r="J249" i="6"/>
  <c r="BF249" i="6" s="1"/>
  <c r="BI248" i="6"/>
  <c r="BH248" i="6"/>
  <c r="BG248" i="6"/>
  <c r="BE248" i="6"/>
  <c r="T248" i="6"/>
  <c r="R248" i="6"/>
  <c r="P248" i="6"/>
  <c r="BK248" i="6"/>
  <c r="J248" i="6"/>
  <c r="BF248" i="6" s="1"/>
  <c r="BI247" i="6"/>
  <c r="BH247" i="6"/>
  <c r="BG247" i="6"/>
  <c r="BE247" i="6"/>
  <c r="T247" i="6"/>
  <c r="R247" i="6"/>
  <c r="P247" i="6"/>
  <c r="BK247" i="6"/>
  <c r="J247" i="6"/>
  <c r="BF247" i="6" s="1"/>
  <c r="BI246" i="6"/>
  <c r="BH246" i="6"/>
  <c r="BG246" i="6"/>
  <c r="BE246" i="6"/>
  <c r="T246" i="6"/>
  <c r="R246" i="6"/>
  <c r="P246" i="6"/>
  <c r="BK246" i="6"/>
  <c r="J246" i="6"/>
  <c r="BF246" i="6" s="1"/>
  <c r="BI245" i="6"/>
  <c r="BH245" i="6"/>
  <c r="BG245" i="6"/>
  <c r="BE245" i="6"/>
  <c r="T245" i="6"/>
  <c r="R245" i="6"/>
  <c r="P245" i="6"/>
  <c r="BK245" i="6"/>
  <c r="J245" i="6"/>
  <c r="BF245" i="6" s="1"/>
  <c r="BI244" i="6"/>
  <c r="BH244" i="6"/>
  <c r="BG244" i="6"/>
  <c r="BE244" i="6"/>
  <c r="T244" i="6"/>
  <c r="R244" i="6"/>
  <c r="P244" i="6"/>
  <c r="BK244" i="6"/>
  <c r="J244" i="6"/>
  <c r="BF244" i="6" s="1"/>
  <c r="BI243" i="6"/>
  <c r="BH243" i="6"/>
  <c r="BG243" i="6"/>
  <c r="BE243" i="6"/>
  <c r="T243" i="6"/>
  <c r="R243" i="6"/>
  <c r="P243" i="6"/>
  <c r="BK243" i="6"/>
  <c r="J243" i="6"/>
  <c r="BF243" i="6" s="1"/>
  <c r="BI242" i="6"/>
  <c r="BH242" i="6"/>
  <c r="BG242" i="6"/>
  <c r="BE242" i="6"/>
  <c r="T242" i="6"/>
  <c r="R242" i="6"/>
  <c r="P242" i="6"/>
  <c r="BK242" i="6"/>
  <c r="J242" i="6"/>
  <c r="BF242" i="6" s="1"/>
  <c r="BI241" i="6"/>
  <c r="BH241" i="6"/>
  <c r="BG241" i="6"/>
  <c r="BE241" i="6"/>
  <c r="T241" i="6"/>
  <c r="R241" i="6"/>
  <c r="P241" i="6"/>
  <c r="BK241" i="6"/>
  <c r="J241" i="6"/>
  <c r="BF241" i="6" s="1"/>
  <c r="BI240" i="6"/>
  <c r="BH240" i="6"/>
  <c r="BG240" i="6"/>
  <c r="BE240" i="6"/>
  <c r="T240" i="6"/>
  <c r="R240" i="6"/>
  <c r="P240" i="6"/>
  <c r="BK240" i="6"/>
  <c r="J240" i="6"/>
  <c r="BF240" i="6" s="1"/>
  <c r="BI239" i="6"/>
  <c r="BH239" i="6"/>
  <c r="BG239" i="6"/>
  <c r="BE239" i="6"/>
  <c r="T239" i="6"/>
  <c r="R239" i="6"/>
  <c r="P239" i="6"/>
  <c r="BK239" i="6"/>
  <c r="J239" i="6"/>
  <c r="BF239" i="6" s="1"/>
  <c r="BI238" i="6"/>
  <c r="BH238" i="6"/>
  <c r="BG238" i="6"/>
  <c r="BE238" i="6"/>
  <c r="T238" i="6"/>
  <c r="R238" i="6"/>
  <c r="P238" i="6"/>
  <c r="BK238" i="6"/>
  <c r="J238" i="6"/>
  <c r="BF238" i="6" s="1"/>
  <c r="BI237" i="6"/>
  <c r="BH237" i="6"/>
  <c r="BG237" i="6"/>
  <c r="BE237" i="6"/>
  <c r="T237" i="6"/>
  <c r="R237" i="6"/>
  <c r="P237" i="6"/>
  <c r="BK237" i="6"/>
  <c r="J237" i="6"/>
  <c r="BF237" i="6" s="1"/>
  <c r="BI236" i="6"/>
  <c r="BH236" i="6"/>
  <c r="BG236" i="6"/>
  <c r="BE236" i="6"/>
  <c r="T236" i="6"/>
  <c r="R236" i="6"/>
  <c r="P236" i="6"/>
  <c r="BK236" i="6"/>
  <c r="J236" i="6"/>
  <c r="BF236" i="6" s="1"/>
  <c r="BI235" i="6"/>
  <c r="BH235" i="6"/>
  <c r="BG235" i="6"/>
  <c r="BE235" i="6"/>
  <c r="T235" i="6"/>
  <c r="R235" i="6"/>
  <c r="P235" i="6"/>
  <c r="BK235" i="6"/>
  <c r="J235" i="6"/>
  <c r="BF235" i="6" s="1"/>
  <c r="BI234" i="6"/>
  <c r="BH234" i="6"/>
  <c r="BG234" i="6"/>
  <c r="BE234" i="6"/>
  <c r="T234" i="6"/>
  <c r="R234" i="6"/>
  <c r="P234" i="6"/>
  <c r="BK234" i="6"/>
  <c r="J234" i="6"/>
  <c r="BF234" i="6" s="1"/>
  <c r="BI233" i="6"/>
  <c r="BH233" i="6"/>
  <c r="BG233" i="6"/>
  <c r="BE233" i="6"/>
  <c r="T233" i="6"/>
  <c r="T232" i="6" s="1"/>
  <c r="R233" i="6"/>
  <c r="R232" i="6" s="1"/>
  <c r="P233" i="6"/>
  <c r="P232" i="6" s="1"/>
  <c r="BK233" i="6"/>
  <c r="BK232" i="6" s="1"/>
  <c r="J232" i="6" s="1"/>
  <c r="J111" i="6" s="1"/>
  <c r="J233" i="6"/>
  <c r="BF233" i="6"/>
  <c r="BI231" i="6"/>
  <c r="BH231" i="6"/>
  <c r="BG231" i="6"/>
  <c r="BE231" i="6"/>
  <c r="T231" i="6"/>
  <c r="R231" i="6"/>
  <c r="P231" i="6"/>
  <c r="BK231" i="6"/>
  <c r="J231" i="6"/>
  <c r="BF231" i="6" s="1"/>
  <c r="BI230" i="6"/>
  <c r="BH230" i="6"/>
  <c r="BG230" i="6"/>
  <c r="BE230" i="6"/>
  <c r="T230" i="6"/>
  <c r="R230" i="6"/>
  <c r="P230" i="6"/>
  <c r="BK230" i="6"/>
  <c r="J230" i="6"/>
  <c r="BF230" i="6" s="1"/>
  <c r="BI229" i="6"/>
  <c r="BH229" i="6"/>
  <c r="BG229" i="6"/>
  <c r="BE229" i="6"/>
  <c r="T229" i="6"/>
  <c r="R229" i="6"/>
  <c r="P229" i="6"/>
  <c r="BK229" i="6"/>
  <c r="J229" i="6"/>
  <c r="BF229" i="6" s="1"/>
  <c r="BI228" i="6"/>
  <c r="BH228" i="6"/>
  <c r="BG228" i="6"/>
  <c r="BE228" i="6"/>
  <c r="T228" i="6"/>
  <c r="R228" i="6"/>
  <c r="P228" i="6"/>
  <c r="BK228" i="6"/>
  <c r="J228" i="6"/>
  <c r="BF228" i="6" s="1"/>
  <c r="BI227" i="6"/>
  <c r="BH227" i="6"/>
  <c r="BG227" i="6"/>
  <c r="BE227" i="6"/>
  <c r="T227" i="6"/>
  <c r="R227" i="6"/>
  <c r="P227" i="6"/>
  <c r="BK227" i="6"/>
  <c r="J227" i="6"/>
  <c r="BF227" i="6" s="1"/>
  <c r="BI226" i="6"/>
  <c r="BH226" i="6"/>
  <c r="BG226" i="6"/>
  <c r="BE226" i="6"/>
  <c r="T226" i="6"/>
  <c r="R226" i="6"/>
  <c r="P226" i="6"/>
  <c r="BK226" i="6"/>
  <c r="J226" i="6"/>
  <c r="BF226" i="6" s="1"/>
  <c r="BI225" i="6"/>
  <c r="BH225" i="6"/>
  <c r="BG225" i="6"/>
  <c r="BE225" i="6"/>
  <c r="T225" i="6"/>
  <c r="R225" i="6"/>
  <c r="P225" i="6"/>
  <c r="BK225" i="6"/>
  <c r="J225" i="6"/>
  <c r="BF225" i="6" s="1"/>
  <c r="BI224" i="6"/>
  <c r="BH224" i="6"/>
  <c r="BG224" i="6"/>
  <c r="BE224" i="6"/>
  <c r="T224" i="6"/>
  <c r="R224" i="6"/>
  <c r="P224" i="6"/>
  <c r="BK224" i="6"/>
  <c r="J224" i="6"/>
  <c r="BF224" i="6" s="1"/>
  <c r="BI223" i="6"/>
  <c r="BH223" i="6"/>
  <c r="BG223" i="6"/>
  <c r="BE223" i="6"/>
  <c r="T223" i="6"/>
  <c r="R223" i="6"/>
  <c r="P223" i="6"/>
  <c r="BK223" i="6"/>
  <c r="J223" i="6"/>
  <c r="BF223" i="6" s="1"/>
  <c r="BI222" i="6"/>
  <c r="BH222" i="6"/>
  <c r="BG222" i="6"/>
  <c r="BE222" i="6"/>
  <c r="T222" i="6"/>
  <c r="R222" i="6"/>
  <c r="P222" i="6"/>
  <c r="BK222" i="6"/>
  <c r="J222" i="6"/>
  <c r="BF222" i="6" s="1"/>
  <c r="BI221" i="6"/>
  <c r="BH221" i="6"/>
  <c r="BG221" i="6"/>
  <c r="BE221" i="6"/>
  <c r="T221" i="6"/>
  <c r="R221" i="6"/>
  <c r="P221" i="6"/>
  <c r="BK221" i="6"/>
  <c r="J221" i="6"/>
  <c r="BF221" i="6" s="1"/>
  <c r="BI220" i="6"/>
  <c r="BH220" i="6"/>
  <c r="BG220" i="6"/>
  <c r="BE220" i="6"/>
  <c r="T220" i="6"/>
  <c r="R220" i="6"/>
  <c r="P220" i="6"/>
  <c r="BK220" i="6"/>
  <c r="J220" i="6"/>
  <c r="BF220" i="6" s="1"/>
  <c r="BI219" i="6"/>
  <c r="BH219" i="6"/>
  <c r="BG219" i="6"/>
  <c r="BE219" i="6"/>
  <c r="T219" i="6"/>
  <c r="R219" i="6"/>
  <c r="P219" i="6"/>
  <c r="BK219" i="6"/>
  <c r="J219" i="6"/>
  <c r="BF219" i="6" s="1"/>
  <c r="BI218" i="6"/>
  <c r="BH218" i="6"/>
  <c r="BG218" i="6"/>
  <c r="BE218" i="6"/>
  <c r="T218" i="6"/>
  <c r="R218" i="6"/>
  <c r="P218" i="6"/>
  <c r="BK218" i="6"/>
  <c r="J218" i="6"/>
  <c r="BF218" i="6" s="1"/>
  <c r="BI217" i="6"/>
  <c r="BH217" i="6"/>
  <c r="BG217" i="6"/>
  <c r="BE217" i="6"/>
  <c r="T217" i="6"/>
  <c r="R217" i="6"/>
  <c r="P217" i="6"/>
  <c r="BK217" i="6"/>
  <c r="J217" i="6"/>
  <c r="BF217" i="6" s="1"/>
  <c r="BI216" i="6"/>
  <c r="BH216" i="6"/>
  <c r="BG216" i="6"/>
  <c r="BE216" i="6"/>
  <c r="T216" i="6"/>
  <c r="R216" i="6"/>
  <c r="P216" i="6"/>
  <c r="BK216" i="6"/>
  <c r="J216" i="6"/>
  <c r="BF216" i="6" s="1"/>
  <c r="BI215" i="6"/>
  <c r="BH215" i="6"/>
  <c r="BG215" i="6"/>
  <c r="BE215" i="6"/>
  <c r="T215" i="6"/>
  <c r="R215" i="6"/>
  <c r="P215" i="6"/>
  <c r="BK215" i="6"/>
  <c r="J215" i="6"/>
  <c r="BF215" i="6" s="1"/>
  <c r="BI214" i="6"/>
  <c r="BH214" i="6"/>
  <c r="BG214" i="6"/>
  <c r="BE214" i="6"/>
  <c r="T214" i="6"/>
  <c r="R214" i="6"/>
  <c r="P214" i="6"/>
  <c r="BK214" i="6"/>
  <c r="J214" i="6"/>
  <c r="BF214" i="6" s="1"/>
  <c r="BI213" i="6"/>
  <c r="BH213" i="6"/>
  <c r="BG213" i="6"/>
  <c r="BE213" i="6"/>
  <c r="T213" i="6"/>
  <c r="R213" i="6"/>
  <c r="P213" i="6"/>
  <c r="BK213" i="6"/>
  <c r="J213" i="6"/>
  <c r="BF213" i="6" s="1"/>
  <c r="BI212" i="6"/>
  <c r="BH212" i="6"/>
  <c r="BG212" i="6"/>
  <c r="BE212" i="6"/>
  <c r="T212" i="6"/>
  <c r="R212" i="6"/>
  <c r="P212" i="6"/>
  <c r="BK212" i="6"/>
  <c r="J212" i="6"/>
  <c r="BF212" i="6" s="1"/>
  <c r="BI211" i="6"/>
  <c r="BH211" i="6"/>
  <c r="BG211" i="6"/>
  <c r="BE211" i="6"/>
  <c r="T211" i="6"/>
  <c r="R211" i="6"/>
  <c r="P211" i="6"/>
  <c r="BK211" i="6"/>
  <c r="J211" i="6"/>
  <c r="BF211" i="6" s="1"/>
  <c r="BI210" i="6"/>
  <c r="BH210" i="6"/>
  <c r="BG210" i="6"/>
  <c r="BE210" i="6"/>
  <c r="T210" i="6"/>
  <c r="R210" i="6"/>
  <c r="P210" i="6"/>
  <c r="BK210" i="6"/>
  <c r="J210" i="6"/>
  <c r="BF210" i="6" s="1"/>
  <c r="BI209" i="6"/>
  <c r="BH209" i="6"/>
  <c r="BG209" i="6"/>
  <c r="BE209" i="6"/>
  <c r="T209" i="6"/>
  <c r="R209" i="6"/>
  <c r="P209" i="6"/>
  <c r="BK209" i="6"/>
  <c r="J209" i="6"/>
  <c r="BF209" i="6" s="1"/>
  <c r="BI208" i="6"/>
  <c r="BH208" i="6"/>
  <c r="BG208" i="6"/>
  <c r="BE208" i="6"/>
  <c r="T208" i="6"/>
  <c r="R208" i="6"/>
  <c r="P208" i="6"/>
  <c r="BK208" i="6"/>
  <c r="J208" i="6"/>
  <c r="BF208" i="6" s="1"/>
  <c r="BI207" i="6"/>
  <c r="BH207" i="6"/>
  <c r="BG207" i="6"/>
  <c r="BE207" i="6"/>
  <c r="T207" i="6"/>
  <c r="R207" i="6"/>
  <c r="P207" i="6"/>
  <c r="BK207" i="6"/>
  <c r="J207" i="6"/>
  <c r="BF207" i="6" s="1"/>
  <c r="BI206" i="6"/>
  <c r="BH206" i="6"/>
  <c r="BG206" i="6"/>
  <c r="BE206" i="6"/>
  <c r="T206" i="6"/>
  <c r="T205" i="6" s="1"/>
  <c r="R206" i="6"/>
  <c r="R205" i="6" s="1"/>
  <c r="P206" i="6"/>
  <c r="P205" i="6" s="1"/>
  <c r="BK206" i="6"/>
  <c r="BK205" i="6" s="1"/>
  <c r="J205" i="6"/>
  <c r="J110" i="6" s="1"/>
  <c r="J206" i="6"/>
  <c r="BF206" i="6"/>
  <c r="BI204" i="6"/>
  <c r="BH204" i="6"/>
  <c r="BG204" i="6"/>
  <c r="BE204" i="6"/>
  <c r="T204" i="6"/>
  <c r="R204" i="6"/>
  <c r="P204" i="6"/>
  <c r="BK204" i="6"/>
  <c r="J204" i="6"/>
  <c r="BF204" i="6" s="1"/>
  <c r="BI203" i="6"/>
  <c r="BH203" i="6"/>
  <c r="BG203" i="6"/>
  <c r="BE203" i="6"/>
  <c r="T203" i="6"/>
  <c r="R203" i="6"/>
  <c r="P203" i="6"/>
  <c r="BK203" i="6"/>
  <c r="J203" i="6"/>
  <c r="BF203" i="6" s="1"/>
  <c r="BI202" i="6"/>
  <c r="BH202" i="6"/>
  <c r="BG202" i="6"/>
  <c r="BE202" i="6"/>
  <c r="T202" i="6"/>
  <c r="R202" i="6"/>
  <c r="P202" i="6"/>
  <c r="BK202" i="6"/>
  <c r="J202" i="6"/>
  <c r="BF202" i="6" s="1"/>
  <c r="BI201" i="6"/>
  <c r="BH201" i="6"/>
  <c r="BG201" i="6"/>
  <c r="BE201" i="6"/>
  <c r="T201" i="6"/>
  <c r="R201" i="6"/>
  <c r="P201" i="6"/>
  <c r="BK201" i="6"/>
  <c r="J201" i="6"/>
  <c r="BF201" i="6" s="1"/>
  <c r="BI200" i="6"/>
  <c r="BH200" i="6"/>
  <c r="BG200" i="6"/>
  <c r="BE200" i="6"/>
  <c r="T200" i="6"/>
  <c r="R200" i="6"/>
  <c r="P200" i="6"/>
  <c r="BK200" i="6"/>
  <c r="J200" i="6"/>
  <c r="BF200" i="6" s="1"/>
  <c r="BI199" i="6"/>
  <c r="BH199" i="6"/>
  <c r="BG199" i="6"/>
  <c r="BE199" i="6"/>
  <c r="T199" i="6"/>
  <c r="R199" i="6"/>
  <c r="P199" i="6"/>
  <c r="BK199" i="6"/>
  <c r="J199" i="6"/>
  <c r="BF199" i="6" s="1"/>
  <c r="BI198" i="6"/>
  <c r="BH198" i="6"/>
  <c r="BG198" i="6"/>
  <c r="BE198" i="6"/>
  <c r="T198" i="6"/>
  <c r="R198" i="6"/>
  <c r="P198" i="6"/>
  <c r="BK198" i="6"/>
  <c r="J198" i="6"/>
  <c r="BF198" i="6" s="1"/>
  <c r="BI197" i="6"/>
  <c r="BH197" i="6"/>
  <c r="BG197" i="6"/>
  <c r="BE197" i="6"/>
  <c r="T197" i="6"/>
  <c r="R197" i="6"/>
  <c r="P197" i="6"/>
  <c r="BK197" i="6"/>
  <c r="J197" i="6"/>
  <c r="BF197" i="6" s="1"/>
  <c r="BI196" i="6"/>
  <c r="BH196" i="6"/>
  <c r="BG196" i="6"/>
  <c r="BE196" i="6"/>
  <c r="T196" i="6"/>
  <c r="T195" i="6" s="1"/>
  <c r="R196" i="6"/>
  <c r="R195" i="6" s="1"/>
  <c r="P196" i="6"/>
  <c r="P195" i="6" s="1"/>
  <c r="BK196" i="6"/>
  <c r="BK195" i="6" s="1"/>
  <c r="J195" i="6" s="1"/>
  <c r="J109" i="6" s="1"/>
  <c r="J196" i="6"/>
  <c r="BF196" i="6"/>
  <c r="BI194" i="6"/>
  <c r="BH194" i="6"/>
  <c r="BG194" i="6"/>
  <c r="BE194" i="6"/>
  <c r="T194" i="6"/>
  <c r="R194" i="6"/>
  <c r="P194" i="6"/>
  <c r="BK194" i="6"/>
  <c r="J194" i="6"/>
  <c r="BF194" i="6" s="1"/>
  <c r="BI193" i="6"/>
  <c r="BH193" i="6"/>
  <c r="BG193" i="6"/>
  <c r="BE193" i="6"/>
  <c r="T193" i="6"/>
  <c r="R193" i="6"/>
  <c r="P193" i="6"/>
  <c r="BK193" i="6"/>
  <c r="J193" i="6"/>
  <c r="BF193" i="6" s="1"/>
  <c r="BI192" i="6"/>
  <c r="BH192" i="6"/>
  <c r="BG192" i="6"/>
  <c r="BE192" i="6"/>
  <c r="T192" i="6"/>
  <c r="R192" i="6"/>
  <c r="P192" i="6"/>
  <c r="BK192" i="6"/>
  <c r="J192" i="6"/>
  <c r="BF192" i="6" s="1"/>
  <c r="BI191" i="6"/>
  <c r="BH191" i="6"/>
  <c r="BG191" i="6"/>
  <c r="BE191" i="6"/>
  <c r="T191" i="6"/>
  <c r="T190" i="6" s="1"/>
  <c r="R191" i="6"/>
  <c r="R190" i="6" s="1"/>
  <c r="P191" i="6"/>
  <c r="P190" i="6" s="1"/>
  <c r="BK191" i="6"/>
  <c r="BK190" i="6" s="1"/>
  <c r="J190" i="6" s="1"/>
  <c r="J108" i="6" s="1"/>
  <c r="J191" i="6"/>
  <c r="BF191" i="6" s="1"/>
  <c r="BI189" i="6"/>
  <c r="BH189" i="6"/>
  <c r="BG189" i="6"/>
  <c r="BE189" i="6"/>
  <c r="T189" i="6"/>
  <c r="R189" i="6"/>
  <c r="P189" i="6"/>
  <c r="BK189" i="6"/>
  <c r="J189" i="6"/>
  <c r="BF189" i="6"/>
  <c r="BI188" i="6"/>
  <c r="BH188" i="6"/>
  <c r="BG188" i="6"/>
  <c r="BE188" i="6"/>
  <c r="T188" i="6"/>
  <c r="R188" i="6"/>
  <c r="P188" i="6"/>
  <c r="BK188" i="6"/>
  <c r="J188" i="6"/>
  <c r="BF188" i="6"/>
  <c r="BI187" i="6"/>
  <c r="BH187" i="6"/>
  <c r="BG187" i="6"/>
  <c r="BE187" i="6"/>
  <c r="T187" i="6"/>
  <c r="T186" i="6"/>
  <c r="T185" i="6" s="1"/>
  <c r="R187" i="6"/>
  <c r="R186" i="6" s="1"/>
  <c r="R185" i="6" s="1"/>
  <c r="P187" i="6"/>
  <c r="P186" i="6"/>
  <c r="P185" i="6" s="1"/>
  <c r="BK187" i="6"/>
  <c r="BK186" i="6" s="1"/>
  <c r="J187" i="6"/>
  <c r="BF187" i="6"/>
  <c r="BI184" i="6"/>
  <c r="BH184" i="6"/>
  <c r="BG184" i="6"/>
  <c r="BE184" i="6"/>
  <c r="T184" i="6"/>
  <c r="T183" i="6"/>
  <c r="R184" i="6"/>
  <c r="R183" i="6"/>
  <c r="P184" i="6"/>
  <c r="P183" i="6"/>
  <c r="BK184" i="6"/>
  <c r="BK183" i="6"/>
  <c r="J183" i="6" s="1"/>
  <c r="J105" i="6" s="1"/>
  <c r="J184" i="6"/>
  <c r="BF184" i="6" s="1"/>
  <c r="BI182" i="6"/>
  <c r="BH182" i="6"/>
  <c r="BG182" i="6"/>
  <c r="BE182" i="6"/>
  <c r="T182" i="6"/>
  <c r="R182" i="6"/>
  <c r="P182" i="6"/>
  <c r="BK182" i="6"/>
  <c r="J182" i="6"/>
  <c r="BF182" i="6"/>
  <c r="BI181" i="6"/>
  <c r="BH181" i="6"/>
  <c r="BG181" i="6"/>
  <c r="BE181" i="6"/>
  <c r="T181" i="6"/>
  <c r="R181" i="6"/>
  <c r="P181" i="6"/>
  <c r="BK181" i="6"/>
  <c r="J181" i="6"/>
  <c r="BF181" i="6"/>
  <c r="BI180" i="6"/>
  <c r="BH180" i="6"/>
  <c r="BG180" i="6"/>
  <c r="BE180" i="6"/>
  <c r="T180" i="6"/>
  <c r="R180" i="6"/>
  <c r="P180" i="6"/>
  <c r="BK180" i="6"/>
  <c r="J180" i="6"/>
  <c r="BF180" i="6"/>
  <c r="BI179" i="6"/>
  <c r="BH179" i="6"/>
  <c r="BG179" i="6"/>
  <c r="BE179" i="6"/>
  <c r="T179" i="6"/>
  <c r="R179" i="6"/>
  <c r="P179" i="6"/>
  <c r="BK179" i="6"/>
  <c r="J179" i="6"/>
  <c r="BF179" i="6"/>
  <c r="BI178" i="6"/>
  <c r="BH178" i="6"/>
  <c r="BG178" i="6"/>
  <c r="BE178" i="6"/>
  <c r="T178" i="6"/>
  <c r="R178" i="6"/>
  <c r="P178" i="6"/>
  <c r="BK178" i="6"/>
  <c r="J178" i="6"/>
  <c r="BF178" i="6"/>
  <c r="BI177" i="6"/>
  <c r="BH177" i="6"/>
  <c r="BG177" i="6"/>
  <c r="BE177" i="6"/>
  <c r="T177" i="6"/>
  <c r="R177" i="6"/>
  <c r="P177" i="6"/>
  <c r="BK177" i="6"/>
  <c r="J177" i="6"/>
  <c r="BF177" i="6"/>
  <c r="BI176" i="6"/>
  <c r="BH176" i="6"/>
  <c r="BG176" i="6"/>
  <c r="BE176" i="6"/>
  <c r="T176" i="6"/>
  <c r="R176" i="6"/>
  <c r="P176" i="6"/>
  <c r="BK176" i="6"/>
  <c r="J176" i="6"/>
  <c r="BF176" i="6"/>
  <c r="BI175" i="6"/>
  <c r="BH175" i="6"/>
  <c r="BG175" i="6"/>
  <c r="BE175" i="6"/>
  <c r="T175" i="6"/>
  <c r="R175" i="6"/>
  <c r="P175" i="6"/>
  <c r="BK175" i="6"/>
  <c r="J175" i="6"/>
  <c r="BF175" i="6"/>
  <c r="BI174" i="6"/>
  <c r="BH174" i="6"/>
  <c r="BG174" i="6"/>
  <c r="BE174" i="6"/>
  <c r="T174" i="6"/>
  <c r="R174" i="6"/>
  <c r="P174" i="6"/>
  <c r="BK174" i="6"/>
  <c r="J174" i="6"/>
  <c r="BF174" i="6"/>
  <c r="BI173" i="6"/>
  <c r="BH173" i="6"/>
  <c r="BG173" i="6"/>
  <c r="BE173" i="6"/>
  <c r="T173" i="6"/>
  <c r="R173" i="6"/>
  <c r="P173" i="6"/>
  <c r="BK173" i="6"/>
  <c r="J173" i="6"/>
  <c r="BF173" i="6"/>
  <c r="BI172" i="6"/>
  <c r="BH172" i="6"/>
  <c r="BG172" i="6"/>
  <c r="BE172" i="6"/>
  <c r="T172" i="6"/>
  <c r="R172" i="6"/>
  <c r="P172" i="6"/>
  <c r="BK172" i="6"/>
  <c r="J172" i="6"/>
  <c r="BF172" i="6"/>
  <c r="BI171" i="6"/>
  <c r="BH171" i="6"/>
  <c r="BG171" i="6"/>
  <c r="BE171" i="6"/>
  <c r="T171" i="6"/>
  <c r="R171" i="6"/>
  <c r="P171" i="6"/>
  <c r="BK171" i="6"/>
  <c r="J171" i="6"/>
  <c r="BF171" i="6"/>
  <c r="BI170" i="6"/>
  <c r="BH170" i="6"/>
  <c r="BG170" i="6"/>
  <c r="BE170" i="6"/>
  <c r="T170" i="6"/>
  <c r="T169" i="6"/>
  <c r="R170" i="6"/>
  <c r="R169" i="6"/>
  <c r="P170" i="6"/>
  <c r="P169" i="6"/>
  <c r="BK170" i="6"/>
  <c r="BK169" i="6"/>
  <c r="J169" i="6" s="1"/>
  <c r="J104" i="6" s="1"/>
  <c r="J170" i="6"/>
  <c r="BF170" i="6" s="1"/>
  <c r="BI168" i="6"/>
  <c r="BH168" i="6"/>
  <c r="BG168" i="6"/>
  <c r="BE168" i="6"/>
  <c r="T168" i="6"/>
  <c r="T167" i="6"/>
  <c r="R168" i="6"/>
  <c r="R167" i="6"/>
  <c r="P168" i="6"/>
  <c r="P167" i="6"/>
  <c r="BK168" i="6"/>
  <c r="BK167" i="6"/>
  <c r="J167" i="6" s="1"/>
  <c r="J103" i="6" s="1"/>
  <c r="J168" i="6"/>
  <c r="BF168" i="6" s="1"/>
  <c r="BI166" i="6"/>
  <c r="BH166" i="6"/>
  <c r="BG166" i="6"/>
  <c r="BE166" i="6"/>
  <c r="T166" i="6"/>
  <c r="R166" i="6"/>
  <c r="P166" i="6"/>
  <c r="BK166" i="6"/>
  <c r="J166" i="6"/>
  <c r="BF166" i="6"/>
  <c r="BI165" i="6"/>
  <c r="BH165" i="6"/>
  <c r="BG165" i="6"/>
  <c r="BE165" i="6"/>
  <c r="T165" i="6"/>
  <c r="R165" i="6"/>
  <c r="P165" i="6"/>
  <c r="BK165" i="6"/>
  <c r="J165" i="6"/>
  <c r="BF165" i="6"/>
  <c r="BI164" i="6"/>
  <c r="BH164" i="6"/>
  <c r="BG164" i="6"/>
  <c r="BE164" i="6"/>
  <c r="T164" i="6"/>
  <c r="R164" i="6"/>
  <c r="P164" i="6"/>
  <c r="BK164" i="6"/>
  <c r="J164" i="6"/>
  <c r="BF164" i="6"/>
  <c r="BI163" i="6"/>
  <c r="BH163" i="6"/>
  <c r="BG163" i="6"/>
  <c r="BE163" i="6"/>
  <c r="T163" i="6"/>
  <c r="R163" i="6"/>
  <c r="P163" i="6"/>
  <c r="BK163" i="6"/>
  <c r="J163" i="6"/>
  <c r="BF163" i="6"/>
  <c r="BI162" i="6"/>
  <c r="BH162" i="6"/>
  <c r="BG162" i="6"/>
  <c r="BE162" i="6"/>
  <c r="T162" i="6"/>
  <c r="R162" i="6"/>
  <c r="P162" i="6"/>
  <c r="BK162" i="6"/>
  <c r="J162" i="6"/>
  <c r="BF162" i="6"/>
  <c r="BI161" i="6"/>
  <c r="BH161" i="6"/>
  <c r="BG161" i="6"/>
  <c r="BE161" i="6"/>
  <c r="T161" i="6"/>
  <c r="R161" i="6"/>
  <c r="P161" i="6"/>
  <c r="BK161" i="6"/>
  <c r="J161" i="6"/>
  <c r="BF161" i="6"/>
  <c r="BI160" i="6"/>
  <c r="BH160" i="6"/>
  <c r="BG160" i="6"/>
  <c r="BE160" i="6"/>
  <c r="T160" i="6"/>
  <c r="R160" i="6"/>
  <c r="P160" i="6"/>
  <c r="BK160" i="6"/>
  <c r="J160" i="6"/>
  <c r="BF160" i="6"/>
  <c r="BI159" i="6"/>
  <c r="BH159" i="6"/>
  <c r="BG159" i="6"/>
  <c r="BE159" i="6"/>
  <c r="T159" i="6"/>
  <c r="T158" i="6"/>
  <c r="R159" i="6"/>
  <c r="R158" i="6"/>
  <c r="P159" i="6"/>
  <c r="P158" i="6"/>
  <c r="BK159" i="6"/>
  <c r="BK158" i="6"/>
  <c r="J158" i="6" s="1"/>
  <c r="J102" i="6" s="1"/>
  <c r="J159" i="6"/>
  <c r="BF159" i="6" s="1"/>
  <c r="BI157" i="6"/>
  <c r="BH157" i="6"/>
  <c r="BG157" i="6"/>
  <c r="BE157" i="6"/>
  <c r="T157" i="6"/>
  <c r="R157" i="6"/>
  <c r="P157" i="6"/>
  <c r="BK157" i="6"/>
  <c r="J157" i="6"/>
  <c r="BF157" i="6"/>
  <c r="BI156" i="6"/>
  <c r="BH156" i="6"/>
  <c r="BG156" i="6"/>
  <c r="BE156" i="6"/>
  <c r="T156" i="6"/>
  <c r="T155" i="6"/>
  <c r="R156" i="6"/>
  <c r="R155" i="6"/>
  <c r="P156" i="6"/>
  <c r="P155" i="6"/>
  <c r="BK156" i="6"/>
  <c r="BK155" i="6"/>
  <c r="J155" i="6" s="1"/>
  <c r="J101" i="6" s="1"/>
  <c r="J156" i="6"/>
  <c r="BF156" i="6" s="1"/>
  <c r="BI154" i="6"/>
  <c r="BH154" i="6"/>
  <c r="BG154" i="6"/>
  <c r="BE154" i="6"/>
  <c r="T154" i="6"/>
  <c r="R154" i="6"/>
  <c r="P154" i="6"/>
  <c r="BK154" i="6"/>
  <c r="J154" i="6"/>
  <c r="BF154" i="6"/>
  <c r="BI153" i="6"/>
  <c r="BH153" i="6"/>
  <c r="BG153" i="6"/>
  <c r="BE153" i="6"/>
  <c r="T153" i="6"/>
  <c r="T152" i="6"/>
  <c r="R153" i="6"/>
  <c r="R152" i="6"/>
  <c r="P153" i="6"/>
  <c r="P152" i="6"/>
  <c r="BK153" i="6"/>
  <c r="BK152" i="6"/>
  <c r="J152" i="6" s="1"/>
  <c r="J100" i="6" s="1"/>
  <c r="J153" i="6"/>
  <c r="BF153" i="6" s="1"/>
  <c r="BI151" i="6"/>
  <c r="BH151" i="6"/>
  <c r="BG151" i="6"/>
  <c r="BE151" i="6"/>
  <c r="T151" i="6"/>
  <c r="R151" i="6"/>
  <c r="P151" i="6"/>
  <c r="BK151" i="6"/>
  <c r="J151" i="6"/>
  <c r="BF151" i="6"/>
  <c r="BI150" i="6"/>
  <c r="BH150" i="6"/>
  <c r="BG150" i="6"/>
  <c r="BE150" i="6"/>
  <c r="T150" i="6"/>
  <c r="T149" i="6"/>
  <c r="R150" i="6"/>
  <c r="R149" i="6"/>
  <c r="P150" i="6"/>
  <c r="P149" i="6"/>
  <c r="BK150" i="6"/>
  <c r="BK149" i="6"/>
  <c r="J149" i="6" s="1"/>
  <c r="J99" i="6" s="1"/>
  <c r="J150" i="6"/>
  <c r="BF150" i="6" s="1"/>
  <c r="BI148" i="6"/>
  <c r="BH148" i="6"/>
  <c r="BG148" i="6"/>
  <c r="BE148" i="6"/>
  <c r="T148" i="6"/>
  <c r="R148" i="6"/>
  <c r="P148" i="6"/>
  <c r="BK148" i="6"/>
  <c r="J148" i="6"/>
  <c r="BF148" i="6"/>
  <c r="BI147" i="6"/>
  <c r="BH147" i="6"/>
  <c r="BG147" i="6"/>
  <c r="BE147" i="6"/>
  <c r="T147" i="6"/>
  <c r="R147" i="6"/>
  <c r="P147" i="6"/>
  <c r="BK147" i="6"/>
  <c r="J147" i="6"/>
  <c r="BF147" i="6"/>
  <c r="BI146" i="6"/>
  <c r="BH146" i="6"/>
  <c r="BG146" i="6"/>
  <c r="BE146" i="6"/>
  <c r="T146" i="6"/>
  <c r="R146" i="6"/>
  <c r="P146" i="6"/>
  <c r="BK146" i="6"/>
  <c r="J146" i="6"/>
  <c r="BF146" i="6"/>
  <c r="BI145" i="6"/>
  <c r="BH145" i="6"/>
  <c r="BG145" i="6"/>
  <c r="BE145" i="6"/>
  <c r="T145" i="6"/>
  <c r="R145" i="6"/>
  <c r="P145" i="6"/>
  <c r="BK145" i="6"/>
  <c r="J145" i="6"/>
  <c r="BF145" i="6"/>
  <c r="BI144" i="6"/>
  <c r="BH144" i="6"/>
  <c r="BG144" i="6"/>
  <c r="BE144" i="6"/>
  <c r="T144" i="6"/>
  <c r="R144" i="6"/>
  <c r="P144" i="6"/>
  <c r="BK144" i="6"/>
  <c r="J144" i="6"/>
  <c r="BF144" i="6"/>
  <c r="BI143" i="6"/>
  <c r="BH143" i="6"/>
  <c r="BG143" i="6"/>
  <c r="BE143" i="6"/>
  <c r="T143" i="6"/>
  <c r="R143" i="6"/>
  <c r="P143" i="6"/>
  <c r="BK143" i="6"/>
  <c r="J143" i="6"/>
  <c r="BF143" i="6"/>
  <c r="BI142" i="6"/>
  <c r="BH142" i="6"/>
  <c r="BG142" i="6"/>
  <c r="BE142" i="6"/>
  <c r="T142" i="6"/>
  <c r="R142" i="6"/>
  <c r="P142" i="6"/>
  <c r="BK142" i="6"/>
  <c r="J142" i="6"/>
  <c r="BF142" i="6"/>
  <c r="BI141" i="6"/>
  <c r="BH141" i="6"/>
  <c r="BG141" i="6"/>
  <c r="BE141" i="6"/>
  <c r="T141" i="6"/>
  <c r="R141" i="6"/>
  <c r="P141" i="6"/>
  <c r="BK141" i="6"/>
  <c r="J141" i="6"/>
  <c r="BF141" i="6"/>
  <c r="BI140" i="6"/>
  <c r="BH140" i="6"/>
  <c r="BG140" i="6"/>
  <c r="BE140" i="6"/>
  <c r="T140" i="6"/>
  <c r="R140" i="6"/>
  <c r="P140" i="6"/>
  <c r="BK140" i="6"/>
  <c r="J140" i="6"/>
  <c r="BF140" i="6"/>
  <c r="BI139" i="6"/>
  <c r="BH139" i="6"/>
  <c r="BG139" i="6"/>
  <c r="BE139" i="6"/>
  <c r="T139" i="6"/>
  <c r="R139" i="6"/>
  <c r="P139" i="6"/>
  <c r="BK139" i="6"/>
  <c r="J139" i="6"/>
  <c r="BF139" i="6"/>
  <c r="BI138" i="6"/>
  <c r="BH138" i="6"/>
  <c r="BG138" i="6"/>
  <c r="BE138" i="6"/>
  <c r="T138" i="6"/>
  <c r="R138" i="6"/>
  <c r="P138" i="6"/>
  <c r="BK138" i="6"/>
  <c r="J138" i="6"/>
  <c r="BF138" i="6"/>
  <c r="BI137" i="6"/>
  <c r="F37" i="6"/>
  <c r="BD100" i="1" s="1"/>
  <c r="BH137" i="6"/>
  <c r="F36" i="6" s="1"/>
  <c r="BC100" i="1" s="1"/>
  <c r="BG137" i="6"/>
  <c r="F35" i="6"/>
  <c r="BB100" i="1" s="1"/>
  <c r="BE137" i="6"/>
  <c r="J33" i="6" s="1"/>
  <c r="AV100" i="1" s="1"/>
  <c r="T137" i="6"/>
  <c r="T136" i="6"/>
  <c r="T135" i="6" s="1"/>
  <c r="T134" i="6" s="1"/>
  <c r="R137" i="6"/>
  <c r="R136" i="6"/>
  <c r="R135" i="6" s="1"/>
  <c r="R134" i="6" s="1"/>
  <c r="P137" i="6"/>
  <c r="P136" i="6"/>
  <c r="P135" i="6" s="1"/>
  <c r="P134" i="6" s="1"/>
  <c r="AU100" i="1" s="1"/>
  <c r="BK137" i="6"/>
  <c r="BK136" i="6" s="1"/>
  <c r="J137" i="6"/>
  <c r="BF137" i="6" s="1"/>
  <c r="J130" i="6"/>
  <c r="F130" i="6"/>
  <c r="F128" i="6"/>
  <c r="E126" i="6"/>
  <c r="J91" i="6"/>
  <c r="F91" i="6"/>
  <c r="F89" i="6"/>
  <c r="E87" i="6"/>
  <c r="J24" i="6"/>
  <c r="E24" i="6"/>
  <c r="J131" i="6" s="1"/>
  <c r="J92" i="6"/>
  <c r="J23" i="6"/>
  <c r="J18" i="6"/>
  <c r="E18" i="6"/>
  <c r="F131" i="6"/>
  <c r="F92" i="6"/>
  <c r="J17" i="6"/>
  <c r="J12" i="6"/>
  <c r="J128" i="6" s="1"/>
  <c r="J89" i="6"/>
  <c r="E7" i="6"/>
  <c r="E124" i="6" s="1"/>
  <c r="E85" i="6"/>
  <c r="J39" i="5"/>
  <c r="J38" i="5"/>
  <c r="AY99" i="1" s="1"/>
  <c r="J37" i="5"/>
  <c r="AX99" i="1" s="1"/>
  <c r="BI167" i="5"/>
  <c r="BH167" i="5"/>
  <c r="BG167" i="5"/>
  <c r="BE167" i="5"/>
  <c r="T167" i="5"/>
  <c r="R167" i="5"/>
  <c r="P167" i="5"/>
  <c r="BK167" i="5"/>
  <c r="J167" i="5"/>
  <c r="BF167" i="5" s="1"/>
  <c r="BI166" i="5"/>
  <c r="BH166" i="5"/>
  <c r="BG166" i="5"/>
  <c r="BE166" i="5"/>
  <c r="T166" i="5"/>
  <c r="R166" i="5"/>
  <c r="P166" i="5"/>
  <c r="BK166" i="5"/>
  <c r="J166" i="5"/>
  <c r="BF166" i="5" s="1"/>
  <c r="BI165" i="5"/>
  <c r="BH165" i="5"/>
  <c r="BG165" i="5"/>
  <c r="BE165" i="5"/>
  <c r="T165" i="5"/>
  <c r="R165" i="5"/>
  <c r="P165" i="5"/>
  <c r="BK165" i="5"/>
  <c r="J165" i="5"/>
  <c r="BF165" i="5" s="1"/>
  <c r="BI164" i="5"/>
  <c r="BH164" i="5"/>
  <c r="BG164" i="5"/>
  <c r="BE164" i="5"/>
  <c r="T164" i="5"/>
  <c r="T163" i="5" s="1"/>
  <c r="R164" i="5"/>
  <c r="R163" i="5" s="1"/>
  <c r="P164" i="5"/>
  <c r="P163" i="5" s="1"/>
  <c r="BK164" i="5"/>
  <c r="BK163" i="5" s="1"/>
  <c r="J163" i="5" s="1"/>
  <c r="J105" i="5" s="1"/>
  <c r="J164" i="5"/>
  <c r="BF164" i="5"/>
  <c r="BI162" i="5"/>
  <c r="BH162" i="5"/>
  <c r="BG162" i="5"/>
  <c r="BE162" i="5"/>
  <c r="T162" i="5"/>
  <c r="T161" i="5" s="1"/>
  <c r="R162" i="5"/>
  <c r="R161" i="5" s="1"/>
  <c r="P162" i="5"/>
  <c r="P161" i="5" s="1"/>
  <c r="BK162" i="5"/>
  <c r="BK161" i="5" s="1"/>
  <c r="J162" i="5"/>
  <c r="BF162" i="5"/>
  <c r="BI160" i="5"/>
  <c r="BH160" i="5"/>
  <c r="BG160" i="5"/>
  <c r="BE160" i="5"/>
  <c r="T160" i="5"/>
  <c r="R160" i="5"/>
  <c r="P160" i="5"/>
  <c r="BK160" i="5"/>
  <c r="J160" i="5"/>
  <c r="BF160" i="5" s="1"/>
  <c r="BI159" i="5"/>
  <c r="BH159" i="5"/>
  <c r="BG159" i="5"/>
  <c r="BE159" i="5"/>
  <c r="T159" i="5"/>
  <c r="T158" i="5" s="1"/>
  <c r="T157" i="5" s="1"/>
  <c r="R159" i="5"/>
  <c r="R158" i="5"/>
  <c r="R157" i="5" s="1"/>
  <c r="P159" i="5"/>
  <c r="P158" i="5" s="1"/>
  <c r="P157" i="5" s="1"/>
  <c r="BK159" i="5"/>
  <c r="BK158" i="5"/>
  <c r="J158" i="5" s="1"/>
  <c r="J103" i="5" s="1"/>
  <c r="J159" i="5"/>
  <c r="BF159" i="5" s="1"/>
  <c r="BI156" i="5"/>
  <c r="BH156" i="5"/>
  <c r="BG156" i="5"/>
  <c r="BE156" i="5"/>
  <c r="T156" i="5"/>
  <c r="R156" i="5"/>
  <c r="P156" i="5"/>
  <c r="BK156" i="5"/>
  <c r="J156" i="5"/>
  <c r="BF156" i="5" s="1"/>
  <c r="BI155" i="5"/>
  <c r="BH155" i="5"/>
  <c r="BG155" i="5"/>
  <c r="BE155" i="5"/>
  <c r="T155" i="5"/>
  <c r="R155" i="5"/>
  <c r="P155" i="5"/>
  <c r="BK155" i="5"/>
  <c r="J155" i="5"/>
  <c r="BF155" i="5" s="1"/>
  <c r="BI154" i="5"/>
  <c r="BH154" i="5"/>
  <c r="BG154" i="5"/>
  <c r="BE154" i="5"/>
  <c r="T154" i="5"/>
  <c r="R154" i="5"/>
  <c r="P154" i="5"/>
  <c r="BK154" i="5"/>
  <c r="J154" i="5"/>
  <c r="BF154" i="5" s="1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 s="1"/>
  <c r="BI151" i="5"/>
  <c r="BH151" i="5"/>
  <c r="BG151" i="5"/>
  <c r="BE151" i="5"/>
  <c r="T151" i="5"/>
  <c r="R151" i="5"/>
  <c r="P151" i="5"/>
  <c r="BK151" i="5"/>
  <c r="J151" i="5"/>
  <c r="BF151" i="5" s="1"/>
  <c r="BI150" i="5"/>
  <c r="BH150" i="5"/>
  <c r="BG150" i="5"/>
  <c r="BE150" i="5"/>
  <c r="T150" i="5"/>
  <c r="R150" i="5"/>
  <c r="P150" i="5"/>
  <c r="BK150" i="5"/>
  <c r="J150" i="5"/>
  <c r="BF150" i="5" s="1"/>
  <c r="BI149" i="5"/>
  <c r="BH149" i="5"/>
  <c r="BG149" i="5"/>
  <c r="BE149" i="5"/>
  <c r="T149" i="5"/>
  <c r="R149" i="5"/>
  <c r="P149" i="5"/>
  <c r="BK149" i="5"/>
  <c r="J149" i="5"/>
  <c r="BF149" i="5" s="1"/>
  <c r="BI148" i="5"/>
  <c r="BH148" i="5"/>
  <c r="BG148" i="5"/>
  <c r="BE148" i="5"/>
  <c r="T148" i="5"/>
  <c r="T147" i="5" s="1"/>
  <c r="R148" i="5"/>
  <c r="R147" i="5" s="1"/>
  <c r="P148" i="5"/>
  <c r="P147" i="5" s="1"/>
  <c r="BK148" i="5"/>
  <c r="BK147" i="5" s="1"/>
  <c r="J147" i="5" s="1"/>
  <c r="J101" i="5" s="1"/>
  <c r="J148" i="5"/>
  <c r="BF148" i="5"/>
  <c r="BI146" i="5"/>
  <c r="BH146" i="5"/>
  <c r="BG146" i="5"/>
  <c r="BE146" i="5"/>
  <c r="T146" i="5"/>
  <c r="R146" i="5"/>
  <c r="P146" i="5"/>
  <c r="BK146" i="5"/>
  <c r="J146" i="5"/>
  <c r="BF146" i="5" s="1"/>
  <c r="BI145" i="5"/>
  <c r="BH145" i="5"/>
  <c r="BG145" i="5"/>
  <c r="BE145" i="5"/>
  <c r="T145" i="5"/>
  <c r="R145" i="5"/>
  <c r="P145" i="5"/>
  <c r="BK145" i="5"/>
  <c r="J145" i="5"/>
  <c r="BF145" i="5" s="1"/>
  <c r="BI144" i="5"/>
  <c r="BH144" i="5"/>
  <c r="BG144" i="5"/>
  <c r="BE144" i="5"/>
  <c r="T144" i="5"/>
  <c r="R144" i="5"/>
  <c r="P144" i="5"/>
  <c r="BK144" i="5"/>
  <c r="J144" i="5"/>
  <c r="BF144" i="5" s="1"/>
  <c r="BI143" i="5"/>
  <c r="BH143" i="5"/>
  <c r="BG143" i="5"/>
  <c r="BE143" i="5"/>
  <c r="T143" i="5"/>
  <c r="R143" i="5"/>
  <c r="P143" i="5"/>
  <c r="BK143" i="5"/>
  <c r="J143" i="5"/>
  <c r="BF143" i="5" s="1"/>
  <c r="BI142" i="5"/>
  <c r="BH142" i="5"/>
  <c r="BG142" i="5"/>
  <c r="BE142" i="5"/>
  <c r="T142" i="5"/>
  <c r="R142" i="5"/>
  <c r="P142" i="5"/>
  <c r="BK142" i="5"/>
  <c r="J142" i="5"/>
  <c r="BF142" i="5" s="1"/>
  <c r="BI141" i="5"/>
  <c r="BH141" i="5"/>
  <c r="BG141" i="5"/>
  <c r="BE141" i="5"/>
  <c r="T141" i="5"/>
  <c r="R141" i="5"/>
  <c r="P141" i="5"/>
  <c r="BK141" i="5"/>
  <c r="J141" i="5"/>
  <c r="BF141" i="5" s="1"/>
  <c r="BI140" i="5"/>
  <c r="BH140" i="5"/>
  <c r="BG140" i="5"/>
  <c r="BE140" i="5"/>
  <c r="T140" i="5"/>
  <c r="R140" i="5"/>
  <c r="P140" i="5"/>
  <c r="BK140" i="5"/>
  <c r="J140" i="5"/>
  <c r="BF140" i="5"/>
  <c r="BI139" i="5"/>
  <c r="BH139" i="5"/>
  <c r="BG139" i="5"/>
  <c r="BE139" i="5"/>
  <c r="T139" i="5"/>
  <c r="R139" i="5"/>
  <c r="P139" i="5"/>
  <c r="BK139" i="5"/>
  <c r="J139" i="5"/>
  <c r="BF139" i="5"/>
  <c r="BI138" i="5"/>
  <c r="BH138" i="5"/>
  <c r="BG138" i="5"/>
  <c r="BE138" i="5"/>
  <c r="T138" i="5"/>
  <c r="R138" i="5"/>
  <c r="P138" i="5"/>
  <c r="BK138" i="5"/>
  <c r="J138" i="5"/>
  <c r="BF138" i="5"/>
  <c r="BI137" i="5"/>
  <c r="BH137" i="5"/>
  <c r="BG137" i="5"/>
  <c r="BE137" i="5"/>
  <c r="T137" i="5"/>
  <c r="R137" i="5"/>
  <c r="P137" i="5"/>
  <c r="BK137" i="5"/>
  <c r="J137" i="5"/>
  <c r="BF137" i="5"/>
  <c r="BI136" i="5"/>
  <c r="BH136" i="5"/>
  <c r="BG136" i="5"/>
  <c r="BE136" i="5"/>
  <c r="T136" i="5"/>
  <c r="R136" i="5"/>
  <c r="P136" i="5"/>
  <c r="BK136" i="5"/>
  <c r="J136" i="5"/>
  <c r="BF136" i="5"/>
  <c r="BI135" i="5"/>
  <c r="BH135" i="5"/>
  <c r="BG135" i="5"/>
  <c r="BE135" i="5"/>
  <c r="T135" i="5"/>
  <c r="R135" i="5"/>
  <c r="P135" i="5"/>
  <c r="BK135" i="5"/>
  <c r="J135" i="5"/>
  <c r="BF135" i="5"/>
  <c r="BI134" i="5"/>
  <c r="BH134" i="5"/>
  <c r="BG134" i="5"/>
  <c r="BE134" i="5"/>
  <c r="T134" i="5"/>
  <c r="R134" i="5"/>
  <c r="P134" i="5"/>
  <c r="BK134" i="5"/>
  <c r="J134" i="5"/>
  <c r="BF134" i="5"/>
  <c r="BI133" i="5"/>
  <c r="BH133" i="5"/>
  <c r="BG133" i="5"/>
  <c r="BE133" i="5"/>
  <c r="T133" i="5"/>
  <c r="R133" i="5"/>
  <c r="P133" i="5"/>
  <c r="BK133" i="5"/>
  <c r="J133" i="5"/>
  <c r="BF133" i="5"/>
  <c r="BI132" i="5"/>
  <c r="BH132" i="5"/>
  <c r="BG132" i="5"/>
  <c r="BE132" i="5"/>
  <c r="T132" i="5"/>
  <c r="R132" i="5"/>
  <c r="P132" i="5"/>
  <c r="BK132" i="5"/>
  <c r="J132" i="5"/>
  <c r="BF132" i="5"/>
  <c r="BI131" i="5"/>
  <c r="BH131" i="5"/>
  <c r="BG131" i="5"/>
  <c r="BE131" i="5"/>
  <c r="T131" i="5"/>
  <c r="R131" i="5"/>
  <c r="P131" i="5"/>
  <c r="BK131" i="5"/>
  <c r="J131" i="5"/>
  <c r="BF131" i="5"/>
  <c r="BI130" i="5"/>
  <c r="F39" i="5"/>
  <c r="BD99" i="1" s="1"/>
  <c r="BH130" i="5"/>
  <c r="F38" i="5" s="1"/>
  <c r="BC99" i="1" s="1"/>
  <c r="BG130" i="5"/>
  <c r="F37" i="5"/>
  <c r="BB99" i="1" s="1"/>
  <c r="BE130" i="5"/>
  <c r="J35" i="5" s="1"/>
  <c r="AV99" i="1" s="1"/>
  <c r="T130" i="5"/>
  <c r="T129" i="5"/>
  <c r="T128" i="5" s="1"/>
  <c r="T127" i="5" s="1"/>
  <c r="R130" i="5"/>
  <c r="R129" i="5"/>
  <c r="R128" i="5" s="1"/>
  <c r="R127" i="5" s="1"/>
  <c r="P130" i="5"/>
  <c r="P129" i="5"/>
  <c r="P128" i="5" s="1"/>
  <c r="P127" i="5" s="1"/>
  <c r="AU99" i="1" s="1"/>
  <c r="BK130" i="5"/>
  <c r="BK129" i="5" s="1"/>
  <c r="J130" i="5"/>
  <c r="BF130" i="5" s="1"/>
  <c r="J123" i="5"/>
  <c r="F123" i="5"/>
  <c r="F121" i="5"/>
  <c r="E119" i="5"/>
  <c r="J93" i="5"/>
  <c r="F93" i="5"/>
  <c r="F91" i="5"/>
  <c r="E89" i="5"/>
  <c r="J26" i="5"/>
  <c r="E26" i="5"/>
  <c r="J124" i="5" s="1"/>
  <c r="J94" i="5"/>
  <c r="J25" i="5"/>
  <c r="J20" i="5"/>
  <c r="E20" i="5"/>
  <c r="F124" i="5"/>
  <c r="F94" i="5"/>
  <c r="J19" i="5"/>
  <c r="J14" i="5"/>
  <c r="J121" i="5" s="1"/>
  <c r="J91" i="5"/>
  <c r="E7" i="5"/>
  <c r="E115" i="5" s="1"/>
  <c r="E85" i="5"/>
  <c r="J39" i="4"/>
  <c r="J38" i="4"/>
  <c r="AY98" i="1" s="1"/>
  <c r="J37" i="4"/>
  <c r="AX98" i="1" s="1"/>
  <c r="BI209" i="4"/>
  <c r="BH209" i="4"/>
  <c r="BG209" i="4"/>
  <c r="BE209" i="4"/>
  <c r="T209" i="4"/>
  <c r="R209" i="4"/>
  <c r="P209" i="4"/>
  <c r="BK209" i="4"/>
  <c r="J209" i="4"/>
  <c r="BF209" i="4" s="1"/>
  <c r="BI208" i="4"/>
  <c r="BH208" i="4"/>
  <c r="BG208" i="4"/>
  <c r="BE208" i="4"/>
  <c r="T208" i="4"/>
  <c r="R208" i="4"/>
  <c r="P208" i="4"/>
  <c r="BK208" i="4"/>
  <c r="J208" i="4"/>
  <c r="BF208" i="4" s="1"/>
  <c r="BI207" i="4"/>
  <c r="BH207" i="4"/>
  <c r="BG207" i="4"/>
  <c r="BE207" i="4"/>
  <c r="T207" i="4"/>
  <c r="T206" i="4" s="1"/>
  <c r="R207" i="4"/>
  <c r="R206" i="4" s="1"/>
  <c r="P207" i="4"/>
  <c r="P206" i="4" s="1"/>
  <c r="BK207" i="4"/>
  <c r="BK206" i="4" s="1"/>
  <c r="J206" i="4" s="1"/>
  <c r="J107" i="4" s="1"/>
  <c r="J207" i="4"/>
  <c r="BF207" i="4"/>
  <c r="BI205" i="4"/>
  <c r="BH205" i="4"/>
  <c r="BG205" i="4"/>
  <c r="BE205" i="4"/>
  <c r="T205" i="4"/>
  <c r="R205" i="4"/>
  <c r="P205" i="4"/>
  <c r="BK205" i="4"/>
  <c r="J205" i="4"/>
  <c r="BF205" i="4" s="1"/>
  <c r="BI204" i="4"/>
  <c r="BH204" i="4"/>
  <c r="BG204" i="4"/>
  <c r="BE204" i="4"/>
  <c r="T204" i="4"/>
  <c r="T203" i="4" s="1"/>
  <c r="R204" i="4"/>
  <c r="R203" i="4" s="1"/>
  <c r="P204" i="4"/>
  <c r="P203" i="4" s="1"/>
  <c r="BK204" i="4"/>
  <c r="BK203" i="4" s="1"/>
  <c r="J203" i="4" s="1"/>
  <c r="J106" i="4" s="1"/>
  <c r="J204" i="4"/>
  <c r="BF204" i="4"/>
  <c r="BI202" i="4"/>
  <c r="BH202" i="4"/>
  <c r="BG202" i="4"/>
  <c r="BE202" i="4"/>
  <c r="T202" i="4"/>
  <c r="R202" i="4"/>
  <c r="P202" i="4"/>
  <c r="BK202" i="4"/>
  <c r="J202" i="4"/>
  <c r="BF202" i="4" s="1"/>
  <c r="BI201" i="4"/>
  <c r="BH201" i="4"/>
  <c r="BG201" i="4"/>
  <c r="BE201" i="4"/>
  <c r="T201" i="4"/>
  <c r="R201" i="4"/>
  <c r="P201" i="4"/>
  <c r="BK201" i="4"/>
  <c r="J201" i="4"/>
  <c r="BF201" i="4"/>
  <c r="BI200" i="4"/>
  <c r="BH200" i="4"/>
  <c r="BG200" i="4"/>
  <c r="BE200" i="4"/>
  <c r="T200" i="4"/>
  <c r="R200" i="4"/>
  <c r="P200" i="4"/>
  <c r="BK200" i="4"/>
  <c r="J200" i="4"/>
  <c r="BF200" i="4"/>
  <c r="BI199" i="4"/>
  <c r="BH199" i="4"/>
  <c r="BG199" i="4"/>
  <c r="BE199" i="4"/>
  <c r="T199" i="4"/>
  <c r="R199" i="4"/>
  <c r="P199" i="4"/>
  <c r="BK199" i="4"/>
  <c r="J199" i="4"/>
  <c r="BF199" i="4"/>
  <c r="BI198" i="4"/>
  <c r="BH198" i="4"/>
  <c r="BG198" i="4"/>
  <c r="BE198" i="4"/>
  <c r="T198" i="4"/>
  <c r="R198" i="4"/>
  <c r="P198" i="4"/>
  <c r="BK198" i="4"/>
  <c r="J198" i="4"/>
  <c r="BF198" i="4"/>
  <c r="BI197" i="4"/>
  <c r="BH197" i="4"/>
  <c r="BG197" i="4"/>
  <c r="BE197" i="4"/>
  <c r="T197" i="4"/>
  <c r="R197" i="4"/>
  <c r="P197" i="4"/>
  <c r="BK197" i="4"/>
  <c r="J197" i="4"/>
  <c r="BF197" i="4"/>
  <c r="BI196" i="4"/>
  <c r="BH196" i="4"/>
  <c r="BG196" i="4"/>
  <c r="BE196" i="4"/>
  <c r="T196" i="4"/>
  <c r="R196" i="4"/>
  <c r="P196" i="4"/>
  <c r="BK196" i="4"/>
  <c r="J196" i="4"/>
  <c r="BF196" i="4"/>
  <c r="BI195" i="4"/>
  <c r="BH195" i="4"/>
  <c r="BG195" i="4"/>
  <c r="BE195" i="4"/>
  <c r="T195" i="4"/>
  <c r="R195" i="4"/>
  <c r="P195" i="4"/>
  <c r="BK195" i="4"/>
  <c r="J195" i="4"/>
  <c r="BF195" i="4"/>
  <c r="BI194" i="4"/>
  <c r="BH194" i="4"/>
  <c r="BG194" i="4"/>
  <c r="BE194" i="4"/>
  <c r="T194" i="4"/>
  <c r="R194" i="4"/>
  <c r="P194" i="4"/>
  <c r="BK194" i="4"/>
  <c r="J194" i="4"/>
  <c r="BF194" i="4"/>
  <c r="BI193" i="4"/>
  <c r="BH193" i="4"/>
  <c r="BG193" i="4"/>
  <c r="BE193" i="4"/>
  <c r="T193" i="4"/>
  <c r="R193" i="4"/>
  <c r="P193" i="4"/>
  <c r="BK193" i="4"/>
  <c r="J193" i="4"/>
  <c r="BF193" i="4"/>
  <c r="BI192" i="4"/>
  <c r="BH192" i="4"/>
  <c r="BG192" i="4"/>
  <c r="BE192" i="4"/>
  <c r="T192" i="4"/>
  <c r="R192" i="4"/>
  <c r="P192" i="4"/>
  <c r="BK192" i="4"/>
  <c r="J192" i="4"/>
  <c r="BF192" i="4"/>
  <c r="BI191" i="4"/>
  <c r="BH191" i="4"/>
  <c r="BG191" i="4"/>
  <c r="BE191" i="4"/>
  <c r="T191" i="4"/>
  <c r="R191" i="4"/>
  <c r="P191" i="4"/>
  <c r="BK191" i="4"/>
  <c r="J191" i="4"/>
  <c r="BF191" i="4"/>
  <c r="BI190" i="4"/>
  <c r="BH190" i="4"/>
  <c r="BG190" i="4"/>
  <c r="BE190" i="4"/>
  <c r="T190" i="4"/>
  <c r="R190" i="4"/>
  <c r="P190" i="4"/>
  <c r="BK190" i="4"/>
  <c r="J190" i="4"/>
  <c r="BF190" i="4"/>
  <c r="BI189" i="4"/>
  <c r="BH189" i="4"/>
  <c r="BG189" i="4"/>
  <c r="BE189" i="4"/>
  <c r="T189" i="4"/>
  <c r="R189" i="4"/>
  <c r="P189" i="4"/>
  <c r="BK189" i="4"/>
  <c r="J189" i="4"/>
  <c r="BF189" i="4"/>
  <c r="BI188" i="4"/>
  <c r="BH188" i="4"/>
  <c r="BG188" i="4"/>
  <c r="BE188" i="4"/>
  <c r="T188" i="4"/>
  <c r="R188" i="4"/>
  <c r="P188" i="4"/>
  <c r="BK188" i="4"/>
  <c r="J188" i="4"/>
  <c r="BF188" i="4"/>
  <c r="BI187" i="4"/>
  <c r="BH187" i="4"/>
  <c r="BG187" i="4"/>
  <c r="BE187" i="4"/>
  <c r="T187" i="4"/>
  <c r="R187" i="4"/>
  <c r="P187" i="4"/>
  <c r="BK187" i="4"/>
  <c r="J187" i="4"/>
  <c r="BF187" i="4"/>
  <c r="BI186" i="4"/>
  <c r="BH186" i="4"/>
  <c r="BG186" i="4"/>
  <c r="BE186" i="4"/>
  <c r="T186" i="4"/>
  <c r="R186" i="4"/>
  <c r="P186" i="4"/>
  <c r="BK186" i="4"/>
  <c r="J186" i="4"/>
  <c r="BF186" i="4"/>
  <c r="BI185" i="4"/>
  <c r="BH185" i="4"/>
  <c r="BG185" i="4"/>
  <c r="BE185" i="4"/>
  <c r="T185" i="4"/>
  <c r="R185" i="4"/>
  <c r="P185" i="4"/>
  <c r="BK185" i="4"/>
  <c r="J185" i="4"/>
  <c r="BF185" i="4"/>
  <c r="BI184" i="4"/>
  <c r="BH184" i="4"/>
  <c r="BG184" i="4"/>
  <c r="BE184" i="4"/>
  <c r="T184" i="4"/>
  <c r="R184" i="4"/>
  <c r="P184" i="4"/>
  <c r="BK184" i="4"/>
  <c r="J184" i="4"/>
  <c r="BF184" i="4"/>
  <c r="BI183" i="4"/>
  <c r="BH183" i="4"/>
  <c r="BG183" i="4"/>
  <c r="BE183" i="4"/>
  <c r="T183" i="4"/>
  <c r="R183" i="4"/>
  <c r="P183" i="4"/>
  <c r="BK183" i="4"/>
  <c r="J183" i="4"/>
  <c r="BF183" i="4"/>
  <c r="BI182" i="4"/>
  <c r="BH182" i="4"/>
  <c r="BG182" i="4"/>
  <c r="BE182" i="4"/>
  <c r="T182" i="4"/>
  <c r="R182" i="4"/>
  <c r="P182" i="4"/>
  <c r="BK182" i="4"/>
  <c r="J182" i="4"/>
  <c r="BF182" i="4"/>
  <c r="BI181" i="4"/>
  <c r="BH181" i="4"/>
  <c r="BG181" i="4"/>
  <c r="BE181" i="4"/>
  <c r="T181" i="4"/>
  <c r="R181" i="4"/>
  <c r="P181" i="4"/>
  <c r="BK181" i="4"/>
  <c r="J181" i="4"/>
  <c r="BF181" i="4"/>
  <c r="BI180" i="4"/>
  <c r="BH180" i="4"/>
  <c r="BG180" i="4"/>
  <c r="BE180" i="4"/>
  <c r="T180" i="4"/>
  <c r="R180" i="4"/>
  <c r="P180" i="4"/>
  <c r="BK180" i="4"/>
  <c r="J180" i="4"/>
  <c r="BF180" i="4"/>
  <c r="BI179" i="4"/>
  <c r="BH179" i="4"/>
  <c r="BG179" i="4"/>
  <c r="BE179" i="4"/>
  <c r="T179" i="4"/>
  <c r="R179" i="4"/>
  <c r="P179" i="4"/>
  <c r="BK179" i="4"/>
  <c r="J179" i="4"/>
  <c r="BF179" i="4"/>
  <c r="BI178" i="4"/>
  <c r="BH178" i="4"/>
  <c r="BG178" i="4"/>
  <c r="BE178" i="4"/>
  <c r="T178" i="4"/>
  <c r="R178" i="4"/>
  <c r="P178" i="4"/>
  <c r="BK178" i="4"/>
  <c r="J178" i="4"/>
  <c r="BF178" i="4"/>
  <c r="BI177" i="4"/>
  <c r="BH177" i="4"/>
  <c r="BG177" i="4"/>
  <c r="BE177" i="4"/>
  <c r="T177" i="4"/>
  <c r="R177" i="4"/>
  <c r="P177" i="4"/>
  <c r="BK177" i="4"/>
  <c r="J177" i="4"/>
  <c r="BF177" i="4"/>
  <c r="BI176" i="4"/>
  <c r="BH176" i="4"/>
  <c r="BG176" i="4"/>
  <c r="BE176" i="4"/>
  <c r="T176" i="4"/>
  <c r="R176" i="4"/>
  <c r="P176" i="4"/>
  <c r="BK176" i="4"/>
  <c r="J176" i="4"/>
  <c r="BF176" i="4"/>
  <c r="BI175" i="4"/>
  <c r="BH175" i="4"/>
  <c r="BG175" i="4"/>
  <c r="BE175" i="4"/>
  <c r="T175" i="4"/>
  <c r="R175" i="4"/>
  <c r="P175" i="4"/>
  <c r="BK175" i="4"/>
  <c r="J175" i="4"/>
  <c r="BF175" i="4"/>
  <c r="BI174" i="4"/>
  <c r="BH174" i="4"/>
  <c r="BG174" i="4"/>
  <c r="BE174" i="4"/>
  <c r="T174" i="4"/>
  <c r="R174" i="4"/>
  <c r="P174" i="4"/>
  <c r="BK174" i="4"/>
  <c r="J174" i="4"/>
  <c r="BF174" i="4"/>
  <c r="BI173" i="4"/>
  <c r="BH173" i="4"/>
  <c r="BG173" i="4"/>
  <c r="BE173" i="4"/>
  <c r="T173" i="4"/>
  <c r="R173" i="4"/>
  <c r="P173" i="4"/>
  <c r="BK173" i="4"/>
  <c r="J173" i="4"/>
  <c r="BF173" i="4"/>
  <c r="BI172" i="4"/>
  <c r="BH172" i="4"/>
  <c r="BG172" i="4"/>
  <c r="BE172" i="4"/>
  <c r="T172" i="4"/>
  <c r="R172" i="4"/>
  <c r="P172" i="4"/>
  <c r="BK172" i="4"/>
  <c r="J172" i="4"/>
  <c r="BF172" i="4"/>
  <c r="BI171" i="4"/>
  <c r="BH171" i="4"/>
  <c r="BG171" i="4"/>
  <c r="BE171" i="4"/>
  <c r="T171" i="4"/>
  <c r="R171" i="4"/>
  <c r="P171" i="4"/>
  <c r="BK171" i="4"/>
  <c r="J171" i="4"/>
  <c r="BF171" i="4"/>
  <c r="BI170" i="4"/>
  <c r="BH170" i="4"/>
  <c r="BG170" i="4"/>
  <c r="BE170" i="4"/>
  <c r="T170" i="4"/>
  <c r="R170" i="4"/>
  <c r="P170" i="4"/>
  <c r="BK170" i="4"/>
  <c r="J170" i="4"/>
  <c r="BF170" i="4"/>
  <c r="BI169" i="4"/>
  <c r="BH169" i="4"/>
  <c r="BG169" i="4"/>
  <c r="BE169" i="4"/>
  <c r="T169" i="4"/>
  <c r="R169" i="4"/>
  <c r="P169" i="4"/>
  <c r="BK169" i="4"/>
  <c r="J169" i="4"/>
  <c r="BF169" i="4"/>
  <c r="BI168" i="4"/>
  <c r="BH168" i="4"/>
  <c r="BG168" i="4"/>
  <c r="BE168" i="4"/>
  <c r="T168" i="4"/>
  <c r="R168" i="4"/>
  <c r="P168" i="4"/>
  <c r="BK168" i="4"/>
  <c r="J168" i="4"/>
  <c r="BF168" i="4"/>
  <c r="BI167" i="4"/>
  <c r="BH167" i="4"/>
  <c r="BG167" i="4"/>
  <c r="BE167" i="4"/>
  <c r="T167" i="4"/>
  <c r="R167" i="4"/>
  <c r="P167" i="4"/>
  <c r="BK167" i="4"/>
  <c r="J167" i="4"/>
  <c r="BF167" i="4"/>
  <c r="BI166" i="4"/>
  <c r="BH166" i="4"/>
  <c r="BG166" i="4"/>
  <c r="BE166" i="4"/>
  <c r="T166" i="4"/>
  <c r="R166" i="4"/>
  <c r="P166" i="4"/>
  <c r="BK166" i="4"/>
  <c r="J166" i="4"/>
  <c r="BF166" i="4"/>
  <c r="BI165" i="4"/>
  <c r="BH165" i="4"/>
  <c r="BG165" i="4"/>
  <c r="BE165" i="4"/>
  <c r="T165" i="4"/>
  <c r="R165" i="4"/>
  <c r="P165" i="4"/>
  <c r="BK165" i="4"/>
  <c r="J165" i="4"/>
  <c r="BF165" i="4"/>
  <c r="BI164" i="4"/>
  <c r="BH164" i="4"/>
  <c r="BG164" i="4"/>
  <c r="BE164" i="4"/>
  <c r="T164" i="4"/>
  <c r="R164" i="4"/>
  <c r="P164" i="4"/>
  <c r="BK164" i="4"/>
  <c r="J164" i="4"/>
  <c r="BF164" i="4"/>
  <c r="BI163" i="4"/>
  <c r="BH163" i="4"/>
  <c r="BG163" i="4"/>
  <c r="BE163" i="4"/>
  <c r="T163" i="4"/>
  <c r="R163" i="4"/>
  <c r="P163" i="4"/>
  <c r="BK163" i="4"/>
  <c r="J163" i="4"/>
  <c r="BF163" i="4"/>
  <c r="BI162" i="4"/>
  <c r="BH162" i="4"/>
  <c r="BG162" i="4"/>
  <c r="BE162" i="4"/>
  <c r="T162" i="4"/>
  <c r="R162" i="4"/>
  <c r="P162" i="4"/>
  <c r="BK162" i="4"/>
  <c r="J162" i="4"/>
  <c r="BF162" i="4"/>
  <c r="BI161" i="4"/>
  <c r="BH161" i="4"/>
  <c r="BG161" i="4"/>
  <c r="BE161" i="4"/>
  <c r="T161" i="4"/>
  <c r="R161" i="4"/>
  <c r="P161" i="4"/>
  <c r="BK161" i="4"/>
  <c r="J161" i="4"/>
  <c r="BF161" i="4"/>
  <c r="BI160" i="4"/>
  <c r="BH160" i="4"/>
  <c r="BG160" i="4"/>
  <c r="BE160" i="4"/>
  <c r="T160" i="4"/>
  <c r="R160" i="4"/>
  <c r="P160" i="4"/>
  <c r="BK160" i="4"/>
  <c r="J160" i="4"/>
  <c r="BF160" i="4"/>
  <c r="BI159" i="4"/>
  <c r="BH159" i="4"/>
  <c r="BG159" i="4"/>
  <c r="BE159" i="4"/>
  <c r="T159" i="4"/>
  <c r="R159" i="4"/>
  <c r="P159" i="4"/>
  <c r="BK159" i="4"/>
  <c r="J159" i="4"/>
  <c r="BF159" i="4"/>
  <c r="BI158" i="4"/>
  <c r="BH158" i="4"/>
  <c r="BG158" i="4"/>
  <c r="BE158" i="4"/>
  <c r="T158" i="4"/>
  <c r="R158" i="4"/>
  <c r="P158" i="4"/>
  <c r="BK158" i="4"/>
  <c r="J158" i="4"/>
  <c r="BF158" i="4"/>
  <c r="BI157" i="4"/>
  <c r="BH157" i="4"/>
  <c r="BG157" i="4"/>
  <c r="BE157" i="4"/>
  <c r="T157" i="4"/>
  <c r="R157" i="4"/>
  <c r="P157" i="4"/>
  <c r="BK157" i="4"/>
  <c r="J157" i="4"/>
  <c r="BF157" i="4"/>
  <c r="BI156" i="4"/>
  <c r="BH156" i="4"/>
  <c r="BG156" i="4"/>
  <c r="BE156" i="4"/>
  <c r="T156" i="4"/>
  <c r="R156" i="4"/>
  <c r="P156" i="4"/>
  <c r="BK156" i="4"/>
  <c r="J156" i="4"/>
  <c r="BF156" i="4"/>
  <c r="BI155" i="4"/>
  <c r="BH155" i="4"/>
  <c r="BG155" i="4"/>
  <c r="BE155" i="4"/>
  <c r="T155" i="4"/>
  <c r="R155" i="4"/>
  <c r="P155" i="4"/>
  <c r="BK155" i="4"/>
  <c r="J155" i="4"/>
  <c r="BF155" i="4"/>
  <c r="BI154" i="4"/>
  <c r="BH154" i="4"/>
  <c r="BG154" i="4"/>
  <c r="BE154" i="4"/>
  <c r="T154" i="4"/>
  <c r="R154" i="4"/>
  <c r="P154" i="4"/>
  <c r="BK154" i="4"/>
  <c r="J154" i="4"/>
  <c r="BF154" i="4"/>
  <c r="BI153" i="4"/>
  <c r="BH153" i="4"/>
  <c r="BG153" i="4"/>
  <c r="BE153" i="4"/>
  <c r="T153" i="4"/>
  <c r="R153" i="4"/>
  <c r="P153" i="4"/>
  <c r="BK153" i="4"/>
  <c r="J153" i="4"/>
  <c r="BF153" i="4"/>
  <c r="BI152" i="4"/>
  <c r="BH152" i="4"/>
  <c r="BG152" i="4"/>
  <c r="BE152" i="4"/>
  <c r="T152" i="4"/>
  <c r="R152" i="4"/>
  <c r="P152" i="4"/>
  <c r="BK152" i="4"/>
  <c r="J152" i="4"/>
  <c r="BF152" i="4"/>
  <c r="BI151" i="4"/>
  <c r="BH151" i="4"/>
  <c r="BG151" i="4"/>
  <c r="BE151" i="4"/>
  <c r="T151" i="4"/>
  <c r="R151" i="4"/>
  <c r="P151" i="4"/>
  <c r="BK151" i="4"/>
  <c r="J151" i="4"/>
  <c r="BF151" i="4"/>
  <c r="BI150" i="4"/>
  <c r="BH150" i="4"/>
  <c r="BG150" i="4"/>
  <c r="BE150" i="4"/>
  <c r="T150" i="4"/>
  <c r="R150" i="4"/>
  <c r="P150" i="4"/>
  <c r="BK150" i="4"/>
  <c r="J150" i="4"/>
  <c r="BF150" i="4"/>
  <c r="BI149" i="4"/>
  <c r="BH149" i="4"/>
  <c r="BG149" i="4"/>
  <c r="BE149" i="4"/>
  <c r="T149" i="4"/>
  <c r="T148" i="4"/>
  <c r="T147" i="4" s="1"/>
  <c r="R149" i="4"/>
  <c r="R148" i="4" s="1"/>
  <c r="R147" i="4" s="1"/>
  <c r="P149" i="4"/>
  <c r="P148" i="4"/>
  <c r="P147" i="4" s="1"/>
  <c r="BK149" i="4"/>
  <c r="BK148" i="4" s="1"/>
  <c r="J149" i="4"/>
  <c r="BF149" i="4"/>
  <c r="BI146" i="4"/>
  <c r="BH146" i="4"/>
  <c r="BG146" i="4"/>
  <c r="BE146" i="4"/>
  <c r="T146" i="4"/>
  <c r="R146" i="4"/>
  <c r="P146" i="4"/>
  <c r="BK146" i="4"/>
  <c r="J146" i="4"/>
  <c r="BF146" i="4"/>
  <c r="BI145" i="4"/>
  <c r="BH145" i="4"/>
  <c r="BG145" i="4"/>
  <c r="BE145" i="4"/>
  <c r="T145" i="4"/>
  <c r="R145" i="4"/>
  <c r="P145" i="4"/>
  <c r="BK145" i="4"/>
  <c r="J145" i="4"/>
  <c r="BF145" i="4"/>
  <c r="BI144" i="4"/>
  <c r="BH144" i="4"/>
  <c r="BG144" i="4"/>
  <c r="BE144" i="4"/>
  <c r="T144" i="4"/>
  <c r="R144" i="4"/>
  <c r="P144" i="4"/>
  <c r="BK144" i="4"/>
  <c r="J144" i="4"/>
  <c r="BF144" i="4"/>
  <c r="BI143" i="4"/>
  <c r="BH143" i="4"/>
  <c r="BG143" i="4"/>
  <c r="BE143" i="4"/>
  <c r="T143" i="4"/>
  <c r="R143" i="4"/>
  <c r="P143" i="4"/>
  <c r="BK143" i="4"/>
  <c r="J143" i="4"/>
  <c r="BF143" i="4"/>
  <c r="BI142" i="4"/>
  <c r="BH142" i="4"/>
  <c r="BG142" i="4"/>
  <c r="BE142" i="4"/>
  <c r="T142" i="4"/>
  <c r="T141" i="4"/>
  <c r="R142" i="4"/>
  <c r="R141" i="4"/>
  <c r="P142" i="4"/>
  <c r="P141" i="4"/>
  <c r="BK142" i="4"/>
  <c r="BK141" i="4"/>
  <c r="J141" i="4" s="1"/>
  <c r="J103" i="4" s="1"/>
  <c r="J142" i="4"/>
  <c r="BF142" i="4" s="1"/>
  <c r="BI140" i="4"/>
  <c r="BH140" i="4"/>
  <c r="BG140" i="4"/>
  <c r="BE140" i="4"/>
  <c r="T140" i="4"/>
  <c r="R140" i="4"/>
  <c r="P140" i="4"/>
  <c r="BK140" i="4"/>
  <c r="J140" i="4"/>
  <c r="BF140" i="4"/>
  <c r="BI139" i="4"/>
  <c r="BH139" i="4"/>
  <c r="BG139" i="4"/>
  <c r="BE139" i="4"/>
  <c r="T139" i="4"/>
  <c r="R139" i="4"/>
  <c r="P139" i="4"/>
  <c r="BK139" i="4"/>
  <c r="J139" i="4"/>
  <c r="BF139" i="4"/>
  <c r="BI138" i="4"/>
  <c r="BH138" i="4"/>
  <c r="BG138" i="4"/>
  <c r="BE138" i="4"/>
  <c r="T138" i="4"/>
  <c r="R138" i="4"/>
  <c r="P138" i="4"/>
  <c r="BK138" i="4"/>
  <c r="J138" i="4"/>
  <c r="BF138" i="4"/>
  <c r="BI137" i="4"/>
  <c r="BH137" i="4"/>
  <c r="BG137" i="4"/>
  <c r="BE137" i="4"/>
  <c r="T137" i="4"/>
  <c r="R137" i="4"/>
  <c r="P137" i="4"/>
  <c r="BK137" i="4"/>
  <c r="J137" i="4"/>
  <c r="BF137" i="4"/>
  <c r="BI136" i="4"/>
  <c r="BH136" i="4"/>
  <c r="BG136" i="4"/>
  <c r="BE136" i="4"/>
  <c r="T136" i="4"/>
  <c r="T135" i="4"/>
  <c r="T134" i="4" s="1"/>
  <c r="R136" i="4"/>
  <c r="R135" i="4" s="1"/>
  <c r="R134" i="4" s="1"/>
  <c r="P136" i="4"/>
  <c r="P135" i="4"/>
  <c r="P134" i="4" s="1"/>
  <c r="BK136" i="4"/>
  <c r="BK135" i="4" s="1"/>
  <c r="J136" i="4"/>
  <c r="BF136" i="4"/>
  <c r="BI133" i="4"/>
  <c r="BH133" i="4"/>
  <c r="BG133" i="4"/>
  <c r="BE133" i="4"/>
  <c r="T133" i="4"/>
  <c r="R133" i="4"/>
  <c r="P133" i="4"/>
  <c r="BK133" i="4"/>
  <c r="J133" i="4"/>
  <c r="BF133" i="4"/>
  <c r="BI132" i="4"/>
  <c r="F39" i="4"/>
  <c r="BD98" i="1" s="1"/>
  <c r="BH132" i="4"/>
  <c r="F38" i="4" s="1"/>
  <c r="BC98" i="1" s="1"/>
  <c r="BG132" i="4"/>
  <c r="F37" i="4"/>
  <c r="BB98" i="1" s="1"/>
  <c r="BE132" i="4"/>
  <c r="J35" i="4" s="1"/>
  <c r="AV98" i="1" s="1"/>
  <c r="T132" i="4"/>
  <c r="T131" i="4"/>
  <c r="T130" i="4" s="1"/>
  <c r="T129" i="4" s="1"/>
  <c r="R132" i="4"/>
  <c r="R131" i="4"/>
  <c r="R130" i="4" s="1"/>
  <c r="R129" i="4" s="1"/>
  <c r="P132" i="4"/>
  <c r="P131" i="4"/>
  <c r="P130" i="4" s="1"/>
  <c r="P129" i="4" s="1"/>
  <c r="AU98" i="1" s="1"/>
  <c r="BK132" i="4"/>
  <c r="BK131" i="4" s="1"/>
  <c r="J132" i="4"/>
  <c r="BF132" i="4" s="1"/>
  <c r="J125" i="4"/>
  <c r="F125" i="4"/>
  <c r="F123" i="4"/>
  <c r="E121" i="4"/>
  <c r="J93" i="4"/>
  <c r="F93" i="4"/>
  <c r="F91" i="4"/>
  <c r="E89" i="4"/>
  <c r="J26" i="4"/>
  <c r="E26" i="4"/>
  <c r="J126" i="4" s="1"/>
  <c r="J94" i="4"/>
  <c r="J25" i="4"/>
  <c r="J20" i="4"/>
  <c r="E20" i="4"/>
  <c r="F126" i="4"/>
  <c r="F94" i="4"/>
  <c r="J19" i="4"/>
  <c r="J14" i="4"/>
  <c r="J123" i="4" s="1"/>
  <c r="J91" i="4"/>
  <c r="E7" i="4"/>
  <c r="E117" i="4" s="1"/>
  <c r="E85" i="4"/>
  <c r="J39" i="3"/>
  <c r="J38" i="3"/>
  <c r="AY97" i="1" s="1"/>
  <c r="J37" i="3"/>
  <c r="AX97" i="1" s="1"/>
  <c r="BI181" i="3"/>
  <c r="BH181" i="3"/>
  <c r="BG181" i="3"/>
  <c r="BE181" i="3"/>
  <c r="T181" i="3"/>
  <c r="R181" i="3"/>
  <c r="P181" i="3"/>
  <c r="BK181" i="3"/>
  <c r="J181" i="3"/>
  <c r="BF181" i="3" s="1"/>
  <c r="BI180" i="3"/>
  <c r="BH180" i="3"/>
  <c r="BG180" i="3"/>
  <c r="BE180" i="3"/>
  <c r="T180" i="3"/>
  <c r="R180" i="3"/>
  <c r="P180" i="3"/>
  <c r="BK180" i="3"/>
  <c r="J180" i="3"/>
  <c r="BF180" i="3" s="1"/>
  <c r="BI179" i="3"/>
  <c r="BH179" i="3"/>
  <c r="BG179" i="3"/>
  <c r="BE179" i="3"/>
  <c r="T179" i="3"/>
  <c r="R179" i="3"/>
  <c r="P179" i="3"/>
  <c r="BK179" i="3"/>
  <c r="J179" i="3"/>
  <c r="BF179" i="3" s="1"/>
  <c r="BI178" i="3"/>
  <c r="BH178" i="3"/>
  <c r="BG178" i="3"/>
  <c r="BE178" i="3"/>
  <c r="T178" i="3"/>
  <c r="T177" i="3" s="1"/>
  <c r="R178" i="3"/>
  <c r="R177" i="3" s="1"/>
  <c r="P178" i="3"/>
  <c r="P177" i="3" s="1"/>
  <c r="BK178" i="3"/>
  <c r="BK177" i="3" s="1"/>
  <c r="J177" i="3" s="1"/>
  <c r="J105" i="3" s="1"/>
  <c r="J178" i="3"/>
  <c r="BF178" i="3"/>
  <c r="BI176" i="3"/>
  <c r="BH176" i="3"/>
  <c r="BG176" i="3"/>
  <c r="BE176" i="3"/>
  <c r="T176" i="3"/>
  <c r="T175" i="3" s="1"/>
  <c r="R176" i="3"/>
  <c r="R175" i="3" s="1"/>
  <c r="P176" i="3"/>
  <c r="P175" i="3" s="1"/>
  <c r="BK176" i="3"/>
  <c r="BK175" i="3" s="1"/>
  <c r="J175" i="3" s="1"/>
  <c r="J104" i="3" s="1"/>
  <c r="J176" i="3"/>
  <c r="BF176" i="3"/>
  <c r="BI174" i="3"/>
  <c r="BH174" i="3"/>
  <c r="BG174" i="3"/>
  <c r="BE174" i="3"/>
  <c r="T174" i="3"/>
  <c r="R174" i="3"/>
  <c r="P174" i="3"/>
  <c r="BK174" i="3"/>
  <c r="J174" i="3"/>
  <c r="BF174" i="3" s="1"/>
  <c r="BI173" i="3"/>
  <c r="BH173" i="3"/>
  <c r="BG173" i="3"/>
  <c r="BE173" i="3"/>
  <c r="T173" i="3"/>
  <c r="T172" i="3" s="1"/>
  <c r="T171" i="3" s="1"/>
  <c r="R173" i="3"/>
  <c r="R172" i="3"/>
  <c r="P173" i="3"/>
  <c r="P172" i="3" s="1"/>
  <c r="P171" i="3" s="1"/>
  <c r="BK173" i="3"/>
  <c r="BK172" i="3"/>
  <c r="J172" i="3" s="1"/>
  <c r="BK171" i="3"/>
  <c r="J171" i="3" s="1"/>
  <c r="J102" i="3" s="1"/>
  <c r="J173" i="3"/>
  <c r="BF173" i="3" s="1"/>
  <c r="J103" i="3"/>
  <c r="BI170" i="3"/>
  <c r="BH170" i="3"/>
  <c r="BG170" i="3"/>
  <c r="BE170" i="3"/>
  <c r="T170" i="3"/>
  <c r="R170" i="3"/>
  <c r="P170" i="3"/>
  <c r="BK170" i="3"/>
  <c r="J170" i="3"/>
  <c r="BF170" i="3" s="1"/>
  <c r="BI169" i="3"/>
  <c r="BH169" i="3"/>
  <c r="BG169" i="3"/>
  <c r="BE169" i="3"/>
  <c r="T169" i="3"/>
  <c r="R169" i="3"/>
  <c r="P169" i="3"/>
  <c r="BK169" i="3"/>
  <c r="J169" i="3"/>
  <c r="BF169" i="3" s="1"/>
  <c r="BI168" i="3"/>
  <c r="BH168" i="3"/>
  <c r="BG168" i="3"/>
  <c r="BE168" i="3"/>
  <c r="T168" i="3"/>
  <c r="R168" i="3"/>
  <c r="R167" i="3" s="1"/>
  <c r="P168" i="3"/>
  <c r="BK168" i="3"/>
  <c r="BK167" i="3" s="1"/>
  <c r="J167" i="3" s="1"/>
  <c r="J101" i="3" s="1"/>
  <c r="J168" i="3"/>
  <c r="BF168" i="3"/>
  <c r="BI166" i="3"/>
  <c r="BH166" i="3"/>
  <c r="BG166" i="3"/>
  <c r="BE166" i="3"/>
  <c r="T166" i="3"/>
  <c r="R166" i="3"/>
  <c r="P166" i="3"/>
  <c r="BK166" i="3"/>
  <c r="J166" i="3"/>
  <c r="BF166" i="3" s="1"/>
  <c r="BI165" i="3"/>
  <c r="BH165" i="3"/>
  <c r="BG165" i="3"/>
  <c r="BE165" i="3"/>
  <c r="T165" i="3"/>
  <c r="R165" i="3"/>
  <c r="P165" i="3"/>
  <c r="BK165" i="3"/>
  <c r="J165" i="3"/>
  <c r="BF165" i="3" s="1"/>
  <c r="BI164" i="3"/>
  <c r="BH164" i="3"/>
  <c r="BG164" i="3"/>
  <c r="BE164" i="3"/>
  <c r="T164" i="3"/>
  <c r="R164" i="3"/>
  <c r="P164" i="3"/>
  <c r="BK164" i="3"/>
  <c r="J164" i="3"/>
  <c r="BF164" i="3" s="1"/>
  <c r="BI163" i="3"/>
  <c r="BH163" i="3"/>
  <c r="BG163" i="3"/>
  <c r="BE163" i="3"/>
  <c r="T163" i="3"/>
  <c r="R163" i="3"/>
  <c r="P163" i="3"/>
  <c r="BK163" i="3"/>
  <c r="J163" i="3"/>
  <c r="BF163" i="3" s="1"/>
  <c r="BI162" i="3"/>
  <c r="BH162" i="3"/>
  <c r="BG162" i="3"/>
  <c r="BE162" i="3"/>
  <c r="T162" i="3"/>
  <c r="R162" i="3"/>
  <c r="P162" i="3"/>
  <c r="BK162" i="3"/>
  <c r="J162" i="3"/>
  <c r="BF162" i="3" s="1"/>
  <c r="BI161" i="3"/>
  <c r="BH161" i="3"/>
  <c r="BG161" i="3"/>
  <c r="BE161" i="3"/>
  <c r="T161" i="3"/>
  <c r="R161" i="3"/>
  <c r="P161" i="3"/>
  <c r="BK161" i="3"/>
  <c r="J161" i="3"/>
  <c r="BF161" i="3"/>
  <c r="BI160" i="3"/>
  <c r="BH160" i="3"/>
  <c r="BG160" i="3"/>
  <c r="BE160" i="3"/>
  <c r="T160" i="3"/>
  <c r="R160" i="3"/>
  <c r="P160" i="3"/>
  <c r="BK160" i="3"/>
  <c r="J160" i="3"/>
  <c r="BF160" i="3"/>
  <c r="BI159" i="3"/>
  <c r="BH159" i="3"/>
  <c r="BG159" i="3"/>
  <c r="BE159" i="3"/>
  <c r="T159" i="3"/>
  <c r="R159" i="3"/>
  <c r="P159" i="3"/>
  <c r="BK159" i="3"/>
  <c r="J159" i="3"/>
  <c r="BF159" i="3"/>
  <c r="BI158" i="3"/>
  <c r="BH158" i="3"/>
  <c r="BG158" i="3"/>
  <c r="BE158" i="3"/>
  <c r="T158" i="3"/>
  <c r="R158" i="3"/>
  <c r="P158" i="3"/>
  <c r="BK158" i="3"/>
  <c r="J158" i="3"/>
  <c r="BF158" i="3"/>
  <c r="BI157" i="3"/>
  <c r="BH157" i="3"/>
  <c r="BG157" i="3"/>
  <c r="BE157" i="3"/>
  <c r="T157" i="3"/>
  <c r="R157" i="3"/>
  <c r="P157" i="3"/>
  <c r="BK157" i="3"/>
  <c r="J157" i="3"/>
  <c r="BF157" i="3"/>
  <c r="BI156" i="3"/>
  <c r="BH156" i="3"/>
  <c r="BG156" i="3"/>
  <c r="BE156" i="3"/>
  <c r="T156" i="3"/>
  <c r="R156" i="3"/>
  <c r="P156" i="3"/>
  <c r="BK156" i="3"/>
  <c r="J156" i="3"/>
  <c r="BF156" i="3"/>
  <c r="BI155" i="3"/>
  <c r="BH155" i="3"/>
  <c r="BG155" i="3"/>
  <c r="BE155" i="3"/>
  <c r="T155" i="3"/>
  <c r="R155" i="3"/>
  <c r="P155" i="3"/>
  <c r="BK155" i="3"/>
  <c r="J155" i="3"/>
  <c r="BF155" i="3"/>
  <c r="BI154" i="3"/>
  <c r="BH154" i="3"/>
  <c r="BG154" i="3"/>
  <c r="BE154" i="3"/>
  <c r="T154" i="3"/>
  <c r="R154" i="3"/>
  <c r="P154" i="3"/>
  <c r="BK154" i="3"/>
  <c r="J154" i="3"/>
  <c r="BF154" i="3"/>
  <c r="BI153" i="3"/>
  <c r="BH153" i="3"/>
  <c r="BG153" i="3"/>
  <c r="BE153" i="3"/>
  <c r="T153" i="3"/>
  <c r="R153" i="3"/>
  <c r="P153" i="3"/>
  <c r="BK153" i="3"/>
  <c r="J153" i="3"/>
  <c r="BF153" i="3"/>
  <c r="BI152" i="3"/>
  <c r="BH152" i="3"/>
  <c r="BG152" i="3"/>
  <c r="BE152" i="3"/>
  <c r="T152" i="3"/>
  <c r="R152" i="3"/>
  <c r="P152" i="3"/>
  <c r="BK152" i="3"/>
  <c r="J152" i="3"/>
  <c r="BF152" i="3"/>
  <c r="BI151" i="3"/>
  <c r="BH151" i="3"/>
  <c r="BG151" i="3"/>
  <c r="BE151" i="3"/>
  <c r="T151" i="3"/>
  <c r="R151" i="3"/>
  <c r="P151" i="3"/>
  <c r="BK151" i="3"/>
  <c r="J151" i="3"/>
  <c r="BF151" i="3"/>
  <c r="BI150" i="3"/>
  <c r="BH150" i="3"/>
  <c r="BG150" i="3"/>
  <c r="BE150" i="3"/>
  <c r="T150" i="3"/>
  <c r="R150" i="3"/>
  <c r="P150" i="3"/>
  <c r="BK150" i="3"/>
  <c r="J150" i="3"/>
  <c r="BF150" i="3"/>
  <c r="BI149" i="3"/>
  <c r="BH149" i="3"/>
  <c r="BG149" i="3"/>
  <c r="BE149" i="3"/>
  <c r="T149" i="3"/>
  <c r="R149" i="3"/>
  <c r="P149" i="3"/>
  <c r="BK149" i="3"/>
  <c r="J149" i="3"/>
  <c r="BF149" i="3"/>
  <c r="BI148" i="3"/>
  <c r="BH148" i="3"/>
  <c r="BG148" i="3"/>
  <c r="BE148" i="3"/>
  <c r="T148" i="3"/>
  <c r="R148" i="3"/>
  <c r="P148" i="3"/>
  <c r="BK148" i="3"/>
  <c r="J148" i="3"/>
  <c r="BF148" i="3"/>
  <c r="BI147" i="3"/>
  <c r="BH147" i="3"/>
  <c r="BG147" i="3"/>
  <c r="BE147" i="3"/>
  <c r="T147" i="3"/>
  <c r="R147" i="3"/>
  <c r="P147" i="3"/>
  <c r="BK147" i="3"/>
  <c r="J147" i="3"/>
  <c r="BF147" i="3"/>
  <c r="BI146" i="3"/>
  <c r="BH146" i="3"/>
  <c r="BG146" i="3"/>
  <c r="BE146" i="3"/>
  <c r="T146" i="3"/>
  <c r="R146" i="3"/>
  <c r="P146" i="3"/>
  <c r="BK146" i="3"/>
  <c r="J146" i="3"/>
  <c r="BF146" i="3"/>
  <c r="BI145" i="3"/>
  <c r="BH145" i="3"/>
  <c r="BG145" i="3"/>
  <c r="BE145" i="3"/>
  <c r="T145" i="3"/>
  <c r="R145" i="3"/>
  <c r="P145" i="3"/>
  <c r="BK145" i="3"/>
  <c r="J145" i="3"/>
  <c r="BF145" i="3"/>
  <c r="BI144" i="3"/>
  <c r="BH144" i="3"/>
  <c r="BG144" i="3"/>
  <c r="BE144" i="3"/>
  <c r="T144" i="3"/>
  <c r="R144" i="3"/>
  <c r="P144" i="3"/>
  <c r="BK144" i="3"/>
  <c r="J144" i="3"/>
  <c r="BF144" i="3"/>
  <c r="BI143" i="3"/>
  <c r="BH143" i="3"/>
  <c r="BG143" i="3"/>
  <c r="BE143" i="3"/>
  <c r="T143" i="3"/>
  <c r="R143" i="3"/>
  <c r="P143" i="3"/>
  <c r="BK143" i="3"/>
  <c r="J143" i="3"/>
  <c r="BF143" i="3"/>
  <c r="BI142" i="3"/>
  <c r="BH142" i="3"/>
  <c r="BG142" i="3"/>
  <c r="BE142" i="3"/>
  <c r="T142" i="3"/>
  <c r="R142" i="3"/>
  <c r="P142" i="3"/>
  <c r="BK142" i="3"/>
  <c r="J142" i="3"/>
  <c r="BF142" i="3"/>
  <c r="BI141" i="3"/>
  <c r="BH141" i="3"/>
  <c r="BG141" i="3"/>
  <c r="BE141" i="3"/>
  <c r="T141" i="3"/>
  <c r="R141" i="3"/>
  <c r="P141" i="3"/>
  <c r="BK141" i="3"/>
  <c r="J141" i="3"/>
  <c r="BF141" i="3"/>
  <c r="BI140" i="3"/>
  <c r="BH140" i="3"/>
  <c r="BG140" i="3"/>
  <c r="BE140" i="3"/>
  <c r="T140" i="3"/>
  <c r="R140" i="3"/>
  <c r="P140" i="3"/>
  <c r="BK140" i="3"/>
  <c r="J140" i="3"/>
  <c r="BF140" i="3"/>
  <c r="BI139" i="3"/>
  <c r="BH139" i="3"/>
  <c r="BG139" i="3"/>
  <c r="BE139" i="3"/>
  <c r="T139" i="3"/>
  <c r="R139" i="3"/>
  <c r="P139" i="3"/>
  <c r="BK139" i="3"/>
  <c r="J139" i="3"/>
  <c r="BF139" i="3"/>
  <c r="BI138" i="3"/>
  <c r="BH138" i="3"/>
  <c r="BG138" i="3"/>
  <c r="BE138" i="3"/>
  <c r="T138" i="3"/>
  <c r="R138" i="3"/>
  <c r="P138" i="3"/>
  <c r="BK138" i="3"/>
  <c r="J138" i="3"/>
  <c r="BF138" i="3"/>
  <c r="BI137" i="3"/>
  <c r="BH137" i="3"/>
  <c r="BG137" i="3"/>
  <c r="BE137" i="3"/>
  <c r="T137" i="3"/>
  <c r="R137" i="3"/>
  <c r="P137" i="3"/>
  <c r="BK137" i="3"/>
  <c r="J137" i="3"/>
  <c r="BF137" i="3"/>
  <c r="BI136" i="3"/>
  <c r="BH136" i="3"/>
  <c r="BG136" i="3"/>
  <c r="BE136" i="3"/>
  <c r="T136" i="3"/>
  <c r="R136" i="3"/>
  <c r="P136" i="3"/>
  <c r="BK136" i="3"/>
  <c r="J136" i="3"/>
  <c r="BF136" i="3"/>
  <c r="BI135" i="3"/>
  <c r="BH135" i="3"/>
  <c r="BG135" i="3"/>
  <c r="BE135" i="3"/>
  <c r="T135" i="3"/>
  <c r="R135" i="3"/>
  <c r="P135" i="3"/>
  <c r="BK135" i="3"/>
  <c r="J135" i="3"/>
  <c r="BF135" i="3"/>
  <c r="BI134" i="3"/>
  <c r="BH134" i="3"/>
  <c r="BG134" i="3"/>
  <c r="BE134" i="3"/>
  <c r="T134" i="3"/>
  <c r="R134" i="3"/>
  <c r="P134" i="3"/>
  <c r="BK134" i="3"/>
  <c r="J134" i="3"/>
  <c r="BF134" i="3"/>
  <c r="BI133" i="3"/>
  <c r="BH133" i="3"/>
  <c r="BG133" i="3"/>
  <c r="BE133" i="3"/>
  <c r="T133" i="3"/>
  <c r="R133" i="3"/>
  <c r="P133" i="3"/>
  <c r="BK133" i="3"/>
  <c r="J133" i="3"/>
  <c r="BF133" i="3"/>
  <c r="BI132" i="3"/>
  <c r="BH132" i="3"/>
  <c r="BG132" i="3"/>
  <c r="BE132" i="3"/>
  <c r="T132" i="3"/>
  <c r="R132" i="3"/>
  <c r="P132" i="3"/>
  <c r="BK132" i="3"/>
  <c r="J132" i="3"/>
  <c r="BF132" i="3"/>
  <c r="BI131" i="3"/>
  <c r="BH131" i="3"/>
  <c r="BG131" i="3"/>
  <c r="BE131" i="3"/>
  <c r="T131" i="3"/>
  <c r="R131" i="3"/>
  <c r="P131" i="3"/>
  <c r="BK131" i="3"/>
  <c r="J131" i="3"/>
  <c r="BF131" i="3"/>
  <c r="BI130" i="3"/>
  <c r="F39" i="3"/>
  <c r="BD97" i="1" s="1"/>
  <c r="BD96" i="1" s="1"/>
  <c r="BH130" i="3"/>
  <c r="F38" i="3" s="1"/>
  <c r="BC97" i="1" s="1"/>
  <c r="BC96" i="1" s="1"/>
  <c r="AY96" i="1" s="1"/>
  <c r="BG130" i="3"/>
  <c r="F37" i="3"/>
  <c r="BB97" i="1" s="1"/>
  <c r="BB96" i="1" s="1"/>
  <c r="AX96" i="1" s="1"/>
  <c r="BE130" i="3"/>
  <c r="J35" i="3" s="1"/>
  <c r="AV97" i="1" s="1"/>
  <c r="T130" i="3"/>
  <c r="T129" i="3"/>
  <c r="R130" i="3"/>
  <c r="R129" i="3"/>
  <c r="R128" i="3" s="1"/>
  <c r="P130" i="3"/>
  <c r="P129" i="3"/>
  <c r="BK130" i="3"/>
  <c r="BK129" i="3" s="1"/>
  <c r="J130" i="3"/>
  <c r="BF130" i="3" s="1"/>
  <c r="J123" i="3"/>
  <c r="F123" i="3"/>
  <c r="F121" i="3"/>
  <c r="E119" i="3"/>
  <c r="J93" i="3"/>
  <c r="F93" i="3"/>
  <c r="F91" i="3"/>
  <c r="E89" i="3"/>
  <c r="J26" i="3"/>
  <c r="E26" i="3"/>
  <c r="J124" i="3" s="1"/>
  <c r="J94" i="3"/>
  <c r="J25" i="3"/>
  <c r="J20" i="3"/>
  <c r="E20" i="3"/>
  <c r="F124" i="3"/>
  <c r="F94" i="3"/>
  <c r="J19" i="3"/>
  <c r="J14" i="3"/>
  <c r="J121" i="3"/>
  <c r="J91" i="3"/>
  <c r="E7" i="3"/>
  <c r="E115" i="3" s="1"/>
  <c r="E85" i="3"/>
  <c r="J37" i="2"/>
  <c r="J36" i="2"/>
  <c r="AY95" i="1" s="1"/>
  <c r="J35" i="2"/>
  <c r="AX95" i="1" s="1"/>
  <c r="BI1354" i="2"/>
  <c r="BH1354" i="2"/>
  <c r="BG1354" i="2"/>
  <c r="BE1354" i="2"/>
  <c r="T1354" i="2"/>
  <c r="T1353" i="2" s="1"/>
  <c r="T1352" i="2" s="1"/>
  <c r="R1354" i="2"/>
  <c r="R1353" i="2"/>
  <c r="R1352" i="2" s="1"/>
  <c r="P1354" i="2"/>
  <c r="P1353" i="2" s="1"/>
  <c r="P1352" i="2" s="1"/>
  <c r="BK1354" i="2"/>
  <c r="BK1353" i="2"/>
  <c r="J1353" i="2" s="1"/>
  <c r="J124" i="2" s="1"/>
  <c r="BK1352" i="2"/>
  <c r="J1352" i="2" s="1"/>
  <c r="J123" i="2" s="1"/>
  <c r="J1354" i="2"/>
  <c r="BF1354" i="2" s="1"/>
  <c r="BI1351" i="2"/>
  <c r="BH1351" i="2"/>
  <c r="BG1351" i="2"/>
  <c r="BE1351" i="2"/>
  <c r="T1351" i="2"/>
  <c r="R1351" i="2"/>
  <c r="P1351" i="2"/>
  <c r="BK1351" i="2"/>
  <c r="J1351" i="2"/>
  <c r="BF1351" i="2" s="1"/>
  <c r="BI1348" i="2"/>
  <c r="BH1348" i="2"/>
  <c r="BG1348" i="2"/>
  <c r="BE1348" i="2"/>
  <c r="T1348" i="2"/>
  <c r="R1348" i="2"/>
  <c r="P1348" i="2"/>
  <c r="BK1348" i="2"/>
  <c r="J1348" i="2"/>
  <c r="BF1348" i="2" s="1"/>
  <c r="BI1346" i="2"/>
  <c r="BH1346" i="2"/>
  <c r="BG1346" i="2"/>
  <c r="BE1346" i="2"/>
  <c r="T1346" i="2"/>
  <c r="T1345" i="2" s="1"/>
  <c r="R1346" i="2"/>
  <c r="R1345" i="2" s="1"/>
  <c r="P1346" i="2"/>
  <c r="P1345" i="2" s="1"/>
  <c r="BK1346" i="2"/>
  <c r="BK1345" i="2" s="1"/>
  <c r="J1345" i="2" s="1"/>
  <c r="J122" i="2" s="1"/>
  <c r="J1346" i="2"/>
  <c r="BF1346" i="2"/>
  <c r="BI1344" i="2"/>
  <c r="BH1344" i="2"/>
  <c r="BG1344" i="2"/>
  <c r="BE1344" i="2"/>
  <c r="T1344" i="2"/>
  <c r="R1344" i="2"/>
  <c r="P1344" i="2"/>
  <c r="BK1344" i="2"/>
  <c r="J1344" i="2"/>
  <c r="BF1344" i="2" s="1"/>
  <c r="BI1343" i="2"/>
  <c r="BH1343" i="2"/>
  <c r="BG1343" i="2"/>
  <c r="BE1343" i="2"/>
  <c r="T1343" i="2"/>
  <c r="R1343" i="2"/>
  <c r="P1343" i="2"/>
  <c r="BK1343" i="2"/>
  <c r="J1343" i="2"/>
  <c r="BF1343" i="2" s="1"/>
  <c r="BI1342" i="2"/>
  <c r="BH1342" i="2"/>
  <c r="BG1342" i="2"/>
  <c r="BE1342" i="2"/>
  <c r="T1342" i="2"/>
  <c r="R1342" i="2"/>
  <c r="P1342" i="2"/>
  <c r="BK1342" i="2"/>
  <c r="J1342" i="2"/>
  <c r="BF1342" i="2" s="1"/>
  <c r="BI1341" i="2"/>
  <c r="BH1341" i="2"/>
  <c r="BG1341" i="2"/>
  <c r="BE1341" i="2"/>
  <c r="T1341" i="2"/>
  <c r="R1341" i="2"/>
  <c r="P1341" i="2"/>
  <c r="BK1341" i="2"/>
  <c r="J1341" i="2"/>
  <c r="BF1341" i="2" s="1"/>
  <c r="BI1340" i="2"/>
  <c r="BH1340" i="2"/>
  <c r="BG1340" i="2"/>
  <c r="BE1340" i="2"/>
  <c r="T1340" i="2"/>
  <c r="R1340" i="2"/>
  <c r="P1340" i="2"/>
  <c r="BK1340" i="2"/>
  <c r="J1340" i="2"/>
  <c r="BF1340" i="2" s="1"/>
  <c r="BI1339" i="2"/>
  <c r="BH1339" i="2"/>
  <c r="BG1339" i="2"/>
  <c r="BE1339" i="2"/>
  <c r="T1339" i="2"/>
  <c r="R1339" i="2"/>
  <c r="P1339" i="2"/>
  <c r="BK1339" i="2"/>
  <c r="J1339" i="2"/>
  <c r="BF1339" i="2" s="1"/>
  <c r="BI1338" i="2"/>
  <c r="BH1338" i="2"/>
  <c r="BG1338" i="2"/>
  <c r="BE1338" i="2"/>
  <c r="T1338" i="2"/>
  <c r="R1338" i="2"/>
  <c r="P1338" i="2"/>
  <c r="BK1338" i="2"/>
  <c r="J1338" i="2"/>
  <c r="BF1338" i="2" s="1"/>
  <c r="BI1337" i="2"/>
  <c r="BH1337" i="2"/>
  <c r="BG1337" i="2"/>
  <c r="BE1337" i="2"/>
  <c r="T1337" i="2"/>
  <c r="R1337" i="2"/>
  <c r="P1337" i="2"/>
  <c r="BK1337" i="2"/>
  <c r="J1337" i="2"/>
  <c r="BF1337" i="2" s="1"/>
  <c r="BI1336" i="2"/>
  <c r="BH1336" i="2"/>
  <c r="BG1336" i="2"/>
  <c r="BE1336" i="2"/>
  <c r="T1336" i="2"/>
  <c r="R1336" i="2"/>
  <c r="P1336" i="2"/>
  <c r="BK1336" i="2"/>
  <c r="J1336" i="2"/>
  <c r="BF1336" i="2" s="1"/>
  <c r="BI1335" i="2"/>
  <c r="BH1335" i="2"/>
  <c r="BG1335" i="2"/>
  <c r="BE1335" i="2"/>
  <c r="T1335" i="2"/>
  <c r="R1335" i="2"/>
  <c r="P1335" i="2"/>
  <c r="BK1335" i="2"/>
  <c r="J1335" i="2"/>
  <c r="BF1335" i="2" s="1"/>
  <c r="BI1334" i="2"/>
  <c r="BH1334" i="2"/>
  <c r="BG1334" i="2"/>
  <c r="BE1334" i="2"/>
  <c r="T1334" i="2"/>
  <c r="R1334" i="2"/>
  <c r="P1334" i="2"/>
  <c r="BK1334" i="2"/>
  <c r="J1334" i="2"/>
  <c r="BF1334" i="2" s="1"/>
  <c r="BI1333" i="2"/>
  <c r="BH1333" i="2"/>
  <c r="BG1333" i="2"/>
  <c r="BE1333" i="2"/>
  <c r="T1333" i="2"/>
  <c r="R1333" i="2"/>
  <c r="P1333" i="2"/>
  <c r="BK1333" i="2"/>
  <c r="J1333" i="2"/>
  <c r="BF1333" i="2" s="1"/>
  <c r="BI1332" i="2"/>
  <c r="BH1332" i="2"/>
  <c r="BG1332" i="2"/>
  <c r="BE1332" i="2"/>
  <c r="T1332" i="2"/>
  <c r="T1331" i="2" s="1"/>
  <c r="R1332" i="2"/>
  <c r="R1331" i="2" s="1"/>
  <c r="P1332" i="2"/>
  <c r="P1331" i="2" s="1"/>
  <c r="BK1332" i="2"/>
  <c r="BK1331" i="2" s="1"/>
  <c r="J1332" i="2"/>
  <c r="BF1332" i="2"/>
  <c r="BI1330" i="2"/>
  <c r="BH1330" i="2"/>
  <c r="BG1330" i="2"/>
  <c r="BE1330" i="2"/>
  <c r="T1330" i="2"/>
  <c r="T1329" i="2" s="1"/>
  <c r="T1328" i="2" s="1"/>
  <c r="R1330" i="2"/>
  <c r="R1329" i="2"/>
  <c r="P1330" i="2"/>
  <c r="P1329" i="2" s="1"/>
  <c r="P1328" i="2" s="1"/>
  <c r="BK1330" i="2"/>
  <c r="BK1329" i="2"/>
  <c r="J1329" i="2" s="1"/>
  <c r="J120" i="2" s="1"/>
  <c r="J1330" i="2"/>
  <c r="BF1330" i="2" s="1"/>
  <c r="BI1326" i="2"/>
  <c r="BH1326" i="2"/>
  <c r="BG1326" i="2"/>
  <c r="BE1326" i="2"/>
  <c r="T1326" i="2"/>
  <c r="R1326" i="2"/>
  <c r="P1326" i="2"/>
  <c r="BK1326" i="2"/>
  <c r="J1326" i="2"/>
  <c r="BF1326" i="2" s="1"/>
  <c r="BI1319" i="2"/>
  <c r="BH1319" i="2"/>
  <c r="BG1319" i="2"/>
  <c r="BE1319" i="2"/>
  <c r="T1319" i="2"/>
  <c r="T1318" i="2" s="1"/>
  <c r="R1319" i="2"/>
  <c r="R1318" i="2" s="1"/>
  <c r="P1319" i="2"/>
  <c r="P1318" i="2" s="1"/>
  <c r="BK1319" i="2"/>
  <c r="BK1318" i="2" s="1"/>
  <c r="J1318" i="2" s="1"/>
  <c r="J118" i="2" s="1"/>
  <c r="J1319" i="2"/>
  <c r="BF1319" i="2"/>
  <c r="BI1303" i="2"/>
  <c r="BH1303" i="2"/>
  <c r="BG1303" i="2"/>
  <c r="BE1303" i="2"/>
  <c r="T1303" i="2"/>
  <c r="R1303" i="2"/>
  <c r="P1303" i="2"/>
  <c r="BK1303" i="2"/>
  <c r="J1303" i="2"/>
  <c r="BF1303" i="2" s="1"/>
  <c r="BI1301" i="2"/>
  <c r="BH1301" i="2"/>
  <c r="BG1301" i="2"/>
  <c r="BE1301" i="2"/>
  <c r="T1301" i="2"/>
  <c r="R1301" i="2"/>
  <c r="P1301" i="2"/>
  <c r="BK1301" i="2"/>
  <c r="J1301" i="2"/>
  <c r="BF1301" i="2" s="1"/>
  <c r="BI1299" i="2"/>
  <c r="BH1299" i="2"/>
  <c r="BG1299" i="2"/>
  <c r="BE1299" i="2"/>
  <c r="T1299" i="2"/>
  <c r="R1299" i="2"/>
  <c r="P1299" i="2"/>
  <c r="BK1299" i="2"/>
  <c r="J1299" i="2"/>
  <c r="BF1299" i="2" s="1"/>
  <c r="BI1295" i="2"/>
  <c r="BH1295" i="2"/>
  <c r="BG1295" i="2"/>
  <c r="BE1295" i="2"/>
  <c r="T1295" i="2"/>
  <c r="T1294" i="2" s="1"/>
  <c r="R1295" i="2"/>
  <c r="R1294" i="2" s="1"/>
  <c r="P1295" i="2"/>
  <c r="P1294" i="2" s="1"/>
  <c r="BK1295" i="2"/>
  <c r="BK1294" i="2" s="1"/>
  <c r="J1294" i="2" s="1"/>
  <c r="J117" i="2" s="1"/>
  <c r="J1295" i="2"/>
  <c r="BF1295" i="2"/>
  <c r="BI1293" i="2"/>
  <c r="BH1293" i="2"/>
  <c r="BG1293" i="2"/>
  <c r="BE1293" i="2"/>
  <c r="T1293" i="2"/>
  <c r="R1293" i="2"/>
  <c r="P1293" i="2"/>
  <c r="BK1293" i="2"/>
  <c r="J1293" i="2"/>
  <c r="BF1293" i="2" s="1"/>
  <c r="BI1291" i="2"/>
  <c r="BH1291" i="2"/>
  <c r="BG1291" i="2"/>
  <c r="BE1291" i="2"/>
  <c r="T1291" i="2"/>
  <c r="R1291" i="2"/>
  <c r="P1291" i="2"/>
  <c r="BK1291" i="2"/>
  <c r="J1291" i="2"/>
  <c r="BF1291" i="2" s="1"/>
  <c r="BI1289" i="2"/>
  <c r="BH1289" i="2"/>
  <c r="BG1289" i="2"/>
  <c r="BE1289" i="2"/>
  <c r="T1289" i="2"/>
  <c r="R1289" i="2"/>
  <c r="P1289" i="2"/>
  <c r="BK1289" i="2"/>
  <c r="J1289" i="2"/>
  <c r="BF1289" i="2" s="1"/>
  <c r="BI1276" i="2"/>
  <c r="BH1276" i="2"/>
  <c r="BG1276" i="2"/>
  <c r="BE1276" i="2"/>
  <c r="T1276" i="2"/>
  <c r="T1275" i="2" s="1"/>
  <c r="R1276" i="2"/>
  <c r="R1275" i="2" s="1"/>
  <c r="P1276" i="2"/>
  <c r="P1275" i="2" s="1"/>
  <c r="BK1276" i="2"/>
  <c r="BK1275" i="2" s="1"/>
  <c r="J1275" i="2" s="1"/>
  <c r="J116" i="2" s="1"/>
  <c r="J1276" i="2"/>
  <c r="BF1276" i="2"/>
  <c r="BI1274" i="2"/>
  <c r="BH1274" i="2"/>
  <c r="BG1274" i="2"/>
  <c r="BE1274" i="2"/>
  <c r="T1274" i="2"/>
  <c r="R1274" i="2"/>
  <c r="P1274" i="2"/>
  <c r="BK1274" i="2"/>
  <c r="J1274" i="2"/>
  <c r="BF1274" i="2" s="1"/>
  <c r="BI1272" i="2"/>
  <c r="BH1272" i="2"/>
  <c r="BG1272" i="2"/>
  <c r="BE1272" i="2"/>
  <c r="T1272" i="2"/>
  <c r="T1271" i="2"/>
  <c r="R1272" i="2"/>
  <c r="R1271" i="2"/>
  <c r="P1272" i="2"/>
  <c r="P1271" i="2"/>
  <c r="BK1272" i="2"/>
  <c r="BK1271" i="2"/>
  <c r="J1271" i="2" s="1"/>
  <c r="J115" i="2" s="1"/>
  <c r="J1272" i="2"/>
  <c r="BF1272" i="2"/>
  <c r="BI1270" i="2"/>
  <c r="BH1270" i="2"/>
  <c r="BG1270" i="2"/>
  <c r="BE1270" i="2"/>
  <c r="T1270" i="2"/>
  <c r="R1270" i="2"/>
  <c r="P1270" i="2"/>
  <c r="BK1270" i="2"/>
  <c r="J1270" i="2"/>
  <c r="BF1270" i="2"/>
  <c r="BI1266" i="2"/>
  <c r="BH1266" i="2"/>
  <c r="BG1266" i="2"/>
  <c r="BE1266" i="2"/>
  <c r="T1266" i="2"/>
  <c r="R1266" i="2"/>
  <c r="P1266" i="2"/>
  <c r="BK1266" i="2"/>
  <c r="J1266" i="2"/>
  <c r="BF1266" i="2"/>
  <c r="BI1252" i="2"/>
  <c r="BH1252" i="2"/>
  <c r="BG1252" i="2"/>
  <c r="BE1252" i="2"/>
  <c r="T1252" i="2"/>
  <c r="R1252" i="2"/>
  <c r="P1252" i="2"/>
  <c r="BK1252" i="2"/>
  <c r="J1252" i="2"/>
  <c r="BF1252" i="2"/>
  <c r="BI1251" i="2"/>
  <c r="BH1251" i="2"/>
  <c r="BG1251" i="2"/>
  <c r="BE1251" i="2"/>
  <c r="T1251" i="2"/>
  <c r="R1251" i="2"/>
  <c r="P1251" i="2"/>
  <c r="BK1251" i="2"/>
  <c r="J1251" i="2"/>
  <c r="BF1251" i="2"/>
  <c r="BI1245" i="2"/>
  <c r="BH1245" i="2"/>
  <c r="BG1245" i="2"/>
  <c r="BE1245" i="2"/>
  <c r="T1245" i="2"/>
  <c r="T1244" i="2"/>
  <c r="R1245" i="2"/>
  <c r="R1244" i="2"/>
  <c r="P1245" i="2"/>
  <c r="P1244" i="2"/>
  <c r="BK1245" i="2"/>
  <c r="BK1244" i="2"/>
  <c r="J1244" i="2" s="1"/>
  <c r="J114" i="2" s="1"/>
  <c r="J1245" i="2"/>
  <c r="BF1245" i="2" s="1"/>
  <c r="BI1243" i="2"/>
  <c r="BH1243" i="2"/>
  <c r="BG1243" i="2"/>
  <c r="BE1243" i="2"/>
  <c r="T1243" i="2"/>
  <c r="R1243" i="2"/>
  <c r="P1243" i="2"/>
  <c r="BK1243" i="2"/>
  <c r="J1243" i="2"/>
  <c r="BF1243" i="2"/>
  <c r="BI1241" i="2"/>
  <c r="BH1241" i="2"/>
  <c r="BG1241" i="2"/>
  <c r="BE1241" i="2"/>
  <c r="T1241" i="2"/>
  <c r="R1241" i="2"/>
  <c r="P1241" i="2"/>
  <c r="BK1241" i="2"/>
  <c r="J1241" i="2"/>
  <c r="BF1241" i="2"/>
  <c r="BI1240" i="2"/>
  <c r="BH1240" i="2"/>
  <c r="BG1240" i="2"/>
  <c r="BE1240" i="2"/>
  <c r="T1240" i="2"/>
  <c r="R1240" i="2"/>
  <c r="P1240" i="2"/>
  <c r="BK1240" i="2"/>
  <c r="J1240" i="2"/>
  <c r="BF1240" i="2"/>
  <c r="BI1239" i="2"/>
  <c r="BH1239" i="2"/>
  <c r="BG1239" i="2"/>
  <c r="BE1239" i="2"/>
  <c r="T1239" i="2"/>
  <c r="R1239" i="2"/>
  <c r="P1239" i="2"/>
  <c r="BK1239" i="2"/>
  <c r="J1239" i="2"/>
  <c r="BF1239" i="2"/>
  <c r="BI1235" i="2"/>
  <c r="BH1235" i="2"/>
  <c r="BG1235" i="2"/>
  <c r="BE1235" i="2"/>
  <c r="T1235" i="2"/>
  <c r="R1235" i="2"/>
  <c r="P1235" i="2"/>
  <c r="BK1235" i="2"/>
  <c r="J1235" i="2"/>
  <c r="BF1235" i="2"/>
  <c r="BI1234" i="2"/>
  <c r="BH1234" i="2"/>
  <c r="BG1234" i="2"/>
  <c r="BE1234" i="2"/>
  <c r="T1234" i="2"/>
  <c r="R1234" i="2"/>
  <c r="P1234" i="2"/>
  <c r="BK1234" i="2"/>
  <c r="J1234" i="2"/>
  <c r="BF1234" i="2"/>
  <c r="BI1231" i="2"/>
  <c r="BH1231" i="2"/>
  <c r="BG1231" i="2"/>
  <c r="BE1231" i="2"/>
  <c r="T1231" i="2"/>
  <c r="R1231" i="2"/>
  <c r="P1231" i="2"/>
  <c r="BK1231" i="2"/>
  <c r="J1231" i="2"/>
  <c r="BF1231" i="2"/>
  <c r="BI1230" i="2"/>
  <c r="BH1230" i="2"/>
  <c r="BG1230" i="2"/>
  <c r="BE1230" i="2"/>
  <c r="T1230" i="2"/>
  <c r="R1230" i="2"/>
  <c r="P1230" i="2"/>
  <c r="BK1230" i="2"/>
  <c r="J1230" i="2"/>
  <c r="BF1230" i="2"/>
  <c r="BI1226" i="2"/>
  <c r="BH1226" i="2"/>
  <c r="BG1226" i="2"/>
  <c r="BE1226" i="2"/>
  <c r="T1226" i="2"/>
  <c r="R1226" i="2"/>
  <c r="P1226" i="2"/>
  <c r="BK1226" i="2"/>
  <c r="J1226" i="2"/>
  <c r="BF1226" i="2"/>
  <c r="BI1225" i="2"/>
  <c r="BH1225" i="2"/>
  <c r="BG1225" i="2"/>
  <c r="BE1225" i="2"/>
  <c r="T1225" i="2"/>
  <c r="R1225" i="2"/>
  <c r="P1225" i="2"/>
  <c r="BK1225" i="2"/>
  <c r="J1225" i="2"/>
  <c r="BF1225" i="2"/>
  <c r="BI1224" i="2"/>
  <c r="BH1224" i="2"/>
  <c r="BG1224" i="2"/>
  <c r="BE1224" i="2"/>
  <c r="T1224" i="2"/>
  <c r="R1224" i="2"/>
  <c r="P1224" i="2"/>
  <c r="BK1224" i="2"/>
  <c r="J1224" i="2"/>
  <c r="BF1224" i="2"/>
  <c r="BI1223" i="2"/>
  <c r="BH1223" i="2"/>
  <c r="BG1223" i="2"/>
  <c r="BE1223" i="2"/>
  <c r="T1223" i="2"/>
  <c r="R1223" i="2"/>
  <c r="P1223" i="2"/>
  <c r="BK1223" i="2"/>
  <c r="J1223" i="2"/>
  <c r="BF1223" i="2"/>
  <c r="BI1221" i="2"/>
  <c r="BH1221" i="2"/>
  <c r="BG1221" i="2"/>
  <c r="BE1221" i="2"/>
  <c r="T1221" i="2"/>
  <c r="R1221" i="2"/>
  <c r="P1221" i="2"/>
  <c r="BK1221" i="2"/>
  <c r="J1221" i="2"/>
  <c r="BF1221" i="2"/>
  <c r="BI1219" i="2"/>
  <c r="BH1219" i="2"/>
  <c r="BG1219" i="2"/>
  <c r="BE1219" i="2"/>
  <c r="T1219" i="2"/>
  <c r="R1219" i="2"/>
  <c r="P1219" i="2"/>
  <c r="BK1219" i="2"/>
  <c r="J1219" i="2"/>
  <c r="BF1219" i="2"/>
  <c r="BI1217" i="2"/>
  <c r="BH1217" i="2"/>
  <c r="BG1217" i="2"/>
  <c r="BE1217" i="2"/>
  <c r="T1217" i="2"/>
  <c r="R1217" i="2"/>
  <c r="P1217" i="2"/>
  <c r="BK1217" i="2"/>
  <c r="J1217" i="2"/>
  <c r="BF1217" i="2"/>
  <c r="BI1215" i="2"/>
  <c r="BH1215" i="2"/>
  <c r="BG1215" i="2"/>
  <c r="BE1215" i="2"/>
  <c r="T1215" i="2"/>
  <c r="R1215" i="2"/>
  <c r="P1215" i="2"/>
  <c r="BK1215" i="2"/>
  <c r="J1215" i="2"/>
  <c r="BF1215" i="2"/>
  <c r="BI1213" i="2"/>
  <c r="BH1213" i="2"/>
  <c r="BG1213" i="2"/>
  <c r="BE1213" i="2"/>
  <c r="T1213" i="2"/>
  <c r="R1213" i="2"/>
  <c r="P1213" i="2"/>
  <c r="BK1213" i="2"/>
  <c r="J1213" i="2"/>
  <c r="BF1213" i="2"/>
  <c r="BI1211" i="2"/>
  <c r="BH1211" i="2"/>
  <c r="BG1211" i="2"/>
  <c r="BE1211" i="2"/>
  <c r="T1211" i="2"/>
  <c r="R1211" i="2"/>
  <c r="P1211" i="2"/>
  <c r="BK1211" i="2"/>
  <c r="J1211" i="2"/>
  <c r="BF1211" i="2"/>
  <c r="BI1209" i="2"/>
  <c r="BH1209" i="2"/>
  <c r="BG1209" i="2"/>
  <c r="BE1209" i="2"/>
  <c r="T1209" i="2"/>
  <c r="R1209" i="2"/>
  <c r="P1209" i="2"/>
  <c r="BK1209" i="2"/>
  <c r="J1209" i="2"/>
  <c r="BF1209" i="2"/>
  <c r="BI1201" i="2"/>
  <c r="BH1201" i="2"/>
  <c r="BG1201" i="2"/>
  <c r="BE1201" i="2"/>
  <c r="T1201" i="2"/>
  <c r="R1201" i="2"/>
  <c r="P1201" i="2"/>
  <c r="BK1201" i="2"/>
  <c r="J1201" i="2"/>
  <c r="BF1201" i="2"/>
  <c r="BI1197" i="2"/>
  <c r="BH1197" i="2"/>
  <c r="BG1197" i="2"/>
  <c r="BE1197" i="2"/>
  <c r="T1197" i="2"/>
  <c r="R1197" i="2"/>
  <c r="P1197" i="2"/>
  <c r="BK1197" i="2"/>
  <c r="J1197" i="2"/>
  <c r="BF1197" i="2"/>
  <c r="BI1194" i="2"/>
  <c r="BH1194" i="2"/>
  <c r="BG1194" i="2"/>
  <c r="BE1194" i="2"/>
  <c r="T1194" i="2"/>
  <c r="R1194" i="2"/>
  <c r="P1194" i="2"/>
  <c r="BK1194" i="2"/>
  <c r="J1194" i="2"/>
  <c r="BF1194" i="2"/>
  <c r="BI1191" i="2"/>
  <c r="BH1191" i="2"/>
  <c r="BG1191" i="2"/>
  <c r="BE1191" i="2"/>
  <c r="T1191" i="2"/>
  <c r="R1191" i="2"/>
  <c r="P1191" i="2"/>
  <c r="BK1191" i="2"/>
  <c r="J1191" i="2"/>
  <c r="BF1191" i="2"/>
  <c r="BI1189" i="2"/>
  <c r="BH1189" i="2"/>
  <c r="BG1189" i="2"/>
  <c r="BE1189" i="2"/>
  <c r="T1189" i="2"/>
  <c r="R1189" i="2"/>
  <c r="P1189" i="2"/>
  <c r="BK1189" i="2"/>
  <c r="J1189" i="2"/>
  <c r="BF1189" i="2"/>
  <c r="BI1187" i="2"/>
  <c r="BH1187" i="2"/>
  <c r="BG1187" i="2"/>
  <c r="BE1187" i="2"/>
  <c r="T1187" i="2"/>
  <c r="R1187" i="2"/>
  <c r="P1187" i="2"/>
  <c r="BK1187" i="2"/>
  <c r="J1187" i="2"/>
  <c r="BF1187" i="2"/>
  <c r="BI1185" i="2"/>
  <c r="BH1185" i="2"/>
  <c r="BG1185" i="2"/>
  <c r="BE1185" i="2"/>
  <c r="T1185" i="2"/>
  <c r="R1185" i="2"/>
  <c r="P1185" i="2"/>
  <c r="BK1185" i="2"/>
  <c r="J1185" i="2"/>
  <c r="BF1185" i="2"/>
  <c r="BI1184" i="2"/>
  <c r="BH1184" i="2"/>
  <c r="BG1184" i="2"/>
  <c r="BE1184" i="2"/>
  <c r="T1184" i="2"/>
  <c r="T1183" i="2"/>
  <c r="R1184" i="2"/>
  <c r="R1183" i="2"/>
  <c r="P1184" i="2"/>
  <c r="P1183" i="2"/>
  <c r="BK1184" i="2"/>
  <c r="BK1183" i="2"/>
  <c r="J1183" i="2" s="1"/>
  <c r="J113" i="2" s="1"/>
  <c r="J1184" i="2"/>
  <c r="BF1184" i="2" s="1"/>
  <c r="BI1182" i="2"/>
  <c r="BH1182" i="2"/>
  <c r="BG1182" i="2"/>
  <c r="BE1182" i="2"/>
  <c r="T1182" i="2"/>
  <c r="R1182" i="2"/>
  <c r="P1182" i="2"/>
  <c r="BK1182" i="2"/>
  <c r="J1182" i="2"/>
  <c r="BF1182" i="2"/>
  <c r="BI1181" i="2"/>
  <c r="BH1181" i="2"/>
  <c r="BG1181" i="2"/>
  <c r="BE1181" i="2"/>
  <c r="T1181" i="2"/>
  <c r="R1181" i="2"/>
  <c r="P1181" i="2"/>
  <c r="BK1181" i="2"/>
  <c r="J1181" i="2"/>
  <c r="BF1181" i="2"/>
  <c r="BI1180" i="2"/>
  <c r="BH1180" i="2"/>
  <c r="BG1180" i="2"/>
  <c r="BE1180" i="2"/>
  <c r="T1180" i="2"/>
  <c r="R1180" i="2"/>
  <c r="P1180" i="2"/>
  <c r="BK1180" i="2"/>
  <c r="J1180" i="2"/>
  <c r="BF1180" i="2"/>
  <c r="BI1179" i="2"/>
  <c r="BH1179" i="2"/>
  <c r="BG1179" i="2"/>
  <c r="BE1179" i="2"/>
  <c r="T1179" i="2"/>
  <c r="R1179" i="2"/>
  <c r="P1179" i="2"/>
  <c r="BK1179" i="2"/>
  <c r="J1179" i="2"/>
  <c r="BF1179" i="2"/>
  <c r="BI1177" i="2"/>
  <c r="BH1177" i="2"/>
  <c r="BG1177" i="2"/>
  <c r="BE1177" i="2"/>
  <c r="T1177" i="2"/>
  <c r="R1177" i="2"/>
  <c r="P1177" i="2"/>
  <c r="BK1177" i="2"/>
  <c r="J1177" i="2"/>
  <c r="BF1177" i="2"/>
  <c r="BI1175" i="2"/>
  <c r="BH1175" i="2"/>
  <c r="BG1175" i="2"/>
  <c r="BE1175" i="2"/>
  <c r="T1175" i="2"/>
  <c r="R1175" i="2"/>
  <c r="P1175" i="2"/>
  <c r="BK1175" i="2"/>
  <c r="J1175" i="2"/>
  <c r="BF1175" i="2"/>
  <c r="BI1173" i="2"/>
  <c r="BH1173" i="2"/>
  <c r="BG1173" i="2"/>
  <c r="BE1173" i="2"/>
  <c r="T1173" i="2"/>
  <c r="R1173" i="2"/>
  <c r="P1173" i="2"/>
  <c r="BK1173" i="2"/>
  <c r="J1173" i="2"/>
  <c r="BF1173" i="2"/>
  <c r="BI1171" i="2"/>
  <c r="BH1171" i="2"/>
  <c r="BG1171" i="2"/>
  <c r="BE1171" i="2"/>
  <c r="T1171" i="2"/>
  <c r="R1171" i="2"/>
  <c r="P1171" i="2"/>
  <c r="BK1171" i="2"/>
  <c r="J1171" i="2"/>
  <c r="BF1171" i="2"/>
  <c r="BI1169" i="2"/>
  <c r="BH1169" i="2"/>
  <c r="BG1169" i="2"/>
  <c r="BE1169" i="2"/>
  <c r="T1169" i="2"/>
  <c r="R1169" i="2"/>
  <c r="P1169" i="2"/>
  <c r="BK1169" i="2"/>
  <c r="J1169" i="2"/>
  <c r="BF1169" i="2"/>
  <c r="BI1167" i="2"/>
  <c r="BH1167" i="2"/>
  <c r="BG1167" i="2"/>
  <c r="BE1167" i="2"/>
  <c r="T1167" i="2"/>
  <c r="R1167" i="2"/>
  <c r="P1167" i="2"/>
  <c r="BK1167" i="2"/>
  <c r="J1167" i="2"/>
  <c r="BF1167" i="2"/>
  <c r="BI1166" i="2"/>
  <c r="BH1166" i="2"/>
  <c r="BG1166" i="2"/>
  <c r="BE1166" i="2"/>
  <c r="T1166" i="2"/>
  <c r="R1166" i="2"/>
  <c r="P1166" i="2"/>
  <c r="BK1166" i="2"/>
  <c r="J1166" i="2"/>
  <c r="BF1166" i="2"/>
  <c r="BI1165" i="2"/>
  <c r="BH1165" i="2"/>
  <c r="BG1165" i="2"/>
  <c r="BE1165" i="2"/>
  <c r="T1165" i="2"/>
  <c r="R1165" i="2"/>
  <c r="P1165" i="2"/>
  <c r="BK1165" i="2"/>
  <c r="J1165" i="2"/>
  <c r="BF1165" i="2"/>
  <c r="BI1164" i="2"/>
  <c r="BH1164" i="2"/>
  <c r="BG1164" i="2"/>
  <c r="BE1164" i="2"/>
  <c r="T1164" i="2"/>
  <c r="R1164" i="2"/>
  <c r="P1164" i="2"/>
  <c r="BK1164" i="2"/>
  <c r="J1164" i="2"/>
  <c r="BF1164" i="2"/>
  <c r="BI1162" i="2"/>
  <c r="BH1162" i="2"/>
  <c r="BG1162" i="2"/>
  <c r="BE1162" i="2"/>
  <c r="T1162" i="2"/>
  <c r="R1162" i="2"/>
  <c r="P1162" i="2"/>
  <c r="BK1162" i="2"/>
  <c r="J1162" i="2"/>
  <c r="BF1162" i="2"/>
  <c r="BI1160" i="2"/>
  <c r="BH1160" i="2"/>
  <c r="BG1160" i="2"/>
  <c r="BE1160" i="2"/>
  <c r="T1160" i="2"/>
  <c r="R1160" i="2"/>
  <c r="P1160" i="2"/>
  <c r="BK1160" i="2"/>
  <c r="J1160" i="2"/>
  <c r="BF1160" i="2"/>
  <c r="BI1159" i="2"/>
  <c r="BH1159" i="2"/>
  <c r="BG1159" i="2"/>
  <c r="BE1159" i="2"/>
  <c r="T1159" i="2"/>
  <c r="R1159" i="2"/>
  <c r="P1159" i="2"/>
  <c r="BK1159" i="2"/>
  <c r="J1159" i="2"/>
  <c r="BF1159" i="2"/>
  <c r="BI1157" i="2"/>
  <c r="BH1157" i="2"/>
  <c r="BG1157" i="2"/>
  <c r="BE1157" i="2"/>
  <c r="T1157" i="2"/>
  <c r="R1157" i="2"/>
  <c r="P1157" i="2"/>
  <c r="BK1157" i="2"/>
  <c r="J1157" i="2"/>
  <c r="BF1157" i="2"/>
  <c r="BI1155" i="2"/>
  <c r="BH1155" i="2"/>
  <c r="BG1155" i="2"/>
  <c r="BE1155" i="2"/>
  <c r="T1155" i="2"/>
  <c r="R1155" i="2"/>
  <c r="P1155" i="2"/>
  <c r="BK1155" i="2"/>
  <c r="J1155" i="2"/>
  <c r="BF1155" i="2"/>
  <c r="BI1153" i="2"/>
  <c r="BH1153" i="2"/>
  <c r="BG1153" i="2"/>
  <c r="BE1153" i="2"/>
  <c r="T1153" i="2"/>
  <c r="R1153" i="2"/>
  <c r="P1153" i="2"/>
  <c r="BK1153" i="2"/>
  <c r="J1153" i="2"/>
  <c r="BF1153" i="2"/>
  <c r="BI1151" i="2"/>
  <c r="BH1151" i="2"/>
  <c r="BG1151" i="2"/>
  <c r="BE1151" i="2"/>
  <c r="T1151" i="2"/>
  <c r="R1151" i="2"/>
  <c r="P1151" i="2"/>
  <c r="BK1151" i="2"/>
  <c r="J1151" i="2"/>
  <c r="BF1151" i="2"/>
  <c r="BI1149" i="2"/>
  <c r="BH1149" i="2"/>
  <c r="BG1149" i="2"/>
  <c r="BE1149" i="2"/>
  <c r="T1149" i="2"/>
  <c r="R1149" i="2"/>
  <c r="P1149" i="2"/>
  <c r="BK1149" i="2"/>
  <c r="J1149" i="2"/>
  <c r="BF1149" i="2"/>
  <c r="BI1147" i="2"/>
  <c r="BH1147" i="2"/>
  <c r="BG1147" i="2"/>
  <c r="BE1147" i="2"/>
  <c r="T1147" i="2"/>
  <c r="R1147" i="2"/>
  <c r="P1147" i="2"/>
  <c r="BK1147" i="2"/>
  <c r="J1147" i="2"/>
  <c r="BF1147" i="2"/>
  <c r="BI1145" i="2"/>
  <c r="BH1145" i="2"/>
  <c r="BG1145" i="2"/>
  <c r="BE1145" i="2"/>
  <c r="T1145" i="2"/>
  <c r="R1145" i="2"/>
  <c r="P1145" i="2"/>
  <c r="BK1145" i="2"/>
  <c r="J1145" i="2"/>
  <c r="BF1145" i="2"/>
  <c r="BI1143" i="2"/>
  <c r="BH1143" i="2"/>
  <c r="BG1143" i="2"/>
  <c r="BE1143" i="2"/>
  <c r="T1143" i="2"/>
  <c r="R1143" i="2"/>
  <c r="P1143" i="2"/>
  <c r="BK1143" i="2"/>
  <c r="J1143" i="2"/>
  <c r="BF1143" i="2"/>
  <c r="BI1141" i="2"/>
  <c r="BH1141" i="2"/>
  <c r="BG1141" i="2"/>
  <c r="BE1141" i="2"/>
  <c r="T1141" i="2"/>
  <c r="R1141" i="2"/>
  <c r="P1141" i="2"/>
  <c r="BK1141" i="2"/>
  <c r="J1141" i="2"/>
  <c r="BF1141" i="2"/>
  <c r="BI1139" i="2"/>
  <c r="BH1139" i="2"/>
  <c r="BG1139" i="2"/>
  <c r="BE1139" i="2"/>
  <c r="T1139" i="2"/>
  <c r="R1139" i="2"/>
  <c r="P1139" i="2"/>
  <c r="BK1139" i="2"/>
  <c r="J1139" i="2"/>
  <c r="BF1139" i="2"/>
  <c r="BI1137" i="2"/>
  <c r="BH1137" i="2"/>
  <c r="BG1137" i="2"/>
  <c r="BE1137" i="2"/>
  <c r="T1137" i="2"/>
  <c r="R1137" i="2"/>
  <c r="P1137" i="2"/>
  <c r="BK1137" i="2"/>
  <c r="J1137" i="2"/>
  <c r="BF1137" i="2"/>
  <c r="BI1129" i="2"/>
  <c r="BH1129" i="2"/>
  <c r="BG1129" i="2"/>
  <c r="BE1129" i="2"/>
  <c r="T1129" i="2"/>
  <c r="R1129" i="2"/>
  <c r="P1129" i="2"/>
  <c r="BK1129" i="2"/>
  <c r="J1129" i="2"/>
  <c r="BF1129" i="2"/>
  <c r="BI1124" i="2"/>
  <c r="BH1124" i="2"/>
  <c r="BG1124" i="2"/>
  <c r="BE1124" i="2"/>
  <c r="T1124" i="2"/>
  <c r="R1124" i="2"/>
  <c r="P1124" i="2"/>
  <c r="BK1124" i="2"/>
  <c r="J1124" i="2"/>
  <c r="BF1124" i="2"/>
  <c r="BI1123" i="2"/>
  <c r="BH1123" i="2"/>
  <c r="BG1123" i="2"/>
  <c r="BE1123" i="2"/>
  <c r="T1123" i="2"/>
  <c r="R1123" i="2"/>
  <c r="P1123" i="2"/>
  <c r="BK1123" i="2"/>
  <c r="J1123" i="2"/>
  <c r="BF1123" i="2"/>
  <c r="BI1122" i="2"/>
  <c r="BH1122" i="2"/>
  <c r="BG1122" i="2"/>
  <c r="BE1122" i="2"/>
  <c r="T1122" i="2"/>
  <c r="T1121" i="2"/>
  <c r="R1122" i="2"/>
  <c r="R1121" i="2"/>
  <c r="P1122" i="2"/>
  <c r="P1121" i="2"/>
  <c r="BK1122" i="2"/>
  <c r="BK1121" i="2"/>
  <c r="J1121" i="2" s="1"/>
  <c r="J112" i="2" s="1"/>
  <c r="J1122" i="2"/>
  <c r="BF1122" i="2" s="1"/>
  <c r="BI1120" i="2"/>
  <c r="BH1120" i="2"/>
  <c r="BG1120" i="2"/>
  <c r="BE1120" i="2"/>
  <c r="T1120" i="2"/>
  <c r="R1120" i="2"/>
  <c r="P1120" i="2"/>
  <c r="BK1120" i="2"/>
  <c r="J1120" i="2"/>
  <c r="BF1120" i="2"/>
  <c r="BI1118" i="2"/>
  <c r="BH1118" i="2"/>
  <c r="BG1118" i="2"/>
  <c r="BE1118" i="2"/>
  <c r="T1118" i="2"/>
  <c r="R1118" i="2"/>
  <c r="P1118" i="2"/>
  <c r="BK1118" i="2"/>
  <c r="J1118" i="2"/>
  <c r="BF1118" i="2"/>
  <c r="BI1116" i="2"/>
  <c r="BH1116" i="2"/>
  <c r="BG1116" i="2"/>
  <c r="BE1116" i="2"/>
  <c r="T1116" i="2"/>
  <c r="R1116" i="2"/>
  <c r="P1116" i="2"/>
  <c r="BK1116" i="2"/>
  <c r="J1116" i="2"/>
  <c r="BF1116" i="2"/>
  <c r="BI1114" i="2"/>
  <c r="BH1114" i="2"/>
  <c r="BG1114" i="2"/>
  <c r="BE1114" i="2"/>
  <c r="T1114" i="2"/>
  <c r="R1114" i="2"/>
  <c r="P1114" i="2"/>
  <c r="BK1114" i="2"/>
  <c r="J1114" i="2"/>
  <c r="BF1114" i="2"/>
  <c r="BI1112" i="2"/>
  <c r="BH1112" i="2"/>
  <c r="BG1112" i="2"/>
  <c r="BE1112" i="2"/>
  <c r="T1112" i="2"/>
  <c r="R1112" i="2"/>
  <c r="P1112" i="2"/>
  <c r="BK1112" i="2"/>
  <c r="J1112" i="2"/>
  <c r="BF1112" i="2"/>
  <c r="BI1110" i="2"/>
  <c r="BH1110" i="2"/>
  <c r="BG1110" i="2"/>
  <c r="BE1110" i="2"/>
  <c r="T1110" i="2"/>
  <c r="R1110" i="2"/>
  <c r="P1110" i="2"/>
  <c r="BK1110" i="2"/>
  <c r="J1110" i="2"/>
  <c r="BF1110" i="2"/>
  <c r="BI1108" i="2"/>
  <c r="BH1108" i="2"/>
  <c r="BG1108" i="2"/>
  <c r="BE1108" i="2"/>
  <c r="T1108" i="2"/>
  <c r="R1108" i="2"/>
  <c r="P1108" i="2"/>
  <c r="BK1108" i="2"/>
  <c r="J1108" i="2"/>
  <c r="BF1108" i="2"/>
  <c r="BI1106" i="2"/>
  <c r="BH1106" i="2"/>
  <c r="BG1106" i="2"/>
  <c r="BE1106" i="2"/>
  <c r="T1106" i="2"/>
  <c r="R1106" i="2"/>
  <c r="P1106" i="2"/>
  <c r="BK1106" i="2"/>
  <c r="J1106" i="2"/>
  <c r="BF1106" i="2"/>
  <c r="BI1104" i="2"/>
  <c r="BH1104" i="2"/>
  <c r="BG1104" i="2"/>
  <c r="BE1104" i="2"/>
  <c r="T1104" i="2"/>
  <c r="R1104" i="2"/>
  <c r="P1104" i="2"/>
  <c r="BK1104" i="2"/>
  <c r="J1104" i="2"/>
  <c r="BF1104" i="2"/>
  <c r="BI1102" i="2"/>
  <c r="BH1102" i="2"/>
  <c r="BG1102" i="2"/>
  <c r="BE1102" i="2"/>
  <c r="T1102" i="2"/>
  <c r="R1102" i="2"/>
  <c r="P1102" i="2"/>
  <c r="BK1102" i="2"/>
  <c r="J1102" i="2"/>
  <c r="BF1102" i="2"/>
  <c r="BI1099" i="2"/>
  <c r="BH1099" i="2"/>
  <c r="BG1099" i="2"/>
  <c r="BE1099" i="2"/>
  <c r="T1099" i="2"/>
  <c r="R1099" i="2"/>
  <c r="P1099" i="2"/>
  <c r="BK1099" i="2"/>
  <c r="J1099" i="2"/>
  <c r="BF1099" i="2"/>
  <c r="BI1096" i="2"/>
  <c r="BH1096" i="2"/>
  <c r="BG1096" i="2"/>
  <c r="BE1096" i="2"/>
  <c r="T1096" i="2"/>
  <c r="R1096" i="2"/>
  <c r="P1096" i="2"/>
  <c r="BK1096" i="2"/>
  <c r="J1096" i="2"/>
  <c r="BF1096" i="2"/>
  <c r="BI1094" i="2"/>
  <c r="BH1094" i="2"/>
  <c r="BG1094" i="2"/>
  <c r="BE1094" i="2"/>
  <c r="T1094" i="2"/>
  <c r="R1094" i="2"/>
  <c r="P1094" i="2"/>
  <c r="BK1094" i="2"/>
  <c r="J1094" i="2"/>
  <c r="BF1094" i="2"/>
  <c r="BI1092" i="2"/>
  <c r="BH1092" i="2"/>
  <c r="BG1092" i="2"/>
  <c r="BE1092" i="2"/>
  <c r="T1092" i="2"/>
  <c r="R1092" i="2"/>
  <c r="P1092" i="2"/>
  <c r="BK1092" i="2"/>
  <c r="J1092" i="2"/>
  <c r="BF1092" i="2"/>
  <c r="BI1089" i="2"/>
  <c r="BH1089" i="2"/>
  <c r="BG1089" i="2"/>
  <c r="BE1089" i="2"/>
  <c r="T1089" i="2"/>
  <c r="R1089" i="2"/>
  <c r="P1089" i="2"/>
  <c r="BK1089" i="2"/>
  <c r="J1089" i="2"/>
  <c r="BF1089" i="2"/>
  <c r="BI1086" i="2"/>
  <c r="BH1086" i="2"/>
  <c r="BG1086" i="2"/>
  <c r="BE1086" i="2"/>
  <c r="T1086" i="2"/>
  <c r="T1085" i="2"/>
  <c r="R1086" i="2"/>
  <c r="R1085" i="2"/>
  <c r="P1086" i="2"/>
  <c r="P1085" i="2"/>
  <c r="BK1086" i="2"/>
  <c r="BK1085" i="2"/>
  <c r="J1085" i="2" s="1"/>
  <c r="J111" i="2" s="1"/>
  <c r="J1086" i="2"/>
  <c r="BF1086" i="2" s="1"/>
  <c r="BI1084" i="2"/>
  <c r="BH1084" i="2"/>
  <c r="BG1084" i="2"/>
  <c r="BE1084" i="2"/>
  <c r="T1084" i="2"/>
  <c r="R1084" i="2"/>
  <c r="P1084" i="2"/>
  <c r="BK1084" i="2"/>
  <c r="J1084" i="2"/>
  <c r="BF1084" i="2"/>
  <c r="BI1083" i="2"/>
  <c r="BH1083" i="2"/>
  <c r="BG1083" i="2"/>
  <c r="BE1083" i="2"/>
  <c r="T1083" i="2"/>
  <c r="R1083" i="2"/>
  <c r="P1083" i="2"/>
  <c r="BK1083" i="2"/>
  <c r="J1083" i="2"/>
  <c r="BF1083" i="2"/>
  <c r="BI1082" i="2"/>
  <c r="BH1082" i="2"/>
  <c r="BG1082" i="2"/>
  <c r="BE1082" i="2"/>
  <c r="T1082" i="2"/>
  <c r="R1082" i="2"/>
  <c r="P1082" i="2"/>
  <c r="BK1082" i="2"/>
  <c r="J1082" i="2"/>
  <c r="BF1082" i="2"/>
  <c r="BI1080" i="2"/>
  <c r="BH1080" i="2"/>
  <c r="BG1080" i="2"/>
  <c r="BE1080" i="2"/>
  <c r="T1080" i="2"/>
  <c r="T1079" i="2"/>
  <c r="R1080" i="2"/>
  <c r="R1079" i="2"/>
  <c r="P1080" i="2"/>
  <c r="P1079" i="2"/>
  <c r="BK1080" i="2"/>
  <c r="BK1079" i="2"/>
  <c r="J1079" i="2" s="1"/>
  <c r="J110" i="2" s="1"/>
  <c r="J1080" i="2"/>
  <c r="BF1080" i="2" s="1"/>
  <c r="BI1078" i="2"/>
  <c r="BH1078" i="2"/>
  <c r="BG1078" i="2"/>
  <c r="BE1078" i="2"/>
  <c r="T1078" i="2"/>
  <c r="R1078" i="2"/>
  <c r="P1078" i="2"/>
  <c r="BK1078" i="2"/>
  <c r="J1078" i="2"/>
  <c r="BF1078" i="2"/>
  <c r="BI1076" i="2"/>
  <c r="BH1076" i="2"/>
  <c r="BG1076" i="2"/>
  <c r="BE1076" i="2"/>
  <c r="T1076" i="2"/>
  <c r="R1076" i="2"/>
  <c r="P1076" i="2"/>
  <c r="BK1076" i="2"/>
  <c r="J1076" i="2"/>
  <c r="BF1076" i="2"/>
  <c r="BI1072" i="2"/>
  <c r="BH1072" i="2"/>
  <c r="BG1072" i="2"/>
  <c r="BE1072" i="2"/>
  <c r="T1072" i="2"/>
  <c r="R1072" i="2"/>
  <c r="P1072" i="2"/>
  <c r="BK1072" i="2"/>
  <c r="J1072" i="2"/>
  <c r="BF1072" i="2"/>
  <c r="BI1070" i="2"/>
  <c r="BH1070" i="2"/>
  <c r="BG1070" i="2"/>
  <c r="BE1070" i="2"/>
  <c r="T1070" i="2"/>
  <c r="R1070" i="2"/>
  <c r="P1070" i="2"/>
  <c r="BK1070" i="2"/>
  <c r="J1070" i="2"/>
  <c r="BF1070" i="2"/>
  <c r="BI1068" i="2"/>
  <c r="BH1068" i="2"/>
  <c r="BG1068" i="2"/>
  <c r="BE1068" i="2"/>
  <c r="T1068" i="2"/>
  <c r="R1068" i="2"/>
  <c r="P1068" i="2"/>
  <c r="BK1068" i="2"/>
  <c r="J1068" i="2"/>
  <c r="BF1068" i="2"/>
  <c r="BI1066" i="2"/>
  <c r="BH1066" i="2"/>
  <c r="BG1066" i="2"/>
  <c r="BE1066" i="2"/>
  <c r="T1066" i="2"/>
  <c r="R1066" i="2"/>
  <c r="P1066" i="2"/>
  <c r="BK1066" i="2"/>
  <c r="J1066" i="2"/>
  <c r="BF1066" i="2"/>
  <c r="BI1064" i="2"/>
  <c r="BH1064" i="2"/>
  <c r="BG1064" i="2"/>
  <c r="BE1064" i="2"/>
  <c r="T1064" i="2"/>
  <c r="R1064" i="2"/>
  <c r="P1064" i="2"/>
  <c r="BK1064" i="2"/>
  <c r="J1064" i="2"/>
  <c r="BF1064" i="2"/>
  <c r="BI1059" i="2"/>
  <c r="BH1059" i="2"/>
  <c r="BG1059" i="2"/>
  <c r="BE1059" i="2"/>
  <c r="T1059" i="2"/>
  <c r="R1059" i="2"/>
  <c r="P1059" i="2"/>
  <c r="BK1059" i="2"/>
  <c r="J1059" i="2"/>
  <c r="BF1059" i="2"/>
  <c r="BI1051" i="2"/>
  <c r="BH1051" i="2"/>
  <c r="BG1051" i="2"/>
  <c r="BE1051" i="2"/>
  <c r="T1051" i="2"/>
  <c r="R1051" i="2"/>
  <c r="P1051" i="2"/>
  <c r="BK1051" i="2"/>
  <c r="J1051" i="2"/>
  <c r="BF1051" i="2"/>
  <c r="BI1049" i="2"/>
  <c r="BH1049" i="2"/>
  <c r="BG1049" i="2"/>
  <c r="BE1049" i="2"/>
  <c r="T1049" i="2"/>
  <c r="R1049" i="2"/>
  <c r="P1049" i="2"/>
  <c r="BK1049" i="2"/>
  <c r="J1049" i="2"/>
  <c r="BF1049" i="2"/>
  <c r="BI1047" i="2"/>
  <c r="BH1047" i="2"/>
  <c r="BG1047" i="2"/>
  <c r="BE1047" i="2"/>
  <c r="T1047" i="2"/>
  <c r="T1046" i="2"/>
  <c r="R1047" i="2"/>
  <c r="R1046" i="2"/>
  <c r="P1047" i="2"/>
  <c r="P1046" i="2"/>
  <c r="BK1047" i="2"/>
  <c r="BK1046" i="2"/>
  <c r="J1046" i="2" s="1"/>
  <c r="J109" i="2" s="1"/>
  <c r="J1047" i="2"/>
  <c r="BF1047" i="2" s="1"/>
  <c r="BI1045" i="2"/>
  <c r="BH1045" i="2"/>
  <c r="BG1045" i="2"/>
  <c r="BE1045" i="2"/>
  <c r="T1045" i="2"/>
  <c r="R1045" i="2"/>
  <c r="P1045" i="2"/>
  <c r="BK1045" i="2"/>
  <c r="J1045" i="2"/>
  <c r="BF1045" i="2"/>
  <c r="BI1044" i="2"/>
  <c r="BH1044" i="2"/>
  <c r="BG1044" i="2"/>
  <c r="BE1044" i="2"/>
  <c r="T1044" i="2"/>
  <c r="R1044" i="2"/>
  <c r="P1044" i="2"/>
  <c r="BK1044" i="2"/>
  <c r="J1044" i="2"/>
  <c r="BF1044" i="2"/>
  <c r="BI1043" i="2"/>
  <c r="BH1043" i="2"/>
  <c r="BG1043" i="2"/>
  <c r="BE1043" i="2"/>
  <c r="T1043" i="2"/>
  <c r="R1043" i="2"/>
  <c r="P1043" i="2"/>
  <c r="BK1043" i="2"/>
  <c r="J1043" i="2"/>
  <c r="BF1043" i="2"/>
  <c r="BI1041" i="2"/>
  <c r="BH1041" i="2"/>
  <c r="BG1041" i="2"/>
  <c r="BE1041" i="2"/>
  <c r="T1041" i="2"/>
  <c r="R1041" i="2"/>
  <c r="P1041" i="2"/>
  <c r="BK1041" i="2"/>
  <c r="J1041" i="2"/>
  <c r="BF1041" i="2"/>
  <c r="BI1039" i="2"/>
  <c r="BH1039" i="2"/>
  <c r="BG1039" i="2"/>
  <c r="BE1039" i="2"/>
  <c r="T1039" i="2"/>
  <c r="R1039" i="2"/>
  <c r="P1039" i="2"/>
  <c r="BK1039" i="2"/>
  <c r="J1039" i="2"/>
  <c r="BF1039" i="2"/>
  <c r="BI1036" i="2"/>
  <c r="BH1036" i="2"/>
  <c r="BG1036" i="2"/>
  <c r="BE1036" i="2"/>
  <c r="T1036" i="2"/>
  <c r="R1036" i="2"/>
  <c r="P1036" i="2"/>
  <c r="BK1036" i="2"/>
  <c r="J1036" i="2"/>
  <c r="BF1036" i="2"/>
  <c r="BI1034" i="2"/>
  <c r="BH1034" i="2"/>
  <c r="BG1034" i="2"/>
  <c r="BE1034" i="2"/>
  <c r="T1034" i="2"/>
  <c r="R1034" i="2"/>
  <c r="P1034" i="2"/>
  <c r="BK1034" i="2"/>
  <c r="J1034" i="2"/>
  <c r="BF1034" i="2"/>
  <c r="BI1032" i="2"/>
  <c r="BH1032" i="2"/>
  <c r="BG1032" i="2"/>
  <c r="BE1032" i="2"/>
  <c r="T1032" i="2"/>
  <c r="R1032" i="2"/>
  <c r="P1032" i="2"/>
  <c r="BK1032" i="2"/>
  <c r="J1032" i="2"/>
  <c r="BF1032" i="2"/>
  <c r="BI1030" i="2"/>
  <c r="BH1030" i="2"/>
  <c r="BG1030" i="2"/>
  <c r="BE1030" i="2"/>
  <c r="T1030" i="2"/>
  <c r="R1030" i="2"/>
  <c r="P1030" i="2"/>
  <c r="BK1030" i="2"/>
  <c r="J1030" i="2"/>
  <c r="BF1030" i="2"/>
  <c r="BI1029" i="2"/>
  <c r="BH1029" i="2"/>
  <c r="BG1029" i="2"/>
  <c r="BE1029" i="2"/>
  <c r="T1029" i="2"/>
  <c r="R1029" i="2"/>
  <c r="P1029" i="2"/>
  <c r="BK1029" i="2"/>
  <c r="J1029" i="2"/>
  <c r="BF1029" i="2"/>
  <c r="BI1028" i="2"/>
  <c r="BH1028" i="2"/>
  <c r="BG1028" i="2"/>
  <c r="BE1028" i="2"/>
  <c r="T1028" i="2"/>
  <c r="R1028" i="2"/>
  <c r="P1028" i="2"/>
  <c r="BK1028" i="2"/>
  <c r="J1028" i="2"/>
  <c r="BF1028" i="2"/>
  <c r="BI1026" i="2"/>
  <c r="BH1026" i="2"/>
  <c r="BG1026" i="2"/>
  <c r="BE1026" i="2"/>
  <c r="T1026" i="2"/>
  <c r="R1026" i="2"/>
  <c r="P1026" i="2"/>
  <c r="BK1026" i="2"/>
  <c r="J1026" i="2"/>
  <c r="BF1026" i="2"/>
  <c r="BI1025" i="2"/>
  <c r="BH1025" i="2"/>
  <c r="BG1025" i="2"/>
  <c r="BE1025" i="2"/>
  <c r="T1025" i="2"/>
  <c r="R1025" i="2"/>
  <c r="P1025" i="2"/>
  <c r="BK1025" i="2"/>
  <c r="J1025" i="2"/>
  <c r="BF1025" i="2"/>
  <c r="BI1024" i="2"/>
  <c r="BH1024" i="2"/>
  <c r="BG1024" i="2"/>
  <c r="BE1024" i="2"/>
  <c r="T1024" i="2"/>
  <c r="R1024" i="2"/>
  <c r="P1024" i="2"/>
  <c r="BK1024" i="2"/>
  <c r="J1024" i="2"/>
  <c r="BF1024" i="2"/>
  <c r="BI1020" i="2"/>
  <c r="BH1020" i="2"/>
  <c r="BG1020" i="2"/>
  <c r="BE1020" i="2"/>
  <c r="T1020" i="2"/>
  <c r="R1020" i="2"/>
  <c r="P1020" i="2"/>
  <c r="BK1020" i="2"/>
  <c r="J1020" i="2"/>
  <c r="BF1020" i="2"/>
  <c r="BI1018" i="2"/>
  <c r="BH1018" i="2"/>
  <c r="BG1018" i="2"/>
  <c r="BE1018" i="2"/>
  <c r="T1018" i="2"/>
  <c r="R1018" i="2"/>
  <c r="P1018" i="2"/>
  <c r="BK1018" i="2"/>
  <c r="J1018" i="2"/>
  <c r="BF1018" i="2"/>
  <c r="BI1017" i="2"/>
  <c r="BH1017" i="2"/>
  <c r="BG1017" i="2"/>
  <c r="BE1017" i="2"/>
  <c r="T1017" i="2"/>
  <c r="R1017" i="2"/>
  <c r="P1017" i="2"/>
  <c r="BK1017" i="2"/>
  <c r="J1017" i="2"/>
  <c r="BF1017" i="2"/>
  <c r="BI1012" i="2"/>
  <c r="BH1012" i="2"/>
  <c r="BG1012" i="2"/>
  <c r="BE1012" i="2"/>
  <c r="T1012" i="2"/>
  <c r="R1012" i="2"/>
  <c r="P1012" i="2"/>
  <c r="BK1012" i="2"/>
  <c r="J1012" i="2"/>
  <c r="BF1012" i="2"/>
  <c r="BI1010" i="2"/>
  <c r="BH1010" i="2"/>
  <c r="BG1010" i="2"/>
  <c r="BE1010" i="2"/>
  <c r="T1010" i="2"/>
  <c r="R1010" i="2"/>
  <c r="P1010" i="2"/>
  <c r="BK1010" i="2"/>
  <c r="J1010" i="2"/>
  <c r="BF1010" i="2"/>
  <c r="BI1008" i="2"/>
  <c r="BH1008" i="2"/>
  <c r="BG1008" i="2"/>
  <c r="BE1008" i="2"/>
  <c r="T1008" i="2"/>
  <c r="R1008" i="2"/>
  <c r="P1008" i="2"/>
  <c r="BK1008" i="2"/>
  <c r="J1008" i="2"/>
  <c r="BF1008" i="2"/>
  <c r="BI1006" i="2"/>
  <c r="BH1006" i="2"/>
  <c r="BG1006" i="2"/>
  <c r="BE1006" i="2"/>
  <c r="T1006" i="2"/>
  <c r="R1006" i="2"/>
  <c r="P1006" i="2"/>
  <c r="BK1006" i="2"/>
  <c r="J1006" i="2"/>
  <c r="BF1006" i="2"/>
  <c r="BI1004" i="2"/>
  <c r="BH1004" i="2"/>
  <c r="BG1004" i="2"/>
  <c r="BE1004" i="2"/>
  <c r="T1004" i="2"/>
  <c r="T1003" i="2"/>
  <c r="R1004" i="2"/>
  <c r="R1003" i="2"/>
  <c r="P1004" i="2"/>
  <c r="P1003" i="2"/>
  <c r="BK1004" i="2"/>
  <c r="BK1003" i="2"/>
  <c r="J1003" i="2" s="1"/>
  <c r="J108" i="2" s="1"/>
  <c r="J1004" i="2"/>
  <c r="BF1004" i="2" s="1"/>
  <c r="BI1002" i="2"/>
  <c r="BH1002" i="2"/>
  <c r="BG1002" i="2"/>
  <c r="BE1002" i="2"/>
  <c r="T1002" i="2"/>
  <c r="R1002" i="2"/>
  <c r="P1002" i="2"/>
  <c r="BK1002" i="2"/>
  <c r="J1002" i="2"/>
  <c r="BF1002" i="2"/>
  <c r="BI1001" i="2"/>
  <c r="BH1001" i="2"/>
  <c r="BG1001" i="2"/>
  <c r="BE1001" i="2"/>
  <c r="T1001" i="2"/>
  <c r="R1001" i="2"/>
  <c r="P1001" i="2"/>
  <c r="BK1001" i="2"/>
  <c r="J1001" i="2"/>
  <c r="BF1001" i="2"/>
  <c r="BI1000" i="2"/>
  <c r="BH1000" i="2"/>
  <c r="BG1000" i="2"/>
  <c r="BE1000" i="2"/>
  <c r="T1000" i="2"/>
  <c r="R1000" i="2"/>
  <c r="P1000" i="2"/>
  <c r="BK1000" i="2"/>
  <c r="J1000" i="2"/>
  <c r="BF1000" i="2"/>
  <c r="BI992" i="2"/>
  <c r="BH992" i="2"/>
  <c r="BG992" i="2"/>
  <c r="BE992" i="2"/>
  <c r="T992" i="2"/>
  <c r="R992" i="2"/>
  <c r="P992" i="2"/>
  <c r="BK992" i="2"/>
  <c r="J992" i="2"/>
  <c r="BF992" i="2"/>
  <c r="BI991" i="2"/>
  <c r="BH991" i="2"/>
  <c r="BG991" i="2"/>
  <c r="BE991" i="2"/>
  <c r="T991" i="2"/>
  <c r="R991" i="2"/>
  <c r="P991" i="2"/>
  <c r="BK991" i="2"/>
  <c r="J991" i="2"/>
  <c r="BF991" i="2"/>
  <c r="BI990" i="2"/>
  <c r="BH990" i="2"/>
  <c r="BG990" i="2"/>
  <c r="BE990" i="2"/>
  <c r="T990" i="2"/>
  <c r="R990" i="2"/>
  <c r="P990" i="2"/>
  <c r="BK990" i="2"/>
  <c r="J990" i="2"/>
  <c r="BF990" i="2"/>
  <c r="BI986" i="2"/>
  <c r="BH986" i="2"/>
  <c r="BG986" i="2"/>
  <c r="BE986" i="2"/>
  <c r="T986" i="2"/>
  <c r="R986" i="2"/>
  <c r="P986" i="2"/>
  <c r="BK986" i="2"/>
  <c r="J986" i="2"/>
  <c r="BF986" i="2"/>
  <c r="BI984" i="2"/>
  <c r="BH984" i="2"/>
  <c r="BG984" i="2"/>
  <c r="BE984" i="2"/>
  <c r="T984" i="2"/>
  <c r="R984" i="2"/>
  <c r="P984" i="2"/>
  <c r="BK984" i="2"/>
  <c r="J984" i="2"/>
  <c r="BF984" i="2"/>
  <c r="BI982" i="2"/>
  <c r="BH982" i="2"/>
  <c r="BG982" i="2"/>
  <c r="BE982" i="2"/>
  <c r="T982" i="2"/>
  <c r="R982" i="2"/>
  <c r="P982" i="2"/>
  <c r="BK982" i="2"/>
  <c r="J982" i="2"/>
  <c r="BF982" i="2"/>
  <c r="BI980" i="2"/>
  <c r="BH980" i="2"/>
  <c r="BG980" i="2"/>
  <c r="BE980" i="2"/>
  <c r="T980" i="2"/>
  <c r="R980" i="2"/>
  <c r="P980" i="2"/>
  <c r="BK980" i="2"/>
  <c r="J980" i="2"/>
  <c r="BF980" i="2"/>
  <c r="BI975" i="2"/>
  <c r="BH975" i="2"/>
  <c r="BG975" i="2"/>
  <c r="BE975" i="2"/>
  <c r="T975" i="2"/>
  <c r="T974" i="2"/>
  <c r="T973" i="2" s="1"/>
  <c r="R975" i="2"/>
  <c r="R974" i="2" s="1"/>
  <c r="R973" i="2" s="1"/>
  <c r="P975" i="2"/>
  <c r="P974" i="2"/>
  <c r="P973" i="2" s="1"/>
  <c r="BK975" i="2"/>
  <c r="BK974" i="2" s="1"/>
  <c r="J975" i="2"/>
  <c r="BF975" i="2"/>
  <c r="BI972" i="2"/>
  <c r="BH972" i="2"/>
  <c r="BG972" i="2"/>
  <c r="BE972" i="2"/>
  <c r="T972" i="2"/>
  <c r="T971" i="2"/>
  <c r="R972" i="2"/>
  <c r="R971" i="2"/>
  <c r="P972" i="2"/>
  <c r="P971" i="2"/>
  <c r="BK972" i="2"/>
  <c r="BK971" i="2"/>
  <c r="J971" i="2" s="1"/>
  <c r="J105" i="2" s="1"/>
  <c r="J972" i="2"/>
  <c r="BF972" i="2" s="1"/>
  <c r="BI970" i="2"/>
  <c r="BH970" i="2"/>
  <c r="BG970" i="2"/>
  <c r="BE970" i="2"/>
  <c r="T970" i="2"/>
  <c r="R970" i="2"/>
  <c r="P970" i="2"/>
  <c r="BK970" i="2"/>
  <c r="J970" i="2"/>
  <c r="BF970" i="2"/>
  <c r="BI968" i="2"/>
  <c r="BH968" i="2"/>
  <c r="BG968" i="2"/>
  <c r="BE968" i="2"/>
  <c r="T968" i="2"/>
  <c r="R968" i="2"/>
  <c r="P968" i="2"/>
  <c r="BK968" i="2"/>
  <c r="J968" i="2"/>
  <c r="BF968" i="2"/>
  <c r="BI967" i="2"/>
  <c r="BH967" i="2"/>
  <c r="BG967" i="2"/>
  <c r="BE967" i="2"/>
  <c r="T967" i="2"/>
  <c r="R967" i="2"/>
  <c r="P967" i="2"/>
  <c r="BK967" i="2"/>
  <c r="J967" i="2"/>
  <c r="BF967" i="2"/>
  <c r="BI965" i="2"/>
  <c r="BH965" i="2"/>
  <c r="BG965" i="2"/>
  <c r="BE965" i="2"/>
  <c r="T965" i="2"/>
  <c r="R965" i="2"/>
  <c r="P965" i="2"/>
  <c r="BK965" i="2"/>
  <c r="J965" i="2"/>
  <c r="BF965" i="2"/>
  <c r="BI964" i="2"/>
  <c r="BH964" i="2"/>
  <c r="BG964" i="2"/>
  <c r="BE964" i="2"/>
  <c r="T964" i="2"/>
  <c r="R964" i="2"/>
  <c r="P964" i="2"/>
  <c r="BK964" i="2"/>
  <c r="J964" i="2"/>
  <c r="BF964" i="2"/>
  <c r="BI957" i="2"/>
  <c r="BH957" i="2"/>
  <c r="BG957" i="2"/>
  <c r="BE957" i="2"/>
  <c r="T957" i="2"/>
  <c r="R957" i="2"/>
  <c r="P957" i="2"/>
  <c r="BK957" i="2"/>
  <c r="J957" i="2"/>
  <c r="BF957" i="2"/>
  <c r="BI955" i="2"/>
  <c r="BH955" i="2"/>
  <c r="BG955" i="2"/>
  <c r="BE955" i="2"/>
  <c r="T955" i="2"/>
  <c r="R955" i="2"/>
  <c r="P955" i="2"/>
  <c r="BK955" i="2"/>
  <c r="J955" i="2"/>
  <c r="BF955" i="2"/>
  <c r="BI953" i="2"/>
  <c r="BH953" i="2"/>
  <c r="BG953" i="2"/>
  <c r="BE953" i="2"/>
  <c r="T953" i="2"/>
  <c r="R953" i="2"/>
  <c r="P953" i="2"/>
  <c r="BK953" i="2"/>
  <c r="J953" i="2"/>
  <c r="BF953" i="2"/>
  <c r="BI951" i="2"/>
  <c r="BH951" i="2"/>
  <c r="BG951" i="2"/>
  <c r="BE951" i="2"/>
  <c r="T951" i="2"/>
  <c r="R951" i="2"/>
  <c r="P951" i="2"/>
  <c r="BK951" i="2"/>
  <c r="J951" i="2"/>
  <c r="BF951" i="2"/>
  <c r="BI949" i="2"/>
  <c r="BH949" i="2"/>
  <c r="BG949" i="2"/>
  <c r="BE949" i="2"/>
  <c r="T949" i="2"/>
  <c r="R949" i="2"/>
  <c r="P949" i="2"/>
  <c r="BK949" i="2"/>
  <c r="J949" i="2"/>
  <c r="BF949" i="2"/>
  <c r="BI947" i="2"/>
  <c r="BH947" i="2"/>
  <c r="BG947" i="2"/>
  <c r="BE947" i="2"/>
  <c r="T947" i="2"/>
  <c r="R947" i="2"/>
  <c r="P947" i="2"/>
  <c r="BK947" i="2"/>
  <c r="J947" i="2"/>
  <c r="BF947" i="2"/>
  <c r="BI943" i="2"/>
  <c r="BH943" i="2"/>
  <c r="BG943" i="2"/>
  <c r="BE943" i="2"/>
  <c r="T943" i="2"/>
  <c r="R943" i="2"/>
  <c r="P943" i="2"/>
  <c r="BK943" i="2"/>
  <c r="J943" i="2"/>
  <c r="BF943" i="2"/>
  <c r="BI940" i="2"/>
  <c r="BH940" i="2"/>
  <c r="BG940" i="2"/>
  <c r="BE940" i="2"/>
  <c r="T940" i="2"/>
  <c r="R940" i="2"/>
  <c r="P940" i="2"/>
  <c r="BK940" i="2"/>
  <c r="J940" i="2"/>
  <c r="BF940" i="2"/>
  <c r="BI937" i="2"/>
  <c r="BH937" i="2"/>
  <c r="BG937" i="2"/>
  <c r="BE937" i="2"/>
  <c r="T937" i="2"/>
  <c r="R937" i="2"/>
  <c r="P937" i="2"/>
  <c r="BK937" i="2"/>
  <c r="J937" i="2"/>
  <c r="BF937" i="2"/>
  <c r="BI934" i="2"/>
  <c r="BH934" i="2"/>
  <c r="BG934" i="2"/>
  <c r="BE934" i="2"/>
  <c r="T934" i="2"/>
  <c r="R934" i="2"/>
  <c r="P934" i="2"/>
  <c r="BK934" i="2"/>
  <c r="J934" i="2"/>
  <c r="BF934" i="2"/>
  <c r="BI927" i="2"/>
  <c r="BH927" i="2"/>
  <c r="BG927" i="2"/>
  <c r="BE927" i="2"/>
  <c r="T927" i="2"/>
  <c r="R927" i="2"/>
  <c r="P927" i="2"/>
  <c r="BK927" i="2"/>
  <c r="J927" i="2"/>
  <c r="BF927" i="2"/>
  <c r="BI924" i="2"/>
  <c r="BH924" i="2"/>
  <c r="BG924" i="2"/>
  <c r="BE924" i="2"/>
  <c r="T924" i="2"/>
  <c r="R924" i="2"/>
  <c r="P924" i="2"/>
  <c r="BK924" i="2"/>
  <c r="J924" i="2"/>
  <c r="BF924" i="2"/>
  <c r="BI919" i="2"/>
  <c r="BH919" i="2"/>
  <c r="BG919" i="2"/>
  <c r="BE919" i="2"/>
  <c r="T919" i="2"/>
  <c r="R919" i="2"/>
  <c r="P919" i="2"/>
  <c r="BK919" i="2"/>
  <c r="J919" i="2"/>
  <c r="BF919" i="2"/>
  <c r="BI915" i="2"/>
  <c r="BH915" i="2"/>
  <c r="BG915" i="2"/>
  <c r="BE915" i="2"/>
  <c r="T915" i="2"/>
  <c r="R915" i="2"/>
  <c r="P915" i="2"/>
  <c r="BK915" i="2"/>
  <c r="J915" i="2"/>
  <c r="BF915" i="2"/>
  <c r="BI912" i="2"/>
  <c r="BH912" i="2"/>
  <c r="BG912" i="2"/>
  <c r="BE912" i="2"/>
  <c r="T912" i="2"/>
  <c r="R912" i="2"/>
  <c r="P912" i="2"/>
  <c r="BK912" i="2"/>
  <c r="J912" i="2"/>
  <c r="BF912" i="2"/>
  <c r="BI909" i="2"/>
  <c r="BH909" i="2"/>
  <c r="BG909" i="2"/>
  <c r="BE909" i="2"/>
  <c r="T909" i="2"/>
  <c r="R909" i="2"/>
  <c r="P909" i="2"/>
  <c r="BK909" i="2"/>
  <c r="J909" i="2"/>
  <c r="BF909" i="2"/>
  <c r="BI904" i="2"/>
  <c r="BH904" i="2"/>
  <c r="BG904" i="2"/>
  <c r="BE904" i="2"/>
  <c r="T904" i="2"/>
  <c r="R904" i="2"/>
  <c r="P904" i="2"/>
  <c r="BK904" i="2"/>
  <c r="J904" i="2"/>
  <c r="BF904" i="2"/>
  <c r="BI901" i="2"/>
  <c r="BH901" i="2"/>
  <c r="BG901" i="2"/>
  <c r="BE901" i="2"/>
  <c r="T901" i="2"/>
  <c r="R901" i="2"/>
  <c r="P901" i="2"/>
  <c r="BK901" i="2"/>
  <c r="J901" i="2"/>
  <c r="BF901" i="2"/>
  <c r="BI898" i="2"/>
  <c r="BH898" i="2"/>
  <c r="BG898" i="2"/>
  <c r="BE898" i="2"/>
  <c r="T898" i="2"/>
  <c r="R898" i="2"/>
  <c r="P898" i="2"/>
  <c r="BK898" i="2"/>
  <c r="J898" i="2"/>
  <c r="BF898" i="2"/>
  <c r="BI896" i="2"/>
  <c r="BH896" i="2"/>
  <c r="BG896" i="2"/>
  <c r="BE896" i="2"/>
  <c r="T896" i="2"/>
  <c r="R896" i="2"/>
  <c r="P896" i="2"/>
  <c r="BK896" i="2"/>
  <c r="J896" i="2"/>
  <c r="BF896" i="2"/>
  <c r="BI894" i="2"/>
  <c r="BH894" i="2"/>
  <c r="BG894" i="2"/>
  <c r="BE894" i="2"/>
  <c r="T894" i="2"/>
  <c r="R894" i="2"/>
  <c r="P894" i="2"/>
  <c r="BK894" i="2"/>
  <c r="J894" i="2"/>
  <c r="BF894" i="2"/>
  <c r="BI891" i="2"/>
  <c r="BH891" i="2"/>
  <c r="BG891" i="2"/>
  <c r="BE891" i="2"/>
  <c r="T891" i="2"/>
  <c r="R891" i="2"/>
  <c r="P891" i="2"/>
  <c r="BK891" i="2"/>
  <c r="J891" i="2"/>
  <c r="BF891" i="2"/>
  <c r="BI882" i="2"/>
  <c r="BH882" i="2"/>
  <c r="BG882" i="2"/>
  <c r="BE882" i="2"/>
  <c r="T882" i="2"/>
  <c r="R882" i="2"/>
  <c r="P882" i="2"/>
  <c r="BK882" i="2"/>
  <c r="J882" i="2"/>
  <c r="BF882" i="2"/>
  <c r="BI878" i="2"/>
  <c r="BH878" i="2"/>
  <c r="BG878" i="2"/>
  <c r="BE878" i="2"/>
  <c r="T878" i="2"/>
  <c r="R878" i="2"/>
  <c r="P878" i="2"/>
  <c r="BK878" i="2"/>
  <c r="J878" i="2"/>
  <c r="BF878" i="2"/>
  <c r="BI875" i="2"/>
  <c r="BH875" i="2"/>
  <c r="BG875" i="2"/>
  <c r="BE875" i="2"/>
  <c r="T875" i="2"/>
  <c r="R875" i="2"/>
  <c r="P875" i="2"/>
  <c r="BK875" i="2"/>
  <c r="J875" i="2"/>
  <c r="BF875" i="2"/>
  <c r="BI867" i="2"/>
  <c r="BH867" i="2"/>
  <c r="BG867" i="2"/>
  <c r="BE867" i="2"/>
  <c r="T867" i="2"/>
  <c r="R867" i="2"/>
  <c r="P867" i="2"/>
  <c r="BK867" i="2"/>
  <c r="J867" i="2"/>
  <c r="BF867" i="2"/>
  <c r="BI858" i="2"/>
  <c r="BH858" i="2"/>
  <c r="BG858" i="2"/>
  <c r="BE858" i="2"/>
  <c r="T858" i="2"/>
  <c r="R858" i="2"/>
  <c r="P858" i="2"/>
  <c r="BK858" i="2"/>
  <c r="J858" i="2"/>
  <c r="BF858" i="2"/>
  <c r="BI854" i="2"/>
  <c r="BH854" i="2"/>
  <c r="BG854" i="2"/>
  <c r="BE854" i="2"/>
  <c r="T854" i="2"/>
  <c r="R854" i="2"/>
  <c r="P854" i="2"/>
  <c r="BK854" i="2"/>
  <c r="J854" i="2"/>
  <c r="BF854" i="2"/>
  <c r="BI851" i="2"/>
  <c r="BH851" i="2"/>
  <c r="BG851" i="2"/>
  <c r="BE851" i="2"/>
  <c r="T851" i="2"/>
  <c r="R851" i="2"/>
  <c r="P851" i="2"/>
  <c r="BK851" i="2"/>
  <c r="J851" i="2"/>
  <c r="BF851" i="2"/>
  <c r="BI848" i="2"/>
  <c r="BH848" i="2"/>
  <c r="BG848" i="2"/>
  <c r="BE848" i="2"/>
  <c r="T848" i="2"/>
  <c r="R848" i="2"/>
  <c r="P848" i="2"/>
  <c r="BK848" i="2"/>
  <c r="J848" i="2"/>
  <c r="BF848" i="2"/>
  <c r="BI842" i="2"/>
  <c r="BH842" i="2"/>
  <c r="BG842" i="2"/>
  <c r="BE842" i="2"/>
  <c r="T842" i="2"/>
  <c r="R842" i="2"/>
  <c r="P842" i="2"/>
  <c r="BK842" i="2"/>
  <c r="J842" i="2"/>
  <c r="BF842" i="2"/>
  <c r="BI832" i="2"/>
  <c r="BH832" i="2"/>
  <c r="BG832" i="2"/>
  <c r="BE832" i="2"/>
  <c r="T832" i="2"/>
  <c r="R832" i="2"/>
  <c r="P832" i="2"/>
  <c r="BK832" i="2"/>
  <c r="J832" i="2"/>
  <c r="BF832" i="2"/>
  <c r="BI822" i="2"/>
  <c r="BH822" i="2"/>
  <c r="BG822" i="2"/>
  <c r="BE822" i="2"/>
  <c r="T822" i="2"/>
  <c r="R822" i="2"/>
  <c r="P822" i="2"/>
  <c r="BK822" i="2"/>
  <c r="J822" i="2"/>
  <c r="BF822" i="2"/>
  <c r="BI821" i="2"/>
  <c r="BH821" i="2"/>
  <c r="BG821" i="2"/>
  <c r="BE821" i="2"/>
  <c r="T821" i="2"/>
  <c r="R821" i="2"/>
  <c r="P821" i="2"/>
  <c r="BK821" i="2"/>
  <c r="J821" i="2"/>
  <c r="BF821" i="2"/>
  <c r="BI820" i="2"/>
  <c r="BH820" i="2"/>
  <c r="BG820" i="2"/>
  <c r="BE820" i="2"/>
  <c r="T820" i="2"/>
  <c r="R820" i="2"/>
  <c r="P820" i="2"/>
  <c r="BK820" i="2"/>
  <c r="J820" i="2"/>
  <c r="BF820" i="2"/>
  <c r="BI819" i="2"/>
  <c r="BH819" i="2"/>
  <c r="BG819" i="2"/>
  <c r="BE819" i="2"/>
  <c r="T819" i="2"/>
  <c r="R819" i="2"/>
  <c r="P819" i="2"/>
  <c r="BK819" i="2"/>
  <c r="J819" i="2"/>
  <c r="BF819" i="2"/>
  <c r="BI818" i="2"/>
  <c r="BH818" i="2"/>
  <c r="BG818" i="2"/>
  <c r="BE818" i="2"/>
  <c r="T818" i="2"/>
  <c r="R818" i="2"/>
  <c r="P818" i="2"/>
  <c r="BK818" i="2"/>
  <c r="J818" i="2"/>
  <c r="BF818" i="2"/>
  <c r="BI814" i="2"/>
  <c r="BH814" i="2"/>
  <c r="BG814" i="2"/>
  <c r="BE814" i="2"/>
  <c r="T814" i="2"/>
  <c r="R814" i="2"/>
  <c r="P814" i="2"/>
  <c r="BK814" i="2"/>
  <c r="J814" i="2"/>
  <c r="BF814" i="2"/>
  <c r="BI812" i="2"/>
  <c r="BH812" i="2"/>
  <c r="BG812" i="2"/>
  <c r="BE812" i="2"/>
  <c r="T812" i="2"/>
  <c r="R812" i="2"/>
  <c r="P812" i="2"/>
  <c r="BK812" i="2"/>
  <c r="J812" i="2"/>
  <c r="BF812" i="2"/>
  <c r="BI810" i="2"/>
  <c r="BH810" i="2"/>
  <c r="BG810" i="2"/>
  <c r="BE810" i="2"/>
  <c r="T810" i="2"/>
  <c r="R810" i="2"/>
  <c r="P810" i="2"/>
  <c r="BK810" i="2"/>
  <c r="J810" i="2"/>
  <c r="BF810" i="2"/>
  <c r="BI809" i="2"/>
  <c r="BH809" i="2"/>
  <c r="BG809" i="2"/>
  <c r="BE809" i="2"/>
  <c r="T809" i="2"/>
  <c r="R809" i="2"/>
  <c r="P809" i="2"/>
  <c r="BK809" i="2"/>
  <c r="J809" i="2"/>
  <c r="BF809" i="2"/>
  <c r="BI808" i="2"/>
  <c r="BH808" i="2"/>
  <c r="BG808" i="2"/>
  <c r="BE808" i="2"/>
  <c r="T808" i="2"/>
  <c r="R808" i="2"/>
  <c r="P808" i="2"/>
  <c r="BK808" i="2"/>
  <c r="J808" i="2"/>
  <c r="BF808" i="2"/>
  <c r="BI807" i="2"/>
  <c r="BH807" i="2"/>
  <c r="BG807" i="2"/>
  <c r="BE807" i="2"/>
  <c r="T807" i="2"/>
  <c r="R807" i="2"/>
  <c r="P807" i="2"/>
  <c r="BK807" i="2"/>
  <c r="J807" i="2"/>
  <c r="BF807" i="2"/>
  <c r="BI801" i="2"/>
  <c r="BH801" i="2"/>
  <c r="BG801" i="2"/>
  <c r="BE801" i="2"/>
  <c r="T801" i="2"/>
  <c r="R801" i="2"/>
  <c r="P801" i="2"/>
  <c r="BK801" i="2"/>
  <c r="J801" i="2"/>
  <c r="BF801" i="2"/>
  <c r="BI794" i="2"/>
  <c r="BH794" i="2"/>
  <c r="BG794" i="2"/>
  <c r="BE794" i="2"/>
  <c r="T794" i="2"/>
  <c r="R794" i="2"/>
  <c r="P794" i="2"/>
  <c r="BK794" i="2"/>
  <c r="J794" i="2"/>
  <c r="BF794" i="2"/>
  <c r="BI792" i="2"/>
  <c r="BH792" i="2"/>
  <c r="BG792" i="2"/>
  <c r="BE792" i="2"/>
  <c r="T792" i="2"/>
  <c r="R792" i="2"/>
  <c r="P792" i="2"/>
  <c r="BK792" i="2"/>
  <c r="J792" i="2"/>
  <c r="BF792" i="2"/>
  <c r="BI790" i="2"/>
  <c r="BH790" i="2"/>
  <c r="BG790" i="2"/>
  <c r="BE790" i="2"/>
  <c r="T790" i="2"/>
  <c r="R790" i="2"/>
  <c r="P790" i="2"/>
  <c r="BK790" i="2"/>
  <c r="J790" i="2"/>
  <c r="BF790" i="2"/>
  <c r="BI784" i="2"/>
  <c r="BH784" i="2"/>
  <c r="BG784" i="2"/>
  <c r="BE784" i="2"/>
  <c r="T784" i="2"/>
  <c r="R784" i="2"/>
  <c r="P784" i="2"/>
  <c r="BK784" i="2"/>
  <c r="J784" i="2"/>
  <c r="BF784" i="2"/>
  <c r="BI782" i="2"/>
  <c r="BH782" i="2"/>
  <c r="BG782" i="2"/>
  <c r="BE782" i="2"/>
  <c r="T782" i="2"/>
  <c r="R782" i="2"/>
  <c r="P782" i="2"/>
  <c r="BK782" i="2"/>
  <c r="J782" i="2"/>
  <c r="BF782" i="2"/>
  <c r="BI778" i="2"/>
  <c r="BH778" i="2"/>
  <c r="BG778" i="2"/>
  <c r="BE778" i="2"/>
  <c r="T778" i="2"/>
  <c r="R778" i="2"/>
  <c r="P778" i="2"/>
  <c r="BK778" i="2"/>
  <c r="J778" i="2"/>
  <c r="BF778" i="2"/>
  <c r="BI762" i="2"/>
  <c r="BH762" i="2"/>
  <c r="BG762" i="2"/>
  <c r="BE762" i="2"/>
  <c r="T762" i="2"/>
  <c r="R762" i="2"/>
  <c r="P762" i="2"/>
  <c r="BK762" i="2"/>
  <c r="J762" i="2"/>
  <c r="BF762" i="2"/>
  <c r="BI758" i="2"/>
  <c r="BH758" i="2"/>
  <c r="BG758" i="2"/>
  <c r="BE758" i="2"/>
  <c r="T758" i="2"/>
  <c r="R758" i="2"/>
  <c r="P758" i="2"/>
  <c r="BK758" i="2"/>
  <c r="J758" i="2"/>
  <c r="BF758" i="2"/>
  <c r="BI754" i="2"/>
  <c r="BH754" i="2"/>
  <c r="BG754" i="2"/>
  <c r="BE754" i="2"/>
  <c r="T754" i="2"/>
  <c r="R754" i="2"/>
  <c r="P754" i="2"/>
  <c r="BK754" i="2"/>
  <c r="J754" i="2"/>
  <c r="BF754" i="2"/>
  <c r="BI752" i="2"/>
  <c r="BH752" i="2"/>
  <c r="BG752" i="2"/>
  <c r="BE752" i="2"/>
  <c r="T752" i="2"/>
  <c r="R752" i="2"/>
  <c r="P752" i="2"/>
  <c r="BK752" i="2"/>
  <c r="J752" i="2"/>
  <c r="BF752" i="2"/>
  <c r="BI750" i="2"/>
  <c r="BH750" i="2"/>
  <c r="BG750" i="2"/>
  <c r="BE750" i="2"/>
  <c r="T750" i="2"/>
  <c r="T749" i="2"/>
  <c r="R750" i="2"/>
  <c r="R749" i="2"/>
  <c r="P750" i="2"/>
  <c r="P749" i="2"/>
  <c r="BK750" i="2"/>
  <c r="BK749" i="2"/>
  <c r="J749" i="2" s="1"/>
  <c r="J104" i="2" s="1"/>
  <c r="J750" i="2"/>
  <c r="BF750" i="2" s="1"/>
  <c r="BI748" i="2"/>
  <c r="BH748" i="2"/>
  <c r="BG748" i="2"/>
  <c r="BE748" i="2"/>
  <c r="T748" i="2"/>
  <c r="R748" i="2"/>
  <c r="P748" i="2"/>
  <c r="BK748" i="2"/>
  <c r="J748" i="2"/>
  <c r="BF748" i="2"/>
  <c r="BI747" i="2"/>
  <c r="BH747" i="2"/>
  <c r="BG747" i="2"/>
  <c r="BE747" i="2"/>
  <c r="T747" i="2"/>
  <c r="R747" i="2"/>
  <c r="P747" i="2"/>
  <c r="BK747" i="2"/>
  <c r="J747" i="2"/>
  <c r="BF747" i="2"/>
  <c r="BI746" i="2"/>
  <c r="BH746" i="2"/>
  <c r="BG746" i="2"/>
  <c r="BE746" i="2"/>
  <c r="T746" i="2"/>
  <c r="R746" i="2"/>
  <c r="P746" i="2"/>
  <c r="BK746" i="2"/>
  <c r="J746" i="2"/>
  <c r="BF746" i="2"/>
  <c r="BI744" i="2"/>
  <c r="BH744" i="2"/>
  <c r="BG744" i="2"/>
  <c r="BE744" i="2"/>
  <c r="T744" i="2"/>
  <c r="R744" i="2"/>
  <c r="P744" i="2"/>
  <c r="BK744" i="2"/>
  <c r="J744" i="2"/>
  <c r="BF744" i="2"/>
  <c r="BI743" i="2"/>
  <c r="BH743" i="2"/>
  <c r="BG743" i="2"/>
  <c r="BE743" i="2"/>
  <c r="T743" i="2"/>
  <c r="R743" i="2"/>
  <c r="P743" i="2"/>
  <c r="BK743" i="2"/>
  <c r="J743" i="2"/>
  <c r="BF743" i="2"/>
  <c r="BI738" i="2"/>
  <c r="BH738" i="2"/>
  <c r="BG738" i="2"/>
  <c r="BE738" i="2"/>
  <c r="T738" i="2"/>
  <c r="R738" i="2"/>
  <c r="P738" i="2"/>
  <c r="BK738" i="2"/>
  <c r="J738" i="2"/>
  <c r="BF738" i="2"/>
  <c r="BI734" i="2"/>
  <c r="BH734" i="2"/>
  <c r="BG734" i="2"/>
  <c r="BE734" i="2"/>
  <c r="T734" i="2"/>
  <c r="R734" i="2"/>
  <c r="P734" i="2"/>
  <c r="BK734" i="2"/>
  <c r="J734" i="2"/>
  <c r="BF734" i="2"/>
  <c r="BI724" i="2"/>
  <c r="BH724" i="2"/>
  <c r="BG724" i="2"/>
  <c r="BE724" i="2"/>
  <c r="T724" i="2"/>
  <c r="R724" i="2"/>
  <c r="P724" i="2"/>
  <c r="BK724" i="2"/>
  <c r="J724" i="2"/>
  <c r="BF724" i="2"/>
  <c r="BI714" i="2"/>
  <c r="BH714" i="2"/>
  <c r="BG714" i="2"/>
  <c r="BE714" i="2"/>
  <c r="T714" i="2"/>
  <c r="R714" i="2"/>
  <c r="P714" i="2"/>
  <c r="BK714" i="2"/>
  <c r="J714" i="2"/>
  <c r="BF714" i="2"/>
  <c r="BI708" i="2"/>
  <c r="BH708" i="2"/>
  <c r="BG708" i="2"/>
  <c r="BE708" i="2"/>
  <c r="T708" i="2"/>
  <c r="R708" i="2"/>
  <c r="P708" i="2"/>
  <c r="BK708" i="2"/>
  <c r="J708" i="2"/>
  <c r="BF708" i="2"/>
  <c r="BI706" i="2"/>
  <c r="BH706" i="2"/>
  <c r="BG706" i="2"/>
  <c r="BE706" i="2"/>
  <c r="T706" i="2"/>
  <c r="R706" i="2"/>
  <c r="P706" i="2"/>
  <c r="BK706" i="2"/>
  <c r="J706" i="2"/>
  <c r="BF706" i="2"/>
  <c r="BI703" i="2"/>
  <c r="BH703" i="2"/>
  <c r="BG703" i="2"/>
  <c r="BE703" i="2"/>
  <c r="T703" i="2"/>
  <c r="R703" i="2"/>
  <c r="P703" i="2"/>
  <c r="BK703" i="2"/>
  <c r="J703" i="2"/>
  <c r="BF703" i="2"/>
  <c r="BI701" i="2"/>
  <c r="BH701" i="2"/>
  <c r="BG701" i="2"/>
  <c r="BE701" i="2"/>
  <c r="T701" i="2"/>
  <c r="R701" i="2"/>
  <c r="P701" i="2"/>
  <c r="BK701" i="2"/>
  <c r="J701" i="2"/>
  <c r="BF701" i="2"/>
  <c r="BI699" i="2"/>
  <c r="BH699" i="2"/>
  <c r="BG699" i="2"/>
  <c r="BE699" i="2"/>
  <c r="T699" i="2"/>
  <c r="R699" i="2"/>
  <c r="P699" i="2"/>
  <c r="BK699" i="2"/>
  <c r="J699" i="2"/>
  <c r="BF699" i="2"/>
  <c r="BI697" i="2"/>
  <c r="BH697" i="2"/>
  <c r="BG697" i="2"/>
  <c r="BE697" i="2"/>
  <c r="T697" i="2"/>
  <c r="R697" i="2"/>
  <c r="P697" i="2"/>
  <c r="BK697" i="2"/>
  <c r="J697" i="2"/>
  <c r="BF697" i="2"/>
  <c r="BI695" i="2"/>
  <c r="BH695" i="2"/>
  <c r="BG695" i="2"/>
  <c r="BE695" i="2"/>
  <c r="T695" i="2"/>
  <c r="R695" i="2"/>
  <c r="P695" i="2"/>
  <c r="BK695" i="2"/>
  <c r="J695" i="2"/>
  <c r="BF695" i="2"/>
  <c r="BI688" i="2"/>
  <c r="BH688" i="2"/>
  <c r="BG688" i="2"/>
  <c r="BE688" i="2"/>
  <c r="T688" i="2"/>
  <c r="R688" i="2"/>
  <c r="P688" i="2"/>
  <c r="BK688" i="2"/>
  <c r="J688" i="2"/>
  <c r="BF688" i="2"/>
  <c r="BI679" i="2"/>
  <c r="BH679" i="2"/>
  <c r="BG679" i="2"/>
  <c r="BE679" i="2"/>
  <c r="T679" i="2"/>
  <c r="R679" i="2"/>
  <c r="P679" i="2"/>
  <c r="BK679" i="2"/>
  <c r="J679" i="2"/>
  <c r="BF679" i="2"/>
  <c r="BI674" i="2"/>
  <c r="BH674" i="2"/>
  <c r="BG674" i="2"/>
  <c r="BE674" i="2"/>
  <c r="T674" i="2"/>
  <c r="R674" i="2"/>
  <c r="P674" i="2"/>
  <c r="BK674" i="2"/>
  <c r="J674" i="2"/>
  <c r="BF674" i="2"/>
  <c r="BI673" i="2"/>
  <c r="BH673" i="2"/>
  <c r="BG673" i="2"/>
  <c r="BE673" i="2"/>
  <c r="T673" i="2"/>
  <c r="R673" i="2"/>
  <c r="P673" i="2"/>
  <c r="BK673" i="2"/>
  <c r="J673" i="2"/>
  <c r="BF673" i="2"/>
  <c r="BI663" i="2"/>
  <c r="BH663" i="2"/>
  <c r="BG663" i="2"/>
  <c r="BE663" i="2"/>
  <c r="T663" i="2"/>
  <c r="R663" i="2"/>
  <c r="P663" i="2"/>
  <c r="BK663" i="2"/>
  <c r="J663" i="2"/>
  <c r="BF663" i="2"/>
  <c r="BI652" i="2"/>
  <c r="BH652" i="2"/>
  <c r="BG652" i="2"/>
  <c r="BE652" i="2"/>
  <c r="T652" i="2"/>
  <c r="R652" i="2"/>
  <c r="P652" i="2"/>
  <c r="BK652" i="2"/>
  <c r="J652" i="2"/>
  <c r="BF652" i="2"/>
  <c r="BI647" i="2"/>
  <c r="BH647" i="2"/>
  <c r="BG647" i="2"/>
  <c r="BE647" i="2"/>
  <c r="T647" i="2"/>
  <c r="R647" i="2"/>
  <c r="P647" i="2"/>
  <c r="BK647" i="2"/>
  <c r="J647" i="2"/>
  <c r="BF647" i="2"/>
  <c r="BI636" i="2"/>
  <c r="BH636" i="2"/>
  <c r="BG636" i="2"/>
  <c r="BE636" i="2"/>
  <c r="T636" i="2"/>
  <c r="R636" i="2"/>
  <c r="P636" i="2"/>
  <c r="BK636" i="2"/>
  <c r="J636" i="2"/>
  <c r="BF636" i="2"/>
  <c r="BI631" i="2"/>
  <c r="BH631" i="2"/>
  <c r="BG631" i="2"/>
  <c r="BE631" i="2"/>
  <c r="T631" i="2"/>
  <c r="R631" i="2"/>
  <c r="P631" i="2"/>
  <c r="BK631" i="2"/>
  <c r="J631" i="2"/>
  <c r="BF631" i="2"/>
  <c r="BI627" i="2"/>
  <c r="BH627" i="2"/>
  <c r="BG627" i="2"/>
  <c r="BE627" i="2"/>
  <c r="T627" i="2"/>
  <c r="R627" i="2"/>
  <c r="P627" i="2"/>
  <c r="BK627" i="2"/>
  <c r="J627" i="2"/>
  <c r="BF627" i="2"/>
  <c r="BI617" i="2"/>
  <c r="BH617" i="2"/>
  <c r="BG617" i="2"/>
  <c r="BE617" i="2"/>
  <c r="T617" i="2"/>
  <c r="R617" i="2"/>
  <c r="P617" i="2"/>
  <c r="BK617" i="2"/>
  <c r="J617" i="2"/>
  <c r="BF617" i="2"/>
  <c r="BI615" i="2"/>
  <c r="BH615" i="2"/>
  <c r="BG615" i="2"/>
  <c r="BE615" i="2"/>
  <c r="T615" i="2"/>
  <c r="R615" i="2"/>
  <c r="P615" i="2"/>
  <c r="BK615" i="2"/>
  <c r="J615" i="2"/>
  <c r="BF615" i="2"/>
  <c r="BI610" i="2"/>
  <c r="BH610" i="2"/>
  <c r="BG610" i="2"/>
  <c r="BE610" i="2"/>
  <c r="T610" i="2"/>
  <c r="R610" i="2"/>
  <c r="P610" i="2"/>
  <c r="BK610" i="2"/>
  <c r="J610" i="2"/>
  <c r="BF610" i="2"/>
  <c r="BI605" i="2"/>
  <c r="BH605" i="2"/>
  <c r="BG605" i="2"/>
  <c r="BE605" i="2"/>
  <c r="T605" i="2"/>
  <c r="R605" i="2"/>
  <c r="P605" i="2"/>
  <c r="BK605" i="2"/>
  <c r="J605" i="2"/>
  <c r="BF605" i="2"/>
  <c r="BI603" i="2"/>
  <c r="BH603" i="2"/>
  <c r="BG603" i="2"/>
  <c r="BE603" i="2"/>
  <c r="T603" i="2"/>
  <c r="R603" i="2"/>
  <c r="P603" i="2"/>
  <c r="BK603" i="2"/>
  <c r="J603" i="2"/>
  <c r="BF603" i="2"/>
  <c r="BI601" i="2"/>
  <c r="BH601" i="2"/>
  <c r="BG601" i="2"/>
  <c r="BE601" i="2"/>
  <c r="T601" i="2"/>
  <c r="R601" i="2"/>
  <c r="P601" i="2"/>
  <c r="BK601" i="2"/>
  <c r="J601" i="2"/>
  <c r="BF601" i="2"/>
  <c r="BI592" i="2"/>
  <c r="BH592" i="2"/>
  <c r="BG592" i="2"/>
  <c r="BE592" i="2"/>
  <c r="T592" i="2"/>
  <c r="R592" i="2"/>
  <c r="P592" i="2"/>
  <c r="BK592" i="2"/>
  <c r="J592" i="2"/>
  <c r="BF592" i="2"/>
  <c r="BI586" i="2"/>
  <c r="BH586" i="2"/>
  <c r="BG586" i="2"/>
  <c r="BE586" i="2"/>
  <c r="T586" i="2"/>
  <c r="R586" i="2"/>
  <c r="P586" i="2"/>
  <c r="BK586" i="2"/>
  <c r="J586" i="2"/>
  <c r="BF586" i="2"/>
  <c r="BI572" i="2"/>
  <c r="BH572" i="2"/>
  <c r="BG572" i="2"/>
  <c r="BE572" i="2"/>
  <c r="T572" i="2"/>
  <c r="R572" i="2"/>
  <c r="P572" i="2"/>
  <c r="BK572" i="2"/>
  <c r="J572" i="2"/>
  <c r="BF572" i="2"/>
  <c r="BI570" i="2"/>
  <c r="BH570" i="2"/>
  <c r="BG570" i="2"/>
  <c r="BE570" i="2"/>
  <c r="T570" i="2"/>
  <c r="R570" i="2"/>
  <c r="P570" i="2"/>
  <c r="BK570" i="2"/>
  <c r="J570" i="2"/>
  <c r="BF570" i="2"/>
  <c r="BI557" i="2"/>
  <c r="BH557" i="2"/>
  <c r="BG557" i="2"/>
  <c r="BE557" i="2"/>
  <c r="T557" i="2"/>
  <c r="R557" i="2"/>
  <c r="P557" i="2"/>
  <c r="BK557" i="2"/>
  <c r="J557" i="2"/>
  <c r="BF557" i="2"/>
  <c r="BI520" i="2"/>
  <c r="BH520" i="2"/>
  <c r="BG520" i="2"/>
  <c r="BE520" i="2"/>
  <c r="T520" i="2"/>
  <c r="R520" i="2"/>
  <c r="P520" i="2"/>
  <c r="BK520" i="2"/>
  <c r="J520" i="2"/>
  <c r="BF520" i="2"/>
  <c r="BI483" i="2"/>
  <c r="BH483" i="2"/>
  <c r="BG483" i="2"/>
  <c r="BE483" i="2"/>
  <c r="T483" i="2"/>
  <c r="R483" i="2"/>
  <c r="P483" i="2"/>
  <c r="BK483" i="2"/>
  <c r="J483" i="2"/>
  <c r="BF483" i="2"/>
  <c r="BI459" i="2"/>
  <c r="BH459" i="2"/>
  <c r="BG459" i="2"/>
  <c r="BE459" i="2"/>
  <c r="T459" i="2"/>
  <c r="R459" i="2"/>
  <c r="P459" i="2"/>
  <c r="BK459" i="2"/>
  <c r="J459" i="2"/>
  <c r="BF459" i="2"/>
  <c r="BI457" i="2"/>
  <c r="BH457" i="2"/>
  <c r="BG457" i="2"/>
  <c r="BE457" i="2"/>
  <c r="T457" i="2"/>
  <c r="R457" i="2"/>
  <c r="P457" i="2"/>
  <c r="BK457" i="2"/>
  <c r="J457" i="2"/>
  <c r="BF457" i="2"/>
  <c r="BI438" i="2"/>
  <c r="BH438" i="2"/>
  <c r="BG438" i="2"/>
  <c r="BE438" i="2"/>
  <c r="T438" i="2"/>
  <c r="R438" i="2"/>
  <c r="P438" i="2"/>
  <c r="BK438" i="2"/>
  <c r="J438" i="2"/>
  <c r="BF438" i="2"/>
  <c r="BI430" i="2"/>
  <c r="BH430" i="2"/>
  <c r="BG430" i="2"/>
  <c r="BE430" i="2"/>
  <c r="T430" i="2"/>
  <c r="R430" i="2"/>
  <c r="P430" i="2"/>
  <c r="BK430" i="2"/>
  <c r="J430" i="2"/>
  <c r="BF430" i="2"/>
  <c r="BI422" i="2"/>
  <c r="BH422" i="2"/>
  <c r="BG422" i="2"/>
  <c r="BE422" i="2"/>
  <c r="T422" i="2"/>
  <c r="R422" i="2"/>
  <c r="P422" i="2"/>
  <c r="BK422" i="2"/>
  <c r="J422" i="2"/>
  <c r="BF422" i="2"/>
  <c r="BI414" i="2"/>
  <c r="BH414" i="2"/>
  <c r="BG414" i="2"/>
  <c r="BE414" i="2"/>
  <c r="T414" i="2"/>
  <c r="R414" i="2"/>
  <c r="P414" i="2"/>
  <c r="BK414" i="2"/>
  <c r="J414" i="2"/>
  <c r="BF414" i="2"/>
  <c r="BI412" i="2"/>
  <c r="BH412" i="2"/>
  <c r="BG412" i="2"/>
  <c r="BE412" i="2"/>
  <c r="T412" i="2"/>
  <c r="R412" i="2"/>
  <c r="P412" i="2"/>
  <c r="BK412" i="2"/>
  <c r="J412" i="2"/>
  <c r="BF412" i="2"/>
  <c r="BI408" i="2"/>
  <c r="BH408" i="2"/>
  <c r="BG408" i="2"/>
  <c r="BE408" i="2"/>
  <c r="T408" i="2"/>
  <c r="R408" i="2"/>
  <c r="P408" i="2"/>
  <c r="BK408" i="2"/>
  <c r="J408" i="2"/>
  <c r="BF408" i="2"/>
  <c r="BI406" i="2"/>
  <c r="BH406" i="2"/>
  <c r="BG406" i="2"/>
  <c r="BE406" i="2"/>
  <c r="T406" i="2"/>
  <c r="R406" i="2"/>
  <c r="P406" i="2"/>
  <c r="BK406" i="2"/>
  <c r="J406" i="2"/>
  <c r="BF406" i="2"/>
  <c r="BI391" i="2"/>
  <c r="BH391" i="2"/>
  <c r="BG391" i="2"/>
  <c r="BE391" i="2"/>
  <c r="T391" i="2"/>
  <c r="T390" i="2"/>
  <c r="R391" i="2"/>
  <c r="R390" i="2"/>
  <c r="P391" i="2"/>
  <c r="P390" i="2"/>
  <c r="BK391" i="2"/>
  <c r="BK390" i="2"/>
  <c r="J390" i="2" s="1"/>
  <c r="J103" i="2" s="1"/>
  <c r="J391" i="2"/>
  <c r="BF391" i="2" s="1"/>
  <c r="BI388" i="2"/>
  <c r="BH388" i="2"/>
  <c r="BG388" i="2"/>
  <c r="BE388" i="2"/>
  <c r="T388" i="2"/>
  <c r="R388" i="2"/>
  <c r="P388" i="2"/>
  <c r="BK388" i="2"/>
  <c r="J388" i="2"/>
  <c r="BF388" i="2"/>
  <c r="BI385" i="2"/>
  <c r="BH385" i="2"/>
  <c r="BG385" i="2"/>
  <c r="BE385" i="2"/>
  <c r="T385" i="2"/>
  <c r="R385" i="2"/>
  <c r="P385" i="2"/>
  <c r="BK385" i="2"/>
  <c r="J385" i="2"/>
  <c r="BF385" i="2"/>
  <c r="BI384" i="2"/>
  <c r="BH384" i="2"/>
  <c r="BG384" i="2"/>
  <c r="BE384" i="2"/>
  <c r="T384" i="2"/>
  <c r="T383" i="2"/>
  <c r="R384" i="2"/>
  <c r="R383" i="2"/>
  <c r="P384" i="2"/>
  <c r="P383" i="2"/>
  <c r="BK384" i="2"/>
  <c r="BK383" i="2"/>
  <c r="J383" i="2" s="1"/>
  <c r="J102" i="2" s="1"/>
  <c r="J384" i="2"/>
  <c r="BF384" i="2" s="1"/>
  <c r="BI381" i="2"/>
  <c r="BH381" i="2"/>
  <c r="BG381" i="2"/>
  <c r="BE381" i="2"/>
  <c r="T381" i="2"/>
  <c r="R381" i="2"/>
  <c r="P381" i="2"/>
  <c r="BK381" i="2"/>
  <c r="J381" i="2"/>
  <c r="BF381" i="2"/>
  <c r="BI377" i="2"/>
  <c r="BH377" i="2"/>
  <c r="BG377" i="2"/>
  <c r="BE377" i="2"/>
  <c r="T377" i="2"/>
  <c r="R377" i="2"/>
  <c r="P377" i="2"/>
  <c r="BK377" i="2"/>
  <c r="J377" i="2"/>
  <c r="BF377" i="2"/>
  <c r="BI375" i="2"/>
  <c r="BH375" i="2"/>
  <c r="BG375" i="2"/>
  <c r="BE375" i="2"/>
  <c r="T375" i="2"/>
  <c r="R375" i="2"/>
  <c r="P375" i="2"/>
  <c r="BK375" i="2"/>
  <c r="J375" i="2"/>
  <c r="BF375" i="2"/>
  <c r="BI373" i="2"/>
  <c r="BH373" i="2"/>
  <c r="BG373" i="2"/>
  <c r="BE373" i="2"/>
  <c r="T373" i="2"/>
  <c r="R373" i="2"/>
  <c r="P373" i="2"/>
  <c r="BK373" i="2"/>
  <c r="J373" i="2"/>
  <c r="BF373" i="2"/>
  <c r="BI366" i="2"/>
  <c r="BH366" i="2"/>
  <c r="BG366" i="2"/>
  <c r="BE366" i="2"/>
  <c r="T366" i="2"/>
  <c r="R366" i="2"/>
  <c r="P366" i="2"/>
  <c r="BK366" i="2"/>
  <c r="J366" i="2"/>
  <c r="BF366" i="2"/>
  <c r="BI364" i="2"/>
  <c r="BH364" i="2"/>
  <c r="BG364" i="2"/>
  <c r="BE364" i="2"/>
  <c r="T364" i="2"/>
  <c r="R364" i="2"/>
  <c r="P364" i="2"/>
  <c r="BK364" i="2"/>
  <c r="J364" i="2"/>
  <c r="BF364" i="2"/>
  <c r="BI362" i="2"/>
  <c r="BH362" i="2"/>
  <c r="BG362" i="2"/>
  <c r="BE362" i="2"/>
  <c r="T362" i="2"/>
  <c r="R362" i="2"/>
  <c r="P362" i="2"/>
  <c r="BK362" i="2"/>
  <c r="J362" i="2"/>
  <c r="BF362" i="2"/>
  <c r="BI351" i="2"/>
  <c r="BH351" i="2"/>
  <c r="BG351" i="2"/>
  <c r="BE351" i="2"/>
  <c r="T351" i="2"/>
  <c r="R351" i="2"/>
  <c r="P351" i="2"/>
  <c r="BK351" i="2"/>
  <c r="J351" i="2"/>
  <c r="BF351" i="2"/>
  <c r="BI338" i="2"/>
  <c r="BH338" i="2"/>
  <c r="BG338" i="2"/>
  <c r="BE338" i="2"/>
  <c r="T338" i="2"/>
  <c r="R338" i="2"/>
  <c r="P338" i="2"/>
  <c r="BK338" i="2"/>
  <c r="J338" i="2"/>
  <c r="BF338" i="2"/>
  <c r="BI336" i="2"/>
  <c r="BH336" i="2"/>
  <c r="BG336" i="2"/>
  <c r="BE336" i="2"/>
  <c r="T336" i="2"/>
  <c r="R336" i="2"/>
  <c r="P336" i="2"/>
  <c r="BK336" i="2"/>
  <c r="J336" i="2"/>
  <c r="BF336" i="2"/>
  <c r="BI334" i="2"/>
  <c r="BH334" i="2"/>
  <c r="BG334" i="2"/>
  <c r="BE334" i="2"/>
  <c r="T334" i="2"/>
  <c r="R334" i="2"/>
  <c r="P334" i="2"/>
  <c r="BK334" i="2"/>
  <c r="J334" i="2"/>
  <c r="BF334" i="2"/>
  <c r="BI332" i="2"/>
  <c r="BH332" i="2"/>
  <c r="BG332" i="2"/>
  <c r="BE332" i="2"/>
  <c r="T332" i="2"/>
  <c r="R332" i="2"/>
  <c r="P332" i="2"/>
  <c r="BK332" i="2"/>
  <c r="J332" i="2"/>
  <c r="BF332" i="2"/>
  <c r="BI328" i="2"/>
  <c r="BH328" i="2"/>
  <c r="BG328" i="2"/>
  <c r="BE328" i="2"/>
  <c r="T328" i="2"/>
  <c r="T327" i="2"/>
  <c r="R328" i="2"/>
  <c r="R327" i="2"/>
  <c r="P328" i="2"/>
  <c r="P327" i="2"/>
  <c r="BK328" i="2"/>
  <c r="BK327" i="2"/>
  <c r="J327" i="2" s="1"/>
  <c r="J101" i="2" s="1"/>
  <c r="J328" i="2"/>
  <c r="BF328" i="2" s="1"/>
  <c r="BI324" i="2"/>
  <c r="BH324" i="2"/>
  <c r="BG324" i="2"/>
  <c r="BE324" i="2"/>
  <c r="T324" i="2"/>
  <c r="R324" i="2"/>
  <c r="P324" i="2"/>
  <c r="BK324" i="2"/>
  <c r="J324" i="2"/>
  <c r="BF324" i="2"/>
  <c r="BI320" i="2"/>
  <c r="BH320" i="2"/>
  <c r="BG320" i="2"/>
  <c r="BE320" i="2"/>
  <c r="T320" i="2"/>
  <c r="R320" i="2"/>
  <c r="P320" i="2"/>
  <c r="BK320" i="2"/>
  <c r="J320" i="2"/>
  <c r="BF320" i="2"/>
  <c r="BI315" i="2"/>
  <c r="BH315" i="2"/>
  <c r="BG315" i="2"/>
  <c r="BE315" i="2"/>
  <c r="T315" i="2"/>
  <c r="R315" i="2"/>
  <c r="P315" i="2"/>
  <c r="BK315" i="2"/>
  <c r="J315" i="2"/>
  <c r="BF315" i="2"/>
  <c r="BI313" i="2"/>
  <c r="BH313" i="2"/>
  <c r="BG313" i="2"/>
  <c r="BE313" i="2"/>
  <c r="T313" i="2"/>
  <c r="R313" i="2"/>
  <c r="P313" i="2"/>
  <c r="BK313" i="2"/>
  <c r="J313" i="2"/>
  <c r="BF313" i="2"/>
  <c r="BI307" i="2"/>
  <c r="BH307" i="2"/>
  <c r="BG307" i="2"/>
  <c r="BE307" i="2"/>
  <c r="T307" i="2"/>
  <c r="R307" i="2"/>
  <c r="P307" i="2"/>
  <c r="BK307" i="2"/>
  <c r="J307" i="2"/>
  <c r="BF307" i="2"/>
  <c r="BI299" i="2"/>
  <c r="BH299" i="2"/>
  <c r="BG299" i="2"/>
  <c r="BE299" i="2"/>
  <c r="T299" i="2"/>
  <c r="R299" i="2"/>
  <c r="P299" i="2"/>
  <c r="BK299" i="2"/>
  <c r="J299" i="2"/>
  <c r="BF299" i="2"/>
  <c r="BI292" i="2"/>
  <c r="BH292" i="2"/>
  <c r="BG292" i="2"/>
  <c r="BE292" i="2"/>
  <c r="T292" i="2"/>
  <c r="R292" i="2"/>
  <c r="P292" i="2"/>
  <c r="BK292" i="2"/>
  <c r="J292" i="2"/>
  <c r="BF292" i="2"/>
  <c r="BI290" i="2"/>
  <c r="BH290" i="2"/>
  <c r="BG290" i="2"/>
  <c r="BE290" i="2"/>
  <c r="T290" i="2"/>
  <c r="R290" i="2"/>
  <c r="P290" i="2"/>
  <c r="BK290" i="2"/>
  <c r="J290" i="2"/>
  <c r="BF290" i="2"/>
  <c r="BI288" i="2"/>
  <c r="BH288" i="2"/>
  <c r="BG288" i="2"/>
  <c r="BE288" i="2"/>
  <c r="T288" i="2"/>
  <c r="R288" i="2"/>
  <c r="P288" i="2"/>
  <c r="BK288" i="2"/>
  <c r="J288" i="2"/>
  <c r="BF288" i="2"/>
  <c r="BI286" i="2"/>
  <c r="BH286" i="2"/>
  <c r="BG286" i="2"/>
  <c r="BE286" i="2"/>
  <c r="T286" i="2"/>
  <c r="R286" i="2"/>
  <c r="P286" i="2"/>
  <c r="BK286" i="2"/>
  <c r="J286" i="2"/>
  <c r="BF286" i="2"/>
  <c r="BI284" i="2"/>
  <c r="BH284" i="2"/>
  <c r="BG284" i="2"/>
  <c r="BE284" i="2"/>
  <c r="T284" i="2"/>
  <c r="R284" i="2"/>
  <c r="P284" i="2"/>
  <c r="BK284" i="2"/>
  <c r="J284" i="2"/>
  <c r="BF284" i="2"/>
  <c r="BI278" i="2"/>
  <c r="BH278" i="2"/>
  <c r="BG278" i="2"/>
  <c r="BE278" i="2"/>
  <c r="T278" i="2"/>
  <c r="R278" i="2"/>
  <c r="P278" i="2"/>
  <c r="BK278" i="2"/>
  <c r="J278" i="2"/>
  <c r="BF278" i="2"/>
  <c r="BI274" i="2"/>
  <c r="BH274" i="2"/>
  <c r="BG274" i="2"/>
  <c r="BE274" i="2"/>
  <c r="T274" i="2"/>
  <c r="R274" i="2"/>
  <c r="P274" i="2"/>
  <c r="BK274" i="2"/>
  <c r="J274" i="2"/>
  <c r="BF274" i="2"/>
  <c r="BI272" i="2"/>
  <c r="BH272" i="2"/>
  <c r="BG272" i="2"/>
  <c r="BE272" i="2"/>
  <c r="T272" i="2"/>
  <c r="R272" i="2"/>
  <c r="P272" i="2"/>
  <c r="BK272" i="2"/>
  <c r="J272" i="2"/>
  <c r="BF272" i="2"/>
  <c r="BI270" i="2"/>
  <c r="BH270" i="2"/>
  <c r="BG270" i="2"/>
  <c r="BE270" i="2"/>
  <c r="T270" i="2"/>
  <c r="R270" i="2"/>
  <c r="P270" i="2"/>
  <c r="BK270" i="2"/>
  <c r="J270" i="2"/>
  <c r="BF270" i="2"/>
  <c r="BI267" i="2"/>
  <c r="BH267" i="2"/>
  <c r="BG267" i="2"/>
  <c r="BE267" i="2"/>
  <c r="T267" i="2"/>
  <c r="R267" i="2"/>
  <c r="P267" i="2"/>
  <c r="BK267" i="2"/>
  <c r="J267" i="2"/>
  <c r="BF267" i="2"/>
  <c r="BI263" i="2"/>
  <c r="BH263" i="2"/>
  <c r="BG263" i="2"/>
  <c r="BE263" i="2"/>
  <c r="T263" i="2"/>
  <c r="R263" i="2"/>
  <c r="P263" i="2"/>
  <c r="BK263" i="2"/>
  <c r="J263" i="2"/>
  <c r="BF263" i="2"/>
  <c r="BI259" i="2"/>
  <c r="BH259" i="2"/>
  <c r="BG259" i="2"/>
  <c r="BE259" i="2"/>
  <c r="T259" i="2"/>
  <c r="T258" i="2"/>
  <c r="R259" i="2"/>
  <c r="R258" i="2"/>
  <c r="P259" i="2"/>
  <c r="P258" i="2"/>
  <c r="BK259" i="2"/>
  <c r="BK258" i="2"/>
  <c r="J258" i="2" s="1"/>
  <c r="J100" i="2" s="1"/>
  <c r="J259" i="2"/>
  <c r="BF259" i="2" s="1"/>
  <c r="BI256" i="2"/>
  <c r="BH256" i="2"/>
  <c r="BG256" i="2"/>
  <c r="BE256" i="2"/>
  <c r="T256" i="2"/>
  <c r="R256" i="2"/>
  <c r="P256" i="2"/>
  <c r="BK256" i="2"/>
  <c r="J256" i="2"/>
  <c r="BF256" i="2"/>
  <c r="BI254" i="2"/>
  <c r="BH254" i="2"/>
  <c r="BG254" i="2"/>
  <c r="BE254" i="2"/>
  <c r="T254" i="2"/>
  <c r="R254" i="2"/>
  <c r="P254" i="2"/>
  <c r="BK254" i="2"/>
  <c r="J254" i="2"/>
  <c r="BF254" i="2"/>
  <c r="BI253" i="2"/>
  <c r="BH253" i="2"/>
  <c r="BG253" i="2"/>
  <c r="BE253" i="2"/>
  <c r="T253" i="2"/>
  <c r="R253" i="2"/>
  <c r="P253" i="2"/>
  <c r="BK253" i="2"/>
  <c r="J253" i="2"/>
  <c r="BF253" i="2"/>
  <c r="BI251" i="2"/>
  <c r="BH251" i="2"/>
  <c r="BG251" i="2"/>
  <c r="BE251" i="2"/>
  <c r="T251" i="2"/>
  <c r="R251" i="2"/>
  <c r="P251" i="2"/>
  <c r="BK251" i="2"/>
  <c r="J251" i="2"/>
  <c r="BF251" i="2"/>
  <c r="BI249" i="2"/>
  <c r="BH249" i="2"/>
  <c r="BG249" i="2"/>
  <c r="BE249" i="2"/>
  <c r="T249" i="2"/>
  <c r="R249" i="2"/>
  <c r="P249" i="2"/>
  <c r="BK249" i="2"/>
  <c r="J249" i="2"/>
  <c r="BF249" i="2"/>
  <c r="BI247" i="2"/>
  <c r="BH247" i="2"/>
  <c r="BG247" i="2"/>
  <c r="BE247" i="2"/>
  <c r="T247" i="2"/>
  <c r="R247" i="2"/>
  <c r="P247" i="2"/>
  <c r="BK247" i="2"/>
  <c r="J247" i="2"/>
  <c r="BF247" i="2"/>
  <c r="BI236" i="2"/>
  <c r="BH236" i="2"/>
  <c r="BG236" i="2"/>
  <c r="BE236" i="2"/>
  <c r="T236" i="2"/>
  <c r="R236" i="2"/>
  <c r="P236" i="2"/>
  <c r="BK236" i="2"/>
  <c r="J236" i="2"/>
  <c r="BF236" i="2"/>
  <c r="BI232" i="2"/>
  <c r="BH232" i="2"/>
  <c r="BG232" i="2"/>
  <c r="BE232" i="2"/>
  <c r="T232" i="2"/>
  <c r="R232" i="2"/>
  <c r="P232" i="2"/>
  <c r="BK232" i="2"/>
  <c r="J232" i="2"/>
  <c r="BF232" i="2"/>
  <c r="BI222" i="2"/>
  <c r="BH222" i="2"/>
  <c r="BG222" i="2"/>
  <c r="BE222" i="2"/>
  <c r="T222" i="2"/>
  <c r="R222" i="2"/>
  <c r="P222" i="2"/>
  <c r="BK222" i="2"/>
  <c r="J222" i="2"/>
  <c r="BF222" i="2"/>
  <c r="BI217" i="2"/>
  <c r="BH217" i="2"/>
  <c r="BG217" i="2"/>
  <c r="BE217" i="2"/>
  <c r="T217" i="2"/>
  <c r="R217" i="2"/>
  <c r="P217" i="2"/>
  <c r="BK217" i="2"/>
  <c r="J217" i="2"/>
  <c r="BF217" i="2"/>
  <c r="BI209" i="2"/>
  <c r="BH209" i="2"/>
  <c r="BG209" i="2"/>
  <c r="BE209" i="2"/>
  <c r="T209" i="2"/>
  <c r="T208" i="2"/>
  <c r="R209" i="2"/>
  <c r="R208" i="2"/>
  <c r="P209" i="2"/>
  <c r="P208" i="2"/>
  <c r="BK209" i="2"/>
  <c r="BK208" i="2"/>
  <c r="J208" i="2" s="1"/>
  <c r="J99" i="2" s="1"/>
  <c r="J209" i="2"/>
  <c r="BF209" i="2" s="1"/>
  <c r="BI206" i="2"/>
  <c r="BH206" i="2"/>
  <c r="BG206" i="2"/>
  <c r="BE206" i="2"/>
  <c r="T206" i="2"/>
  <c r="R206" i="2"/>
  <c r="P206" i="2"/>
  <c r="BK206" i="2"/>
  <c r="J206" i="2"/>
  <c r="BF206" i="2"/>
  <c r="BI205" i="2"/>
  <c r="BH205" i="2"/>
  <c r="BG205" i="2"/>
  <c r="BE205" i="2"/>
  <c r="T205" i="2"/>
  <c r="R205" i="2"/>
  <c r="P205" i="2"/>
  <c r="BK205" i="2"/>
  <c r="J205" i="2"/>
  <c r="BF205" i="2"/>
  <c r="BI203" i="2"/>
  <c r="BH203" i="2"/>
  <c r="BG203" i="2"/>
  <c r="BE203" i="2"/>
  <c r="T203" i="2"/>
  <c r="R203" i="2"/>
  <c r="P203" i="2"/>
  <c r="BK203" i="2"/>
  <c r="J203" i="2"/>
  <c r="BF203" i="2"/>
  <c r="BI201" i="2"/>
  <c r="BH201" i="2"/>
  <c r="BG201" i="2"/>
  <c r="BE201" i="2"/>
  <c r="T201" i="2"/>
  <c r="R201" i="2"/>
  <c r="P201" i="2"/>
  <c r="BK201" i="2"/>
  <c r="J201" i="2"/>
  <c r="BF201" i="2"/>
  <c r="BI199" i="2"/>
  <c r="BH199" i="2"/>
  <c r="BG199" i="2"/>
  <c r="BE199" i="2"/>
  <c r="T199" i="2"/>
  <c r="R199" i="2"/>
  <c r="P199" i="2"/>
  <c r="BK199" i="2"/>
  <c r="J199" i="2"/>
  <c r="BF199" i="2"/>
  <c r="BI197" i="2"/>
  <c r="BH197" i="2"/>
  <c r="BG197" i="2"/>
  <c r="BE197" i="2"/>
  <c r="T197" i="2"/>
  <c r="R197" i="2"/>
  <c r="P197" i="2"/>
  <c r="BK197" i="2"/>
  <c r="J197" i="2"/>
  <c r="BF197" i="2"/>
  <c r="BI195" i="2"/>
  <c r="BH195" i="2"/>
  <c r="BG195" i="2"/>
  <c r="BE195" i="2"/>
  <c r="T195" i="2"/>
  <c r="R195" i="2"/>
  <c r="P195" i="2"/>
  <c r="BK195" i="2"/>
  <c r="J195" i="2"/>
  <c r="BF195" i="2"/>
  <c r="BI193" i="2"/>
  <c r="BH193" i="2"/>
  <c r="BG193" i="2"/>
  <c r="BE193" i="2"/>
  <c r="T193" i="2"/>
  <c r="R193" i="2"/>
  <c r="P193" i="2"/>
  <c r="BK193" i="2"/>
  <c r="J193" i="2"/>
  <c r="BF193" i="2"/>
  <c r="BI191" i="2"/>
  <c r="BH191" i="2"/>
  <c r="BG191" i="2"/>
  <c r="BE191" i="2"/>
  <c r="T191" i="2"/>
  <c r="R191" i="2"/>
  <c r="P191" i="2"/>
  <c r="BK191" i="2"/>
  <c r="J191" i="2"/>
  <c r="BF191" i="2"/>
  <c r="BI188" i="2"/>
  <c r="BH188" i="2"/>
  <c r="BG188" i="2"/>
  <c r="BE188" i="2"/>
  <c r="T188" i="2"/>
  <c r="R188" i="2"/>
  <c r="P188" i="2"/>
  <c r="BK188" i="2"/>
  <c r="J188" i="2"/>
  <c r="BF188" i="2"/>
  <c r="BI186" i="2"/>
  <c r="BH186" i="2"/>
  <c r="BG186" i="2"/>
  <c r="BE186" i="2"/>
  <c r="T186" i="2"/>
  <c r="R186" i="2"/>
  <c r="P186" i="2"/>
  <c r="BK186" i="2"/>
  <c r="J186" i="2"/>
  <c r="BF186" i="2"/>
  <c r="BI184" i="2"/>
  <c r="BH184" i="2"/>
  <c r="BG184" i="2"/>
  <c r="BE184" i="2"/>
  <c r="T184" i="2"/>
  <c r="R184" i="2"/>
  <c r="P184" i="2"/>
  <c r="BK184" i="2"/>
  <c r="J184" i="2"/>
  <c r="BF184" i="2"/>
  <c r="BI182" i="2"/>
  <c r="BH182" i="2"/>
  <c r="BG182" i="2"/>
  <c r="BE182" i="2"/>
  <c r="T182" i="2"/>
  <c r="R182" i="2"/>
  <c r="P182" i="2"/>
  <c r="BK182" i="2"/>
  <c r="J182" i="2"/>
  <c r="BF182" i="2"/>
  <c r="BI180" i="2"/>
  <c r="BH180" i="2"/>
  <c r="BG180" i="2"/>
  <c r="BE180" i="2"/>
  <c r="T180" i="2"/>
  <c r="R180" i="2"/>
  <c r="P180" i="2"/>
  <c r="BK180" i="2"/>
  <c r="J180" i="2"/>
  <c r="BF180" i="2"/>
  <c r="BI177" i="2"/>
  <c r="BH177" i="2"/>
  <c r="BG177" i="2"/>
  <c r="BE177" i="2"/>
  <c r="T177" i="2"/>
  <c r="R177" i="2"/>
  <c r="P177" i="2"/>
  <c r="BK177" i="2"/>
  <c r="J177" i="2"/>
  <c r="BF177" i="2"/>
  <c r="BI175" i="2"/>
  <c r="BH175" i="2"/>
  <c r="BG175" i="2"/>
  <c r="BE175" i="2"/>
  <c r="T175" i="2"/>
  <c r="R175" i="2"/>
  <c r="P175" i="2"/>
  <c r="BK175" i="2"/>
  <c r="J175" i="2"/>
  <c r="BF175" i="2"/>
  <c r="BI172" i="2"/>
  <c r="BH172" i="2"/>
  <c r="BG172" i="2"/>
  <c r="BE172" i="2"/>
  <c r="T172" i="2"/>
  <c r="R172" i="2"/>
  <c r="P172" i="2"/>
  <c r="BK172" i="2"/>
  <c r="J172" i="2"/>
  <c r="BF172" i="2"/>
  <c r="BI170" i="2"/>
  <c r="BH170" i="2"/>
  <c r="BG170" i="2"/>
  <c r="BE170" i="2"/>
  <c r="T170" i="2"/>
  <c r="R170" i="2"/>
  <c r="P170" i="2"/>
  <c r="BK170" i="2"/>
  <c r="J170" i="2"/>
  <c r="BF170" i="2"/>
  <c r="BI163" i="2"/>
  <c r="BH163" i="2"/>
  <c r="BG163" i="2"/>
  <c r="BE163" i="2"/>
  <c r="T163" i="2"/>
  <c r="R163" i="2"/>
  <c r="P163" i="2"/>
  <c r="BK163" i="2"/>
  <c r="J163" i="2"/>
  <c r="BF163" i="2"/>
  <c r="BI155" i="2"/>
  <c r="BH155" i="2"/>
  <c r="BG155" i="2"/>
  <c r="BE155" i="2"/>
  <c r="T155" i="2"/>
  <c r="R155" i="2"/>
  <c r="P155" i="2"/>
  <c r="BK155" i="2"/>
  <c r="J155" i="2"/>
  <c r="BF155" i="2"/>
  <c r="BI147" i="2"/>
  <c r="F37" i="2"/>
  <c r="BD95" i="1" s="1"/>
  <c r="BD94" i="1" s="1"/>
  <c r="W33" i="1" s="1"/>
  <c r="BH147" i="2"/>
  <c r="F36" i="2" s="1"/>
  <c r="BC95" i="1" s="1"/>
  <c r="BC94" i="1" s="1"/>
  <c r="BG147" i="2"/>
  <c r="F35" i="2"/>
  <c r="BB95" i="1" s="1"/>
  <c r="BB94" i="1" s="1"/>
  <c r="BE147" i="2"/>
  <c r="J33" i="2" s="1"/>
  <c r="AV95" i="1" s="1"/>
  <c r="T147" i="2"/>
  <c r="T146" i="2"/>
  <c r="T145" i="2" s="1"/>
  <c r="T144" i="2" s="1"/>
  <c r="R147" i="2"/>
  <c r="R146" i="2"/>
  <c r="R145" i="2" s="1"/>
  <c r="P147" i="2"/>
  <c r="P146" i="2"/>
  <c r="P145" i="2" s="1"/>
  <c r="P144" i="2" s="1"/>
  <c r="AU95" i="1" s="1"/>
  <c r="BK147" i="2"/>
  <c r="BK146" i="2" s="1"/>
  <c r="J147" i="2"/>
  <c r="BF147" i="2" s="1"/>
  <c r="J141" i="2"/>
  <c r="J140" i="2"/>
  <c r="F140" i="2"/>
  <c r="F138" i="2"/>
  <c r="E136" i="2"/>
  <c r="J92" i="2"/>
  <c r="J91" i="2"/>
  <c r="F91" i="2"/>
  <c r="F89" i="2"/>
  <c r="E87" i="2"/>
  <c r="J18" i="2"/>
  <c r="E18" i="2"/>
  <c r="F141" i="2" s="1"/>
  <c r="F92" i="2"/>
  <c r="J17" i="2"/>
  <c r="J12" i="2"/>
  <c r="J138" i="2" s="1"/>
  <c r="E7" i="2"/>
  <c r="E134" i="2"/>
  <c r="E85" i="2"/>
  <c r="AS96" i="1"/>
  <c r="AS94" i="1"/>
  <c r="L90" i="1"/>
  <c r="AM90" i="1"/>
  <c r="AM89" i="1"/>
  <c r="L89" i="1"/>
  <c r="AM87" i="1"/>
  <c r="L87" i="1"/>
  <c r="L85" i="1"/>
  <c r="L84" i="1"/>
  <c r="J89" i="2" l="1"/>
  <c r="J34" i="2"/>
  <c r="AW95" i="1" s="1"/>
  <c r="F34" i="2"/>
  <c r="BA95" i="1" s="1"/>
  <c r="J146" i="2"/>
  <c r="J98" i="2" s="1"/>
  <c r="BK145" i="2"/>
  <c r="W31" i="1"/>
  <c r="AX94" i="1"/>
  <c r="W32" i="1"/>
  <c r="AY94" i="1"/>
  <c r="J974" i="2"/>
  <c r="J107" i="2" s="1"/>
  <c r="BK973" i="2"/>
  <c r="J973" i="2" s="1"/>
  <c r="J106" i="2" s="1"/>
  <c r="J1331" i="2"/>
  <c r="J121" i="2" s="1"/>
  <c r="BK1328" i="2"/>
  <c r="J1328" i="2" s="1"/>
  <c r="J119" i="2" s="1"/>
  <c r="BK128" i="3"/>
  <c r="J129" i="3"/>
  <c r="J100" i="3" s="1"/>
  <c r="AT95" i="1"/>
  <c r="R1328" i="2"/>
  <c r="R144" i="2" s="1"/>
  <c r="J36" i="3"/>
  <c r="AW97" i="1" s="1"/>
  <c r="F36" i="3"/>
  <c r="BA97" i="1" s="1"/>
  <c r="AT97" i="1"/>
  <c r="F33" i="2"/>
  <c r="AZ95" i="1" s="1"/>
  <c r="J36" i="4"/>
  <c r="AW98" i="1" s="1"/>
  <c r="AT98" i="1" s="1"/>
  <c r="F36" i="4"/>
  <c r="BA98" i="1" s="1"/>
  <c r="J135" i="4"/>
  <c r="J102" i="4" s="1"/>
  <c r="BK134" i="4"/>
  <c r="J134" i="4" s="1"/>
  <c r="J101" i="4" s="1"/>
  <c r="J36" i="5"/>
  <c r="AW99" i="1" s="1"/>
  <c r="AT99" i="1" s="1"/>
  <c r="F36" i="5"/>
  <c r="BA99" i="1" s="1"/>
  <c r="J161" i="5"/>
  <c r="J104" i="5" s="1"/>
  <c r="BK157" i="5"/>
  <c r="J157" i="5" s="1"/>
  <c r="J102" i="5" s="1"/>
  <c r="J34" i="6"/>
  <c r="AW100" i="1" s="1"/>
  <c r="AT100" i="1" s="1"/>
  <c r="F34" i="6"/>
  <c r="BA100" i="1" s="1"/>
  <c r="F35" i="3"/>
  <c r="AZ97" i="1" s="1"/>
  <c r="P167" i="3"/>
  <c r="P128" i="3" s="1"/>
  <c r="P127" i="3" s="1"/>
  <c r="AU97" i="1" s="1"/>
  <c r="AU96" i="1" s="1"/>
  <c r="AU94" i="1" s="1"/>
  <c r="T167" i="3"/>
  <c r="T128" i="3" s="1"/>
  <c r="T127" i="3" s="1"/>
  <c r="R171" i="3"/>
  <c r="R127" i="3" s="1"/>
  <c r="J131" i="4"/>
  <c r="J100" i="4" s="1"/>
  <c r="BK130" i="4"/>
  <c r="J148" i="4"/>
  <c r="J105" i="4" s="1"/>
  <c r="BK147" i="4"/>
  <c r="J147" i="4" s="1"/>
  <c r="J104" i="4" s="1"/>
  <c r="BK128" i="5"/>
  <c r="J129" i="5"/>
  <c r="J100" i="5" s="1"/>
  <c r="J136" i="6"/>
  <c r="J98" i="6" s="1"/>
  <c r="BK135" i="6"/>
  <c r="J186" i="6"/>
  <c r="J107" i="6" s="1"/>
  <c r="BK185" i="6"/>
  <c r="J185" i="6" s="1"/>
  <c r="J106" i="6" s="1"/>
  <c r="F35" i="4"/>
  <c r="AZ98" i="1" s="1"/>
  <c r="F33" i="6"/>
  <c r="AZ100" i="1" s="1"/>
  <c r="F35" i="5"/>
  <c r="AZ99" i="1" s="1"/>
  <c r="J34" i="7"/>
  <c r="AW101" i="1" s="1"/>
  <c r="AT101" i="1" s="1"/>
  <c r="F34" i="7"/>
  <c r="BA101" i="1" s="1"/>
  <c r="J230" i="7"/>
  <c r="J110" i="7" s="1"/>
  <c r="BK229" i="7"/>
  <c r="J229" i="7" s="1"/>
  <c r="J109" i="7" s="1"/>
  <c r="J132" i="7"/>
  <c r="J98" i="7" s="1"/>
  <c r="BK131" i="7"/>
  <c r="J147" i="7"/>
  <c r="J103" i="7" s="1"/>
  <c r="BK146" i="7"/>
  <c r="J146" i="7" s="1"/>
  <c r="J102" i="7" s="1"/>
  <c r="F33" i="7"/>
  <c r="AZ101" i="1" s="1"/>
  <c r="J131" i="7" l="1"/>
  <c r="J97" i="7" s="1"/>
  <c r="BK130" i="7"/>
  <c r="J130" i="7" s="1"/>
  <c r="BK127" i="5"/>
  <c r="J127" i="5" s="1"/>
  <c r="J128" i="5"/>
  <c r="J99" i="5" s="1"/>
  <c r="AZ96" i="1"/>
  <c r="AV96" i="1" s="1"/>
  <c r="BA96" i="1"/>
  <c r="AW96" i="1" s="1"/>
  <c r="J145" i="2"/>
  <c r="J97" i="2" s="1"/>
  <c r="BK144" i="2"/>
  <c r="J144" i="2" s="1"/>
  <c r="BA94" i="1"/>
  <c r="J135" i="6"/>
  <c r="J97" i="6" s="1"/>
  <c r="BK134" i="6"/>
  <c r="J134" i="6" s="1"/>
  <c r="J130" i="4"/>
  <c r="J99" i="4" s="1"/>
  <c r="BK129" i="4"/>
  <c r="J129" i="4" s="1"/>
  <c r="AZ94" i="1"/>
  <c r="BK127" i="3"/>
  <c r="J127" i="3" s="1"/>
  <c r="J128" i="3"/>
  <c r="J99" i="3" s="1"/>
  <c r="W29" i="1" l="1"/>
  <c r="AV94" i="1"/>
  <c r="J30" i="2"/>
  <c r="J96" i="2"/>
  <c r="J30" i="7"/>
  <c r="J96" i="7"/>
  <c r="J98" i="3"/>
  <c r="J32" i="3"/>
  <c r="J32" i="4"/>
  <c r="J98" i="4"/>
  <c r="J30" i="6"/>
  <c r="J96" i="6"/>
  <c r="W30" i="1"/>
  <c r="AW94" i="1"/>
  <c r="AK30" i="1" s="1"/>
  <c r="AT96" i="1"/>
  <c r="J98" i="5"/>
  <c r="J32" i="5"/>
  <c r="AG99" i="1" l="1"/>
  <c r="AN99" i="1" s="1"/>
  <c r="J41" i="5"/>
  <c r="AG97" i="1"/>
  <c r="J41" i="3"/>
  <c r="AK29" i="1"/>
  <c r="AT94" i="1"/>
  <c r="J39" i="6"/>
  <c r="AG100" i="1"/>
  <c r="AN100" i="1" s="1"/>
  <c r="J41" i="4"/>
  <c r="AG98" i="1"/>
  <c r="AN98" i="1" s="1"/>
  <c r="J39" i="7"/>
  <c r="AG101" i="1"/>
  <c r="AN101" i="1" s="1"/>
  <c r="J39" i="2"/>
  <c r="AG95" i="1"/>
  <c r="AN95" i="1" l="1"/>
  <c r="AG96" i="1"/>
  <c r="AN96" i="1" s="1"/>
  <c r="AN97" i="1"/>
  <c r="AG94" i="1" l="1"/>
  <c r="AK26" i="1" l="1"/>
  <c r="AK35" i="1" s="1"/>
  <c r="AN94" i="1"/>
</calcChain>
</file>

<file path=xl/sharedStrings.xml><?xml version="1.0" encoding="utf-8"?>
<sst xmlns="http://schemas.openxmlformats.org/spreadsheetml/2006/main" count="20069" uniqueCount="2785">
  <si>
    <t/>
  </si>
  <si>
    <t>2.0</t>
  </si>
  <si>
    <t>False</t>
  </si>
  <si>
    <t>{852bf9ab-0657-40f8-82c7-756658445f3f}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</si>
  <si>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</si>
  <si>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</si>
  <si>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</si>
  <si>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</si>
  <si>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</si>
  <si>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</si>
  <si>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</si>
  <si>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far1901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</si>
  <si>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</si>
  <si>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</si>
  <si>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 prístavba k depozitu</t>
  </si>
  <si>
    <t>JKSO:</t>
  </si>
  <si>
    <t>KS:</t>
  </si>
  <si>
    <t>Miesto:</t>
  </si>
  <si>
    <t>Adyho ulica  658, Lučenec</t>
  </si>
  <si>
    <t>Dátum:</t>
  </si>
  <si>
    <t>Objednávateľ:</t>
  </si>
  <si>
    <t>IČO:</t>
  </si>
  <si>
    <t>Novohradské múzeum a galéria Lučenec</t>
  </si>
  <si>
    <t>IČ DPH:</t>
  </si>
  <si>
    <t>Zhotoviteľ:</t>
  </si>
  <si>
    <t>Vyplň údaj</t>
  </si>
  <si>
    <t>Projektant:</t>
  </si>
  <si>
    <t>Ing.Attila Farkaš</t>
  </si>
  <si>
    <t>True</t>
  </si>
  <si>
    <t>0,01</t>
  </si>
  <si>
    <t>Spracovateľ:</t>
  </si>
  <si>
    <t>Ing.Igor Janečka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</si>
  <si>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</si>
  <si>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</si>
  <si>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</si>
  <si>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</si>
  <si>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</si>
  <si>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</si>
  <si>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</si>
  <si>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</si>
  <si>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</si>
  <si>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</si>
  <si>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</si>
  <si>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</si>
  <si>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</si>
  <si>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</si>
  <si>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</si>
  <si>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</si>
  <si>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</si>
  <si>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</si>
  <si>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</si>
  <si>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</si>
  <si>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</si>
  <si>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</si>
  <si>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</si>
  <si>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</si>
  <si>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</si>
  <si>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</si>
  <si>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</si>
  <si>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</si>
  <si>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</si>
  <si>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</si>
  <si>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</si>
  <si>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</si>
  <si>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</si>
  <si>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</si>
  <si>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</si>
  <si>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</si>
  <si>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</si>
  <si>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</si>
  <si>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</si>
  <si>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</si>
  <si>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</si>
  <si>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</si>
  <si>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</si>
  <si>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</si>
  <si>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</si>
  <si>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</si>
  <si>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</si>
  <si>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Architektúra a stavebno-technické riešenie</t>
  </si>
  <si>
    <t>STA</t>
  </si>
  <si>
    <t>1</t>
  </si>
  <si>
    <t>{09c601cf-4f2f-48dd-bbf0-ccbff2ad92b8}</t>
  </si>
  <si>
    <t>002</t>
  </si>
  <si>
    <t>Elektroinštalácia</t>
  </si>
  <si>
    <t>{21a0d593-723a-4088-abb6-82d3493f84e3}</t>
  </si>
  <si>
    <t>Bleskozvod</t>
  </si>
  <si>
    <t>Časť</t>
  </si>
  <si>
    <t>2</t>
  </si>
  <si>
    <t>{c5bfd81e-74ac-4fc3-a642-6dd74d377a44}</t>
  </si>
  <si>
    <t>{08ef03e0-b0fa-47ce-940d-b0c6d724d876}</t>
  </si>
  <si>
    <t>003</t>
  </si>
  <si>
    <t>Prípojka NN</t>
  </si>
  <si>
    <t>{545419bd-1558-47e0-b5ff-cd10dc15f806}</t>
  </si>
  <si>
    <t>Zdravotechnika</t>
  </si>
  <si>
    <t>{9a73e23a-4207-4ce2-ae61-c7b8469aa347}</t>
  </si>
  <si>
    <t>004</t>
  </si>
  <si>
    <t>Vykurovanie, VZT</t>
  </si>
  <si>
    <t>{b3072035-75dd-4ea4-9842-3f94d087b7a6}</t>
  </si>
  <si>
    <t>a1</t>
  </si>
  <si>
    <t>19,29</t>
  </si>
  <si>
    <t>a11</t>
  </si>
  <si>
    <t>112,153</t>
  </si>
  <si>
    <t>KRYCÍ LIST ROZPOČTU</t>
  </si>
  <si>
    <t>a13</t>
  </si>
  <si>
    <t>32,959</t>
  </si>
  <si>
    <t>a2</t>
  </si>
  <si>
    <t>36,001</t>
  </si>
  <si>
    <t>a3</t>
  </si>
  <si>
    <t>8,14</t>
  </si>
  <si>
    <t>a4</t>
  </si>
  <si>
    <t>4,913</t>
  </si>
  <si>
    <t>Objekt:</t>
  </si>
  <si>
    <t>a6</t>
  </si>
  <si>
    <t>4,76</t>
  </si>
  <si>
    <t>001 - Architektúra a stavebno-technické riešenie</t>
  </si>
  <si>
    <t>a9</t>
  </si>
  <si>
    <t>420,168</t>
  </si>
  <si>
    <t>b1</t>
  </si>
  <si>
    <t>4,628</t>
  </si>
  <si>
    <t>b4</t>
  </si>
  <si>
    <t>41,616</t>
  </si>
  <si>
    <t>bet3</t>
  </si>
  <si>
    <t>18,724</t>
  </si>
  <si>
    <t>dt</t>
  </si>
  <si>
    <t>8,013</t>
  </si>
  <si>
    <t>kdk</t>
  </si>
  <si>
    <t>262,105</t>
  </si>
  <si>
    <t>mal</t>
  </si>
  <si>
    <t>805,924</t>
  </si>
  <si>
    <t>obklad</t>
  </si>
  <si>
    <t>39,293</t>
  </si>
  <si>
    <t>ost</t>
  </si>
  <si>
    <t>10,953</t>
  </si>
  <si>
    <t>p1</t>
  </si>
  <si>
    <t>37,139</t>
  </si>
  <si>
    <t>p2</t>
  </si>
  <si>
    <t>2,885</t>
  </si>
  <si>
    <t>p3</t>
  </si>
  <si>
    <t>16,143</t>
  </si>
  <si>
    <t>p4</t>
  </si>
  <si>
    <t>99,45</t>
  </si>
  <si>
    <t>pur60</t>
  </si>
  <si>
    <t>40,111</t>
  </si>
  <si>
    <t>rb</t>
  </si>
  <si>
    <t>5,2</t>
  </si>
  <si>
    <t>so1</t>
  </si>
  <si>
    <t>19,382</t>
  </si>
  <si>
    <t>so2</t>
  </si>
  <si>
    <t>31,64</t>
  </si>
  <si>
    <t>so3</t>
  </si>
  <si>
    <t>1,852</t>
  </si>
  <si>
    <t>st1</t>
  </si>
  <si>
    <t>101,001</t>
  </si>
  <si>
    <t>st2</t>
  </si>
  <si>
    <t>29,292</t>
  </si>
  <si>
    <t>stenynove</t>
  </si>
  <si>
    <t>182,752</t>
  </si>
  <si>
    <t>stenypovod</t>
  </si>
  <si>
    <t>343,459</t>
  </si>
  <si>
    <t>stenysieť</t>
  </si>
  <si>
    <t>383,646</t>
  </si>
  <si>
    <t>stropynove</t>
  </si>
  <si>
    <t>stropypovod</t>
  </si>
  <si>
    <t>219,556</t>
  </si>
  <si>
    <t>estropy</t>
  </si>
  <si>
    <t>191,056</t>
  </si>
  <si>
    <t>z1</t>
  </si>
  <si>
    <t>192,374</t>
  </si>
  <si>
    <t>z2</t>
  </si>
  <si>
    <t>156,012</t>
  </si>
  <si>
    <t>zz</t>
  </si>
  <si>
    <t>9</t>
  </si>
  <si>
    <t>esteny</t>
  </si>
  <si>
    <t>176,204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</si>
  <si>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</si>
  <si>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</si>
  <si>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</si>
  <si>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</si>
  <si>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</si>
  <si>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</si>
  <si>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</si>
  <si>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</si>
  <si>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</si>
  <si>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</si>
  <si>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</si>
  <si>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</si>
  <si>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</si>
  <si>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</si>
  <si>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</si>
  <si>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</si>
  <si>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</si>
  <si>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</si>
  <si>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722 - Zdravotechnika - vnútorný vodovod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</si>
  <si>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</si>
  <si>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</si>
  <si>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</si>
  <si>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</si>
  <si>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777 - Podlahy syntetické</t>
  </si>
  <si>
    <t xml:space="preserve">    781 - Dokončovacie práce a obklady</t>
  </si>
  <si>
    <t xml:space="preserve">    783 - Nátery</t>
  </si>
  <si>
    <t xml:space="preserve">    784 - Maľby</t>
  </si>
  <si>
    <t>M - Práce a dodávky M</t>
  </si>
  <si>
    <t xml:space="preserve">    33-M - Montáže dopravných zariadení, skladových zariadení a váh</t>
  </si>
  <si>
    <t xml:space="preserve">    EZS - Rozšírenie EZS</t>
  </si>
  <si>
    <t>HZS - Hodinové zúčtovacie sadzby</t>
  </si>
  <si>
    <t>VRN - Vedľajšie rozpočtové náklady</t>
  </si>
  <si>
    <t xml:space="preserve">    VRN06 - Zariadenie staveniska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</si>
  <si>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</si>
  <si>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</si>
  <si>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</si>
  <si>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</si>
  <si>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</si>
  <si>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</si>
  <si>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</si>
  <si>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</si>
  <si>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</si>
  <si>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</si>
  <si>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</si>
  <si>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</si>
  <si>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</si>
  <si>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</si>
  <si>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</si>
  <si>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</si>
  <si>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</si>
  <si>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113107141</t>
  </si>
  <si>
    <t>Odstránenie krytuv ploche do 200 m2 asfaltového, hr. vrstvy do 50 mm,  -0,09800t</t>
  </si>
  <si>
    <t>m2</t>
  </si>
  <si>
    <t>CS CENEKON 2018 02</t>
  </si>
  <si>
    <t>4</t>
  </si>
  <si>
    <t>1925671285</t>
  </si>
  <si>
    <t>VV</t>
  </si>
  <si>
    <t>"XX</t>
  </si>
  <si>
    <t>"m2" 46,170</t>
  </si>
  <si>
    <t>6,43*0,7</t>
  </si>
  <si>
    <t xml:space="preserve">"XXI" </t>
  </si>
  <si>
    <t>6,35*1,6</t>
  </si>
  <si>
    <t>3,35*0,75</t>
  </si>
  <si>
    <t>Súčet</t>
  </si>
  <si>
    <t>113307131</t>
  </si>
  <si>
    <t>Odstránenie podkladu v ploche do 200 m2 z betónu prostého, hr. vrstvy do 150 mm,  -0,22500t</t>
  </si>
  <si>
    <t>-200030978</t>
  </si>
  <si>
    <t>3</t>
  </si>
  <si>
    <t>132201101</t>
  </si>
  <si>
    <t>Výkop ryhy do šírky 600 mm v horn.3 do 100 m3</t>
  </si>
  <si>
    <t>m3</t>
  </si>
  <si>
    <t>-118544301</t>
  </si>
  <si>
    <t>"nový vstup</t>
  </si>
  <si>
    <t>(3,35+1,95*2)*0,4*(1,6-0,59)</t>
  </si>
  <si>
    <t>(3,0+1,2)*0,4*(1,6-0,59)</t>
  </si>
  <si>
    <t>"prístavba"</t>
  </si>
  <si>
    <t>(1,35+8,62+10,665+8,0+2,9)*0,6*(2,25-1,475)</t>
  </si>
  <si>
    <t>132201109</t>
  </si>
  <si>
    <t>Príplatok k cene za lepivosť pri hĺbení rýh šírky do 600 mm zapažených i nezapažených s urovnaním dna v hornine 3</t>
  </si>
  <si>
    <t>-480609978</t>
  </si>
  <si>
    <t>5</t>
  </si>
  <si>
    <t>132201201</t>
  </si>
  <si>
    <t>Výkop ryhy šírky 600-2000mm horn.3 do 100m3</t>
  </si>
  <si>
    <t>-559964934</t>
  </si>
  <si>
    <t>"prístavbA</t>
  </si>
  <si>
    <t>8,53*0,7*(2,25-1,475)</t>
  </si>
  <si>
    <t>6</t>
  </si>
  <si>
    <t>132201209</t>
  </si>
  <si>
    <t>Príplatok k cenám za lepivosť pri hĺbení rýh š. nad 600 do 2 000 mm zapaž. i nezapažených, s urovnaním dna v hornine 3</t>
  </si>
  <si>
    <t>489466906</t>
  </si>
  <si>
    <t>7</t>
  </si>
  <si>
    <t>162201101</t>
  </si>
  <si>
    <t>Vodorovné premiestnenie výkopku z horniny 1-4 do 20m</t>
  </si>
  <si>
    <t>83217692</t>
  </si>
  <si>
    <t>"medziskládka zásypovej zeminy</t>
  </si>
  <si>
    <t>zz*2</t>
  </si>
  <si>
    <t>8</t>
  </si>
  <si>
    <t>162501102</t>
  </si>
  <si>
    <t>Vodorovné premiestnenie výkopku po spevnenej ceste z horniny tr.1-4, do 100 m3 na vzdialenosť do 3000 m</t>
  </si>
  <si>
    <t>-275315166</t>
  </si>
  <si>
    <t>a1+b1-zz</t>
  </si>
  <si>
    <t>162501105</t>
  </si>
  <si>
    <t>príplatok k cene za každých ďalšich a začatých 1000 m (7x)</t>
  </si>
  <si>
    <t>-1816545857</t>
  </si>
  <si>
    <t>(a1+b1-zz)*7</t>
  </si>
  <si>
    <t>10</t>
  </si>
  <si>
    <t>167101101</t>
  </si>
  <si>
    <t>Nakladanie neuľahnutého výkopku z hornín tr.1-4 do 100 m3</t>
  </si>
  <si>
    <t>1681667411</t>
  </si>
  <si>
    <t>11</t>
  </si>
  <si>
    <t>171209002</t>
  </si>
  <si>
    <t>Poplatok za skladovanie - zemina a kamenivo (17 05) ostatné</t>
  </si>
  <si>
    <t>t</t>
  </si>
  <si>
    <t>1361211839</t>
  </si>
  <si>
    <t>(a1+b1-zz)*1,6</t>
  </si>
  <si>
    <t>12</t>
  </si>
  <si>
    <t>174101001</t>
  </si>
  <si>
    <t>Zásyp sypaninou so zhutnením jám, šachiet, rýh, zárezov alebo okolo objektov do 100 m3</t>
  </si>
  <si>
    <t>223673271</t>
  </si>
  <si>
    <t>"zat" 45,0*(0,1+0,3)*0,5</t>
  </si>
  <si>
    <t>13</t>
  </si>
  <si>
    <t>180401211</t>
  </si>
  <si>
    <t>Založenie trávnika lúčneho výsevom v rovine alebo na svahu do 1:5</t>
  </si>
  <si>
    <t>794491056</t>
  </si>
  <si>
    <t>45</t>
  </si>
  <si>
    <t>14</t>
  </si>
  <si>
    <t>M</t>
  </si>
  <si>
    <t>005720001300</t>
  </si>
  <si>
    <t>Osivá tráv - trávové semeno</t>
  </si>
  <si>
    <t>kg</t>
  </si>
  <si>
    <t>-1973312987</t>
  </si>
  <si>
    <t>45*0,0309 'Přepočítané koeficientom množstva</t>
  </si>
  <si>
    <t>15</t>
  </si>
  <si>
    <t>1813011</t>
  </si>
  <si>
    <t>Dovoz ornice</t>
  </si>
  <si>
    <t>1961225609</t>
  </si>
  <si>
    <t>45,0*0,2</t>
  </si>
  <si>
    <t>16</t>
  </si>
  <si>
    <t>181301103</t>
  </si>
  <si>
    <t>Rozprestretie ornice v rovine , plocha do 500 m2, hr.do 200 mm</t>
  </si>
  <si>
    <t>390743826</t>
  </si>
  <si>
    <t>45,0</t>
  </si>
  <si>
    <t>17</t>
  </si>
  <si>
    <t>183402111</t>
  </si>
  <si>
    <t>Rozrušenie pôdy na hĺbku nad 50 do 15O mm v rovine alebo na svahu do 1:5</t>
  </si>
  <si>
    <t>1391657265</t>
  </si>
  <si>
    <t>18</t>
  </si>
  <si>
    <t>1848520</t>
  </si>
  <si>
    <t>Hnojenie trávnika v rovine alebo na svahu do 1:5 rašelinovým substrátom</t>
  </si>
  <si>
    <t>749166637</t>
  </si>
  <si>
    <t>19</t>
  </si>
  <si>
    <t>1031100001</t>
  </si>
  <si>
    <t>Rašelina zahradná kompostová tr. 2 vlhká</t>
  </si>
  <si>
    <t>l</t>
  </si>
  <si>
    <t>280899184</t>
  </si>
  <si>
    <t>45*5</t>
  </si>
  <si>
    <t>184852010</t>
  </si>
  <si>
    <t>Hnojenie trávnika v rovine alebo na svahu do 1:5 umelým hnojivom</t>
  </si>
  <si>
    <t>1105378225</t>
  </si>
  <si>
    <t>21</t>
  </si>
  <si>
    <t>25191000012</t>
  </si>
  <si>
    <t>Hnojivo záhradné Cererit bezchloridové granulované balené</t>
  </si>
  <si>
    <t>-1062005583</t>
  </si>
  <si>
    <t>45*0,03</t>
  </si>
  <si>
    <t>Zakladanie</t>
  </si>
  <si>
    <t>22</t>
  </si>
  <si>
    <t>271533001</t>
  </si>
  <si>
    <t>Násyp pod základové  konštrukcie so zhutnením z  kameniva hrubého drveného fr.32-63 mm</t>
  </si>
  <si>
    <t>-109060107</t>
  </si>
  <si>
    <t>(3,35+1,95*2)*0,4*0,15</t>
  </si>
  <si>
    <t>(3,0+1,2)*0,4*0,15</t>
  </si>
  <si>
    <t>(1,35+8,62+10,665+8,0+2,9)*0,6*0,15</t>
  </si>
  <si>
    <t>8,53*0,7*0,15</t>
  </si>
  <si>
    <t>23</t>
  </si>
  <si>
    <t>274271304</t>
  </si>
  <si>
    <t>Murivo základových pásov (m3) PREMAC 50x40x25 s betónovou výplňou C 16/20 hr. 400 mm</t>
  </si>
  <si>
    <t>2100575015</t>
  </si>
  <si>
    <t>(1,35+8,62+10,665+8,0+2,9)*0,4*0,5</t>
  </si>
  <si>
    <t>8,53*0,4*0,5</t>
  </si>
  <si>
    <t>24</t>
  </si>
  <si>
    <t>274313521</t>
  </si>
  <si>
    <t>Betón základových pásov, prostý tr. C 12/15</t>
  </si>
  <si>
    <t>1438810325</t>
  </si>
  <si>
    <t>(3,35+1,95*2)*0,4*(1,45-0,5)</t>
  </si>
  <si>
    <t>(3,0+1,2)*0,4*(1,45-0,5)</t>
  </si>
  <si>
    <t>1,75*0,3*(0,5-0,185)*2</t>
  </si>
  <si>
    <t>2,15*0,3*(0,5-0,185)*0,5</t>
  </si>
  <si>
    <t>(1,35+8,62+10,665+8,0+2,9)*0,6*(2,1-1,1)</t>
  </si>
  <si>
    <t>8,53*0,7*(2,1-1,1)</t>
  </si>
  <si>
    <t>25</t>
  </si>
  <si>
    <t>274321312</t>
  </si>
  <si>
    <t>Betón základových pásov, železový (bez výstuže), tr. C 20/25</t>
  </si>
  <si>
    <t>553028023</t>
  </si>
  <si>
    <t>(1,35+8,62+10,665+8,0+2,9)*0,4*0,25</t>
  </si>
  <si>
    <t>8,53*0,4*0,25</t>
  </si>
  <si>
    <t>26</t>
  </si>
  <si>
    <t>274351215</t>
  </si>
  <si>
    <t>Debnenie stien základových pásov, zhotovenie-dielce</t>
  </si>
  <si>
    <t>-1556705997</t>
  </si>
  <si>
    <t>(3,35+1,95*2)*2*(0,59-0,5)</t>
  </si>
  <si>
    <t>(3,0+1,2)*2*(0,59-0,5)</t>
  </si>
  <si>
    <t>1,75*2*(0,5-0,185)*2</t>
  </si>
  <si>
    <t>2,15*2*(0,5-0,185)*0,5</t>
  </si>
  <si>
    <t>(1,35+8,62+8,0+2,9)*2*(1,475-1,1)*0,5</t>
  </si>
  <si>
    <t>8,53*2*(1,475-1,1)*0,5</t>
  </si>
  <si>
    <t>"Zv1</t>
  </si>
  <si>
    <t>(1,35+8,62+10,665+8,0+2,9)*2*0,25</t>
  </si>
  <si>
    <t>8,53*2*0,25</t>
  </si>
  <si>
    <t>27</t>
  </si>
  <si>
    <t>274351216</t>
  </si>
  <si>
    <t>Debnenie stien základových pásov, odstránenie-dielce</t>
  </si>
  <si>
    <t>-76574948</t>
  </si>
  <si>
    <t>28</t>
  </si>
  <si>
    <t>274361821</t>
  </si>
  <si>
    <t>Výstuž základových pásov z ocele 10505</t>
  </si>
  <si>
    <t>-1385739513</t>
  </si>
  <si>
    <t>4,007*0,06"kg/m3"</t>
  </si>
  <si>
    <t>29</t>
  </si>
  <si>
    <t>274361825</t>
  </si>
  <si>
    <t>Výstuž pre murivo základových pásov PREMAC s betónovou výplňou z ocele 10505</t>
  </si>
  <si>
    <t>1423686641</t>
  </si>
  <si>
    <t>dt*0,02</t>
  </si>
  <si>
    <t>30</t>
  </si>
  <si>
    <t>2791000</t>
  </si>
  <si>
    <t>Prestup v základoch pre rozvody ZT</t>
  </si>
  <si>
    <t>ks</t>
  </si>
  <si>
    <t>1903597226</t>
  </si>
  <si>
    <t>31</t>
  </si>
  <si>
    <t>289971211</t>
  </si>
  <si>
    <t>Zhotovenie vrstvy z geotextílie na upravenom povrchu sklon do 1 : 5 , šírky od 0 do 3 m</t>
  </si>
  <si>
    <t>-1815436475</t>
  </si>
  <si>
    <t>"ch" 6,0</t>
  </si>
  <si>
    <t>32</t>
  </si>
  <si>
    <t>6937100002</t>
  </si>
  <si>
    <t>Mulčovacia textília, šxl 1,6x100 m, čierna 50 g/m2, AGROTEX</t>
  </si>
  <si>
    <t>-1055713508</t>
  </si>
  <si>
    <t>6*1,02</t>
  </si>
  <si>
    <t>Zvislé a kompletné konštrukcie</t>
  </si>
  <si>
    <t>33</t>
  </si>
  <si>
    <t>311237012</t>
  </si>
  <si>
    <t>Murivo nosné (m3) z tehál pálených BRITTERM 38 P+D P 10 brúsených, na lepiacu maltu (380x250x249)</t>
  </si>
  <si>
    <t>-1608810710</t>
  </si>
  <si>
    <t>(2,608+8,24+10,04+8,535+1,325)*0,38*(4,15+0,2)</t>
  </si>
  <si>
    <t>-2,5*0,38*1,45*2</t>
  </si>
  <si>
    <t>34</t>
  </si>
  <si>
    <t>311237013</t>
  </si>
  <si>
    <t>Murivo nosné (m3) z tehál pálených BRITTERM 30 P+D P 12 brúsených, na lepiacu maltu (300x250x249)</t>
  </si>
  <si>
    <t>-1401067077</t>
  </si>
  <si>
    <t>8,65*0,3*(4,15+0,2)</t>
  </si>
  <si>
    <t>-2,4*0,3*2,5</t>
  </si>
  <si>
    <t>35</t>
  </si>
  <si>
    <t>311237014</t>
  </si>
  <si>
    <t>Murivo nosné (m3) z tehál pálených BRITTERM 25 P+D P 12 brúsených, na lepiacu maltu (250x375x249)</t>
  </si>
  <si>
    <t>-553405474</t>
  </si>
  <si>
    <t>"atika</t>
  </si>
  <si>
    <t>(14,175+10,5+8,5+8,535+1,045)*0,25*0,25</t>
  </si>
  <si>
    <t>36</t>
  </si>
  <si>
    <t>317165103</t>
  </si>
  <si>
    <t>Prekladový trámec YTONG šírky 125 mm, výšky 124 mm, dĺžky 1500 mm</t>
  </si>
  <si>
    <t>-2070179906</t>
  </si>
  <si>
    <t>"Np1" 2</t>
  </si>
  <si>
    <t>37</t>
  </si>
  <si>
    <t>317165129</t>
  </si>
  <si>
    <t>Prekladový trámec YTONG šírky 150 mm, výšky 124 mm, dĺžky 3000 mm</t>
  </si>
  <si>
    <t>-749327965</t>
  </si>
  <si>
    <t>"Ypt" 2*2</t>
  </si>
  <si>
    <t>38</t>
  </si>
  <si>
    <t>317321315</t>
  </si>
  <si>
    <t>Betón prekladov železový (bez výstuže) tr. C 20/25</t>
  </si>
  <si>
    <t>2032525991</t>
  </si>
  <si>
    <t>"pk1" 3,1*0,33*0,3*2</t>
  </si>
  <si>
    <t>"pk2" 3,0*0,3*0,3</t>
  </si>
  <si>
    <t>39</t>
  </si>
  <si>
    <t>317351107</t>
  </si>
  <si>
    <t>Debnenie prekladu  vrátane podpornej konštrukcie výšky do 4 m zhotovenie</t>
  </si>
  <si>
    <t>-2108035464</t>
  </si>
  <si>
    <t>"pk1" 3,1*2*0,3*2</t>
  </si>
  <si>
    <t>2,5*0,38*2</t>
  </si>
  <si>
    <t>"pk2" 3,0*0,3*2</t>
  </si>
  <si>
    <t>2,4*0,3</t>
  </si>
  <si>
    <t>40</t>
  </si>
  <si>
    <t>317351108</t>
  </si>
  <si>
    <t>Debnenie prekladu  vrátane podpornej konštrukcie výšky do 4 m odstránenie</t>
  </si>
  <si>
    <t>1875910437</t>
  </si>
  <si>
    <t>41</t>
  </si>
  <si>
    <t>317361821</t>
  </si>
  <si>
    <t>Výstuž prekladov z ocele 10505</t>
  </si>
  <si>
    <t>1082073025</t>
  </si>
  <si>
    <t>(32,57+9,24+15,75+4,265)*1,05*0,001</t>
  </si>
  <si>
    <t>42</t>
  </si>
  <si>
    <t>317941121</t>
  </si>
  <si>
    <t>Osadenie oceľových valcovaných nosníkov (na murive) I, IE,U,UE,L do č.12 alebo výšky do 120 mm</t>
  </si>
  <si>
    <t>1153503240</t>
  </si>
  <si>
    <t>0,0272</t>
  </si>
  <si>
    <t>43</t>
  </si>
  <si>
    <t>133310000200</t>
  </si>
  <si>
    <t>Tyč oceľová prierezu L rovnoramenný uholník 50x50x5 mm, ozn. 10 370</t>
  </si>
  <si>
    <t>-649687142</t>
  </si>
  <si>
    <t>0,027*1,08</t>
  </si>
  <si>
    <t>44</t>
  </si>
  <si>
    <t>340239238</t>
  </si>
  <si>
    <t>Zamurovanie otvorov plochy nad 1 do 4 m2 tvárnicami YTONG (300x499x249)</t>
  </si>
  <si>
    <t>1361279384</t>
  </si>
  <si>
    <t>3,0*2,35</t>
  </si>
  <si>
    <t>-2,5*1,45</t>
  </si>
  <si>
    <t>(2,4-1,5)*1,5</t>
  </si>
  <si>
    <t>3,0*2,45</t>
  </si>
  <si>
    <t>3402911</t>
  </si>
  <si>
    <t xml:space="preserve">Dodatočné ukotvenie muriva  kotvami </t>
  </si>
  <si>
    <t>m</t>
  </si>
  <si>
    <t>407090873</t>
  </si>
  <si>
    <t>"zamur.obvod.plášťa</t>
  </si>
  <si>
    <t>2,45*2</t>
  </si>
  <si>
    <t>2,35*2</t>
  </si>
  <si>
    <t>1,5</t>
  </si>
  <si>
    <t>"priečka</t>
  </si>
  <si>
    <t>3,0*4</t>
  </si>
  <si>
    <t>46</t>
  </si>
  <si>
    <t>342272103</t>
  </si>
  <si>
    <t>Priečky z tvárnic YTONG hr. 125 mm P2-500 hladkých, na MVC a maltu YTONG (125x249x599)</t>
  </si>
  <si>
    <t>-903268281</t>
  </si>
  <si>
    <t>3,835*3,0</t>
  </si>
  <si>
    <t>-0,8*1,97</t>
  </si>
  <si>
    <t>-0,6*1,97</t>
  </si>
  <si>
    <t>1,875*0,1</t>
  </si>
  <si>
    <t>47</t>
  </si>
  <si>
    <t>342272104</t>
  </si>
  <si>
    <t>Priečky z tvárnic YTONG hr. 150 mm P2-500 hladkých, na MVC a maltu YTONG (150x249x599)</t>
  </si>
  <si>
    <t>-958512029</t>
  </si>
  <si>
    <t>(0,9+1,07)*3,0</t>
  </si>
  <si>
    <t>48</t>
  </si>
  <si>
    <t>342948115</t>
  </si>
  <si>
    <t>Ukončenie priečok ku konštrukciam montážnou penou</t>
  </si>
  <si>
    <t>-1362378981</t>
  </si>
  <si>
    <t>"k stropu</t>
  </si>
  <si>
    <t>(0,9+1,07)</t>
  </si>
  <si>
    <t>3,835</t>
  </si>
  <si>
    <t>49</t>
  </si>
  <si>
    <t>389361001</t>
  </si>
  <si>
    <t>Doplňujúca výstuž prefabrikovaných konštrukcií z betonárskej ocele pre každý druh a stavebný diel</t>
  </si>
  <si>
    <t>2013104878</t>
  </si>
  <si>
    <t>"pszr" (53,06+26,77)*1,05*0,001</t>
  </si>
  <si>
    <t>"Prv" 31,56*1,05*0,001</t>
  </si>
  <si>
    <t>50</t>
  </si>
  <si>
    <t>389381001</t>
  </si>
  <si>
    <t>Dobetónovanie prefabrikovaných konštrukcií</t>
  </si>
  <si>
    <t>-1355880235</t>
  </si>
  <si>
    <t>"Pszr"</t>
  </si>
  <si>
    <t>8,32*0,25*0,19*2</t>
  </si>
  <si>
    <t>Vodorovné konštrukcie</t>
  </si>
  <si>
    <t>51</t>
  </si>
  <si>
    <t>4111631</t>
  </si>
  <si>
    <t>Keramický strop IT: nosník FERT-KNPV  po osových vzdialenostiach 450mm + vložky KSV MIAKO 23/45,  s podoprením a dobetónovaním medzi vložkami</t>
  </si>
  <si>
    <t>-419331921</t>
  </si>
  <si>
    <t>8,5*10,09</t>
  </si>
  <si>
    <t>3,585*8,5*0,5</t>
  </si>
  <si>
    <t>52</t>
  </si>
  <si>
    <t>411163361</t>
  </si>
  <si>
    <t>Nadbetonávka stropu betónom C 20/25 hrúbky 60 mm</t>
  </si>
  <si>
    <t>360131394</t>
  </si>
  <si>
    <t>53</t>
  </si>
  <si>
    <t>411362412</t>
  </si>
  <si>
    <t>Výstuž stropov doskových, trámových, vložkových, konzolových, balkónových, zo sietí KARI, priemer drôtu 5/5 mm, veľkosť oka 150x150 mm</t>
  </si>
  <si>
    <t>-115267314</t>
  </si>
  <si>
    <t>st1*1,15</t>
  </si>
  <si>
    <t>54</t>
  </si>
  <si>
    <t>411362421</t>
  </si>
  <si>
    <t>Výstuž stropov doskových, trámových, vložkových, konzolových, balkónových, zo sietí KARI, priemer drôtu 6/6 mm, veľkosť oka 100x100 mm</t>
  </si>
  <si>
    <t>-365746945</t>
  </si>
  <si>
    <t xml:space="preserve"> ((2,608+8,24+10,04+8,535+1,325)*0,33 + 8,65*0,3)*1,15</t>
  </si>
  <si>
    <t>55</t>
  </si>
  <si>
    <t>417321414</t>
  </si>
  <si>
    <t>Betón stužujúcich pásov a vencov železový tr. C 20/25</t>
  </si>
  <si>
    <t>1418290285</t>
  </si>
  <si>
    <t>"sv1</t>
  </si>
  <si>
    <t>(2,608+8,24+10,04+8,535+1,325)*0,33*0,29</t>
  </si>
  <si>
    <t>"sv1*</t>
  </si>
  <si>
    <t>8,62*0,3*0,29</t>
  </si>
  <si>
    <t>"sv1**</t>
  </si>
  <si>
    <t>11,2*0,25*0,29</t>
  </si>
  <si>
    <t>"sv2</t>
  </si>
  <si>
    <t>(14,175+8,5+10,5+8,535+1,045)*0,25*(0,25+0,265)*0,5</t>
  </si>
  <si>
    <t>"br</t>
  </si>
  <si>
    <t>(2,608+8,24+10,04+8,535+1,325)*0,33*0,1</t>
  </si>
  <si>
    <t>8,65*0,3*0,1</t>
  </si>
  <si>
    <t>56</t>
  </si>
  <si>
    <t>417351115</t>
  </si>
  <si>
    <t>Debnenie bočníc stužujúcich pásov a vencov vrátane vzpier zhotovenie</t>
  </si>
  <si>
    <t>-554898433</t>
  </si>
  <si>
    <t>(2,608+8,24+10,04+8,535+1,325)*0,29</t>
  </si>
  <si>
    <t>11,2*0,25</t>
  </si>
  <si>
    <t>(14,175+8,5+10,5+8,535+1,045)*2*(0,25+0,265)*0,5</t>
  </si>
  <si>
    <t>(2,608+8,24+10,04+8,535+1,325)*2*0,1</t>
  </si>
  <si>
    <t>8,65*2*0,1</t>
  </si>
  <si>
    <t>57</t>
  </si>
  <si>
    <t>417351116</t>
  </si>
  <si>
    <t>Debnenie bočníc stužujúcich pásov a vencov vrátane vzpier odstránenie</t>
  </si>
  <si>
    <t>-1042875812</t>
  </si>
  <si>
    <t>58</t>
  </si>
  <si>
    <t>417361821</t>
  </si>
  <si>
    <t>Výstuž stužujúcich pásov a vencov z betonárskej ocele 10505</t>
  </si>
  <si>
    <t>-1401381142</t>
  </si>
  <si>
    <t>(139,55+28,86+36,32+7,77+47,0+8,99+189,04+38,63)*1,05*0,001</t>
  </si>
  <si>
    <t>59</t>
  </si>
  <si>
    <t>417391112</t>
  </si>
  <si>
    <t>Montáž obkladu betónových konštrukcií vykonaný súčasne s betónovaním drevocementovou doskou hr. nad 30 mm</t>
  </si>
  <si>
    <t>-1922903096</t>
  </si>
  <si>
    <t>"pk1" 3,1*0,3*2</t>
  </si>
  <si>
    <t>(2,608+8,24+10,04+8,535+1,325)*0,1</t>
  </si>
  <si>
    <t>60</t>
  </si>
  <si>
    <t>591520000700</t>
  </si>
  <si>
    <t>Drevocementová doska KRUPINIT K-50, rozmer 50x2000x500 mm</t>
  </si>
  <si>
    <t>-1843847353</t>
  </si>
  <si>
    <t>13,852*1,05 'Přepočítané koeficientom množstva</t>
  </si>
  <si>
    <t>61</t>
  </si>
  <si>
    <t>434311113</t>
  </si>
  <si>
    <t>Stupne dusané na terén alebo dosku z betónu bez poteru, so zahladením povrchu tr. C 12/15</t>
  </si>
  <si>
    <t>1303538605</t>
  </si>
  <si>
    <t>3,35*3</t>
  </si>
  <si>
    <t>62</t>
  </si>
  <si>
    <t>434351141</t>
  </si>
  <si>
    <t>Debnenie stupňov na podstupňovej doske alebo na teréne pôdorysne priamočiarych zhotovenie</t>
  </si>
  <si>
    <t>897250964</t>
  </si>
  <si>
    <t>3,35*(0,15+0,3)*3</t>
  </si>
  <si>
    <t>0,975*0,2*2</t>
  </si>
  <si>
    <t>63</t>
  </si>
  <si>
    <t>434351142</t>
  </si>
  <si>
    <t>Debnenie stupňov na podstupňovej doske alebo na teréne pôdorysne priamočiarych odstránenie</t>
  </si>
  <si>
    <t>1803014119</t>
  </si>
  <si>
    <t>Komunikácie</t>
  </si>
  <si>
    <t>64</t>
  </si>
  <si>
    <t>564871111</t>
  </si>
  <si>
    <t>Podklad zo štrkodrviny s rozprestretím a zhutnením, po zhutnení hr. 250 mm</t>
  </si>
  <si>
    <t>-1730331576</t>
  </si>
  <si>
    <t>65</t>
  </si>
  <si>
    <t>596811310</t>
  </si>
  <si>
    <t>Kladenie betónovej dlažby komunikacií pre peších do lôžka z kameniva, veľ. do 0,09 m2 plochy do 50 m2</t>
  </si>
  <si>
    <t>1715169416</t>
  </si>
  <si>
    <t>"okap.chodník</t>
  </si>
  <si>
    <t>6,0</t>
  </si>
  <si>
    <t>66</t>
  </si>
  <si>
    <t>592460010100</t>
  </si>
  <si>
    <t>Dlažba betónová Low value PREMAC KLASIKO bezškárová, rozmer 200x100x60 mm, sivá</t>
  </si>
  <si>
    <t>-994939113</t>
  </si>
  <si>
    <t>6*1,01 'Přepočítané koeficientom množstva</t>
  </si>
  <si>
    <t>Úpravy povrchov, podlahy, osadenie</t>
  </si>
  <si>
    <t>67</t>
  </si>
  <si>
    <t>611421231</t>
  </si>
  <si>
    <t>Oprava vnútorných vápenných omietok stropov železobetónových rovných tvárnicových a klenieb, opravovaná plocha nad 5 do 10 %,štuková</t>
  </si>
  <si>
    <t>171935966</t>
  </si>
  <si>
    <t>"stropy pôvodné</t>
  </si>
  <si>
    <t>"A"</t>
  </si>
  <si>
    <t>"102" 5,39</t>
  </si>
  <si>
    <t>"103" 7,24</t>
  </si>
  <si>
    <t>"104" 1,89</t>
  </si>
  <si>
    <t>"105" 3,68</t>
  </si>
  <si>
    <t>"106" 10,3</t>
  </si>
  <si>
    <t>Medzisúčet</t>
  </si>
  <si>
    <t>"E"</t>
  </si>
  <si>
    <t>"107" 115,74</t>
  </si>
  <si>
    <t>"rebrovanie stropu" 0,36*12,65*2*7</t>
  </si>
  <si>
    <t>"101" 11,56</t>
  </si>
  <si>
    <t>68</t>
  </si>
  <si>
    <t>611460122</t>
  </si>
  <si>
    <t>Príprava vnútorného podkladu stropov penetráciou hĺbkovou</t>
  </si>
  <si>
    <t>-1753314722</t>
  </si>
  <si>
    <t>stropypovod-estropy</t>
  </si>
  <si>
    <t>69</t>
  </si>
  <si>
    <t>611461111</t>
  </si>
  <si>
    <t>Príprava vnútorného podkladu stropov, cementový Prednástrek ( 2 mm), ručné nanášanie</t>
  </si>
  <si>
    <t>-1408173476</t>
  </si>
  <si>
    <t>"110" 46,3</t>
  </si>
  <si>
    <t>"111" 53,15</t>
  </si>
  <si>
    <t>70</t>
  </si>
  <si>
    <t>611461203</t>
  </si>
  <si>
    <t>Vnútorná omietka stropov, vápennocementová, strojné nanášanie, MPA 35 L, ľahká, hr. 8 mm</t>
  </si>
  <si>
    <t>1378169404</t>
  </si>
  <si>
    <t>71</t>
  </si>
  <si>
    <t>611466025</t>
  </si>
  <si>
    <t>Príprava vnútorného podkladu stropov Weber - Terranova, podkladný náter weber 700</t>
  </si>
  <si>
    <t>-740566751</t>
  </si>
  <si>
    <t>"A</t>
  </si>
  <si>
    <t>72</t>
  </si>
  <si>
    <t>611481119</t>
  </si>
  <si>
    <t>Potiahnutie vnútorných stropov sklotextílnou mriežkou s celoplošným prilepením</t>
  </si>
  <si>
    <t>617361836</t>
  </si>
  <si>
    <t>73</t>
  </si>
  <si>
    <t>611466089</t>
  </si>
  <si>
    <t>Vnútorná omietka stropov štuková Weber - Terranova, vápennocementová, strojné miešanie, ručné nanášanie, weber.dur štuk IN, hr. 1 mm</t>
  </si>
  <si>
    <t>-875521221</t>
  </si>
  <si>
    <t>74</t>
  </si>
  <si>
    <t>612460122</t>
  </si>
  <si>
    <t>Príprava vnútorného podkladu stien penetráciou hĺbkovou</t>
  </si>
  <si>
    <t>-1599761412</t>
  </si>
  <si>
    <t>"nové murivo  v pôvodnej časti</t>
  </si>
  <si>
    <t>"102" (0,9+0,125)*3,0</t>
  </si>
  <si>
    <t>"103" 3,835*3,0-0,8*1,97</t>
  </si>
  <si>
    <t>"104" 1,06*3,0-0,6*1,97</t>
  </si>
  <si>
    <t>"105" 1,43*3,0-0,8*1,97</t>
  </si>
  <si>
    <t>(0,91+0,9)*3,0</t>
  </si>
  <si>
    <t>"106" (1,06+1,07)*3,0</t>
  </si>
  <si>
    <t>"domurovanie obvod.plášťa</t>
  </si>
  <si>
    <t>(2,5+1,45*2)*0,17</t>
  </si>
  <si>
    <t>1,5*0,21</t>
  </si>
  <si>
    <t>75</t>
  </si>
  <si>
    <t>612481119</t>
  </si>
  <si>
    <t>Potiahnutie vnútorných stien sklotextílnou mriežkou s celoplošným prilepením</t>
  </si>
  <si>
    <t>-459498720</t>
  </si>
  <si>
    <t>stenysieť-esteny</t>
  </si>
  <si>
    <t>76</t>
  </si>
  <si>
    <t>612421231</t>
  </si>
  <si>
    <t>Oprava vnútorných vápenných omietok stien, opravovaná plocha nad 5 do 10 %,štuková</t>
  </si>
  <si>
    <t>-2139720688</t>
  </si>
  <si>
    <t>"A,B</t>
  </si>
  <si>
    <t>"101" 2*(3,3+3,205)*4,0-1,0*1,97-2,3*2,35-2,4*2,4-2,4*1,5</t>
  </si>
  <si>
    <t>(2,4+2,4*2)*0,22</t>
  </si>
  <si>
    <t>(2,3+2,35*2)*0,2</t>
  </si>
  <si>
    <t>(2,4+1,5*2)*0,22</t>
  </si>
  <si>
    <t>"102" (2*1,875+2,76)-2,4*1,5</t>
  </si>
  <si>
    <t>(1,5+1,5)*0,22</t>
  </si>
  <si>
    <t>"103" (1,3*2+5,57)*3,0-1,0*1,97*2</t>
  </si>
  <si>
    <t>"104" (2*1,875+1,06)*3,0-0,6*0,6</t>
  </si>
  <si>
    <t>(0,6+0,6*2)*0,22</t>
  </si>
  <si>
    <t>"105" (2,535+1,875+1,01)*3,0-1,2*0,6</t>
  </si>
  <si>
    <t>(1,2+0,6*2)*0,22</t>
  </si>
  <si>
    <t>"106" 2*(3,3+3,555)*3,0-(1,06+1,07)*3,0-1,2*1,5-1,0*1,97</t>
  </si>
  <si>
    <t>(1,2+1,5*2)*0,22</t>
  </si>
  <si>
    <t>"110" 6,865*4,15-2,3*2,35</t>
  </si>
  <si>
    <t>"111" 4,03*4,15</t>
  </si>
  <si>
    <t>"E</t>
  </si>
  <si>
    <t>"107" 2*(9,21+12,65)*4,4-2,5*1,45*2-2,3*2,35*2-0,6*0,8</t>
  </si>
  <si>
    <t>(2,5+1,45*2)*0,22*2</t>
  </si>
  <si>
    <t>77</t>
  </si>
  <si>
    <t>612462025</t>
  </si>
  <si>
    <t>Príprava vnútorného podkladu stien Weber - Terranova, podkladný náter weber 700</t>
  </si>
  <si>
    <t>-1932985154</t>
  </si>
  <si>
    <t>"C,D</t>
  </si>
  <si>
    <t>penetr</t>
  </si>
  <si>
    <t>78</t>
  </si>
  <si>
    <t>612462119</t>
  </si>
  <si>
    <t>Vnútorná omietka stien štuková Weber - Terranova, vápennocementová, strojné miešanie, ručné nanášanie, weber.dur štuk IN, hr. 1 mm</t>
  </si>
  <si>
    <t>167614883</t>
  </si>
  <si>
    <t>"odpočet"  -obklad</t>
  </si>
  <si>
    <t>stierkasteny</t>
  </si>
  <si>
    <t>79</t>
  </si>
  <si>
    <t>612465111</t>
  </si>
  <si>
    <t>Príprava vnútorného podkladu stien cementový Prednástrek ( 2 mm), ručné nanášanie</t>
  </si>
  <si>
    <t>-647591569</t>
  </si>
  <si>
    <t>"nové konštrukcie</t>
  </si>
  <si>
    <t>"111" 2*(8,65+6,25)*4,15</t>
  </si>
  <si>
    <t>-4,03*4,14</t>
  </si>
  <si>
    <t>-2,4*2,5</t>
  </si>
  <si>
    <t>(2,4+2*2,5)*0,25</t>
  </si>
  <si>
    <t>(2,5+2*1,45)*0,28</t>
  </si>
  <si>
    <t>"110" (8,65+3,33+8,535+1,206)*4,15</t>
  </si>
  <si>
    <t>80</t>
  </si>
  <si>
    <t>612465203</t>
  </si>
  <si>
    <t>Vnútorná omietka stien, vápennocementová, strojné nanášanie, MPA 35 L, ľahká, hr. 10 mm</t>
  </si>
  <si>
    <t>166304492</t>
  </si>
  <si>
    <t>81</t>
  </si>
  <si>
    <t>6124810</t>
  </si>
  <si>
    <t>Rohový profil z pozinkovaného plechu pre hrúbku omietky 8 až 12 mm s integrovanou sklotext.mriežkou</t>
  </si>
  <si>
    <t>994724875</t>
  </si>
  <si>
    <t>"A,C</t>
  </si>
  <si>
    <t>2,4+1,5*2</t>
  </si>
  <si>
    <t>(2,4+2,4*2)</t>
  </si>
  <si>
    <t>(2,3+2,35*2)</t>
  </si>
  <si>
    <t>(1,5+1,5*2)</t>
  </si>
  <si>
    <t>3,0*2</t>
  </si>
  <si>
    <t>(0,6+0,6*2)</t>
  </si>
  <si>
    <t>(1,2+0,6*2)</t>
  </si>
  <si>
    <t>3,0</t>
  </si>
  <si>
    <t>(1,2+1,5*2)</t>
  </si>
  <si>
    <t>(2,5+1,45*2)*2</t>
  </si>
  <si>
    <t>82</t>
  </si>
  <si>
    <t>612481031</t>
  </si>
  <si>
    <t>Rohový profil z pozinkovaného plechu pre hrúbku omietky 8 až 12 mm</t>
  </si>
  <si>
    <t>381437160</t>
  </si>
  <si>
    <t>"F</t>
  </si>
  <si>
    <t>(2,4+2,5*2)*2</t>
  </si>
  <si>
    <t>(2,4+1,45*2)*2</t>
  </si>
  <si>
    <t>4,15</t>
  </si>
  <si>
    <t>83</t>
  </si>
  <si>
    <t>620991121</t>
  </si>
  <si>
    <t>Zakrývanie výplní vonkajších otvorov s rámami a zárubňami, zábradlí, oplechovania, atď. zhotovené z lešenia akýmkoľvek spôsobom</t>
  </si>
  <si>
    <t>2055714684</t>
  </si>
  <si>
    <t>2,4*1,5+1,2*1,5</t>
  </si>
  <si>
    <t>1,5*1,5</t>
  </si>
  <si>
    <t>0,6*0,6</t>
  </si>
  <si>
    <t>1,2*0,6</t>
  </si>
  <si>
    <t>2,5*1,45*2</t>
  </si>
  <si>
    <t>2,23*2,315</t>
  </si>
  <si>
    <t>84</t>
  </si>
  <si>
    <t>622421112</t>
  </si>
  <si>
    <t>Oprava vonkajších omietok stien zo suchých zmesí, hladkých, členitosť I, opravovaná plocha do 10%</t>
  </si>
  <si>
    <t>-1023515794</t>
  </si>
  <si>
    <t>85</t>
  </si>
  <si>
    <t>622421512</t>
  </si>
  <si>
    <t>Oprava vonkajších omietok stien zo suchých zmesí, hladkých, členitosť I, opravovaná plocha nad 40% do 50%</t>
  </si>
  <si>
    <t>-1042488378</t>
  </si>
  <si>
    <t>86</t>
  </si>
  <si>
    <t>622460121</t>
  </si>
  <si>
    <t>Príprava vonkajšieho podkladu stien penetráciou základnou</t>
  </si>
  <si>
    <t>2034535455</t>
  </si>
  <si>
    <t>z1+z2</t>
  </si>
  <si>
    <t>so1+so2+so3</t>
  </si>
  <si>
    <t>87</t>
  </si>
  <si>
    <t>622463025</t>
  </si>
  <si>
    <t>Príprava vonkajšieho podkladu stien Weber - Terranova, podkladný náter weber 700</t>
  </si>
  <si>
    <t>-2060890594</t>
  </si>
  <si>
    <t>88</t>
  </si>
  <si>
    <t>6224641</t>
  </si>
  <si>
    <t>Vonkajšia omietka stien tenkovrstvová Weber - Terranova so samočistiacim efektom a odolná proti pôsobeniu mikroorganizmov, Weber.pas aquaBalance, roztieraná  R 980</t>
  </si>
  <si>
    <t>248812607</t>
  </si>
  <si>
    <t>z1+z2+ost</t>
  </si>
  <si>
    <t>89</t>
  </si>
  <si>
    <t>622465111</t>
  </si>
  <si>
    <t>Vonkajšia omietka stien Weber - Terranova, mramorové zrná, weber.pas marmolit, jemnozrnná</t>
  </si>
  <si>
    <t>362975778</t>
  </si>
  <si>
    <t>"so2- nad UT</t>
  </si>
  <si>
    <t>2,28*((1,12+0,8)*0,5-0,1)</t>
  </si>
  <si>
    <t>9,0*((0,8+0,925)*0,5-0,1)</t>
  </si>
  <si>
    <t>10,5*((0,925+0,515)*0,5-0,1)</t>
  </si>
  <si>
    <t>8,535*((0,59+0,425)*0,5-0,1)</t>
  </si>
  <si>
    <t>1,325*(0,425-0,1)</t>
  </si>
  <si>
    <t>90</t>
  </si>
  <si>
    <t>622481119</t>
  </si>
  <si>
    <t>Potiahnutie vonkajších stien sklotextílnou mriežkou s celoplošným prilepením</t>
  </si>
  <si>
    <t>1630030097</t>
  </si>
  <si>
    <t>"so3</t>
  </si>
  <si>
    <t>"m2" 0,838+0,798+0,216</t>
  </si>
  <si>
    <t>91</t>
  </si>
  <si>
    <t>6252501</t>
  </si>
  <si>
    <t>Doteplenie konštrukcie hr. 160 mm, systém XPS STYRODUR 2800 C , lepený rámovo s prikotvením</t>
  </si>
  <si>
    <t>950678029</t>
  </si>
  <si>
    <t>"z1*</t>
  </si>
  <si>
    <t>(6,35-2,4)*0,3</t>
  </si>
  <si>
    <t>3,65*0,3</t>
  </si>
  <si>
    <t>92</t>
  </si>
  <si>
    <t>625250155</t>
  </si>
  <si>
    <t>Doteplenie konštrukcie hr. 80 mm, systém XPS STYRODUR 2800 C , lepený rámovo s prikotvením</t>
  </si>
  <si>
    <t>-1365583407</t>
  </si>
  <si>
    <t>"So1</t>
  </si>
  <si>
    <t>1,305*(0,425-0,1)</t>
  </si>
  <si>
    <t>(13,45-6,35)*(0,5-0,1)</t>
  </si>
  <si>
    <t>13,29*(0,45-0,1)</t>
  </si>
  <si>
    <t>13,45*((0,705+1,2)*0,5-0,1)</t>
  </si>
  <si>
    <t>"So2</t>
  </si>
  <si>
    <t>(2,28+9,0+10,5+8,535+1,325)*(1,1-0,1)</t>
  </si>
  <si>
    <t>93</t>
  </si>
  <si>
    <t>625252306</t>
  </si>
  <si>
    <t>Kontaktný zatepľovací systém hr. 80 mm weber.therm exclusive (minerálna vlna), skrutkovacie kotvy</t>
  </si>
  <si>
    <t>1438980529</t>
  </si>
  <si>
    <t>"z2</t>
  </si>
  <si>
    <t>(2,28+9,0+10,5+8,535+1,325)*(5,06+0,1)</t>
  </si>
  <si>
    <t>-2,5*1,45*2</t>
  </si>
  <si>
    <t>94</t>
  </si>
  <si>
    <t>625252310</t>
  </si>
  <si>
    <t>Kontaktný zatepľovací systém hr. 160 mm weber.therm exclusive (minerálna vlna), skrutkovacie kotvy</t>
  </si>
  <si>
    <t>-526785695</t>
  </si>
  <si>
    <t>"z1</t>
  </si>
  <si>
    <t>(1,305+13,45*2+13,29)*(5,06+0,1)</t>
  </si>
  <si>
    <t>-2,4*2,4</t>
  </si>
  <si>
    <t>-2,4*1,5</t>
  </si>
  <si>
    <t>-1,5*1,5</t>
  </si>
  <si>
    <t>-1,2*0,6</t>
  </si>
  <si>
    <t>-0,6*0,6</t>
  </si>
  <si>
    <t>-1,2*1,5</t>
  </si>
  <si>
    <t>95</t>
  </si>
  <si>
    <t>625252341</t>
  </si>
  <si>
    <t>Kontaktný zatepľovací systém ostenia hr. 30 mm weber.therm exclusive (minerálna vlna)</t>
  </si>
  <si>
    <t>452451159</t>
  </si>
  <si>
    <t>(2,5+1,45*2)*0,27*2</t>
  </si>
  <si>
    <t>(2,4+2,4*2)*0,16</t>
  </si>
  <si>
    <t>(2,4+1,5*2)*0,27</t>
  </si>
  <si>
    <t>(1,5+1,5*2)*0,27</t>
  </si>
  <si>
    <t>(0,6+0,6*2)*0,27</t>
  </si>
  <si>
    <t>(1,2+0,6*2)*0,27</t>
  </si>
  <si>
    <t>(1,2+1,5*2)*0,27</t>
  </si>
  <si>
    <t>(2,5+1,45*2)*0,18*2</t>
  </si>
  <si>
    <t>96</t>
  </si>
  <si>
    <t>6279910</t>
  </si>
  <si>
    <t>Tesnenie styku zateplenia sokla a okapového chodníka  PE šnúrou DN10mm  trvale pružným tmeslom, ozn.Tes</t>
  </si>
  <si>
    <t>-1273177670</t>
  </si>
  <si>
    <t>97</t>
  </si>
  <si>
    <t>627991006</t>
  </si>
  <si>
    <t>Tesnenie škár obvodového plášťa pruhom polyuretánu 2x40-60-80 mm</t>
  </si>
  <si>
    <t>-1009251720</t>
  </si>
  <si>
    <t>"pod sokl.profilom" 34,43</t>
  </si>
  <si>
    <t>"pod parapetmi" 16,9</t>
  </si>
  <si>
    <t>"pod atik.plechom" 74,75</t>
  </si>
  <si>
    <t>98</t>
  </si>
  <si>
    <t>631315511</t>
  </si>
  <si>
    <t>Mazanina z betónu prostého (m3) tr. C 12/15 hr.nad 120 do 240 mm</t>
  </si>
  <si>
    <t>408137660</t>
  </si>
  <si>
    <t>"podkladný betón</t>
  </si>
  <si>
    <t>"vstup</t>
  </si>
  <si>
    <t>3,35*2,35*0,15</t>
  </si>
  <si>
    <t>3,0*1,6*0,15</t>
  </si>
  <si>
    <t>"prístavba</t>
  </si>
  <si>
    <t>10,565*9,03*0,15</t>
  </si>
  <si>
    <t>3,71*9,03*0,5*0,15</t>
  </si>
  <si>
    <t>99</t>
  </si>
  <si>
    <t>631325711</t>
  </si>
  <si>
    <t>Mazanina z betónu vystužená oceľovými vláknami (Dramix) (m3) tr.C25/30 hr. nad 120 do 240 mm</t>
  </si>
  <si>
    <t>286951532</t>
  </si>
  <si>
    <t>(6,0*6+3,0*3)*0,25*0,05</t>
  </si>
  <si>
    <t>p4*0,15</t>
  </si>
  <si>
    <t>100</t>
  </si>
  <si>
    <t>631316112</t>
  </si>
  <si>
    <t>Povrchová úprava vsypovou zmesou pre priemyselné (pancierové) podlahy, cementom - Durostone, stredne ťažká prevádzka, hr. vsypu 3 mm</t>
  </si>
  <si>
    <t>575343482</t>
  </si>
  <si>
    <t>101</t>
  </si>
  <si>
    <t>6313191</t>
  </si>
  <si>
    <t>Príplatok za dodatočne rezané zmrašťovacie škáry</t>
  </si>
  <si>
    <t>1780473501</t>
  </si>
  <si>
    <t>102</t>
  </si>
  <si>
    <t>631319155</t>
  </si>
  <si>
    <t>Príplatok za prehlad. povrchu betónovej mazaniny min. tr.C 8/10 oceľ. hlad. hr. 120-240 mm</t>
  </si>
  <si>
    <t>181139836</t>
  </si>
  <si>
    <t>103</t>
  </si>
  <si>
    <t>631319175</t>
  </si>
  <si>
    <t>Príplatok za strhnutie povrchu mazaniny latou pre hr. obidvoch vrstiev mazaniny nad 120 do 240 mm</t>
  </si>
  <si>
    <t>-700967574</t>
  </si>
  <si>
    <t>104</t>
  </si>
  <si>
    <t>631351101</t>
  </si>
  <si>
    <t>Debnenie stien, rýh a otvorov v podlahách zhotovenie</t>
  </si>
  <si>
    <t>760814103</t>
  </si>
  <si>
    <t>(2,2+9,0+10,565+8,62+1,35)*0,15</t>
  </si>
  <si>
    <t>105</t>
  </si>
  <si>
    <t>631351102</t>
  </si>
  <si>
    <t>Debnenie stien, rýh a otvorov v podlahách odstránenie</t>
  </si>
  <si>
    <t>353173913</t>
  </si>
  <si>
    <t>106</t>
  </si>
  <si>
    <t>631362422</t>
  </si>
  <si>
    <t>Výstuž mazanín z betónov (z kameniva) a z ľahkých betónov zo sietí KARI, priemer drôtu 6/6 mm, veľkosť oka 150x150 mm</t>
  </si>
  <si>
    <t>-1824858840</t>
  </si>
  <si>
    <t>3,35*2,35*1,15</t>
  </si>
  <si>
    <t>3,0*1,6*1,15</t>
  </si>
  <si>
    <t>10,565*9,03*1,15</t>
  </si>
  <si>
    <t>3,71*9,03*0,5*1,15</t>
  </si>
  <si>
    <t>107</t>
  </si>
  <si>
    <t>631501111</t>
  </si>
  <si>
    <t>Násyp s utlačením a urovnaním povrchu z kameniva ťaženého hrubého a drobného</t>
  </si>
  <si>
    <t>481126795</t>
  </si>
  <si>
    <t>2,55*1,95*(0,585-0,185)</t>
  </si>
  <si>
    <t>2,6*1,2*(0,585-0,185)*0,5</t>
  </si>
  <si>
    <t xml:space="preserve">"prístavba (vrstvy a frakcie podľa PD- skladba podláh) </t>
  </si>
  <si>
    <t>8,2*6,18*(0,575+0,8)*0,5</t>
  </si>
  <si>
    <t>3,63*0,6*0,8</t>
  </si>
  <si>
    <t>6,795*1,35*0,8</t>
  </si>
  <si>
    <t>(6,795+3,305)*0,5*(8,63-1,35)*(0,575+0,8)*0,5</t>
  </si>
  <si>
    <t>108</t>
  </si>
  <si>
    <t>632311001</t>
  </si>
  <si>
    <t>Brúsenie nerovností betónových podláh - zbrúsenie povlaku hrúbky do 2 mm</t>
  </si>
  <si>
    <t>-1974049692</t>
  </si>
  <si>
    <t>"XIII</t>
  </si>
  <si>
    <t>"XII"</t>
  </si>
  <si>
    <t>"102" 9,1</t>
  </si>
  <si>
    <t>"103" 2,75</t>
  </si>
  <si>
    <t>"104" 2,19</t>
  </si>
  <si>
    <t>"105" 3,09</t>
  </si>
  <si>
    <t>"106" 11,0</t>
  </si>
  <si>
    <t>109</t>
  </si>
  <si>
    <t>632452613</t>
  </si>
  <si>
    <t>Cementová samonivelizačná stierka, pevnosti v tlaku 20 MPa, hr. 5 mm</t>
  </si>
  <si>
    <t>-1473290354</t>
  </si>
  <si>
    <t>110</t>
  </si>
  <si>
    <t>6324630</t>
  </si>
  <si>
    <t>Príprava podkladu betónových podláh, emulzia na zvýšenie priľnavosti weber.betonkontakt</t>
  </si>
  <si>
    <t>-1320257716</t>
  </si>
  <si>
    <t>111</t>
  </si>
  <si>
    <t>642942111</t>
  </si>
  <si>
    <t>Osadenie oceľovej dverovej zárubne alebo rámu, plochy otvoru do 2,5 m2</t>
  </si>
  <si>
    <t>1580916935</t>
  </si>
  <si>
    <t>112</t>
  </si>
  <si>
    <t>553310009900</t>
  </si>
  <si>
    <t xml:space="preserve">Zárubňa oceľová CgU šxv 1000x1970 mm pre požiarne jednokrídlové dvere, </t>
  </si>
  <si>
    <t>-282801945</t>
  </si>
  <si>
    <t>113</t>
  </si>
  <si>
    <t>5533100091</t>
  </si>
  <si>
    <t>Zárubňa oceľová CgU šxvxhr 1000x1970x160 mm L</t>
  </si>
  <si>
    <t>2123313002</t>
  </si>
  <si>
    <t>114</t>
  </si>
  <si>
    <t>553310007500</t>
  </si>
  <si>
    <t>Zárubňa oceľová CgU šxvxhr 800x1970x100 mm L</t>
  </si>
  <si>
    <t>1758894064</t>
  </si>
  <si>
    <t>115</t>
  </si>
  <si>
    <t>553310007200</t>
  </si>
  <si>
    <t>Zárubňa oceľová CgU šxvxhr 600x1970x100 mm P</t>
  </si>
  <si>
    <t>588630650</t>
  </si>
  <si>
    <t>Ostatné konštrukcie a práce-búranie</t>
  </si>
  <si>
    <t>116</t>
  </si>
  <si>
    <t>916561112</t>
  </si>
  <si>
    <t>Osadenie záhonového alebo parkového obrubníka betón., do lôžka z bet. pros. tr. C 16/20 s bočnou oporou</t>
  </si>
  <si>
    <t>-5730154</t>
  </si>
  <si>
    <t>10,4+0,5+7,5</t>
  </si>
  <si>
    <t>117</t>
  </si>
  <si>
    <t>592170001800</t>
  </si>
  <si>
    <t>Obrubník PREMAC parkový, lxšxv 1000x50x200 mm, sivá</t>
  </si>
  <si>
    <t>889355391</t>
  </si>
  <si>
    <t>18,4*1,01 'Přepočítané koeficientom množstva</t>
  </si>
  <si>
    <t>118</t>
  </si>
  <si>
    <t>919735111</t>
  </si>
  <si>
    <t>Rezanie existujúceho asfaltového krytu alebo podkladu hĺbky do 50 mm</t>
  </si>
  <si>
    <t>-1017252019</t>
  </si>
  <si>
    <t>"XX" 26,22</t>
  </si>
  <si>
    <t>"XXI" 11,05</t>
  </si>
  <si>
    <t>119</t>
  </si>
  <si>
    <t>919735123</t>
  </si>
  <si>
    <t>Rezanie existujúceho betónového krytu alebo podkladu hĺbky nad 100 do 150 mm</t>
  </si>
  <si>
    <t>-191691495</t>
  </si>
  <si>
    <t>120</t>
  </si>
  <si>
    <t>931961115</t>
  </si>
  <si>
    <t>Vložky do dilatačných škár zvislé, z polystyrénovej dosky hr. 20 mm</t>
  </si>
  <si>
    <t>-1205539016</t>
  </si>
  <si>
    <t>"Dil</t>
  </si>
  <si>
    <t>"dilatácia nových základov v styku s existujúcimi</t>
  </si>
  <si>
    <t>0,4*(1,45-0,5)*3</t>
  </si>
  <si>
    <t>0,3*(0,5-0,185)*2</t>
  </si>
  <si>
    <t>0,7*1,0*2</t>
  </si>
  <si>
    <t>0,4*0,75*2</t>
  </si>
  <si>
    <t>0,7*1,75</t>
  </si>
  <si>
    <t>"podkl.betón</t>
  </si>
  <si>
    <t>9,0*0,15*3</t>
  </si>
  <si>
    <t>14,175*0,15</t>
  </si>
  <si>
    <t>"styk hornej stavby</t>
  </si>
  <si>
    <t>(0,38+0,3+0,4)*4,15</t>
  </si>
  <si>
    <t>12,055*0,35</t>
  </si>
  <si>
    <t>12,055*(5,06-4,15)</t>
  </si>
  <si>
    <t>121</t>
  </si>
  <si>
    <t>9389020</t>
  </si>
  <si>
    <t xml:space="preserve">Očistenie povrchu  konštrukcií umytím </t>
  </si>
  <si>
    <t>-382617306</t>
  </si>
  <si>
    <t>122</t>
  </si>
  <si>
    <t>938902071</t>
  </si>
  <si>
    <t>Očistenie povrchu  konštrukcií tlakovou vodou</t>
  </si>
  <si>
    <t>-1326191391</t>
  </si>
  <si>
    <t>z1+so1</t>
  </si>
  <si>
    <t>123</t>
  </si>
  <si>
    <t>941942001</t>
  </si>
  <si>
    <t>Montáž lešenia rámového systémového s podlahami šírky do 0,75 m, výšky do 10 m</t>
  </si>
  <si>
    <t>-51926631</t>
  </si>
  <si>
    <t>(1,305+13,45*2+13,29)*(5,06+0,75)</t>
  </si>
  <si>
    <t>(2,28+9,0+10,5+8,535+1,325)*(5,06+0,6)</t>
  </si>
  <si>
    <t>124</t>
  </si>
  <si>
    <t>941942801</t>
  </si>
  <si>
    <t>Demontáž lešenia rámového systémového s podlahami šírky do 0,75 m, výšky do 10 m</t>
  </si>
  <si>
    <t>1731228876</t>
  </si>
  <si>
    <t>125</t>
  </si>
  <si>
    <t>941942901</t>
  </si>
  <si>
    <t>Príplatok za prvý a každý ďalší i začatý týždeň použitia lešenia rámového systémového šírky do 0,75 m, výšky do 10 m</t>
  </si>
  <si>
    <t>2090291600</t>
  </si>
  <si>
    <t>a9*2</t>
  </si>
  <si>
    <t>126</t>
  </si>
  <si>
    <t>941955002</t>
  </si>
  <si>
    <t>Lešenie ľahké pracovné pomocné s výškou lešeňovej podlahy nad 1,20 do 1,90 m</t>
  </si>
  <si>
    <t>-1628784630</t>
  </si>
  <si>
    <t>127</t>
  </si>
  <si>
    <t>941955003</t>
  </si>
  <si>
    <t>Lešenie ľahké pracovné pomocné s výškou lešeňovej podlahy nad 1,90 do 2,50 m</t>
  </si>
  <si>
    <t>225918356</t>
  </si>
  <si>
    <t>128</t>
  </si>
  <si>
    <t>953946507</t>
  </si>
  <si>
    <t>WEBER - TERRANOVA soklový profil LO 83 mm (hliníkový)</t>
  </si>
  <si>
    <t>2097671007</t>
  </si>
  <si>
    <t>129</t>
  </si>
  <si>
    <t>953946515</t>
  </si>
  <si>
    <t>WEBER - TERRANOVA soklový profil LO 163 mm (hliníkový)</t>
  </si>
  <si>
    <t>-1435746140</t>
  </si>
  <si>
    <t>130</t>
  </si>
  <si>
    <t>953946521</t>
  </si>
  <si>
    <t>WEBER - TERRANOVA rohový ochranný profil s integrovanou sieťovinou LK Al 100 (hliníkový), ozn.Pr1</t>
  </si>
  <si>
    <t>-1317178686</t>
  </si>
  <si>
    <t>131</t>
  </si>
  <si>
    <t>953946521.1</t>
  </si>
  <si>
    <t>WEBER - TERRANOVA rohový ochranný profil s integrovanou sieťovinou LK Al 100 (hliníkový) s fexibilným uhlom ozn.Pr1*</t>
  </si>
  <si>
    <t>-514144753</t>
  </si>
  <si>
    <t>5,69*2</t>
  </si>
  <si>
    <t>132</t>
  </si>
  <si>
    <t>953996601</t>
  </si>
  <si>
    <t>WEBER - TERRANOVA okapnička na soklový profil PVC LO s tkaninou, ozn.Sp1,Sp2</t>
  </si>
  <si>
    <t>-2035889529</t>
  </si>
  <si>
    <t>34,43+13,0</t>
  </si>
  <si>
    <t>133</t>
  </si>
  <si>
    <t>953996610</t>
  </si>
  <si>
    <t>WEBER - TERRANOVA dilatačný profil rohový s pryžovou dillat.páskou</t>
  </si>
  <si>
    <t>7313925</t>
  </si>
  <si>
    <t>"pr4" 11,48</t>
  </si>
  <si>
    <t>"Dil" 27,5</t>
  </si>
  <si>
    <t>134</t>
  </si>
  <si>
    <t>953996616</t>
  </si>
  <si>
    <t>WEBER - TERRANOVA začisťovací okenný profil s tkaninou 6 mm (plastový), ozn.Pr2</t>
  </si>
  <si>
    <t>1143633329</t>
  </si>
  <si>
    <t>135</t>
  </si>
  <si>
    <t>953996620</t>
  </si>
  <si>
    <t>WEBER - TERRANOVA nadokenný profil so skrytou okapničkou LK plast, ozn.Pr3</t>
  </si>
  <si>
    <t>272445903</t>
  </si>
  <si>
    <t>136</t>
  </si>
  <si>
    <t>959947111</t>
  </si>
  <si>
    <t>Osadenie oceľ. kotevných a montážnych prvkov do 20 kg</t>
  </si>
  <si>
    <t>1617476853</t>
  </si>
  <si>
    <t>137</t>
  </si>
  <si>
    <t>5530000101</t>
  </si>
  <si>
    <t>Prechodka z oceľovej rúry d=150mm, dĺžka 300mm, pre prestup strešnej vpuste, ozn.Vp</t>
  </si>
  <si>
    <t>-568570482</t>
  </si>
  <si>
    <t>138</t>
  </si>
  <si>
    <t>961043111</t>
  </si>
  <si>
    <t>Búranie základov alebo vybúranie otvorov plochy nad 4 m2 z betónu prostého alebo preloženého kameňom,  -2,20000t</t>
  </si>
  <si>
    <t>-554437859</t>
  </si>
  <si>
    <t>"XIX"</t>
  </si>
  <si>
    <t>"konštrukcia nakladacej rampy vrátane základov</t>
  </si>
  <si>
    <t>"m2" 21,33*0,25</t>
  </si>
  <si>
    <t>9,76*0,3*1,5</t>
  </si>
  <si>
    <t>"XXII</t>
  </si>
  <si>
    <t>"podmurovka oplotenia včetne základu</t>
  </si>
  <si>
    <t>(12,62+8,075+4,33+2,2350)*0,4*1,0</t>
  </si>
  <si>
    <t>3,9*(0,6+0,3)*1,0</t>
  </si>
  <si>
    <t>139</t>
  </si>
  <si>
    <t>962031132</t>
  </si>
  <si>
    <t>Búranie priečok alebo vybúranie otvorov plochy nad 4 m2 z tehál pálených, plných alebo dutých hr. do 150 mm,  -0,19600t</t>
  </si>
  <si>
    <t>-53283328</t>
  </si>
  <si>
    <t>"VIII</t>
  </si>
  <si>
    <t>2,81*3,0-0,6*1,97-0,8*1,97</t>
  </si>
  <si>
    <t>1,06*3,0-0,6*1,97</t>
  </si>
  <si>
    <t>1,25*3,0</t>
  </si>
  <si>
    <t>0,5*3,0</t>
  </si>
  <si>
    <t>0,98*3,0-0,8*1,97</t>
  </si>
  <si>
    <t>0,285*3,0*2</t>
  </si>
  <si>
    <t>"m2" 0,9*3</t>
  </si>
  <si>
    <t>140</t>
  </si>
  <si>
    <t>962032231</t>
  </si>
  <si>
    <t>Búranie muriva alebo vybúranie otvorov plochy nad 4 m2 nadzákladového z tehál pálených, vápenopieskových, cementových na maltu,  -1,90500t</t>
  </si>
  <si>
    <t>1817300307</t>
  </si>
  <si>
    <t>"III</t>
  </si>
  <si>
    <t>3,0*2,45*0,35</t>
  </si>
  <si>
    <t>3,0*2,35*0,125</t>
  </si>
  <si>
    <t>2,4*2,4*0,1</t>
  </si>
  <si>
    <t>141</t>
  </si>
  <si>
    <t>963042819</t>
  </si>
  <si>
    <t>Búranie akýchkoľvek betónových schodiskových stupňov zhotovených na mieste,  -0,07000t</t>
  </si>
  <si>
    <t>-1338994552</t>
  </si>
  <si>
    <t>"X</t>
  </si>
  <si>
    <t>2,5*2</t>
  </si>
  <si>
    <t>142</t>
  </si>
  <si>
    <t>964011221</t>
  </si>
  <si>
    <t>Vybúranie dielcov plotových železobetónových prefabrikovaných, dľ. do 3 m, do 75 kg/m,  -2,40000t</t>
  </si>
  <si>
    <t>1466634784</t>
  </si>
  <si>
    <t xml:space="preserve">"XXII" </t>
  </si>
  <si>
    <t>(12,62+8,075+4,33+2,235)*2,4*0,1</t>
  </si>
  <si>
    <t>143</t>
  </si>
  <si>
    <t>964076221</t>
  </si>
  <si>
    <t>Vybúranie valcovaných nosníkov uložených v murive betónovom alebo kamennom hm. do 20 kg/m,  -1,25800t</t>
  </si>
  <si>
    <t>-599513569</t>
  </si>
  <si>
    <t>"nosníky oplotenia</t>
  </si>
  <si>
    <t>3,0*15,0*31*0,001</t>
  </si>
  <si>
    <t>144</t>
  </si>
  <si>
    <t>9650817</t>
  </si>
  <si>
    <t>Búranie keramického soklíka výšky 15cm,  -0,003000t</t>
  </si>
  <si>
    <t>-1630944635</t>
  </si>
  <si>
    <t>"102" 2*(2,7+3,3)-0,98-0,8</t>
  </si>
  <si>
    <t>"103" 2,81*2+0,98-0,8</t>
  </si>
  <si>
    <t>"104" (0,9+2*0,7)-0,6*2</t>
  </si>
  <si>
    <t>2*(1,1+1,06)-0,6</t>
  </si>
  <si>
    <t>"105" 2*(2,16+1,43)-0,8</t>
  </si>
  <si>
    <t>"106" 2*(3,555+3,3)-0,8-0,9+0,63*2</t>
  </si>
  <si>
    <t>145</t>
  </si>
  <si>
    <t>965081712</t>
  </si>
  <si>
    <t>Búranie dlažieb, bez podklad. lôžka z xylolit., alebo keramických dlaždíc hr. do 10 mm,  -0,02000t</t>
  </si>
  <si>
    <t>-29328374</t>
  </si>
  <si>
    <t>146</t>
  </si>
  <si>
    <t>965081812</t>
  </si>
  <si>
    <t>Búranie dlažieb, z kamen., cement., terazzových, čadičových alebo keramických, hr. nad 10 mm,  -0,06500t</t>
  </si>
  <si>
    <t>-166060800</t>
  </si>
  <si>
    <t>147</t>
  </si>
  <si>
    <t>965082941</t>
  </si>
  <si>
    <t>Odstránenie násypu pod podlahami alebo na strechách, hr.nad 200 mm,  -1,40000t</t>
  </si>
  <si>
    <t>-526274162</t>
  </si>
  <si>
    <t xml:space="preserve">"konštrukcia nakladacej rampy </t>
  </si>
  <si>
    <t>"m2" 21,33*0,75</t>
  </si>
  <si>
    <t>148</t>
  </si>
  <si>
    <t>967031132</t>
  </si>
  <si>
    <t>Prikresanie rovných ostení, bez odstupu, po hrubom vybúraní otvorov, v murive tehl. na maltu,  -0,05700t</t>
  </si>
  <si>
    <t>412169</t>
  </si>
  <si>
    <t>(3,0+2*2,45)*0,35</t>
  </si>
  <si>
    <t>(3,0+2*2,35)*0,125</t>
  </si>
  <si>
    <t>0,16*3,0*5</t>
  </si>
  <si>
    <t>"IX</t>
  </si>
  <si>
    <t>2*(0,6+0,8)*0,15</t>
  </si>
  <si>
    <t>149</t>
  </si>
  <si>
    <t>967031733</t>
  </si>
  <si>
    <t>Prikresanie plošné, muriva z akýchkoľvek tehál pálených na akúkoľvek maltu hr. do 150 mm,  -0,27500t</t>
  </si>
  <si>
    <t>-1964427055</t>
  </si>
  <si>
    <t>"VII</t>
  </si>
  <si>
    <t>1,97*0,2*2</t>
  </si>
  <si>
    <t>150</t>
  </si>
  <si>
    <t>968061125</t>
  </si>
  <si>
    <t>Vyvesenie dreveného dverného krídla do suti plochy do 2 m2, -0,02400t</t>
  </si>
  <si>
    <t>1768288338</t>
  </si>
  <si>
    <t>151</t>
  </si>
  <si>
    <t>968071112</t>
  </si>
  <si>
    <t>Vyvesenie kovového okenného krídla do suti plochy do 1, 5 m2</t>
  </si>
  <si>
    <t>-248073197</t>
  </si>
  <si>
    <t>"I" 3</t>
  </si>
  <si>
    <t>152</t>
  </si>
  <si>
    <t>968071113</t>
  </si>
  <si>
    <t>Vyvesenie kovového okenného krídla do suti plochy nad 1, 5 m2</t>
  </si>
  <si>
    <t>-1317079583</t>
  </si>
  <si>
    <t>"I</t>
  </si>
  <si>
    <t>153</t>
  </si>
  <si>
    <t>968071136</t>
  </si>
  <si>
    <t>Vyvesenie kovového krídla vrát do suti plochy do 4 m2</t>
  </si>
  <si>
    <t>-987150510</t>
  </si>
  <si>
    <t>"IV</t>
  </si>
  <si>
    <t>3*2</t>
  </si>
  <si>
    <t>154</t>
  </si>
  <si>
    <t>968072354</t>
  </si>
  <si>
    <t>Vybúranie kovových rámov okien dvojitých alebo zdvojených, plochy do 1 m2,  -0,08900t</t>
  </si>
  <si>
    <t>895282714</t>
  </si>
  <si>
    <t>155</t>
  </si>
  <si>
    <t>968072355</t>
  </si>
  <si>
    <t>Vybúranie kovových rámov okien dvojitých alebo zdvojených, plochy do 2 m2,  -0,06100t</t>
  </si>
  <si>
    <t>-1347800826</t>
  </si>
  <si>
    <t>1,2*1,5</t>
  </si>
  <si>
    <t>156</t>
  </si>
  <si>
    <t>968072356</t>
  </si>
  <si>
    <t>Vybúranie kovových rámov okien dvojitých alebo zdvojených, plochy do 4 m2,  -0,05300t</t>
  </si>
  <si>
    <t>116432117</t>
  </si>
  <si>
    <t>2,4*1,5*2</t>
  </si>
  <si>
    <t>157</t>
  </si>
  <si>
    <t>968072357</t>
  </si>
  <si>
    <t>Vybúranie kovových rámov okien dvojitých alebo zdvojených, plochy nad 4 m2,  -0,05000t</t>
  </si>
  <si>
    <t>-903191765</t>
  </si>
  <si>
    <t>"II</t>
  </si>
  <si>
    <t>158</t>
  </si>
  <si>
    <t>968072455</t>
  </si>
  <si>
    <t>Vybúranie kovových dverových zárubní plochy do 2 m2,  -0,07600t</t>
  </si>
  <si>
    <t>29236582</t>
  </si>
  <si>
    <t>"VI</t>
  </si>
  <si>
    <t>0,8*1,97*3</t>
  </si>
  <si>
    <t>0,6*1,97*2</t>
  </si>
  <si>
    <t>159</t>
  </si>
  <si>
    <t>968072558</t>
  </si>
  <si>
    <t>Vybúranie kovových vrát plochy do 5 m2,  -0,06000t</t>
  </si>
  <si>
    <t>1972271468</t>
  </si>
  <si>
    <t>2,4*2,4*3</t>
  </si>
  <si>
    <t>160</t>
  </si>
  <si>
    <t>968072876</t>
  </si>
  <si>
    <t>Vybúranie a vybratie mreží nad 2 m2,  -0,00200t</t>
  </si>
  <si>
    <t>827771212</t>
  </si>
  <si>
    <t>"V</t>
  </si>
  <si>
    <t>1,3*0,65</t>
  </si>
  <si>
    <t>1,3*1,55</t>
  </si>
  <si>
    <t>0,7*0,65</t>
  </si>
  <si>
    <t>2,5*1,55*2</t>
  </si>
  <si>
    <t>161</t>
  </si>
  <si>
    <t>971033531</t>
  </si>
  <si>
    <t>Vybúranie otvorov v murive tehl. plochy do 1 m2 hr. do 150 mm,  -0,28100t</t>
  </si>
  <si>
    <t>-1044863047</t>
  </si>
  <si>
    <t>(0,6*0,8)</t>
  </si>
  <si>
    <t>162</t>
  </si>
  <si>
    <t>971036012</t>
  </si>
  <si>
    <t>Jadrové vrty diamantovými korunkami  D 125 mm do stien - murivo tehlové -0,00021t</t>
  </si>
  <si>
    <t>cm</t>
  </si>
  <si>
    <t>-442417012</t>
  </si>
  <si>
    <t>"XV</t>
  </si>
  <si>
    <t>163</t>
  </si>
  <si>
    <t>972056009</t>
  </si>
  <si>
    <t>Jadrové vrty diamantovými korunkami do D 100 mm do stropov - železobetónových -0,00019t</t>
  </si>
  <si>
    <t>-22694772</t>
  </si>
  <si>
    <t>164</t>
  </si>
  <si>
    <t>974031664</t>
  </si>
  <si>
    <t>Vysekávanie rýh v tehl. murive pre vťahov. nosníkov hĺbke do 150 mm,  -0,04200t</t>
  </si>
  <si>
    <t>-376526409</t>
  </si>
  <si>
    <t>"VII" 1,2*2</t>
  </si>
  <si>
    <t>"IX" 0,8</t>
  </si>
  <si>
    <t>165</t>
  </si>
  <si>
    <t>9760711</t>
  </si>
  <si>
    <t>Vybúranie  a demontáž rebríka pre spätnú montáží,  -0,03700t</t>
  </si>
  <si>
    <t>-1848435636</t>
  </si>
  <si>
    <t>"XIV" 6,5</t>
  </si>
  <si>
    <t>166</t>
  </si>
  <si>
    <t>978011121</t>
  </si>
  <si>
    <t>Otlčenie omietok stropov vnútorných vápenných alebo vápennocementových v rozsahu do 10 %,  -0,00400t</t>
  </si>
  <si>
    <t>-579707107</t>
  </si>
  <si>
    <t>167</t>
  </si>
  <si>
    <t>978013121</t>
  </si>
  <si>
    <t>Otlčenie omietok stien vnútorných vápenných alebo vápennocementových v rozsahu do 10 %,  -0,00400t</t>
  </si>
  <si>
    <t>1357502380</t>
  </si>
  <si>
    <t>168</t>
  </si>
  <si>
    <t>978015221</t>
  </si>
  <si>
    <t>Otlčenie omietok vonkajších priečelí jednoduchých, s vyškriabaním škár, očistením muriva, v rozsahu do 10 %,  -0,00500t</t>
  </si>
  <si>
    <t>-1696194116</t>
  </si>
  <si>
    <t>169</t>
  </si>
  <si>
    <t>978015261</t>
  </si>
  <si>
    <t>Otlčenie omietok vonkajších priečelí jednoduchých, s vyškriabaním škár, očistením muriva, v rozsahu do 50 %,  -0,02900t</t>
  </si>
  <si>
    <t>-2073373138</t>
  </si>
  <si>
    <t>170</t>
  </si>
  <si>
    <t>978059531</t>
  </si>
  <si>
    <t>Odsekanie a odobratie obkladov stien z obkladačiek vnútorných vrátane podkladovej omietky nad 2 m2,  -0,06800t</t>
  </si>
  <si>
    <t>-1508004432</t>
  </si>
  <si>
    <t>"XI</t>
  </si>
  <si>
    <t>(1,05*2+0,9)*2,1</t>
  </si>
  <si>
    <t>(0,5+0,9+1,1+1,07)*1,2</t>
  </si>
  <si>
    <t>2,16*1,2</t>
  </si>
  <si>
    <t>(0,9+0,35*2)*1,2</t>
  </si>
  <si>
    <t>171</t>
  </si>
  <si>
    <t>979081111</t>
  </si>
  <si>
    <t>Odvoz sutiny a vybúraných hmôt na skládku do 1 km</t>
  </si>
  <si>
    <t>-1862359387</t>
  </si>
  <si>
    <t>172</t>
  </si>
  <si>
    <t>979081121</t>
  </si>
  <si>
    <t>Odvoz sutiny a vybúraných hmôt na skládku za každý ďalší 1 km (9x)</t>
  </si>
  <si>
    <t>-242884118</t>
  </si>
  <si>
    <t>136,386*9 'Přepočítané koeficientom množstva</t>
  </si>
  <si>
    <t>173</t>
  </si>
  <si>
    <t>979082111</t>
  </si>
  <si>
    <t>Vnútrostavenisková doprava sutiny a vybúraných hmôt do 10 m</t>
  </si>
  <si>
    <t>685335118</t>
  </si>
  <si>
    <t>174</t>
  </si>
  <si>
    <t>979082121</t>
  </si>
  <si>
    <t>Vnútrostavenisková doprava sutiny a vybúraných hmôt za každých ďalších 5 m (4x)</t>
  </si>
  <si>
    <t>570658675</t>
  </si>
  <si>
    <t>136,386*4 'Přepočítané koeficientom množstva</t>
  </si>
  <si>
    <t>175</t>
  </si>
  <si>
    <t>979089012</t>
  </si>
  <si>
    <t>Poplatok za skladovanie - betón, tehly, dlaždice (17 01 ), ostatné</t>
  </si>
  <si>
    <t>502331896</t>
  </si>
  <si>
    <t>Presun hmôt HSV</t>
  </si>
  <si>
    <t>176</t>
  </si>
  <si>
    <t>998011001</t>
  </si>
  <si>
    <t>Presun hmôt pre budovy  (801, 803, 812), zvislá konštr. z tehál, tvárnic, z kovu výšky do 6 m</t>
  </si>
  <si>
    <t>-2050390050</t>
  </si>
  <si>
    <t>PSV</t>
  </si>
  <si>
    <t>Práce a dodávky PSV</t>
  </si>
  <si>
    <t>711</t>
  </si>
  <si>
    <t>Izolácie proti vode a vlhkosti</t>
  </si>
  <si>
    <t>177</t>
  </si>
  <si>
    <t>711111001</t>
  </si>
  <si>
    <t>Zhotovenie izolácie proti zemnej vlhkosti vodorovná náterom penetračným za studena</t>
  </si>
  <si>
    <t>1958482665</t>
  </si>
  <si>
    <t>10,565*9,03</t>
  </si>
  <si>
    <t>3,71*9,03*0,5</t>
  </si>
  <si>
    <t>178</t>
  </si>
  <si>
    <t>246170000900</t>
  </si>
  <si>
    <t>Lak asfaltový ALP-PENETRAL SN v sudoch</t>
  </si>
  <si>
    <t>1556669336</t>
  </si>
  <si>
    <t>112,153*0,0003 'Přepočítané koeficientom množstva</t>
  </si>
  <si>
    <t>179</t>
  </si>
  <si>
    <t>711141559</t>
  </si>
  <si>
    <t>Zhotovenie  izolácie proti zemnej vlhkosti a tlakovej vode vodorovná NAIP pritavením</t>
  </si>
  <si>
    <t>-1186344750</t>
  </si>
  <si>
    <t>180</t>
  </si>
  <si>
    <t>628310001000</t>
  </si>
  <si>
    <t>Pás asfaltový HYDROBIT V 60 S 35 pre spodné vrstvy hydroizolačných systémov, ICOPAL</t>
  </si>
  <si>
    <t>-2015990012</t>
  </si>
  <si>
    <t>112,153*1,15 'Přepočítané koeficientom množstva</t>
  </si>
  <si>
    <t>181</t>
  </si>
  <si>
    <t>711210200</t>
  </si>
  <si>
    <t>Zhotovenie dvojnásobnej izol. stierky balkónov a terás na ploche vodorovnej</t>
  </si>
  <si>
    <t>395204561</t>
  </si>
  <si>
    <t>182</t>
  </si>
  <si>
    <t>245650000400</t>
  </si>
  <si>
    <t>Stierka izolačná na báze cementu PCI Seccoral 1K (alebo ekvivalent)</t>
  </si>
  <si>
    <t>1164552068</t>
  </si>
  <si>
    <t>183</t>
  </si>
  <si>
    <t>247710007700</t>
  </si>
  <si>
    <t>Pás tesniaci PCI Pecitape Objekt š. 120 mm, na utesnenie rohových a spojovacích škár pri aplikácii hydroizolácií (alebo ekvivalent)</t>
  </si>
  <si>
    <t>1198202997</t>
  </si>
  <si>
    <t>184</t>
  </si>
  <si>
    <t>711210210</t>
  </si>
  <si>
    <t>Zhotovenie dvojnásobnej izol. stierky balkónov a terás na ploche zvislej</t>
  </si>
  <si>
    <t>1775972438</t>
  </si>
  <si>
    <t>"sprchové kúty</t>
  </si>
  <si>
    <t>"102</t>
  </si>
  <si>
    <t>(1,025*2+1,875)*2,0</t>
  </si>
  <si>
    <t>1,875*0,1*2</t>
  </si>
  <si>
    <t xml:space="preserve">"105" </t>
  </si>
  <si>
    <t>(2*0,9+1,07)*2,0</t>
  </si>
  <si>
    <t>185</t>
  </si>
  <si>
    <t>863993064</t>
  </si>
  <si>
    <t>186</t>
  </si>
  <si>
    <t>316730540</t>
  </si>
  <si>
    <t>187</t>
  </si>
  <si>
    <t>998711201</t>
  </si>
  <si>
    <t>Presun hmôt pre izoláciu proti vode v objektoch výšky do 6 m</t>
  </si>
  <si>
    <t>%</t>
  </si>
  <si>
    <t>1422570703</t>
  </si>
  <si>
    <t>712</t>
  </si>
  <si>
    <t>Izolácie striech</t>
  </si>
  <si>
    <t>188</t>
  </si>
  <si>
    <t>712311101</t>
  </si>
  <si>
    <t>Zhotovenie povlakovej krytiny striech plochých do 10° za studena náterom penetračným</t>
  </si>
  <si>
    <t>1961438181</t>
  </si>
  <si>
    <t>189</t>
  </si>
  <si>
    <t>1116300027</t>
  </si>
  <si>
    <t>Penetračný náter adhézny (napr.Vernis Antac)</t>
  </si>
  <si>
    <t>1287041527</t>
  </si>
  <si>
    <t>101,001*0,25 'Přepočítané koeficientom množstva</t>
  </si>
  <si>
    <t>190</t>
  </si>
  <si>
    <t>712341559</t>
  </si>
  <si>
    <t>Zhotovenie povlak. krytiny striech plochých do 10° pásmi pritav. NAIP na celej ploche, oxidované pásy</t>
  </si>
  <si>
    <t>-2023522698</t>
  </si>
  <si>
    <t>191</t>
  </si>
  <si>
    <t>6284200009</t>
  </si>
  <si>
    <t>Asfaltovaný modifikovaný pás s AL fóliou a sklotext.rohožou</t>
  </si>
  <si>
    <t>44908396</t>
  </si>
  <si>
    <t>101,001*1,15 'Přepočítané koeficientom množstva</t>
  </si>
  <si>
    <t>192</t>
  </si>
  <si>
    <t>712370070</t>
  </si>
  <si>
    <t>Zhotovenie povlakovej krytiny striech plochých do 10° PVC-P fóliou upevnenou prikotvením so zvarením spoju</t>
  </si>
  <si>
    <t>-921077023</t>
  </si>
  <si>
    <t>"st1</t>
  </si>
  <si>
    <t>10,09*8,5</t>
  </si>
  <si>
    <t>193</t>
  </si>
  <si>
    <t>283220002000</t>
  </si>
  <si>
    <t>Hydroizolačná fólia PVC-P FATRAFOL 810, hr. 1,5 mm, š. 1,3 m, izolácia plochých striech, farba sivá, FATRA IZOLFA</t>
  </si>
  <si>
    <t>-1991760448</t>
  </si>
  <si>
    <t>194</t>
  </si>
  <si>
    <t>3119700015</t>
  </si>
  <si>
    <t>Kotva EUROFAST TLK-45xL mm +  skrutka Eurofast EFHD-6,3xL mm (dĺžky kotev.prvkov L voliť podľa skutočnej svornej dĺžky (185-305mm)</t>
  </si>
  <si>
    <t>1258175319</t>
  </si>
  <si>
    <t>201*1,02</t>
  </si>
  <si>
    <t>195</t>
  </si>
  <si>
    <t>712873230</t>
  </si>
  <si>
    <t>Zhotovenie povlakovej krytiny vytiahnutím izol.povlaku z PVC-P fólie na konštrukcie prevyšujúce úroveň strechy do 50 cm so zvarením spoju</t>
  </si>
  <si>
    <t>1515826965</t>
  </si>
  <si>
    <t>"st2</t>
  </si>
  <si>
    <t>(13,675+8,5+10,09+8,535+1,045)*(0,3+0,4)</t>
  </si>
  <si>
    <t>196</t>
  </si>
  <si>
    <t>245920000900</t>
  </si>
  <si>
    <t>Zálievka FATRAFOL Z 01, strešný doplnok, 2,5 kg, FATRA IZOLFA</t>
  </si>
  <si>
    <t>964436420</t>
  </si>
  <si>
    <t>197</t>
  </si>
  <si>
    <t>454746504</t>
  </si>
  <si>
    <t>198</t>
  </si>
  <si>
    <t>7129732</t>
  </si>
  <si>
    <t>Detaily k PVC-P fóliam osadenie vetracích komínkov vrátane potrebného vyrezania tepelnej izolácie a hydroizolácie</t>
  </si>
  <si>
    <t>502656472</t>
  </si>
  <si>
    <t>199</t>
  </si>
  <si>
    <t>28329904</t>
  </si>
  <si>
    <t>Odvetrávací komín s integrovanou manžetou na báze PVC- výšky 300, priemeru 110mm, ozn.Vet</t>
  </si>
  <si>
    <t>768585278</t>
  </si>
  <si>
    <t>200</t>
  </si>
  <si>
    <t>712973220</t>
  </si>
  <si>
    <t>Detaily k PVC-P fóliam osadenie hotovej strešnej vpuste</t>
  </si>
  <si>
    <t>CS CENEKON 2017 02</t>
  </si>
  <si>
    <t>1964301851</t>
  </si>
  <si>
    <t>201</t>
  </si>
  <si>
    <t>28329903</t>
  </si>
  <si>
    <t>Strešná vpusť - TOPWET s integrovanou manžetou z asf.pásu vertikálna s tepelne izolovaným telesom a košíkom pre zachytávanie naplavenín</t>
  </si>
  <si>
    <t>-1041224121</t>
  </si>
  <si>
    <t>202</t>
  </si>
  <si>
    <t>712973410</t>
  </si>
  <si>
    <t xml:space="preserve">Kútový uholník z hrubopoplastovaného plechu RŠ 70 mm, ohyb 90-135° </t>
  </si>
  <si>
    <t>1768800748</t>
  </si>
  <si>
    <t>"k6" 41,15</t>
  </si>
  <si>
    <t>203</t>
  </si>
  <si>
    <t>311690001000</t>
  </si>
  <si>
    <t>Rozperný nit FATRAFOL d 6x30 mm do betónu, hliníkový, FATRA IZOLFA</t>
  </si>
  <si>
    <t>-586587158</t>
  </si>
  <si>
    <t>41,15*4,5</t>
  </si>
  <si>
    <t>204</t>
  </si>
  <si>
    <t>712990040</t>
  </si>
  <si>
    <t>Položenie geotextílie vodorovne alebo zvislo na strechy ploché do 10°</t>
  </si>
  <si>
    <t>1790884726</t>
  </si>
  <si>
    <t>205</t>
  </si>
  <si>
    <t>693110001200</t>
  </si>
  <si>
    <t>Geotextília polypropylénová Tatratex GTX N PP 300, šírka 1,27; 1,75-3,5 m, dĺžka 20-60; 90 m, hrúbka 2,7 mm, netkaná, MIVA</t>
  </si>
  <si>
    <t>1053616274</t>
  </si>
  <si>
    <t>29,292*1,15 'Přepočítané koeficientom množstva</t>
  </si>
  <si>
    <t>206</t>
  </si>
  <si>
    <t>712991030</t>
  </si>
  <si>
    <t>Montáž podkladnej konštrukcie z OSB dosiek na atike šírky 311 - 410 mm pod klampiarske konštrukcie</t>
  </si>
  <si>
    <t>-917095356</t>
  </si>
  <si>
    <t>14,175+8,5+10,5+8,535+1,045</t>
  </si>
  <si>
    <t>207</t>
  </si>
  <si>
    <t>1232808879</t>
  </si>
  <si>
    <t>208</t>
  </si>
  <si>
    <t>607260000400</t>
  </si>
  <si>
    <t>Doska OSB 3 Superfinish ECO nebrúsené hrxlxš 22x2500x1250 mm, JAFHOLZ</t>
  </si>
  <si>
    <t>-234621089</t>
  </si>
  <si>
    <t>209</t>
  </si>
  <si>
    <t>998712201</t>
  </si>
  <si>
    <t>Presun hmôt pre izoláciu povlakovej krytiny v objektoch výšky do 6 m</t>
  </si>
  <si>
    <t>1050299397</t>
  </si>
  <si>
    <t>713</t>
  </si>
  <si>
    <t>Izolácie tepelné</t>
  </si>
  <si>
    <t>210</t>
  </si>
  <si>
    <t>713122111</t>
  </si>
  <si>
    <t>Montáž tepelnej izolácie podláh polystyrénom, kladeným voľne v jednej vrstve</t>
  </si>
  <si>
    <t>-1508006799</t>
  </si>
  <si>
    <t>211</t>
  </si>
  <si>
    <t>283750001800</t>
  </si>
  <si>
    <t>Doska XPS STYRODUR 3000 CS hr. 50 mm, zakladanie stavieb, podlahy, obrátené ploché strechy, ISOVER</t>
  </si>
  <si>
    <t>-655000604</t>
  </si>
  <si>
    <t>p4*1,02</t>
  </si>
  <si>
    <t>212</t>
  </si>
  <si>
    <t>7131421</t>
  </si>
  <si>
    <t>Montáž tepelnej izolácie striech plochých do 10° polystyrénom, jednovrstvová prilep. PU lepidlom</t>
  </si>
  <si>
    <t>-1021398923</t>
  </si>
  <si>
    <t xml:space="preserve">"puren 160" </t>
  </si>
  <si>
    <t xml:space="preserve">"d,e,f" </t>
  </si>
  <si>
    <t>8,38*3,18</t>
  </si>
  <si>
    <t>(0,9+7,575)*0,5*3,177</t>
  </si>
  <si>
    <t>"puren 660" st1</t>
  </si>
  <si>
    <t>213</t>
  </si>
  <si>
    <t>7131422</t>
  </si>
  <si>
    <t>Pomocné prikotvenie tepelnej izolácie striech plochých polystyrénom, rozloženej v jednej vrstve, 1 kotva/m2</t>
  </si>
  <si>
    <t>-52893094</t>
  </si>
  <si>
    <t xml:space="preserve">"st2-bok" </t>
  </si>
  <si>
    <t>(13,675+8,5+10,09+8,535+1,045)*0,48</t>
  </si>
  <si>
    <t>214</t>
  </si>
  <si>
    <t>2837500044</t>
  </si>
  <si>
    <t>Izolačná doska z PIR hr.60mm, napr. PUREN MV,6</t>
  </si>
  <si>
    <t>13477102</t>
  </si>
  <si>
    <t>pur60*1,02</t>
  </si>
  <si>
    <t>215</t>
  </si>
  <si>
    <t>2837500045</t>
  </si>
  <si>
    <t>Izolačná doska z PIR hr.160mm, napr. PUREN MV,16</t>
  </si>
  <si>
    <t>-281293877</t>
  </si>
  <si>
    <t>st1*1,02</t>
  </si>
  <si>
    <t>216</t>
  </si>
  <si>
    <t>7131423</t>
  </si>
  <si>
    <t>Montáž tepelnej izolácie striech plochých do 10° spádovými doskami v 1 vrstve prilepením PU lepidlom</t>
  </si>
  <si>
    <t>-1638638599</t>
  </si>
  <si>
    <t>217</t>
  </si>
  <si>
    <t>2837500046</t>
  </si>
  <si>
    <t>Izolačná doska z PIR spádová PUREN GDS</t>
  </si>
  <si>
    <t>2097409394</t>
  </si>
  <si>
    <t>st1*(0,02+0,14)*0,5*1,02</t>
  </si>
  <si>
    <t>218</t>
  </si>
  <si>
    <t>7131440</t>
  </si>
  <si>
    <t>Montáž tepelnej izolácie na atiku z XPS do lepidla</t>
  </si>
  <si>
    <t>-648669259</t>
  </si>
  <si>
    <t>(13,675+8,5+10,5+8,535+1,045)*(0,48+0,3)</t>
  </si>
  <si>
    <t>219</t>
  </si>
  <si>
    <t>-140180244</t>
  </si>
  <si>
    <t>a13*1,02</t>
  </si>
  <si>
    <t>220</t>
  </si>
  <si>
    <t>998713201</t>
  </si>
  <si>
    <t>Presun hmôt pre izolácie tepelné v objektoch výšky do 6 m</t>
  </si>
  <si>
    <t>-763608787</t>
  </si>
  <si>
    <t>722</t>
  </si>
  <si>
    <t>Zdravotechnika - vnútorný vodovod</t>
  </si>
  <si>
    <t>221</t>
  </si>
  <si>
    <t>722250180</t>
  </si>
  <si>
    <t>Montáž hasiaceho prístroja na stenu</t>
  </si>
  <si>
    <t>-2097932982</t>
  </si>
  <si>
    <t>222</t>
  </si>
  <si>
    <t>449170000800</t>
  </si>
  <si>
    <t>Prenosný hasiaci prístroj snehový CO2 S5Če 5 kg</t>
  </si>
  <si>
    <t>130669314</t>
  </si>
  <si>
    <t>223</t>
  </si>
  <si>
    <t>449170000900</t>
  </si>
  <si>
    <t>Prenosný hasiaci prístroj práškový P6Če 6 kg, 21A</t>
  </si>
  <si>
    <t>-168438615</t>
  </si>
  <si>
    <t>224</t>
  </si>
  <si>
    <t>998722201</t>
  </si>
  <si>
    <t>Presun hmôt pre vnútorný vodovod v objektoch výšky do 6 m</t>
  </si>
  <si>
    <t>1920588153</t>
  </si>
  <si>
    <t>764</t>
  </si>
  <si>
    <t>Konštrukcie klampiarske</t>
  </si>
  <si>
    <t>225</t>
  </si>
  <si>
    <t>764331830</t>
  </si>
  <si>
    <t>Demontáž lemovania múrov na strechách s tvrdou krytinou, so sklonom do 30st. rš 250 a 330 mm,  -0,00205t</t>
  </si>
  <si>
    <t>-1553835346</t>
  </si>
  <si>
    <t>"XVIII</t>
  </si>
  <si>
    <t>10,37</t>
  </si>
  <si>
    <t>226</t>
  </si>
  <si>
    <t>764352800</t>
  </si>
  <si>
    <t>Demontáž žľabov pododkvapových polkruhových so sklonom do 30st. rš 250 mm,  -0,00280t</t>
  </si>
  <si>
    <t>963030706</t>
  </si>
  <si>
    <t>8,2</t>
  </si>
  <si>
    <t>227</t>
  </si>
  <si>
    <t>7644102</t>
  </si>
  <si>
    <t>Oplechovanie parapetov z hliníkového Al plechu hr.1mm s prášk.úpravou, vrátane rohov r.š. 400 mm</t>
  </si>
  <si>
    <t>933302884</t>
  </si>
  <si>
    <t>"K1" 11,9</t>
  </si>
  <si>
    <t>228</t>
  </si>
  <si>
    <t>7644103</t>
  </si>
  <si>
    <t>Oplechovanie parapetov z hliníkového Al plechu hr.1mm s prášk.úpravou, vrátane rohov r.š. 300 mm</t>
  </si>
  <si>
    <t>538026096</t>
  </si>
  <si>
    <t>"K2" 5,0</t>
  </si>
  <si>
    <t>229</t>
  </si>
  <si>
    <t>764410850</t>
  </si>
  <si>
    <t>Demontáž oplechovania parapetov rš od 100 do 330 mm,  -0,00135t</t>
  </si>
  <si>
    <t>-1776278127</t>
  </si>
  <si>
    <t>1,2*2+0,6+2,4*2+3,0</t>
  </si>
  <si>
    <t>230</t>
  </si>
  <si>
    <t>764430840</t>
  </si>
  <si>
    <t>Demontáž oplechovania múrov a nadmuroviek rš od 330 do 500 mm,  -0,00230t</t>
  </si>
  <si>
    <t>829844640</t>
  </si>
  <si>
    <t>"XVII</t>
  </si>
  <si>
    <t>2*(13,45+13,29)</t>
  </si>
  <si>
    <t>231</t>
  </si>
  <si>
    <t>7647211</t>
  </si>
  <si>
    <t>Lišta s ohybom na ukončenie hydroizolácie z plechov LINDAB rš. 70mm</t>
  </si>
  <si>
    <t>-680017188</t>
  </si>
  <si>
    <t>"k4*"  12,22</t>
  </si>
  <si>
    <t>232</t>
  </si>
  <si>
    <t>764721113</t>
  </si>
  <si>
    <t>Oplechovanie ríms z plechov LINDAB rš. 200 mm</t>
  </si>
  <si>
    <t>171022881</t>
  </si>
  <si>
    <t>"k5" 32,0</t>
  </si>
  <si>
    <t>233</t>
  </si>
  <si>
    <t>76472113</t>
  </si>
  <si>
    <t>Dilatačné oplechovanie pri stene  vrátane krycej lišty z plechov LINDAB rš. 350+150 mm</t>
  </si>
  <si>
    <t>1002683324</t>
  </si>
  <si>
    <t>"k8" 3,65</t>
  </si>
  <si>
    <t>234</t>
  </si>
  <si>
    <t>7647212</t>
  </si>
  <si>
    <t>Záveterná lišta pod krytinu z poplastovaného plechu, rš.310mm</t>
  </si>
  <si>
    <t>55005352</t>
  </si>
  <si>
    <t>"k7" 4,5</t>
  </si>
  <si>
    <t>235</t>
  </si>
  <si>
    <t>7647311</t>
  </si>
  <si>
    <t>Oplechovanie múrov, atík, nadmuroviek z plechov LINDAB rš. 1150mm, dilatačné</t>
  </si>
  <si>
    <t>193675496</t>
  </si>
  <si>
    <t>"k4" 12,22</t>
  </si>
  <si>
    <t>236</t>
  </si>
  <si>
    <t>764731117</t>
  </si>
  <si>
    <t>Oplechovanie múrov, atík, nadmuroviek z plechov LINDAB rš. 750 mm</t>
  </si>
  <si>
    <t>687560493</t>
  </si>
  <si>
    <t>"k3" 42,75</t>
  </si>
  <si>
    <t>237</t>
  </si>
  <si>
    <t>7647530</t>
  </si>
  <si>
    <t>Odpadová rúra štvorcová  80x80 mm Lindab Standard</t>
  </si>
  <si>
    <t>-67510585</t>
  </si>
  <si>
    <t>"k10" 3,0</t>
  </si>
  <si>
    <t>238</t>
  </si>
  <si>
    <t>764761111</t>
  </si>
  <si>
    <t>Žľab pododkvapový štvorcový rozmer 136 mm, vrátane čela, hákov, rohov, kútov Lindab</t>
  </si>
  <si>
    <t>-825814832</t>
  </si>
  <si>
    <t>"k9" 3,65</t>
  </si>
  <si>
    <t>239</t>
  </si>
  <si>
    <t>764761235</t>
  </si>
  <si>
    <t>Žľabový kotlík k štvorhranným žľabom rozmer 136 mm Lindab Rainline Elite</t>
  </si>
  <si>
    <t>-188958449</t>
  </si>
  <si>
    <t>240</t>
  </si>
  <si>
    <t>998764201</t>
  </si>
  <si>
    <t>Presun hmôt pre konštrukcie klampiarske v objektoch výšky do 6 m</t>
  </si>
  <si>
    <t>190830215</t>
  </si>
  <si>
    <t>766</t>
  </si>
  <si>
    <t>Konštrukcie stolárske</t>
  </si>
  <si>
    <t>241</t>
  </si>
  <si>
    <t>766672060</t>
  </si>
  <si>
    <t>Montáž okna strešného</t>
  </si>
  <si>
    <t>2013211615</t>
  </si>
  <si>
    <t>242</t>
  </si>
  <si>
    <t>6113100045</t>
  </si>
  <si>
    <t>Podkorvné dvierka ohňovzdorné, tepelne izolované, (hr.izol.60mm), pol. DWF</t>
  </si>
  <si>
    <t>472969523</t>
  </si>
  <si>
    <t>243</t>
  </si>
  <si>
    <t>7676159</t>
  </si>
  <si>
    <t>Príplatok za montáž pákového otváracieho mechanizmu</t>
  </si>
  <si>
    <t>1572172695</t>
  </si>
  <si>
    <t>"Po1" 3*3</t>
  </si>
  <si>
    <t xml:space="preserve">"Po5" 1 </t>
  </si>
  <si>
    <t>"Po6" 1</t>
  </si>
  <si>
    <t>244</t>
  </si>
  <si>
    <t>766621400</t>
  </si>
  <si>
    <t>Montáž okien plastových s hydroizolačnými ISO páskami (exteriérová a interiérová)</t>
  </si>
  <si>
    <t>-256356301</t>
  </si>
  <si>
    <t>"p01,01*" 2*(2,5+1,45)*4</t>
  </si>
  <si>
    <t>"p02" 2*(2,45+1,5)</t>
  </si>
  <si>
    <t>"p03" 2*(1,5+1,5)</t>
  </si>
  <si>
    <t>"p04" 2*(1,2+1,5)</t>
  </si>
  <si>
    <t>"p05" 2*(1,2+0,6)</t>
  </si>
  <si>
    <t>"p06" 2*(0,6+0,6)</t>
  </si>
  <si>
    <t>245</t>
  </si>
  <si>
    <t>283290006100</t>
  </si>
  <si>
    <t>Tesniaca fólia CX exteriér, š. 290 mm, dĺ. 30 m, pre tesnenie pripájacej škáry okenného rámu a muriva, polymér</t>
  </si>
  <si>
    <t>-1089907044</t>
  </si>
  <si>
    <t>56,9*1,05</t>
  </si>
  <si>
    <t>246</t>
  </si>
  <si>
    <t>283290006200</t>
  </si>
  <si>
    <t>Tesniaca fólia CX interiér, š. 70 mm, dĺ. 30 m, pre tesnenie pripájacej škáry okenného rámu a muriva, polymér</t>
  </si>
  <si>
    <t>1708556560</t>
  </si>
  <si>
    <t>247</t>
  </si>
  <si>
    <t>28300000001</t>
  </si>
  <si>
    <t>Plastové okno 3dielne, krídla sklopné, zasklenie izolačným 3sklom, 3x otvárací mechanizmus, 2500x1450, pol. Po1</t>
  </si>
  <si>
    <t>353946304</t>
  </si>
  <si>
    <t>248</t>
  </si>
  <si>
    <t>28300000002</t>
  </si>
  <si>
    <t>Plastové okno 3dielne, krídla sklopné, zasklenie izolačným 3sklom nepriehľadným, 2500x1450, pol. Po1*</t>
  </si>
  <si>
    <t>1079132728</t>
  </si>
  <si>
    <t>249</t>
  </si>
  <si>
    <t>28300000003</t>
  </si>
  <si>
    <t>Plastové okno 3dielne, krídla sklopné, zasklenie izolačným 3sklom, 2500x1450, pol. Po2</t>
  </si>
  <si>
    <t>-2125507008</t>
  </si>
  <si>
    <t>250</t>
  </si>
  <si>
    <t>28300000004</t>
  </si>
  <si>
    <t>Plastové okno 2krídlové s falošným stĺpikom, krídla otv.-sklopné/otváravé, zasklenie izolačným 3sklom, 1500x1500, pol. Po3</t>
  </si>
  <si>
    <t>-302375762</t>
  </si>
  <si>
    <t>251</t>
  </si>
  <si>
    <t>28300000005</t>
  </si>
  <si>
    <t>Plastové okno 2krídlové s falošným stĺpikom, krídla otv.-sklopné/otváravé, zasklenie izolačným 3sklom, 1200x1500, pol. Po4</t>
  </si>
  <si>
    <t>-2142592201</t>
  </si>
  <si>
    <t>252</t>
  </si>
  <si>
    <t>28300000006</t>
  </si>
  <si>
    <t>Plastové okno 1krídlové ,sklopné, zasklenie izolačným 3sklom, otvárací mechanizmus, 1200x600, pol. Po5</t>
  </si>
  <si>
    <t>124944480</t>
  </si>
  <si>
    <t>253</t>
  </si>
  <si>
    <t>28300000007</t>
  </si>
  <si>
    <t>Plastové okno 1krídlové ,sklopné, zasklenie izolačným 3sklom, otvárací mechanizmus, 600x600, pol. Po6</t>
  </si>
  <si>
    <t>468245315</t>
  </si>
  <si>
    <t>254</t>
  </si>
  <si>
    <t>766662112</t>
  </si>
  <si>
    <t>Montáž dverového krídla otočného jednokrídlového poldrážkového, do existujúcej zárubne, vrátane kovania</t>
  </si>
  <si>
    <t>235003486</t>
  </si>
  <si>
    <t>1+1+1+1</t>
  </si>
  <si>
    <t>255</t>
  </si>
  <si>
    <t>6116100011</t>
  </si>
  <si>
    <t xml:space="preserve">Dvere vnútorné jednokrídlové, 1000x1970, výplň papierová voština, povrch CPL laminát, vrátane kovania - kľučka so štítkom, zámok vložkový, pol. Di1/L </t>
  </si>
  <si>
    <t>-2070096269</t>
  </si>
  <si>
    <t>256</t>
  </si>
  <si>
    <t>6116500011</t>
  </si>
  <si>
    <t>Dvere vnútorné protipožiarne drevené EI -30/D3C, šxv 1000x1970 mm, požiarna výplň DTD, kovanie kľučka so štítkom, zámok vložkový, pol. Di1*/L</t>
  </si>
  <si>
    <t>-591676448</t>
  </si>
  <si>
    <t>257</t>
  </si>
  <si>
    <t>6116100012</t>
  </si>
  <si>
    <t xml:space="preserve">Dvere vnútorné jednokrídlové, 800x1970, výplň papierová voština, povrch CPL laminát, vrátane kovania - kľučka so štítkom, zámok vložkový, pol. Di2/L </t>
  </si>
  <si>
    <t>-134304580</t>
  </si>
  <si>
    <t>258</t>
  </si>
  <si>
    <t>6116100013</t>
  </si>
  <si>
    <t xml:space="preserve">Dvere vnútorné jednokrídlové, 600x1970, výplň papierová voština, povrch CPL laminát, vrátane kovania - kľučka so štítkom, zámok vložkový, pol. Di3/P </t>
  </si>
  <si>
    <t>-1393435453</t>
  </si>
  <si>
    <t>259</t>
  </si>
  <si>
    <t>766669119</t>
  </si>
  <si>
    <t>Montáž samozatvárača pre dverné krídla s hmotnosťou nad 50 kg</t>
  </si>
  <si>
    <t>24556239</t>
  </si>
  <si>
    <t>260</t>
  </si>
  <si>
    <t>549170000600</t>
  </si>
  <si>
    <t>Samozatvárač dverí do 70 kg hydraulický, rozmer 173x85,5x76 mm, pre dvere šírky max. 1050 mm</t>
  </si>
  <si>
    <t>-904139216</t>
  </si>
  <si>
    <t>261</t>
  </si>
  <si>
    <t>766694141</t>
  </si>
  <si>
    <t>Montáž parapetnej dosky plastovej šírky do 300 mm, dĺžky do 1000 mm</t>
  </si>
  <si>
    <t>1378104800</t>
  </si>
  <si>
    <t>262</t>
  </si>
  <si>
    <t>766694142</t>
  </si>
  <si>
    <t>Montáž parapetnej dosky plastovej šírky do 300 mm, dĺžky 1000-1600 mm</t>
  </si>
  <si>
    <t>1509144134</t>
  </si>
  <si>
    <t>263</t>
  </si>
  <si>
    <t>766694143</t>
  </si>
  <si>
    <t>Montáž parapetnej dosky plastovej šírky do 300 mm, dĺžky 1600-2600 mm</t>
  </si>
  <si>
    <t>2097193245</t>
  </si>
  <si>
    <t>4+1</t>
  </si>
  <si>
    <t>264</t>
  </si>
  <si>
    <t>611560000100</t>
  </si>
  <si>
    <t xml:space="preserve">Parapetná doska plastová, šírka 150 mm, komôrková vnútorná, </t>
  </si>
  <si>
    <t>-989362434</t>
  </si>
  <si>
    <t>(2,5+2,5+2,45+1,5+1,2+1,2+0,6)*1,05</t>
  </si>
  <si>
    <t>265</t>
  </si>
  <si>
    <t>611560000300</t>
  </si>
  <si>
    <t xml:space="preserve">Parapetná doska plastová, šírka 250 mm, komôrková vnútorná, </t>
  </si>
  <si>
    <t>-181890478</t>
  </si>
  <si>
    <t>2,5*2*1,05</t>
  </si>
  <si>
    <t>266</t>
  </si>
  <si>
    <t>611560000800</t>
  </si>
  <si>
    <t xml:space="preserve">Plastové krytky k vnútorným parapetom plastovým, pár, vo farbe biela, </t>
  </si>
  <si>
    <t>pár</t>
  </si>
  <si>
    <t>1374084369</t>
  </si>
  <si>
    <t>267</t>
  </si>
  <si>
    <t>766695212</t>
  </si>
  <si>
    <t>Montáž prahu dverí, jednokrídlových</t>
  </si>
  <si>
    <t>-295980016</t>
  </si>
  <si>
    <t>268</t>
  </si>
  <si>
    <t>611890003100</t>
  </si>
  <si>
    <t>Prah dubový, dĺžka 610 mm, šírka 100 mm</t>
  </si>
  <si>
    <t>-520117728</t>
  </si>
  <si>
    <t>269</t>
  </si>
  <si>
    <t>611890003900</t>
  </si>
  <si>
    <t>Prah dubový, dĺžka 810 mm, šírka 100 mm</t>
  </si>
  <si>
    <t>-1062985938</t>
  </si>
  <si>
    <t>270</t>
  </si>
  <si>
    <t>611890004800</t>
  </si>
  <si>
    <t>Prah dubový, dĺžka 1010 mm, šírka 150 mm</t>
  </si>
  <si>
    <t>727069848</t>
  </si>
  <si>
    <t>271</t>
  </si>
  <si>
    <t>998766201</t>
  </si>
  <si>
    <t>Presun hmot pre konštrukcie stolárske v objektoch výšky do 6 m</t>
  </si>
  <si>
    <t>-826886502</t>
  </si>
  <si>
    <t>767</t>
  </si>
  <si>
    <t>Konštrukcie doplnkové kovové</t>
  </si>
  <si>
    <t>272</t>
  </si>
  <si>
    <t>7671611</t>
  </si>
  <si>
    <t>Montáž zábradlia rovného z rúrok do muriva</t>
  </si>
  <si>
    <t>-1665410788</t>
  </si>
  <si>
    <t>273</t>
  </si>
  <si>
    <t>5530000ZB1</t>
  </si>
  <si>
    <t>Vonkajšie ocelové zábradlie v=900 mm z trubiek ∅48,3x2,9 mm, konce zábradlia zaslepiť s plastovými záslepkami, vodorová výplň z tyčí ∅15 mm, vzdialenost max.120 mm, kotvenie oceľovými platňami, hmot.96,6kg, 1xzákl.náter, pol.Zb1</t>
  </si>
  <si>
    <t>-958768911</t>
  </si>
  <si>
    <t>274</t>
  </si>
  <si>
    <t>767392112</t>
  </si>
  <si>
    <t>Montáž krytiny striech plechom tvarovaným skrutkovaním</t>
  </si>
  <si>
    <t>-1230234461</t>
  </si>
  <si>
    <t>"pri" 2,235*3,65</t>
  </si>
  <si>
    <t>275</t>
  </si>
  <si>
    <t>138310001400</t>
  </si>
  <si>
    <t xml:space="preserve">Plech trapézový TN-50, kš 1020 mm poplastovaný hr. 0,75 mm, </t>
  </si>
  <si>
    <t>788969384</t>
  </si>
  <si>
    <t>8,158*1,05 'Přepočítané koeficientom množstva</t>
  </si>
  <si>
    <t>276</t>
  </si>
  <si>
    <t>767392802</t>
  </si>
  <si>
    <t>Demontáž krytín striech z plechov skrutkovaných,  -0,00700t</t>
  </si>
  <si>
    <t>1952270560</t>
  </si>
  <si>
    <t>"m2" 20,558</t>
  </si>
  <si>
    <t>277</t>
  </si>
  <si>
    <t>767431801</t>
  </si>
  <si>
    <t>Demontáž oceľového prístrešku</t>
  </si>
  <si>
    <t>1633429564</t>
  </si>
  <si>
    <t>278</t>
  </si>
  <si>
    <t>767631800</t>
  </si>
  <si>
    <t>Demontáž copilitovej zasklenej steny ,  -0,06500t</t>
  </si>
  <si>
    <t>CS CENEKON 2018 01</t>
  </si>
  <si>
    <t>-437114623</t>
  </si>
  <si>
    <t>279</t>
  </si>
  <si>
    <t>767662110</t>
  </si>
  <si>
    <t>Montáž mreží pevných skrutkovaním</t>
  </si>
  <si>
    <t>86531931</t>
  </si>
  <si>
    <t>"mr1" 2,5*1,45*4</t>
  </si>
  <si>
    <t>"mr2" 2,4*1,5</t>
  </si>
  <si>
    <t>"mr3" 1,5*1,5</t>
  </si>
  <si>
    <t>"mr4" 1,2*1,5</t>
  </si>
  <si>
    <t>"mr5" 1,2*0,6</t>
  </si>
  <si>
    <t>"mr6" 0,6*0,6</t>
  </si>
  <si>
    <t>280</t>
  </si>
  <si>
    <t>5530000MR1</t>
  </si>
  <si>
    <t>Mreža oceľová z tenkostenného oceľového profilu 40/40/, tyče kruhovej d=15mm, pásovej ocele 40/6, 50/5, pozink.kotviaceho materiálu, 1xzákl.náter, 2500x1450, hmot.76,5kg, ozn.Mr1</t>
  </si>
  <si>
    <t>-1239543776</t>
  </si>
  <si>
    <t>281</t>
  </si>
  <si>
    <t>5530000MR2</t>
  </si>
  <si>
    <t>Mreža oceľová z tenkostenného oceľového profilu 40/40/, tyče kruhovej d=15mm, pásovej ocele 40/6, 50/5, pozink.kotviaceho materiálu, 1xzákl.náter,2400x1500, hmot.76,95kg, ozn.Mr2</t>
  </si>
  <si>
    <t>1248204466</t>
  </si>
  <si>
    <t>282</t>
  </si>
  <si>
    <t>5530000MR3</t>
  </si>
  <si>
    <t>Mreža oceľová z tenkostenného oceľového profilu 40/40/, tyče kruhovej d=15mm, pásovej ocele 40/6, 50/5, pozink.kotviaceho materiálu, 1xzákl.náter,1500x1500mm, hmot.46,87kg, ozn.Mr3</t>
  </si>
  <si>
    <t>-412678133</t>
  </si>
  <si>
    <t>283</t>
  </si>
  <si>
    <t>5530000MR4</t>
  </si>
  <si>
    <t>Mreža oceľová z tenkostenného oceľového profilu 40/40/, tyče kruhovej d=15mm, pásovej ocele 40/6, 50/5, pozink.kotviaceho materiálu, 1xzákl.náter,1200x1500mm, hmot.39,52kg, ozn.Mr4</t>
  </si>
  <si>
    <t>2068752836</t>
  </si>
  <si>
    <t>284</t>
  </si>
  <si>
    <t>5530000MR6</t>
  </si>
  <si>
    <t>Mreža oceľová z tenkostenného oceľového profilu 40/40/, tyče kruhovej d=15mm, pásovej ocele 40/6, 50/5, pozink.kotviaceho materiálu, 1xzákl.náter,600x600mm, hmot.11,322kg, ozn.Mr6</t>
  </si>
  <si>
    <t>1007502287</t>
  </si>
  <si>
    <t>285</t>
  </si>
  <si>
    <t>5530000MR5</t>
  </si>
  <si>
    <t>Mreža oceľová z tenkostenného oceľového profilu 40/40/, tyče kruhovej d=15mm, pásovej ocele 40/6, 50/5, pozink.kotviaceho materiálu, 1xzákl.náter,1200x600mm, hmot.19,29kg, ozn.Mr5</t>
  </si>
  <si>
    <t>-1048153604</t>
  </si>
  <si>
    <t>286</t>
  </si>
  <si>
    <t>767920840</t>
  </si>
  <si>
    <t>Demontáž vrát a vrátok na oplotenie s plochou jednotlivo nad 6 do 10 m2,  -0,28500t</t>
  </si>
  <si>
    <t>1944139798</t>
  </si>
  <si>
    <t>"XXIII" 1</t>
  </si>
  <si>
    <t>287</t>
  </si>
  <si>
    <t>7676465</t>
  </si>
  <si>
    <t>D+M oceľové 2krídlové dvere otváravé do vonku zo škrupinovej lepenej konštrukcie z plechových výliskov a izolačnej výplne, oceľová zárubeň,2x samozatvárač, a finálna povrch.úprava, podrob.špecifik.podľa PD, 2230x2315, pol.Vre</t>
  </si>
  <si>
    <t>1444300820</t>
  </si>
  <si>
    <t>288</t>
  </si>
  <si>
    <t>7676466</t>
  </si>
  <si>
    <t>D+M oceľové 2krídlové dvere otváravé do vonku, pož.odol.EI30 DP1-C zo škrupinovej lepenej konštrukcie z plechových výliskov a izolačnej výplne, oceľová zárubeň,2x samozatvárač, a finálna povrch.úprava, podrob.špecifik.podľa PD, 2300x2350, pol.Vri1, Vri1*</t>
  </si>
  <si>
    <t>-886540221</t>
  </si>
  <si>
    <t>289</t>
  </si>
  <si>
    <t>7676467</t>
  </si>
  <si>
    <t>D+M oceľové 2krídlové dvere otváravé do vonku, pož.odol.EI30 DP1-C zo škrupinovej lepenej konštrukcie z plechových výliskov a izolačnej výplne, oceľová zárubeň,2x samozatvárač, a finálna povrch.úprava, podrob.špecifik.podľa PD, 2300x2450, pol.Vri2</t>
  </si>
  <si>
    <t>1769088944</t>
  </si>
  <si>
    <t>290</t>
  </si>
  <si>
    <t>767661500</t>
  </si>
  <si>
    <t>Montáž interierovej žalúzie hliníkovej lamelovej štandardnej</t>
  </si>
  <si>
    <t>1825739335</t>
  </si>
  <si>
    <t>"po1" 2,5*1,45*3</t>
  </si>
  <si>
    <t>"po1*" 2,5*1,45</t>
  </si>
  <si>
    <t>291</t>
  </si>
  <si>
    <t>611530061300</t>
  </si>
  <si>
    <t xml:space="preserve">Žalúzie interiérové hliníkové STANDART, lamela šírky 18/25 mm, biela, </t>
  </si>
  <si>
    <t>384902072</t>
  </si>
  <si>
    <t>292</t>
  </si>
  <si>
    <t>767832100</t>
  </si>
  <si>
    <t xml:space="preserve">Montáž rebríkov do muriva </t>
  </si>
  <si>
    <t>958145906</t>
  </si>
  <si>
    <t>"spätná montáž</t>
  </si>
  <si>
    <t>6,5</t>
  </si>
  <si>
    <t>293</t>
  </si>
  <si>
    <t>5530000001</t>
  </si>
  <si>
    <t>Predĺženie kotvenia oceľového rebríka  pre spätnú montáž po zateplení fasády</t>
  </si>
  <si>
    <t>sbr</t>
  </si>
  <si>
    <t>-2103096963</t>
  </si>
  <si>
    <t>294</t>
  </si>
  <si>
    <t>767995104</t>
  </si>
  <si>
    <t>Montáž ostatných atypických kovových stavebných doplnkových konštrukcií nad 20 do 50 kg</t>
  </si>
  <si>
    <t>1079055015</t>
  </si>
  <si>
    <t>"prístrešok" 151,89+60,115</t>
  </si>
  <si>
    <t>"ochrana rohu" 25,05*2</t>
  </si>
  <si>
    <t>295</t>
  </si>
  <si>
    <t>55300000Ns</t>
  </si>
  <si>
    <t>Nosný rám prístrešku z tenkostenného oceľového profilu 80/50/5 s kotevnými platničkami do chemckej malty, 1x zákl. náterm ozn. Ns</t>
  </si>
  <si>
    <t>881693424</t>
  </si>
  <si>
    <t>296</t>
  </si>
  <si>
    <t>55300000Vz</t>
  </si>
  <si>
    <t>Väznice prístrešku z tenkostenného oceľového profilu 60x40x4, 1x zákl. náter, ozn. Vz</t>
  </si>
  <si>
    <t>-1924869237</t>
  </si>
  <si>
    <t>297</t>
  </si>
  <si>
    <t>55300000Oc</t>
  </si>
  <si>
    <t>Ochrana rohu z oceľovej bezošvej rúry Tr 140/5, 1x zákl. náter, hmot.25,05kg, ozn. Oc</t>
  </si>
  <si>
    <t>-891415631</t>
  </si>
  <si>
    <t>298</t>
  </si>
  <si>
    <t>998767201</t>
  </si>
  <si>
    <t>Presun hmôt pre kovové stavebné doplnkové konštrukcie v objektoch výšky do 6 m</t>
  </si>
  <si>
    <t>1345232003</t>
  </si>
  <si>
    <t>771</t>
  </si>
  <si>
    <t>Podlahy z dlaždíc</t>
  </si>
  <si>
    <t>299</t>
  </si>
  <si>
    <t>7715510</t>
  </si>
  <si>
    <t>Montáž podláh z dlaždíc terazzových kladených do flexibilného tmelu 200 x 200 mm</t>
  </si>
  <si>
    <t>-1704341260</t>
  </si>
  <si>
    <t>"p3</t>
  </si>
  <si>
    <t>"109" 11,62</t>
  </si>
  <si>
    <t>"stupne</t>
  </si>
  <si>
    <t>300</t>
  </si>
  <si>
    <t>5924700003</t>
  </si>
  <si>
    <t>Dlaždice terazzové protišmykové, tryskaný povrch s impregnáciou, hr.22mm (súčasťou dodávky sú aj schodovky na schodiskových stupňoch a okrajoch podesty a obklad podstupnice)</t>
  </si>
  <si>
    <t>2045751927</t>
  </si>
  <si>
    <t>301</t>
  </si>
  <si>
    <t>771576107</t>
  </si>
  <si>
    <t>Montáž podláh z dlaždíc keramických do tmelu flexibilného mrazuvzdorného veľ. 200 x 200 mm</t>
  </si>
  <si>
    <t>1680305991</t>
  </si>
  <si>
    <t>"p1</t>
  </si>
  <si>
    <t>"102" 5,39-1,025*1,875</t>
  </si>
  <si>
    <t>"105" 1,875*1,43</t>
  </si>
  <si>
    <t>"p2</t>
  </si>
  <si>
    <t>"102" 1,025*1,875</t>
  </si>
  <si>
    <t>"105" 1,07*0,9</t>
  </si>
  <si>
    <t>302</t>
  </si>
  <si>
    <t>5977400017</t>
  </si>
  <si>
    <t>Dlaždice keramické interiérové, protišmykovej triedy R10</t>
  </si>
  <si>
    <t>876452211</t>
  </si>
  <si>
    <t>p1*1,02</t>
  </si>
  <si>
    <t>p2*1,02</t>
  </si>
  <si>
    <t>303</t>
  </si>
  <si>
    <t>998771201</t>
  </si>
  <si>
    <t>Presun hmôt pre podlahy z dlaždíc v objektoch výšky do 6m</t>
  </si>
  <si>
    <t>-1703007357</t>
  </si>
  <si>
    <t>777</t>
  </si>
  <si>
    <t>Podlahy syntetické</t>
  </si>
  <si>
    <t>304</t>
  </si>
  <si>
    <t>7776300</t>
  </si>
  <si>
    <t xml:space="preserve">Uzatvárací a vytvrdzujúci náter povrchu - akrylátová živica DORUSEAL </t>
  </si>
  <si>
    <t>-1899812159</t>
  </si>
  <si>
    <t>305</t>
  </si>
  <si>
    <t>998777201</t>
  </si>
  <si>
    <t>Presun hmôt pre podlahy syntetické v objektoch výšky do 6 m</t>
  </si>
  <si>
    <t>-14149824</t>
  </si>
  <si>
    <t>781</t>
  </si>
  <si>
    <t>Dokončovacie práce a obklady</t>
  </si>
  <si>
    <t>306</t>
  </si>
  <si>
    <t>781445018</t>
  </si>
  <si>
    <t xml:space="preserve">Montáž obkladov vnútor. stien z obkladačiek kladených do tmelu </t>
  </si>
  <si>
    <t>618019197</t>
  </si>
  <si>
    <t>(1,735+2,0)*1,5</t>
  </si>
  <si>
    <t xml:space="preserve">"104" </t>
  </si>
  <si>
    <t>2*(1,875+1,06)*1,5-0,6*1,5</t>
  </si>
  <si>
    <t xml:space="preserve">"106" </t>
  </si>
  <si>
    <t>(3,3+0,56+1,0)*1,5</t>
  </si>
  <si>
    <t>(1,06+1,96)*1,5</t>
  </si>
  <si>
    <t>307</t>
  </si>
  <si>
    <t>5976400011</t>
  </si>
  <si>
    <t>Obkladačky keramické pórovinové jednofarebné hladké</t>
  </si>
  <si>
    <t>-1701983067</t>
  </si>
  <si>
    <t>obklad*1,02</t>
  </si>
  <si>
    <t>308</t>
  </si>
  <si>
    <t>7814911</t>
  </si>
  <si>
    <t>D+M plastových profilov pre obklad do tmelu - roh steny</t>
  </si>
  <si>
    <t>-1116007918</t>
  </si>
  <si>
    <t>309</t>
  </si>
  <si>
    <t>998781201</t>
  </si>
  <si>
    <t>Presun hmôt pre obklady keramické v objektoch výšky do 6 m</t>
  </si>
  <si>
    <t>535843107</t>
  </si>
  <si>
    <t>783</t>
  </si>
  <si>
    <t>Nátery</t>
  </si>
  <si>
    <t>310</t>
  </si>
  <si>
    <t>783201812</t>
  </si>
  <si>
    <t>Odstránenie starých náterov z kovových stavebných doplnkových konštrukcií oceľovou kefou</t>
  </si>
  <si>
    <t>-1587729272</t>
  </si>
  <si>
    <t>"rebrík</t>
  </si>
  <si>
    <t>6,5*0,4*2</t>
  </si>
  <si>
    <t>311</t>
  </si>
  <si>
    <t>783222100</t>
  </si>
  <si>
    <t>Nátery kov.stav.doplnk.konštr. syntetické farby šedej na vzduchu schnúce dvojnásobné - 70µm</t>
  </si>
  <si>
    <t>-1587030441</t>
  </si>
  <si>
    <t>312</t>
  </si>
  <si>
    <t>783226100</t>
  </si>
  <si>
    <t>Nátery kov.stav.doplnk.konštr. syntetické na vzduchu schnúce základný - 35µm</t>
  </si>
  <si>
    <t>1508578451</t>
  </si>
  <si>
    <t>313</t>
  </si>
  <si>
    <t>783225100</t>
  </si>
  <si>
    <t>Nátery kov.stav.doplnk.konštr. syntetické na vzduchu schnúce dvojnás. 1x s emailov. - 105µm</t>
  </si>
  <si>
    <t>1297518317</t>
  </si>
  <si>
    <t>"zárubne</t>
  </si>
  <si>
    <t>(1,0+1,97*2)*0,25*2</t>
  </si>
  <si>
    <t>(0,8+1,97*2)*0,25</t>
  </si>
  <si>
    <t>(0,6+1,97*2)*0,25</t>
  </si>
  <si>
    <t>"mreže</t>
  </si>
  <si>
    <t>"mr1" 2,5*1,45*2*4</t>
  </si>
  <si>
    <t>"mr2" 2,4*1,5*2</t>
  </si>
  <si>
    <t>"mr3" 1,5*1,5*2</t>
  </si>
  <si>
    <t>"mr4" 1,2*1,5*2</t>
  </si>
  <si>
    <t>"mr5" 1,2*0,6*2</t>
  </si>
  <si>
    <t>"mr6" 0,6*0,6*2</t>
  </si>
  <si>
    <t>"prístrešok, ochr.rohu" kdk*0,045</t>
  </si>
  <si>
    <t>"Zb1" 2*6,0*0,9</t>
  </si>
  <si>
    <t>784</t>
  </si>
  <si>
    <t>Maľby</t>
  </si>
  <si>
    <t>314</t>
  </si>
  <si>
    <t>784410100</t>
  </si>
  <si>
    <t>Penetrovanie jednonásobné jemnozrnných podkladov výšky do 3,80 m</t>
  </si>
  <si>
    <t>-322140572</t>
  </si>
  <si>
    <t>-obklad</t>
  </si>
  <si>
    <t>315</t>
  </si>
  <si>
    <t>784452272</t>
  </si>
  <si>
    <t>Maľby z maliarskych zmesí Primalex, Farmal, ručne nanášané dvojnásobné základné na podklad jemnozrnný výšky nad 3,80 m</t>
  </si>
  <si>
    <t>-1001507565</t>
  </si>
  <si>
    <t>Práce a dodávky M</t>
  </si>
  <si>
    <t>33-M</t>
  </si>
  <si>
    <t>Montáže dopravných zariadení, skladových zariadení a váh</t>
  </si>
  <si>
    <t>316</t>
  </si>
  <si>
    <t>3300600</t>
  </si>
  <si>
    <t>D+M Mobilný regálový systém - popis vid Technickú správu v prílohe PD</t>
  </si>
  <si>
    <t>965668131</t>
  </si>
  <si>
    <t>EZS</t>
  </si>
  <si>
    <t>Rozšírenie EZS</t>
  </si>
  <si>
    <t>317</t>
  </si>
  <si>
    <t>0855</t>
  </si>
  <si>
    <t>Kábel ALFA 8 DGP</t>
  </si>
  <si>
    <t>1886636550</t>
  </si>
  <si>
    <t>318</t>
  </si>
  <si>
    <t>Žľab PVC =30 mm</t>
  </si>
  <si>
    <t>47943024</t>
  </si>
  <si>
    <t>319</t>
  </si>
  <si>
    <t>12 12</t>
  </si>
  <si>
    <t>Zaučenie personálu</t>
  </si>
  <si>
    <t>1883633871</t>
  </si>
  <si>
    <t>320</t>
  </si>
  <si>
    <t>Východisková odborná prehliadka</t>
  </si>
  <si>
    <t>-727760653</t>
  </si>
  <si>
    <t>321</t>
  </si>
  <si>
    <t>14 2</t>
  </si>
  <si>
    <t>Detektor PARADOX PARADOME</t>
  </si>
  <si>
    <t>-1408049015</t>
  </si>
  <si>
    <t>322</t>
  </si>
  <si>
    <t>16 1</t>
  </si>
  <si>
    <t>Detektor dymu a teploty SD - 283ST</t>
  </si>
  <si>
    <t>315817581</t>
  </si>
  <si>
    <t>323</t>
  </si>
  <si>
    <t>18 3</t>
  </si>
  <si>
    <t>Preložka klávesnice DGP 641 LCD</t>
  </si>
  <si>
    <t>-952643362</t>
  </si>
  <si>
    <t>324</t>
  </si>
  <si>
    <t>24 4</t>
  </si>
  <si>
    <t>Modul ZX8 - slučkový modul</t>
  </si>
  <si>
    <t>832187257</t>
  </si>
  <si>
    <t>325</t>
  </si>
  <si>
    <t>28 11</t>
  </si>
  <si>
    <t>Nastavenie , oživenie zariadenia EZS</t>
  </si>
  <si>
    <t>635748353</t>
  </si>
  <si>
    <t>326</t>
  </si>
  <si>
    <t>35 10</t>
  </si>
  <si>
    <t>Programovanie , funkčné skúšky</t>
  </si>
  <si>
    <t>1645049475</t>
  </si>
  <si>
    <t>327</t>
  </si>
  <si>
    <t>60 9</t>
  </si>
  <si>
    <t>Prepájacie práce - zmena dispozície</t>
  </si>
  <si>
    <t>-1251407033</t>
  </si>
  <si>
    <t>328</t>
  </si>
  <si>
    <t>Pomocný a kotviaci materiál</t>
  </si>
  <si>
    <t>113330423</t>
  </si>
  <si>
    <t>329</t>
  </si>
  <si>
    <t>80 8</t>
  </si>
  <si>
    <t>Ostatná hrubá inštalácia</t>
  </si>
  <si>
    <t>780526047</t>
  </si>
  <si>
    <t>HZS</t>
  </si>
  <si>
    <t>Hodinové zúčtovacie sadzby</t>
  </si>
  <si>
    <t>330</t>
  </si>
  <si>
    <t>HZS000101</t>
  </si>
  <si>
    <t>Búracie a sekacie práce pre rozvody inštalácií</t>
  </si>
  <si>
    <t>hod</t>
  </si>
  <si>
    <t>512</t>
  </si>
  <si>
    <t>1434565370</t>
  </si>
  <si>
    <t>8*3</t>
  </si>
  <si>
    <t>331</t>
  </si>
  <si>
    <t>HZS000111</t>
  </si>
  <si>
    <t>Demontáž, spätná montáž drobných predmetov na fasáde</t>
  </si>
  <si>
    <t>1277118054</t>
  </si>
  <si>
    <t>"XXIV</t>
  </si>
  <si>
    <t>4*2</t>
  </si>
  <si>
    <t>332</t>
  </si>
  <si>
    <t>5530000002</t>
  </si>
  <si>
    <t>Úprava kotvenia pre spätú montáž drobných predmetov na fasáde pre spätnú montáž po zateplení</t>
  </si>
  <si>
    <t>808495098</t>
  </si>
  <si>
    <t>VRN</t>
  </si>
  <si>
    <t>Vedľajšie rozpočtové náklady</t>
  </si>
  <si>
    <t>VRN06</t>
  </si>
  <si>
    <t>Zariadenie staveniska</t>
  </si>
  <si>
    <t>333</t>
  </si>
  <si>
    <t>000600011</t>
  </si>
  <si>
    <t xml:space="preserve">Zariadenie staveniska </t>
  </si>
  <si>
    <t>1024</t>
  </si>
  <si>
    <t>-168708864</t>
  </si>
  <si>
    <t>002 - Elektroinštalácia</t>
  </si>
  <si>
    <t>Časť:</t>
  </si>
  <si>
    <t>001 - Bleskozvod</t>
  </si>
  <si>
    <t xml:space="preserve">    21-M - Elektromontáže</t>
  </si>
  <si>
    <t xml:space="preserve">    46-M - Zemné práce vykonávané pri externých montážnych prácach</t>
  </si>
  <si>
    <t>21-M</t>
  </si>
  <si>
    <t>Elektromontáže</t>
  </si>
  <si>
    <t>210192551</t>
  </si>
  <si>
    <t>Hlavná uzemňovacia svorkovnica</t>
  </si>
  <si>
    <t>345610010100</t>
  </si>
  <si>
    <t>Hlavná uzemňovacia svorkovnica HUS</t>
  </si>
  <si>
    <t>345410012800</t>
  </si>
  <si>
    <t>Krabica pre skúšobnú svorku KSZ</t>
  </si>
  <si>
    <t>210220010</t>
  </si>
  <si>
    <t>Náter zemniaceho vedenia (1x náter vrátane svoriek a vyznač. žlt. pruhov)</t>
  </si>
  <si>
    <t>246220004700</t>
  </si>
  <si>
    <t>Email syntetický vonkajší Industrol zelený S 2013</t>
  </si>
  <si>
    <t>246220005000</t>
  </si>
  <si>
    <t>Email syntetický vonkajší Industrol žltý S 2013</t>
  </si>
  <si>
    <t>246420001500</t>
  </si>
  <si>
    <t>Riedidlo S-6006 SYNRED do syntetických a olejových látok, 0,8 l, CHEMOLAK</t>
  </si>
  <si>
    <t>210220021</t>
  </si>
  <si>
    <t>Uzemňovacie vedenie v zemi FeZn vrátane izolácie spojov O 10 mm</t>
  </si>
  <si>
    <t>354410054800</t>
  </si>
  <si>
    <t>Drôt bleskozvodový FeZn, d 10 mm</t>
  </si>
  <si>
    <t>210220050</t>
  </si>
  <si>
    <t>Označenie zvodov číselnými štítkami</t>
  </si>
  <si>
    <t>354410064600</t>
  </si>
  <si>
    <t>Štítok orientačný zemniaci</t>
  </si>
  <si>
    <t>354410064700</t>
  </si>
  <si>
    <t>Štítok orientačný na zvody</t>
  </si>
  <si>
    <t>210220101</t>
  </si>
  <si>
    <t>Podpery vedenia FeZn na plochú strechu PV21</t>
  </si>
  <si>
    <t>354410034800</t>
  </si>
  <si>
    <t>Podpera vedenia FeZn na ploché strechy označenie PV 21 oceľ</t>
  </si>
  <si>
    <t>354410034900</t>
  </si>
  <si>
    <t>Podložka plastová k podpere vedenia FeZn označenie podložka k PV 21</t>
  </si>
  <si>
    <t>210220104</t>
  </si>
  <si>
    <t>Podpery vedenia FeZn na plechové strechy PV23-24</t>
  </si>
  <si>
    <t>354410037300</t>
  </si>
  <si>
    <t>Podpera vedenia FeZn na plechové strechy označenie PV 23</t>
  </si>
  <si>
    <t>210220240</t>
  </si>
  <si>
    <t>Svorka FeZn k uzemňovacej tyči  SJ</t>
  </si>
  <si>
    <t>354410001700</t>
  </si>
  <si>
    <t>Svorka FeZn k uzemňovacej tyči označenie SJ 02</t>
  </si>
  <si>
    <t>210220241</t>
  </si>
  <si>
    <t>Svorka FeZn krížová SK a diagonálna krížová DKS</t>
  </si>
  <si>
    <t>354410002500</t>
  </si>
  <si>
    <t>Svorka FeZn krížová označenie SK</t>
  </si>
  <si>
    <t>210220243</t>
  </si>
  <si>
    <t>Svorka FeZn spojovacia SS</t>
  </si>
  <si>
    <t>354410003400</t>
  </si>
  <si>
    <t>Svorka FeZn spojovacia označenie SS 2 skrutky s príložkou</t>
  </si>
  <si>
    <t>210220245</t>
  </si>
  <si>
    <t>Svorka FeZn pripojovacia SP</t>
  </si>
  <si>
    <t>354410004000</t>
  </si>
  <si>
    <t>Svorka FeZn pripájaca označenie SP 1</t>
  </si>
  <si>
    <t>210220246</t>
  </si>
  <si>
    <t>Svorka FeZn na odkvapový žľab SO</t>
  </si>
  <si>
    <t>354410004200</t>
  </si>
  <si>
    <t>Svorka FeZn odkvapová označenie SO</t>
  </si>
  <si>
    <t>210220247</t>
  </si>
  <si>
    <t>Svorka FeZn skúšobná SZ</t>
  </si>
  <si>
    <t>354410004300</t>
  </si>
  <si>
    <t>Svorka FeZn skúšobná označenie SZ</t>
  </si>
  <si>
    <t>210220280</t>
  </si>
  <si>
    <t>Uzemňovacia tyč FeZn ZT</t>
  </si>
  <si>
    <t>354410055700</t>
  </si>
  <si>
    <t>Tyč uzemňovacia FeZn označenie ZT 2 m</t>
  </si>
  <si>
    <t>210220800</t>
  </si>
  <si>
    <t>Uzemňovacie vedenie na povrchu  AlMgSi  drôt zvodový O 8-10</t>
  </si>
  <si>
    <t>354410064200</t>
  </si>
  <si>
    <t>Drôt bleskozvodový zliatina AlMgSi, d 8 mm, Al</t>
  </si>
  <si>
    <t>210220803</t>
  </si>
  <si>
    <t>Skrytý zvod pri zatepľovacom systéme AlMgSi drôt zvodový O 8</t>
  </si>
  <si>
    <t>345710009300</t>
  </si>
  <si>
    <t>Rúrka ohybná vlnitá pancierová PVC-U, FXP DN 32</t>
  </si>
  <si>
    <t>345710038300</t>
  </si>
  <si>
    <t>Príchytka pre rúrku z PVC S32</t>
  </si>
  <si>
    <t>DEM</t>
  </si>
  <si>
    <t>Demontáž pôvodného zachytávacieho a zvodového vedenia</t>
  </si>
  <si>
    <t>46-M</t>
  </si>
  <si>
    <t>Zemné práce vykonávané pri externých montážnych prácach</t>
  </si>
  <si>
    <t>460200134</t>
  </si>
  <si>
    <t>Hĺbenie ryhy ručne 35 cm širokej a 50 cm hlbokej, v zemine triedy 4</t>
  </si>
  <si>
    <t>460560134</t>
  </si>
  <si>
    <t>Ručný zásyp ryhy bez zhutn. zeminy, 35 cm širokej, 50 cm hlbokej v zemine tr. 4</t>
  </si>
  <si>
    <t>460620014</t>
  </si>
  <si>
    <t>Proviz. úprava terénu v zemine tr. 4, aby nerovnosti terénu neboli väčšie ako 2 cm od vodor.hladiny</t>
  </si>
  <si>
    <t>566902152</t>
  </si>
  <si>
    <t>Vyspravenie podkladu po prekopoch inžinierskych sietí plochy do 15 m2 asfaltovým betónom ACP, po zhutnení hr. 150 mm</t>
  </si>
  <si>
    <t>589420000100</t>
  </si>
  <si>
    <t>Asfaltový betón ACP</t>
  </si>
  <si>
    <t>919735113</t>
  </si>
  <si>
    <t>Rezanie existujúceho asfaltového krytu alebo podkladu hĺbky nad 100 do 150 mm</t>
  </si>
  <si>
    <t>hzs-002</t>
  </si>
  <si>
    <t>Vytýčenie inžinierskych sietí</t>
  </si>
  <si>
    <t>M21-DOP</t>
  </si>
  <si>
    <t>Doprava do 3,5t</t>
  </si>
  <si>
    <t>km</t>
  </si>
  <si>
    <t>M21-PM</t>
  </si>
  <si>
    <t>Podružný materiál</t>
  </si>
  <si>
    <t>M21-PPV</t>
  </si>
  <si>
    <t>Podiel pridružených výkonov</t>
  </si>
  <si>
    <t>91 - Montáž silnoprúdových rozvodov a zariadení</t>
  </si>
  <si>
    <t xml:space="preserve">    91011301 - Úložný materiál - Príchytky ( hmoždinky ) - Polyamydové</t>
  </si>
  <si>
    <t xml:space="preserve">    22-M - Montáže oznam. a zabezp. zariadení</t>
  </si>
  <si>
    <t>Montáž silnoprúdových rozvodov a zariadení</t>
  </si>
  <si>
    <t>91011301</t>
  </si>
  <si>
    <t>Úložný materiál - Príchytky ( hmoždinky ) - Polyamydové</t>
  </si>
  <si>
    <t>210011310</t>
  </si>
  <si>
    <t>Osadenie polyamidovej príchytky HM 8</t>
  </si>
  <si>
    <t>2830406000</t>
  </si>
  <si>
    <t>Hmoždinka  klasická so skrutkou   8x40 mm</t>
  </si>
  <si>
    <t>612423531</t>
  </si>
  <si>
    <t>Omietka rýh v stenách maltou vápennou šírky ryhy do 150 mm omietkou štukovou</t>
  </si>
  <si>
    <t>585650001900</t>
  </si>
  <si>
    <t>Omietka vápennocementová BAUMIT Jadrová omietka, ručné spracovanie, veľkosť zrna 4 mm, 40 kg</t>
  </si>
  <si>
    <t>585410000160</t>
  </si>
  <si>
    <t>Sadra biela, balenie 30 kg</t>
  </si>
  <si>
    <t>566902162</t>
  </si>
  <si>
    <t>Vyspravenie podkladu plochy do 15 m2 podkladovým betónom PB I tr. C 20/25 hr. 150 mm</t>
  </si>
  <si>
    <t>589380000400</t>
  </si>
  <si>
    <t>Suchá zmes BAUMIT FlexBeton, pre kontaktné potery s premenlivou hrúbkou, trieda CT-C30-F5, max. veľkosť zrna 4 mm, 25 kg</t>
  </si>
  <si>
    <t>971033131</t>
  </si>
  <si>
    <t>Vybúranie otvoru v murive tehl. priemeru profilu do 60 mm hr.do 150 mm,  -0,00100t</t>
  </si>
  <si>
    <t>Vybúranie otvorov v murive tehl. plochy do 1 m2 hr.do 150 mm,  -0,28100t</t>
  </si>
  <si>
    <t>974031133</t>
  </si>
  <si>
    <t>Vysekanie rýh v akomkoľvek murive tehlovom na akúkoľvek maltu do hĺbky 50 mm a š. do 100 mm,  -0,00900t</t>
  </si>
  <si>
    <t>974031135</t>
  </si>
  <si>
    <t>Vysekanie rýh v akomkoľvek murive tehlovom na akúkoľvek maltu do hĺbky 50 mm a š. do 200 mm,  -0,01800t</t>
  </si>
  <si>
    <t>974042544</t>
  </si>
  <si>
    <t>Vysekanie rýh v betónovej dlažbe do hĺbky 70 mm a šírky do 150 mm,  -0,02200t</t>
  </si>
  <si>
    <t>210010024</t>
  </si>
  <si>
    <t>Rúrka ohybná elektroinštalačná z PVC typ FXP 16, uložená pevne</t>
  </si>
  <si>
    <t>345710009000</t>
  </si>
  <si>
    <t>Rúrka ohybná vlnitá pancierová PVC-U, FXP DN 16</t>
  </si>
  <si>
    <t>345350002300</t>
  </si>
  <si>
    <t>Rámček 1-násobný</t>
  </si>
  <si>
    <t>345350002600</t>
  </si>
  <si>
    <t>Rámček 2-násobný vodorovný</t>
  </si>
  <si>
    <t>345350003000</t>
  </si>
  <si>
    <t>Rámček 3-násobný vodorovný</t>
  </si>
  <si>
    <t>345350003400</t>
  </si>
  <si>
    <t>Rámček 4-násobný vodorovný</t>
  </si>
  <si>
    <t>210010027</t>
  </si>
  <si>
    <t>Rúrka ohybná elektroinštalačná z PVC typ FXP 32, uložená pevne</t>
  </si>
  <si>
    <t>210010108</t>
  </si>
  <si>
    <t>Lišta elektroinštalačná z PVC 24x22, uložená pevne, vkladacia</t>
  </si>
  <si>
    <t>345750065500</t>
  </si>
  <si>
    <t>Lišta vkladacia z PVC LV 24x22 mm, KOPOS</t>
  </si>
  <si>
    <t>210010110</t>
  </si>
  <si>
    <t>Lišta elektroinštalačná z PVC 40x40, uložená pevne, vkladacia</t>
  </si>
  <si>
    <t>345750065200</t>
  </si>
  <si>
    <t>Lišta vkladacia z PVC LV 40X40 mm, KOPOS</t>
  </si>
  <si>
    <t>210010114</t>
  </si>
  <si>
    <t>Lišta elektroinštalačná z PVC 120x40, uložená pevne, vkladacia</t>
  </si>
  <si>
    <t>345750057300</t>
  </si>
  <si>
    <t>Lišta vkladacia z PVC LV 120x40 mm, KOPOS</t>
  </si>
  <si>
    <t>210010301</t>
  </si>
  <si>
    <t>Krabica prístrojová bez zapojenia (1901, KP 68, KZ 3)</t>
  </si>
  <si>
    <t>345410002400</t>
  </si>
  <si>
    <t>Krabica univerzálna z PVC pod omietku KU 68-1901,Dxh 73x42 mm, KOPOS</t>
  </si>
  <si>
    <t>210010311</t>
  </si>
  <si>
    <t>Krabica odbočná s viečkom kruhová , bez zapojenia</t>
  </si>
  <si>
    <t>345410002500</t>
  </si>
  <si>
    <t>Krabica univerzálna z PVC s viečkom pod omietku KU 68-1902,Dxh 73x42 mm, KOPOS</t>
  </si>
  <si>
    <t>210110041</t>
  </si>
  <si>
    <t>Spínače polozapustené a zapustené vrátane zapojenia jednopólový - radenie 1</t>
  </si>
  <si>
    <t>345320000500</t>
  </si>
  <si>
    <t>Vypínač radenie 1 IP20</t>
  </si>
  <si>
    <t>345320003100</t>
  </si>
  <si>
    <t>Vypínač, radenie 1, IP 44</t>
  </si>
  <si>
    <t>210110045</t>
  </si>
  <si>
    <t>Spínač polozapustený a zapustený vrátane zapojenia stried.prep.- radenie 6</t>
  </si>
  <si>
    <t>345330000400</t>
  </si>
  <si>
    <t>Prepínač radenie 6 IP20</t>
  </si>
  <si>
    <t>345330001800</t>
  </si>
  <si>
    <t>Prepínač striedavý radenie 6, IP44</t>
  </si>
  <si>
    <t>210110099</t>
  </si>
  <si>
    <t>Termostat priestorový programovateľný</t>
  </si>
  <si>
    <t>374350001400</t>
  </si>
  <si>
    <t>Termostat kombinovaný programovateľný, manuálne alebo automatické riadenie vykurovania alebo klimatizácie</t>
  </si>
  <si>
    <t>210111011</t>
  </si>
  <si>
    <t>Zásuvka polozapustená alebo zapustená vrátane zapojenia 10/16 A 250 V 2P + Z</t>
  </si>
  <si>
    <t>345510001900</t>
  </si>
  <si>
    <t>Zásuvka jednoduchá IP20</t>
  </si>
  <si>
    <t>345510005400</t>
  </si>
  <si>
    <t>Zásuvka jednoduchá IP44</t>
  </si>
  <si>
    <t>210111062</t>
  </si>
  <si>
    <t>Zásuvka nástenná vrátane zapojenia 16 A 400 V 3P + N + Z</t>
  </si>
  <si>
    <t>345510004800</t>
  </si>
  <si>
    <t>Zásuvka 400V, 16 A</t>
  </si>
  <si>
    <t>210193074</t>
  </si>
  <si>
    <t>Kompletáž rozvádzača RH vč. zapojenia</t>
  </si>
  <si>
    <t>357150000400</t>
  </si>
  <si>
    <t>Rozvádzač RH - komponenty vč. TOTAL STOP</t>
  </si>
  <si>
    <t>210201081</t>
  </si>
  <si>
    <t>Zapojenie svietidlá IP44, stropného - nástenného LED</t>
  </si>
  <si>
    <t>3483200007003</t>
  </si>
  <si>
    <t>Svietidlo LED 1x35W, 3900lm (MODUS BRS3KO480V3, LED 35W, 3900lm, resp. alternatíva)</t>
  </si>
  <si>
    <t>3483200007004</t>
  </si>
  <si>
    <t>Svietidlo LED 1x29W, 3920lm (VYRTYCH VIPET-LED-136-4100-4K, resp. alternatíva)</t>
  </si>
  <si>
    <t>210201511</t>
  </si>
  <si>
    <t>Zapojenie svietidla 1x svetelný zdroj, núdzového</t>
  </si>
  <si>
    <t>348150000800</t>
  </si>
  <si>
    <t>Svietidlo núdzové so svetelným zdrojom 8W, 1 hod., IP44</t>
  </si>
  <si>
    <t>210800519</t>
  </si>
  <si>
    <t>Vodič medený uložený pevne H07V-U (CY) 450/750 V  6</t>
  </si>
  <si>
    <t>KVO000000534</t>
  </si>
  <si>
    <t>Vodič pevný H07V-U 6 zeleno/žltý pvc</t>
  </si>
  <si>
    <t>210800520</t>
  </si>
  <si>
    <t>Vodič medený uložený pevne H07V-U (CY) 450/750 V  10</t>
  </si>
  <si>
    <t>KVO000000225</t>
  </si>
  <si>
    <t>Vodič pevný H07V-U 10 zeleno/žltý pvc</t>
  </si>
  <si>
    <t>210881075</t>
  </si>
  <si>
    <t>Kábel bezhalogénový, medený uložený pevne N2XH 0,6/1,0 kV  3x1,5</t>
  </si>
  <si>
    <t>KPE000000493</t>
  </si>
  <si>
    <t>Kábel pevný bezhalogénový N2XH-J 3x1,5 čierny</t>
  </si>
  <si>
    <t>2108810751</t>
  </si>
  <si>
    <t>Kábel bezhalogénový, medený uložený pevne N2XH-O 0,6/1,0 kV  3x1,5</t>
  </si>
  <si>
    <t>KPE000000887</t>
  </si>
  <si>
    <t>Kábel pevný bezhalogénový N2XH-O 3x1,5 čierny</t>
  </si>
  <si>
    <t>210881076</t>
  </si>
  <si>
    <t>Kábel bezhalogénový, medený uložený pevne N2XH 0,6/1,0 kV  3x2,5</t>
  </si>
  <si>
    <t>KPE000000037</t>
  </si>
  <si>
    <t>Kábel pevný bezhalogénový N2XH-J 3x2,5 čierny</t>
  </si>
  <si>
    <t>210881101</t>
  </si>
  <si>
    <t>Kábel bezhalogénový, medený uložený pevne N2XH 0,6/1,0 kV  5x2,5</t>
  </si>
  <si>
    <t>KPE000000484</t>
  </si>
  <si>
    <t>Kábel pevný bezhalogénový N2XH-J 5x2,5 čierny</t>
  </si>
  <si>
    <t>210881102</t>
  </si>
  <si>
    <t>Kábel bezhalogénový, medený uložený pevne N2XH 0,6/1,0 kV  5x4</t>
  </si>
  <si>
    <t>KPE000000500</t>
  </si>
  <si>
    <t>Kábel pevný bezhalogénový N2XH-J 5x4 čierny</t>
  </si>
  <si>
    <t>210881104</t>
  </si>
  <si>
    <t>Kábel bezhalogénový, medený uložený pevne N2XH 0,6/1,0 kV  5x10</t>
  </si>
  <si>
    <t>KPE000000032</t>
  </si>
  <si>
    <t>Kábel pevný bezhalogénový N2XH-J 5x10 čierny</t>
  </si>
  <si>
    <t>22-M</t>
  </si>
  <si>
    <t>Montáže oznam. a zabezp. zariadení</t>
  </si>
  <si>
    <t>220711045</t>
  </si>
  <si>
    <t>Montáž a zapojenie pohybových senzorov</t>
  </si>
  <si>
    <t>404610000900</t>
  </si>
  <si>
    <t>Snímač pohybu</t>
  </si>
  <si>
    <t>003 - Prípojka NN</t>
  </si>
  <si>
    <t>210194002-D</t>
  </si>
  <si>
    <t>Demontáž - Rozpájacia a istiaca skriňa pilierová</t>
  </si>
  <si>
    <t>210194003</t>
  </si>
  <si>
    <t>Rozpájacia a istiaca plastová skriňa pilierová - typ SR 3 pre vonkajšie práce</t>
  </si>
  <si>
    <t>357110001200</t>
  </si>
  <si>
    <t>Skriňa rozpájacia a istiaca, plastová, pilierová SR 3</t>
  </si>
  <si>
    <t>210194056</t>
  </si>
  <si>
    <t>Skriňa ER plastová, trojfázová, dvojtarifná 1 odberateľ pre vonkajšie práce</t>
  </si>
  <si>
    <t>357120006300</t>
  </si>
  <si>
    <t>Skriňa elektromerová RE 1.0-Z (W), 1 x hlavný trojpólový istič B25, 1 x jednopólový istič pred HDO, 2x relé, nulový mostík</t>
  </si>
  <si>
    <t>210881096</t>
  </si>
  <si>
    <t>Kábel bezhalogénový, medený uložený pevne N2XH 0,6/1,0 kV  4x16</t>
  </si>
  <si>
    <t>KPE000000489</t>
  </si>
  <si>
    <t>Kábel pevný bezhalogénový N2XH-J 4x16 čierny</t>
  </si>
  <si>
    <t>460200164</t>
  </si>
  <si>
    <t>Hĺbenie káblovej ryhy ručne 35 cm širokej a 80 cm hlbokej, v zemine triedy 4</t>
  </si>
  <si>
    <t>460420022</t>
  </si>
  <si>
    <t>Zriadenie, rekonšt. káblového lôžka z piesku bez zakrytia, v ryhe šír. do 65 cm, hrúbky vrstvy 10 cm</t>
  </si>
  <si>
    <t>583110000300</t>
  </si>
  <si>
    <t>Drvina vápencová frakcia 0-4 mm</t>
  </si>
  <si>
    <t>460490012</t>
  </si>
  <si>
    <t>Rozvinutie a uloženie výstražnej fólie z PVC do ryhy, šírka do 33 cm</t>
  </si>
  <si>
    <t>283230008000</t>
  </si>
  <si>
    <t>Výstražná fóla PE, šxhr 300x0,1 mm, dĺ. 250 m, farba červená, HAGARD</t>
  </si>
  <si>
    <t>460560164</t>
  </si>
  <si>
    <t>Ručný zásyp nezap. káblovej ryhy bez zhutn. zeminy, 35 cm širokej, 80 cm hlbokej v zemine tr. 4</t>
  </si>
  <si>
    <t>003 - Zdravotechnika</t>
  </si>
  <si>
    <t xml:space="preserve">    8 - Rúrové vedenie</t>
  </si>
  <si>
    <t xml:space="preserve">    712 - Izolácie striech, povlakové krytiny</t>
  </si>
  <si>
    <t xml:space="preserve">    721 - Zdravotechnika - vnútorná kanalizácia</t>
  </si>
  <si>
    <t xml:space="preserve">    725 - Zdravotechnika - zariaďovacie predmety</t>
  </si>
  <si>
    <t xml:space="preserve">    769 - Montáže vzduchotechnických zariadení</t>
  </si>
  <si>
    <t>113107142</t>
  </si>
  <si>
    <t>Odstránenie krytu asfaltového v ploche do 200 m2, hr. nad 50 do 100 mm,  -0,18100t</t>
  </si>
  <si>
    <t>113307146</t>
  </si>
  <si>
    <t>Odstránenie podkladu asfaltového v ploche do 200 m2, hr.nad 250 do 300 mm,  -0,70900t</t>
  </si>
  <si>
    <t>132101101</t>
  </si>
  <si>
    <t>Výkop ryhy do šírky 600 mm v horn.1a2 do 100 m3</t>
  </si>
  <si>
    <t>171201201</t>
  </si>
  <si>
    <t>Uloženie sypaniny na skládky do 100 m3</t>
  </si>
  <si>
    <t>583310001400</t>
  </si>
  <si>
    <t>Kamenivo ťažené hrubé frakcia 8-16 mm, STN EN 13242 + A1</t>
  </si>
  <si>
    <t>175101102</t>
  </si>
  <si>
    <t>Obsyp potrubia sypaninou z vhodných hornín 1 až 4 s prehodením sypaniny</t>
  </si>
  <si>
    <t>5833714000</t>
  </si>
  <si>
    <t>Štrkopiesok 0-16 n</t>
  </si>
  <si>
    <t>310235241</t>
  </si>
  <si>
    <t>Zamurovanie otvoru s plochou do 0,0225 m2 v murive nadzákladného tehlami do 300 mm</t>
  </si>
  <si>
    <t>310236241</t>
  </si>
  <si>
    <t>Zamurovanie otvoru s plochou do 0,09 m2 v murive nadzákladného tehlami do 300 mm</t>
  </si>
  <si>
    <t>411387531</t>
  </si>
  <si>
    <t>Zabetónov. otvoru s plochou do 0, 25 m2, v stropoch zo železobetónu a tvárnicových a v klenbách</t>
  </si>
  <si>
    <t>451573111</t>
  </si>
  <si>
    <t>Lôžko pod potrubie, stoky a drobné objekty, v otvorenom výkope z piesku a štrkopiesku do 63 mm</t>
  </si>
  <si>
    <t>564281111</t>
  </si>
  <si>
    <t>Podklad alebo podsyp zo štrkopiesku s rozprestretím, vlhčením a zhutnením, po zhutnení hr. 300 mm</t>
  </si>
  <si>
    <t>576131211</t>
  </si>
  <si>
    <t>Koberec asfaltový modifikovaný I.tr. mastixový SMA 8 O  jemnozrnný, po zhutnení hr. 40 mm š. do 3 m</t>
  </si>
  <si>
    <t>611401111</t>
  </si>
  <si>
    <t>Omietka jednotlivých malých plôch na stropoch akoukoľvek maltou s plochou jednotlivo do 0, 09 m2</t>
  </si>
  <si>
    <t>612401191</t>
  </si>
  <si>
    <t>Omietka jednotlivých malých plôch vnútorných stien akoukoľvek maltou do 0, 09 m2</t>
  </si>
  <si>
    <t>612403399</t>
  </si>
  <si>
    <t>Hrubá výplň rýh na stenách akoukoľvek maltou, akejkoľvek šírky ryhy</t>
  </si>
  <si>
    <t>631312141</t>
  </si>
  <si>
    <t>Doplnenie existujúcich mazanín prostým betónom (s dodaním hmôt) bez poteru rýh v mazaninách</t>
  </si>
  <si>
    <t>631571111</t>
  </si>
  <si>
    <t>Doplnenie násypu pieskom s ubitím a urovnaním povrchu násypu</t>
  </si>
  <si>
    <t>632451411</t>
  </si>
  <si>
    <t>Doplnenie cementového poteru s plochou jednotlivo (s dodaním hmôt) do 4 m2 a hr. do 10 mm</t>
  </si>
  <si>
    <t>632921411</t>
  </si>
  <si>
    <t>Dlažba z betónových dlaždíc Terazzo hr. do 40 mm do cem malty MC-10</t>
  </si>
  <si>
    <t>634920031</t>
  </si>
  <si>
    <t>Rezanie dilatačných škár v čiastočne zatvrdnutej betónovej mazanine alebo poteru hĺbky nad 50 do 80 mm, šírky do 5 mm</t>
  </si>
  <si>
    <t>Rúrové vedenie</t>
  </si>
  <si>
    <t>5922442280</t>
  </si>
  <si>
    <t>Šachtová vložka DN 150 pre PVC hladké</t>
  </si>
  <si>
    <t>919735112</t>
  </si>
  <si>
    <t>Rezanie existujúceho asfaltového krytu alebo podkladu hĺbky nad 50 do 100 mm</t>
  </si>
  <si>
    <t>965042141</t>
  </si>
  <si>
    <t>Búranie podkladov pod dlažby, liatych dlažieb a mazanín,betón alebo liaty asfalt hr.do 100 mm, plochy nad 4 m2 -2,20000t</t>
  </si>
  <si>
    <t>969021121</t>
  </si>
  <si>
    <t>Vybúranie kanalizačného potrubia DN do 200 mm,  -0,06300t</t>
  </si>
  <si>
    <t>971033241</t>
  </si>
  <si>
    <t>Vybúranie otvoru v murive tehl. plochy do 0,0225 m2 hr. do 300 mm,  -0,00800t</t>
  </si>
  <si>
    <t>971052341</t>
  </si>
  <si>
    <t>Vybúranie otvoru v želzobet. priečkach a stenách plochy do 0,09 m2, do 300 mm,  -0,05900t</t>
  </si>
  <si>
    <t>972054241</t>
  </si>
  <si>
    <t>Vybúranie otvoru v stropoch a klenbách železob. plochy do 0,09 m2, hr. nad 120 mm,  -0,03200t</t>
  </si>
  <si>
    <t>974031153</t>
  </si>
  <si>
    <t>Vysekávanie rýh v akomkoľvek murive tehlovom na akúkoľvek maltu do hĺbky 100 mm a š. do 100 mm,  -0,01800t</t>
  </si>
  <si>
    <t>Odvoz sutiny a vybúraných hmôt na skládku za každý ďalší 1 km</t>
  </si>
  <si>
    <t>999281111</t>
  </si>
  <si>
    <t>Presun hmôt pre opravy a údržbu objektov vrátane vonkajších plášťov výšky do 25 m</t>
  </si>
  <si>
    <t>711133005</t>
  </si>
  <si>
    <t>Zhotovenie izolácie proti zemnej vlhkosti PVC fóliou položenou voľne na vodorovnej ploche s naleptaním spoju</t>
  </si>
  <si>
    <t>283220000300</t>
  </si>
  <si>
    <t>Hydroizolačná fólia PVC-P FATRAFOL 803, hr. 1,5 mm, š. 1,3 m, izolácia základov proti zemnej vlhkosti, tlakovej vode, radónu, hnedá, FATRA IZOLFA</t>
  </si>
  <si>
    <t>Izolácie striech, povlakové krytiny</t>
  </si>
  <si>
    <t>712300831</t>
  </si>
  <si>
    <t>Odstránenie povlakovej krytiny na strechách plochých 10° jednovrstvovej,  -0,00600t</t>
  </si>
  <si>
    <t>712300941</t>
  </si>
  <si>
    <t>Oprava povlakovej krytiny striech plochžch do 10°-príplatok k cene za opravovaný kus do 2 m2,  fóliami termoplastickými</t>
  </si>
  <si>
    <t>712370110</t>
  </si>
  <si>
    <t>Zhotovenie povlakovej krytiny striech plochých do 10° PVC-P fóliou natavením do asfaltového podkladu so zváraním spoju</t>
  </si>
  <si>
    <t>283220001900</t>
  </si>
  <si>
    <t>Hydroizolačná fólia PVC-P FATRAFOL 807, hr. 2,6 mm, š. 1,3 m, s podkladnou vrstvou z netkanej textílie PES, izolácia pre lepené systémy, farba sivá, FATRA IZOLFA</t>
  </si>
  <si>
    <t>713141210</t>
  </si>
  <si>
    <t>Montáž tepelnej izolácie striech plochých do 10° minerálnou vlnou, dvojvrstvová prilep. asfaltom</t>
  </si>
  <si>
    <t>631440025400</t>
  </si>
  <si>
    <t>Doska ISOVER S 10, 100x1200x2000 mm izolácia z kamennej vlny vhodná pre zateplenie plochých striech</t>
  </si>
  <si>
    <t>713482111</t>
  </si>
  <si>
    <t>Montáž trubíc z PE, hr.do 10 mm,vnút.priemer do 38 mm</t>
  </si>
  <si>
    <t>283310000500</t>
  </si>
  <si>
    <t>Izolačná PE trubica TUBOLIT DG 22x5 mm (d potrubia x hr. izolácie), nenadrezaná, AZ FLEX</t>
  </si>
  <si>
    <t>283310001300</t>
  </si>
  <si>
    <t>Izolačná PE trubica TUBOLIT DG 22x9 mm (d potrubia x hr. izolácie), nadrezaná, AZ FLEX</t>
  </si>
  <si>
    <t>283310000700</t>
  </si>
  <si>
    <t>Izolačná PE trubica TUBOLIT DG 28x5 mm (d potrubia x hr. izolácie), nenadrezaná, AZ FLEX</t>
  </si>
  <si>
    <t>283310000900</t>
  </si>
  <si>
    <t>Izolačná PE trubica TUBOLIT DG 35x5 mm (d potrubia x hr. izolácie), nenadrezaná, AZ FLEX</t>
  </si>
  <si>
    <t>283310001800</t>
  </si>
  <si>
    <t>Izolačná PE trubica TUBOLIT DG 42x9 mm (d potrubia x hr. izolácie), nadrezaná, AZ FLEX</t>
  </si>
  <si>
    <t>721</t>
  </si>
  <si>
    <t>Zdravotechnika - vnútorná kanalizácia</t>
  </si>
  <si>
    <t>721140802</t>
  </si>
  <si>
    <t>Demontáž potrubia z liatinových rúr odpadového alebo dažďového do DN 100,  -0,01492t</t>
  </si>
  <si>
    <t>721140806</t>
  </si>
  <si>
    <t>Demontáž potrubia z liatinových rúr odpadového alebo dažďového nad 100 do DN 200,  -0,03065t</t>
  </si>
  <si>
    <t>721171107</t>
  </si>
  <si>
    <t>Potrubie z PVC - U odpadové ležaté hrdlové D 75x1, 8</t>
  </si>
  <si>
    <t>721171109</t>
  </si>
  <si>
    <t>Potrubie z PVC - U odpadové ležaté hrdlové D 110x2, 2</t>
  </si>
  <si>
    <t>721171111</t>
  </si>
  <si>
    <t>Potrubie z PVC - U odpadové ležaté hrdlové D 140x2, 8</t>
  </si>
  <si>
    <t>721171112</t>
  </si>
  <si>
    <t>Potrubie z PVC - U odpadové ležaté hrdlové D 160x3, 9</t>
  </si>
  <si>
    <t>721171803</t>
  </si>
  <si>
    <t>Demontáž potrubia z novodurových rúr odpadového alebo pripojovacieho do D75,  -0,00210 t</t>
  </si>
  <si>
    <t>721173204</t>
  </si>
  <si>
    <t>Potrubie z PVC - U odpadné pripájacie D 40x1, 8</t>
  </si>
  <si>
    <t>721173205</t>
  </si>
  <si>
    <t>Potrubie z PVC - U odpadné pripájacie D 50x1, 8</t>
  </si>
  <si>
    <t>721175006</t>
  </si>
  <si>
    <t>Montáž PVC potrubia na odvod kondenzátu D 20 mm</t>
  </si>
  <si>
    <t>286120017030</t>
  </si>
  <si>
    <t>Hadica PVC pre odvod kondenzátu, d 20 mm, dĺ. 30 m</t>
  </si>
  <si>
    <t>721175015</t>
  </si>
  <si>
    <t>Montáž zápachového uzáveru (sifónu) pre klimatizačné zariadenia</t>
  </si>
  <si>
    <t>551620015600</t>
  </si>
  <si>
    <t>Zápachová uzávierka podomietková UP HL138, DN32, krytka 100x100 mm, prídavná zápachová uzávierka, vetranie a klimatizácia, PP/ABS</t>
  </si>
  <si>
    <t>5516682000001</t>
  </si>
  <si>
    <t>Lievik so zápachovým uzáverom HL21 DN32</t>
  </si>
  <si>
    <t>721194104</t>
  </si>
  <si>
    <t>Zriadenie prípojky na potrubí vyvedenie a upevnenie odpadových výpustiek D 40x1, 8</t>
  </si>
  <si>
    <t>721194105</t>
  </si>
  <si>
    <t>Zriadenie prípojky na potrubí vyvedenie a upevnenie odpadových výpustiek D 50x1, 8</t>
  </si>
  <si>
    <t>721194109</t>
  </si>
  <si>
    <t>Zriadenie prípojky na potrubí vyvedenie a upevnenie odpadových výpustiek D 110x2, 3</t>
  </si>
  <si>
    <t>721210823</t>
  </si>
  <si>
    <t>Demontáž strešného vtoku DN 125,  -0,02011t</t>
  </si>
  <si>
    <t>721225205001</t>
  </si>
  <si>
    <t>Montáž zápachovej uzávierky z PVC do DN50</t>
  </si>
  <si>
    <t>721230099</t>
  </si>
  <si>
    <t>Montáž strešného vtoku pre mPVC izolácie DN 110</t>
  </si>
  <si>
    <t>286630019400</t>
  </si>
  <si>
    <t>Strešný vtok TW 110 BITS, izolačný tanier, vertikálny odtok, záchytný kôš</t>
  </si>
  <si>
    <t>721274103</t>
  </si>
  <si>
    <t>Ventilačné hlavice strešná - plastové DN 100 HUL 810</t>
  </si>
  <si>
    <t>721290111</t>
  </si>
  <si>
    <t>Ostatné - skúška tesnosti kanalizácie v objektoch vodou do DN 125</t>
  </si>
  <si>
    <t>721290112</t>
  </si>
  <si>
    <t>Ostatné - skúška tesnosti kanalizácie v objektoch vodou DN 150 alebo DN 200</t>
  </si>
  <si>
    <t>721290821</t>
  </si>
  <si>
    <t>Vnútrostav. premiestnenie vybúraných hmôt vnútor. kanal. vodorovne do 100 m z budov vysokých do 6 m</t>
  </si>
  <si>
    <t>998721201</t>
  </si>
  <si>
    <t>Presun hmôt pre vnútornú kanalizáciu v objektoch výšky do 6 m</t>
  </si>
  <si>
    <t>722130801</t>
  </si>
  <si>
    <t>Demontáž potrubia z oceľových rúrok závitových do DN 25,  -0,00213t</t>
  </si>
  <si>
    <t>722130802</t>
  </si>
  <si>
    <t>Demontáž potrubia z oceľových rúrok závitových nad 25 do DN 40,  -0,00497t</t>
  </si>
  <si>
    <t>722130803</t>
  </si>
  <si>
    <t>Demontáž potrubia z oceľových rúrok závitových nad 40 do DN 50,  -0,00670t</t>
  </si>
  <si>
    <t>722161012</t>
  </si>
  <si>
    <t>Vodovodné potrubie z nerezových rúrok spájaných lisovaním D 35 mm</t>
  </si>
  <si>
    <t>722161015</t>
  </si>
  <si>
    <t>Vodovodné potrubie z nerezových rúrok spájaných lisovaním D 42 mm</t>
  </si>
  <si>
    <t>722171312</t>
  </si>
  <si>
    <t>Potrubie z viacvrstvových rúr PE Geberit Mepla d20x2,5mm</t>
  </si>
  <si>
    <t>722171313</t>
  </si>
  <si>
    <t>Potrubie z viacvrstvových rúr PE Geberit Mepla d26x3,0mm</t>
  </si>
  <si>
    <t>722171314</t>
  </si>
  <si>
    <t>Potrubie z viacvrstvových rúr PE Geberit Mepla d32x3,0mm</t>
  </si>
  <si>
    <t>722220862</t>
  </si>
  <si>
    <t>Demontáž armatúry závitovej s dvomi závitmi nad 3/4 do G 5/4,  -0,00123t</t>
  </si>
  <si>
    <t>722220866.001</t>
  </si>
  <si>
    <t>Demontáž hydrantovej skrine s výzbrojou</t>
  </si>
  <si>
    <t>kpl</t>
  </si>
  <si>
    <t>722221010</t>
  </si>
  <si>
    <t>Montáž guľového kohúta závitového priameho pre vodu G 1/2</t>
  </si>
  <si>
    <t>551110013700</t>
  </si>
  <si>
    <t>Guľový uzáver pre vodu Perfecta, 1/2" FF, páčka, niklovaná mosadz, IVAR</t>
  </si>
  <si>
    <t>722221082</t>
  </si>
  <si>
    <t>Montáž guľového kohúta vypúšťacieho závitového G 1/2</t>
  </si>
  <si>
    <t>551110011200</t>
  </si>
  <si>
    <t>Guľový uzáver vypúšťací s páčkou, 1/2" M, mosadz, IVAR</t>
  </si>
  <si>
    <t>722221170</t>
  </si>
  <si>
    <t>Montáž poistného ventilu závitového pre vodu G 1/2</t>
  </si>
  <si>
    <t>5514083001</t>
  </si>
  <si>
    <t>Ventil poistný k elektric. ohrievaču TE 1847 DN15</t>
  </si>
  <si>
    <t>722229101</t>
  </si>
  <si>
    <t>Montáž ventilu výtok., plavák.,vypúšť.,odvodňov.,kohút.plniaceho,vypúšťacieho PN 0.6, ventilov G 1/2</t>
  </si>
  <si>
    <t>551210009500</t>
  </si>
  <si>
    <t>Ventil odvzdušňovací automatický, 1/2", PN 10, mosadz, IVAR</t>
  </si>
  <si>
    <t>722250010</t>
  </si>
  <si>
    <t>Montáž hydrantového systému s tvarovo stálou hadicou D 33</t>
  </si>
  <si>
    <t>súb.</t>
  </si>
  <si>
    <t>449150004500</t>
  </si>
  <si>
    <t>Hydrantový systém s tvarovo stálou hadicou D 33, hadica 30 m, skriňa 800x800x340 mm, plné dvierka, prúdnica TAJFUN TURBO ekv.13</t>
  </si>
  <si>
    <t>722290226</t>
  </si>
  <si>
    <t>Tlaková skúška vodovodného potrubia závitového do DN 50</t>
  </si>
  <si>
    <t>722290234</t>
  </si>
  <si>
    <t>Prepláchnutie a dezinfekcia vodovodného potrubia do DN 80</t>
  </si>
  <si>
    <t>725</t>
  </si>
  <si>
    <t>Zdravotechnika - zariaďovacie predmety</t>
  </si>
  <si>
    <t>725110811</t>
  </si>
  <si>
    <t>Demontáž záchoda splachovacieho s nádržou alebo s tlakovým splachovačom,  -0,01933t</t>
  </si>
  <si>
    <t>725119308</t>
  </si>
  <si>
    <t>Montáž záchodovej misy kombinovanej s zvislým odpadom</t>
  </si>
  <si>
    <t>642340001100</t>
  </si>
  <si>
    <t>Kombinované WC keramické ZETA, rozmer 645x355x760 mm, hlboké splachovanie, vodorovný odpad, bočné napúštanie, JIKA</t>
  </si>
  <si>
    <t>725210821</t>
  </si>
  <si>
    <t>Demontáž umývadiel alebo umývadielok bez výtokovej armatúry,  -0,01946t</t>
  </si>
  <si>
    <t>725219401</t>
  </si>
  <si>
    <t>Montáž umývadla na skrutky do muriva, bez výtokovej armatúry</t>
  </si>
  <si>
    <t>642110006200</t>
  </si>
  <si>
    <t>Umývadlo keramické ZETA-60, rozmer 470x600x205 mm, biela, JIKA</t>
  </si>
  <si>
    <t>725310828</t>
  </si>
  <si>
    <t>Demontáž drezu jednodielneho bez výtokovej armatúry veľkokuchynskej,  -0,04050t</t>
  </si>
  <si>
    <t>725329201</t>
  </si>
  <si>
    <t>Montáž veľkokuchynských drezov, samostatne stojacích jednodrezových,  bez výtok. armatúr</t>
  </si>
  <si>
    <t>55231000350001</t>
  </si>
  <si>
    <t>Umývací drez nerezový veľkokapacitný na nohách 800x600x850</t>
  </si>
  <si>
    <t>725539103</t>
  </si>
  <si>
    <t>Montáž elektrického zásobníka akumulačného stojatého do 120 L</t>
  </si>
  <si>
    <t>541320005600</t>
  </si>
  <si>
    <t>Ohrievač vody EOV 120 elektrický tlakový závesný zvislý akumulačný, objem 120 l, TATRAMAT</t>
  </si>
  <si>
    <t>725590811</t>
  </si>
  <si>
    <t>Vnútrostav. premiestnenie vybúr. hmôt zariaď. predmetov vodorovne do 100 m z budov s výš. do 6 m</t>
  </si>
  <si>
    <t>725819401</t>
  </si>
  <si>
    <t>Montáž ventilu rohového s pripojovacou rúrkou G 1/2</t>
  </si>
  <si>
    <t>551410000300</t>
  </si>
  <si>
    <t>Ventil pre hygienické a zdravotnické zariadenia TE 66 A 1/2" rohový mosadzný s vrškom T 13</t>
  </si>
  <si>
    <t>725820810</t>
  </si>
  <si>
    <t>Demontáž batérie drezovej, umývadlovej nástennej,  -0,0026t</t>
  </si>
  <si>
    <t>725829201</t>
  </si>
  <si>
    <t>Montáž batérie umývadlovej a drezovej nástennej pákovej, alebo klasickej</t>
  </si>
  <si>
    <t>551450000200</t>
  </si>
  <si>
    <t>Batéria drezová nástenná Logo Neo DN 15, jednopáková, chróm, KLUDI</t>
  </si>
  <si>
    <t>725829206</t>
  </si>
  <si>
    <t>Montáž batérie umývadlovej a drezovej stojankovej s mechanickým ovládaním odpadového ventilu</t>
  </si>
  <si>
    <t>551450003800</t>
  </si>
  <si>
    <t>Batéria umývadlová stojanková páková Lyra, s pop-up 5/4", rozmer 290x215x270 mm, chróm, JIKA</t>
  </si>
  <si>
    <t>725840870</t>
  </si>
  <si>
    <t>Demontáž batérie vaňovej, sprchovej nástennej,  -0,00225t</t>
  </si>
  <si>
    <t>725840873</t>
  </si>
  <si>
    <t>Demontáž príslušenstva pre sprchové batérie, držiak na sprchu,  -0,00113t</t>
  </si>
  <si>
    <t>725849201</t>
  </si>
  <si>
    <t>Montáž batérie sprchovej nástennej pákovej, klasickej</t>
  </si>
  <si>
    <t>551450002600</t>
  </si>
  <si>
    <t>Batéria sprchová nástenná páková Tigo, rozteč 150 mm, bez sprchovej súpravy, chróm, JIKA</t>
  </si>
  <si>
    <t>725860820</t>
  </si>
  <si>
    <t>Demontáž jednoduchej  zápachovej uzávierky pre zariaďovacie predmety, umývadlá, drezy, práčky  -0,00085t</t>
  </si>
  <si>
    <t>998725201</t>
  </si>
  <si>
    <t>Presun hmôt pre zariaďovacie predmety v objektoch výšky do 6 m</t>
  </si>
  <si>
    <t>7679951080010</t>
  </si>
  <si>
    <t>Montáž ostatných typických kovových doplnkových konštrukcií do 5 kg</t>
  </si>
  <si>
    <t>55381500000010</t>
  </si>
  <si>
    <t>Typizované kov. prvky pre uloženie potrubí: tyče, objímky, príchytky</t>
  </si>
  <si>
    <t>769</t>
  </si>
  <si>
    <t>Montáže vzduchotechnických zariadení</t>
  </si>
  <si>
    <t>769049000</t>
  </si>
  <si>
    <t>Montáž odvlhčovača</t>
  </si>
  <si>
    <t>42948000010001</t>
  </si>
  <si>
    <t>Mobilný odvlhčovač WDH DF95</t>
  </si>
  <si>
    <t>998769201</t>
  </si>
  <si>
    <t>Presun hmôt pre montáž vzduchotechnických zariadení v stavbe (objekte) výšky do 7 m</t>
  </si>
  <si>
    <t>004 - Vykurovanie, VZT</t>
  </si>
  <si>
    <t xml:space="preserve">    733 - Ústredné kúrenie - rozvodné potrubie</t>
  </si>
  <si>
    <t xml:space="preserve">    734 - Ústredné kúrenie, armatúry.</t>
  </si>
  <si>
    <t xml:space="preserve">    735 - Ústredné kúrenie - vykurovacie telesá</t>
  </si>
  <si>
    <t xml:space="preserve">    769 - Montáž vzduchotechnických zariadení</t>
  </si>
  <si>
    <t xml:space="preserve">    23-M - Montáže potrubia</t>
  </si>
  <si>
    <t>962084131</t>
  </si>
  <si>
    <t>Búranie priečok doskových, sadrových,sadrokartónových hr.do 100 mm,  -0,10000t</t>
  </si>
  <si>
    <t>971033231</t>
  </si>
  <si>
    <t>Vybúranie otvoru v murive tehl. plochy do 0,0225 m2 hr. do 150 mm,  -0,00400t</t>
  </si>
  <si>
    <t>713482121</t>
  </si>
  <si>
    <t>Montáž trubíc z PE, hr.15-20 mm,vnút.priemer do 38 mm</t>
  </si>
  <si>
    <t>283310004700</t>
  </si>
  <si>
    <t>Izolačná PE trubica TUBOLIT DG 22x20 mm (d potrubia x hr. izolácie), nadrezaná, AZ FLEX</t>
  </si>
  <si>
    <t>283310004800</t>
  </si>
  <si>
    <t>Izolačná PE trubica TUBOLIT DG 28x20 mm (d potrubia x hr. izolácie), nadrezaná, AZ FLEX</t>
  </si>
  <si>
    <t>283310004900</t>
  </si>
  <si>
    <t>Izolačná PE trubica TUBOLIT DG 35x20 mm (d potrubia x hr. izolácie), nadrezaná, AZ FLEX</t>
  </si>
  <si>
    <t>733</t>
  </si>
  <si>
    <t>Ústredné kúrenie - rozvodné potrubie</t>
  </si>
  <si>
    <t>733110803</t>
  </si>
  <si>
    <t>Demontáž potrubia z oceľových rúrok závitových do DN 15,  -0,00100t</t>
  </si>
  <si>
    <t>733110806</t>
  </si>
  <si>
    <t>Demontáž potrubia z oceľových rúrok závitových nad 15 do DN 32,  -0,00320t</t>
  </si>
  <si>
    <t>733125006</t>
  </si>
  <si>
    <t>Potrubie z uhlíkovej ocele spájané lisovaním 18x1,2</t>
  </si>
  <si>
    <t>733125009</t>
  </si>
  <si>
    <t>Potrubie z uhlíkovej ocele spájané lisovaním 22x1,5</t>
  </si>
  <si>
    <t>733125012</t>
  </si>
  <si>
    <t>Potrubie z uhlíkovej ocele spájané lisovaním 28x1,5</t>
  </si>
  <si>
    <t>733125015</t>
  </si>
  <si>
    <t>Potrubie z uhlíkovej ocele spájané lisovaním 35x1,5</t>
  </si>
  <si>
    <t>733190107</t>
  </si>
  <si>
    <t>Tlaková skúška potrubia z oceľových rúrok závitových</t>
  </si>
  <si>
    <t>733191816</t>
  </si>
  <si>
    <t>Odrezanie strmeňového držiaka do priem. 44.5 -0,00014t</t>
  </si>
  <si>
    <t>733890801</t>
  </si>
  <si>
    <t>Vnútrostav. premiestnenie vybúraných hmôt rozvodov potrubia vodorovne do 100 m z obj. výš. do 6 m</t>
  </si>
  <si>
    <t>998733201</t>
  </si>
  <si>
    <t>Presun hmôt pre rozvody potrubia v objektoch výšky do 6 m</t>
  </si>
  <si>
    <t>734</t>
  </si>
  <si>
    <t>Ústredné kúrenie, armatúry.</t>
  </si>
  <si>
    <t>734200811</t>
  </si>
  <si>
    <t>Demontáž armatúry závitovej s jedným závitom do G 1/2 -0,00045t</t>
  </si>
  <si>
    <t>734200821</t>
  </si>
  <si>
    <t>Demontáž armatúry závitovej s dvomi závitmi do G 1/2 -0,00045t</t>
  </si>
  <si>
    <t>734200822</t>
  </si>
  <si>
    <t>Demontáž armatúry závitovej s dvomi závitmi nad 1/2 do G 1,  -0,00110t</t>
  </si>
  <si>
    <t>734209101</t>
  </si>
  <si>
    <t>Montáž závitovej armatúry s 1 závitom do G 1/2</t>
  </si>
  <si>
    <t>551240001400</t>
  </si>
  <si>
    <t>Kohút plniaci a vypúšťací K 310, DN 15, PN 10</t>
  </si>
  <si>
    <t>734209112</t>
  </si>
  <si>
    <t>Montáž závitovej armatúry s 2 závitmi do G 1/2</t>
  </si>
  <si>
    <t>734209114</t>
  </si>
  <si>
    <t>Montáž závitovej armatúry s 2 závitmi G 3/4</t>
  </si>
  <si>
    <t>734209116</t>
  </si>
  <si>
    <t>Montáž závitovej armatúry s 2 závitmi G 5/4</t>
  </si>
  <si>
    <t>734209117</t>
  </si>
  <si>
    <t>Montáž závitovej armatúry s 2 závitmi G 6/4</t>
  </si>
  <si>
    <t>551210044390210002</t>
  </si>
  <si>
    <t>Guľový ventil, páčka červená-  Herz  1 2100 02    DN20</t>
  </si>
  <si>
    <t>551210044390210004</t>
  </si>
  <si>
    <t>Guľový ventil, páčka červená-  Herz  1 2100 04    DN32</t>
  </si>
  <si>
    <t>551210044390240204</t>
  </si>
  <si>
    <t>Guľový ventil, páčka červená+ vypúšťaci ventilček -  Herz  1 2402 04    DN32</t>
  </si>
  <si>
    <t>551210004600772367</t>
  </si>
  <si>
    <t>Herz - Priamy termostatický ventil TS-90-V    1 7723 67   DN15</t>
  </si>
  <si>
    <t>551210004600392301</t>
  </si>
  <si>
    <t>Herz - Priamy ventil do spiatočky  RL-5  1 3623 01   DN15</t>
  </si>
  <si>
    <t>1421701</t>
  </si>
  <si>
    <t>Ventil DN15 STRÖMAX GM, priamy, vyvažovací, s merac. ventilčekmi pre meranie tlakovej diferencie, kvs: 6,05</t>
  </si>
  <si>
    <t>1421732</t>
  </si>
  <si>
    <t>Ventil DN20 STRÖMAX GM, priamy, vyvažovací, s merac. ventilčekmi pre meranie tlakovej diferencie, kvs: 6,11</t>
  </si>
  <si>
    <t>1421734</t>
  </si>
  <si>
    <t>Ventil DN32 STRÖMAX GM, priamy, vyvažovací, s merac. ventilčekmi pre meranie tlakovej diferencie, kvs: 18,83</t>
  </si>
  <si>
    <t>1400264</t>
  </si>
  <si>
    <t>Herz Regulátor tlakovej diferencie RTD DN32 25-60 kPa;  200-7500 l/hod</t>
  </si>
  <si>
    <t>1400615</t>
  </si>
  <si>
    <t>Herz Regulátor objemového prietoku  ROP DN40 4006 M;  400-4000 l/hod</t>
  </si>
  <si>
    <t>422010003200</t>
  </si>
  <si>
    <t>Filter závitový, 5/4", PN 20, mosadz OT 58, IVAR</t>
  </si>
  <si>
    <t>734213120</t>
  </si>
  <si>
    <t>Montáž ventilu odvzdušňovacieho závitového vykurovacích telies do G 1/2</t>
  </si>
  <si>
    <t>551210011400</t>
  </si>
  <si>
    <t>Ventil odvzdušňovací automatický hygroskopický, 1/2", PN 10, niklovaná mosadz, plast, IVAR</t>
  </si>
  <si>
    <t>734223208</t>
  </si>
  <si>
    <t>Montáž termostatickej hlavice kvapalinovej jednoduchej</t>
  </si>
  <si>
    <t>1926006</t>
  </si>
  <si>
    <t>Hlavica termostat."Design"M28x1,5,bez polohy"0",6-30°C teplotný rozsah,s kvapalinovým snímačom,nastaviteľná protimrazová ochrana pri cca 6°C</t>
  </si>
  <si>
    <t>734261223</t>
  </si>
  <si>
    <t>Závitový medzikus Ve 4300 - priamy G 1/2</t>
  </si>
  <si>
    <t>734261224</t>
  </si>
  <si>
    <t>Závitový medzikus Ve 4300 - priamy G 3/4</t>
  </si>
  <si>
    <t>734261226</t>
  </si>
  <si>
    <t>Závitový medzikus Ve 4300 - priamy G 5/4</t>
  </si>
  <si>
    <t>1400615.0</t>
  </si>
  <si>
    <t>Herz Pripojka na oceľovú rúru  DN40   HN 40</t>
  </si>
  <si>
    <t>734410811</t>
  </si>
  <si>
    <t>Demontáž teplomera s ochranným puzdrom, priameho, rohového a dvojkovového tlakového indikačného -0,00080t</t>
  </si>
  <si>
    <t>734411130</t>
  </si>
  <si>
    <t>Teplomer technický dvojkovový príložný DTP II</t>
  </si>
  <si>
    <t>734412430</t>
  </si>
  <si>
    <t>Montáž merača tepla kompaktného Qn 2,5 G 3/4</t>
  </si>
  <si>
    <t>38822325700a025</t>
  </si>
  <si>
    <t>Merač tepla ultrazvukový UH50-A38C-SK06-G0B-B000-M2D, Q= 2,5m3/h; DN25 + prísl.</t>
  </si>
  <si>
    <t>734890801</t>
  </si>
  <si>
    <t>Vnútrostaveniskové premiestnenie vybúraných hmôt armatúr do 6m</t>
  </si>
  <si>
    <t>998734201</t>
  </si>
  <si>
    <t>Presun hmôt pre armatúry v objektoch výšky do 6 m</t>
  </si>
  <si>
    <t>735</t>
  </si>
  <si>
    <t>Ústredné kúrenie - vykurovacie telesá</t>
  </si>
  <si>
    <t>735151821</t>
  </si>
  <si>
    <t>Demontáž radiátora panelového dvojradového stavebnej dľžky do 1500 mm,  -0,02493t</t>
  </si>
  <si>
    <t>735154040</t>
  </si>
  <si>
    <t>Montáž vykurovacieho telesa panelového jednoradového 600 mm/ dĺžky 400-600 mm</t>
  </si>
  <si>
    <t>735154142</t>
  </si>
  <si>
    <t>Montáž vykurovacieho telesa panelového dvojradového výšky 600 mm/ dĺžky 1000-1200 mm</t>
  </si>
  <si>
    <t>735154143</t>
  </si>
  <si>
    <t>Montáž vykurovacieho telesa panelového dvojradového výšky 600 mm/ dĺžky 1400-1800 mm</t>
  </si>
  <si>
    <t>484530050053</t>
  </si>
  <si>
    <t>Teleso vykurovacie doskové jednopanelové oceľové KORAD 11K, vxl 600x400 mm s bočným pripojením a konvektorom, U.S.STEEL KOSICE</t>
  </si>
  <si>
    <t>484530066100</t>
  </si>
  <si>
    <t>Teleso vykurovacie doskové dvojpanelové oceľové KORAD 22K, vxl 600x1000 mm s bočným pripojením a dvoma konvektormi, U.S.STEEL KOSICE</t>
  </si>
  <si>
    <t>484530066300</t>
  </si>
  <si>
    <t>Teleso vykurovacie doskové dvojpanelové oceľové KORAD 22K, vxl 600x1200 mm s bočným pripojením a dvoma konvektormi, U.S.STEEL KOSICE</t>
  </si>
  <si>
    <t>484530066700</t>
  </si>
  <si>
    <t>Teleso vykurovacie doskové dvojpanelové oceľové KORAD 22K, vxl 600x1600 mm s bočným pripojením a dvoma konvektormi, U.S.STEEL KOSICE</t>
  </si>
  <si>
    <t>735291800</t>
  </si>
  <si>
    <t>Demontáž konzol alebo držiakov vykurovacieho telesa, registra, konvektora do odpadu</t>
  </si>
  <si>
    <t>735890801</t>
  </si>
  <si>
    <t>Vnútrostaveniskové premiestnenie vybúraných hmôt vykurovacích telies do 6m</t>
  </si>
  <si>
    <t>998735201</t>
  </si>
  <si>
    <t>Presun hmôt pre vykurovacie telesá v objektoch výšky do 6 m</t>
  </si>
  <si>
    <t>552840520001</t>
  </si>
  <si>
    <t>Typizované prvky uloženia potrubí -závesy, objímky a konzoly</t>
  </si>
  <si>
    <t>998767202</t>
  </si>
  <si>
    <t>Presun hmôt pre kovové stavebné doplnkové konštrukcie v objektoch výšky nad 6 do 12 m</t>
  </si>
  <si>
    <t>Montáž vzduchotechnických zariadení</t>
  </si>
  <si>
    <t>769011030</t>
  </si>
  <si>
    <t>Montáž ventilátora malého axiálneho nástenného do stropu veľkosť: 100</t>
  </si>
  <si>
    <t>4290013027.011</t>
  </si>
  <si>
    <t>Nástenný/stropný ventilátor VENTS 100 CF  EAN: 4823016260352, G= 98 m3/h</t>
  </si>
  <si>
    <t>4290013027.012</t>
  </si>
  <si>
    <t>Regulátor otáčok VENTS RS 1-300   EAN: 4823016255976</t>
  </si>
  <si>
    <t>769021178</t>
  </si>
  <si>
    <t>Montáž ohybnej Al hadice s tepelnou a hlukovou izoláciou priemeru 100-130 mm</t>
  </si>
  <si>
    <t>4290027925</t>
  </si>
  <si>
    <t>SONOFLEX MO 102 Al ohybná hadica</t>
  </si>
  <si>
    <t>4290027927</t>
  </si>
  <si>
    <t>SONOFLEX MO 127 Al ohybná hadica</t>
  </si>
  <si>
    <t>769035000</t>
  </si>
  <si>
    <t>Montáž dvernej mriežky do prierezu 0.080 m2</t>
  </si>
  <si>
    <t>4290042572</t>
  </si>
  <si>
    <t>Hliníková dverová mriežka  NOVA-D-2-500x150-UR1</t>
  </si>
  <si>
    <t>769036045</t>
  </si>
  <si>
    <t>Montáž pretlakovej žalúzie do prierezu 0.100 m2</t>
  </si>
  <si>
    <t>4290040764.1200a</t>
  </si>
  <si>
    <t>Pretlaková žalúzia výfuková  Dalap GP 120 FN (187x187/125mm)   EAN: 4250622611313</t>
  </si>
  <si>
    <t>769043003.001</t>
  </si>
  <si>
    <t>Montáž teplovzdušnej jednotky ADRIAN  s vodným ohrevom do výkonu Q=50 kW</t>
  </si>
  <si>
    <t>429420000500</t>
  </si>
  <si>
    <t>ADRIAN Heater One - Vnútorná jednotka s reguláciou</t>
  </si>
  <si>
    <t>23-M</t>
  </si>
  <si>
    <t>Montáže potrubia</t>
  </si>
  <si>
    <t>230120042</t>
  </si>
  <si>
    <t>Čistenie potrubia prefúkavaním alebo preplachovaním DN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</si>
</sst>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2" fillId="0" borderId="0" xfId="0" applyFont="1" applyAlignment="1">
      <alignment horizontal="left" vertical="center"/>
    </xf>
    <xf numFmtId="0" fontId="0" fillId="0" borderId="2" xfId="0" applyBorder="1" applyProtection="1">
      <protection locked="0"/>
    </xf>
    <xf numFmtId="0" fontId="33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32" fillId="0" borderId="0" xfId="0" applyFont="1" applyAlignment="1">
      <alignment horizontal="left"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167" fontId="25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167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tabSelected="1" workbookViewId="0">
      <selection activeCell="AN8" sqref="AN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/>
      <c r="AZ1" s="16" t="s">
        <v>0</v>
      </c>
      <c r="BA1" s="16" t="s">
        <v>1</v>
      </c>
      <c r="BB1" s="16" t="s">
        <v>0</v>
      </c>
      <c r="BT1" s="16" t="s">
        <v>2</v>
      </c>
      <c r="BU1" s="16" t="s">
        <v>2</v>
      </c>
      <c r="BV1" s="16" t="s">
        <v>3</v>
      </c>
    </row>
    <row r="2" spans="1:74" ht="36.950000000000003" customHeight="1">
      <c r="AR2" s="229" t="s">
        <v>4</v>
      </c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S2" s="17" t="s">
        <v>5</v>
      </c>
      <c r="BT2" s="17" t="s">
        <v>6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5</v>
      </c>
      <c r="BT3" s="17" t="s">
        <v>6</v>
      </c>
    </row>
    <row r="4" spans="1:74" ht="24.95" customHeight="1">
      <c r="B4" s="20"/>
      <c r="D4" s="21" t="s">
        <v>7</v>
      </c>
      <c r="AR4" s="20"/>
      <c r="AS4" s="22" t="s">
        <v>8</v>
      </c>
      <c r="BE4" s="23" t="s">
        <v>9</v>
      </c>
      <c r="BS4" s="17" t="s">
        <v>5</v>
      </c>
    </row>
    <row r="5" spans="1:74" ht="12" customHeight="1">
      <c r="B5" s="20"/>
      <c r="D5" s="24" t="s">
        <v>10</v>
      </c>
      <c r="K5" s="240" t="s">
        <v>11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R5" s="20"/>
      <c r="BE5" s="220" t="s">
        <v>12</v>
      </c>
      <c r="BS5" s="17" t="s">
        <v>5</v>
      </c>
    </row>
    <row r="6" spans="1:74" ht="36.950000000000003" customHeight="1">
      <c r="B6" s="20"/>
      <c r="D6" s="26" t="s">
        <v>13</v>
      </c>
      <c r="K6" s="241" t="s">
        <v>14</v>
      </c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R6" s="20"/>
      <c r="BE6" s="221"/>
      <c r="BS6" s="17" t="s">
        <v>5</v>
      </c>
    </row>
    <row r="7" spans="1:74" ht="12" customHeight="1">
      <c r="B7" s="20"/>
      <c r="D7" s="27" t="s">
        <v>15</v>
      </c>
      <c r="K7" s="25" t="s">
        <v>0</v>
      </c>
      <c r="AK7" s="27" t="s">
        <v>16</v>
      </c>
      <c r="AN7" s="25" t="s">
        <v>0</v>
      </c>
      <c r="AR7" s="20"/>
      <c r="BE7" s="221"/>
      <c r="BS7" s="17" t="s">
        <v>5</v>
      </c>
    </row>
    <row r="8" spans="1:74" ht="12" customHeight="1">
      <c r="B8" s="20"/>
      <c r="D8" s="27" t="s">
        <v>17</v>
      </c>
      <c r="K8" s="25" t="s">
        <v>18</v>
      </c>
      <c r="AK8" s="27" t="s">
        <v>19</v>
      </c>
      <c r="AN8" s="28"/>
      <c r="AR8" s="20"/>
      <c r="BE8" s="221"/>
      <c r="BS8" s="17" t="s">
        <v>5</v>
      </c>
    </row>
    <row r="9" spans="1:74" ht="14.45" customHeight="1">
      <c r="B9" s="20"/>
      <c r="AR9" s="20"/>
      <c r="BE9" s="221"/>
      <c r="BS9" s="17" t="s">
        <v>5</v>
      </c>
    </row>
    <row r="10" spans="1:74" ht="12" customHeight="1">
      <c r="B10" s="20"/>
      <c r="D10" s="27" t="s">
        <v>20</v>
      </c>
      <c r="AK10" s="27" t="s">
        <v>21</v>
      </c>
      <c r="AN10" s="25" t="s">
        <v>0</v>
      </c>
      <c r="AR10" s="20"/>
      <c r="BE10" s="221"/>
      <c r="BS10" s="17" t="s">
        <v>5</v>
      </c>
    </row>
    <row r="11" spans="1:74" ht="18.399999999999999" customHeight="1">
      <c r="B11" s="20"/>
      <c r="E11" s="25" t="s">
        <v>22</v>
      </c>
      <c r="AK11" s="27" t="s">
        <v>23</v>
      </c>
      <c r="AN11" s="25" t="s">
        <v>0</v>
      </c>
      <c r="AR11" s="20"/>
      <c r="BE11" s="221"/>
      <c r="BS11" s="17" t="s">
        <v>5</v>
      </c>
    </row>
    <row r="12" spans="1:74" ht="6.95" customHeight="1">
      <c r="B12" s="20"/>
      <c r="AR12" s="20"/>
      <c r="BE12" s="221"/>
      <c r="BS12" s="17" t="s">
        <v>5</v>
      </c>
    </row>
    <row r="13" spans="1:74" ht="12" customHeight="1">
      <c r="B13" s="20"/>
      <c r="D13" s="27" t="s">
        <v>24</v>
      </c>
      <c r="AK13" s="27" t="s">
        <v>21</v>
      </c>
      <c r="AN13" s="29" t="s">
        <v>25</v>
      </c>
      <c r="AR13" s="20"/>
      <c r="BE13" s="221"/>
      <c r="BS13" s="17" t="s">
        <v>5</v>
      </c>
    </row>
    <row r="14" spans="1:74" ht="12.75">
      <c r="B14" s="20"/>
      <c r="E14" s="242" t="s">
        <v>25</v>
      </c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7" t="s">
        <v>23</v>
      </c>
      <c r="AN14" s="29" t="s">
        <v>25</v>
      </c>
      <c r="AR14" s="20"/>
      <c r="BE14" s="221"/>
      <c r="BS14" s="17" t="s">
        <v>5</v>
      </c>
    </row>
    <row r="15" spans="1:74" ht="6.95" customHeight="1">
      <c r="B15" s="20"/>
      <c r="AR15" s="20"/>
      <c r="BE15" s="221"/>
      <c r="BS15" s="17" t="s">
        <v>2</v>
      </c>
    </row>
    <row r="16" spans="1:74" ht="12" customHeight="1">
      <c r="B16" s="20"/>
      <c r="D16" s="27" t="s">
        <v>26</v>
      </c>
      <c r="AK16" s="27" t="s">
        <v>21</v>
      </c>
      <c r="AN16" s="25" t="s">
        <v>0</v>
      </c>
      <c r="AR16" s="20"/>
      <c r="BE16" s="221"/>
      <c r="BS16" s="17" t="s">
        <v>2</v>
      </c>
    </row>
    <row r="17" spans="2:71" ht="18.399999999999999" customHeight="1">
      <c r="B17" s="20"/>
      <c r="E17" s="25" t="s">
        <v>27</v>
      </c>
      <c r="AK17" s="27" t="s">
        <v>23</v>
      </c>
      <c r="AN17" s="25" t="s">
        <v>0</v>
      </c>
      <c r="AR17" s="20"/>
      <c r="BE17" s="221"/>
      <c r="BS17" s="17" t="s">
        <v>28</v>
      </c>
    </row>
    <row r="18" spans="2:71" ht="6.95" customHeight="1">
      <c r="B18" s="20"/>
      <c r="AR18" s="20"/>
      <c r="BE18" s="221"/>
      <c r="BS18" s="17" t="s">
        <v>29</v>
      </c>
    </row>
    <row r="19" spans="2:71" ht="12" customHeight="1">
      <c r="B19" s="20"/>
      <c r="D19" s="27" t="s">
        <v>30</v>
      </c>
      <c r="AK19" s="27" t="s">
        <v>21</v>
      </c>
      <c r="AN19" s="25" t="s">
        <v>0</v>
      </c>
      <c r="AR19" s="20"/>
      <c r="BE19" s="221"/>
      <c r="BS19" s="17" t="s">
        <v>29</v>
      </c>
    </row>
    <row r="20" spans="2:71" ht="18.399999999999999" customHeight="1">
      <c r="B20" s="20"/>
      <c r="E20" s="25" t="s">
        <v>31</v>
      </c>
      <c r="AK20" s="27" t="s">
        <v>23</v>
      </c>
      <c r="AN20" s="25" t="s">
        <v>0</v>
      </c>
      <c r="AR20" s="20"/>
      <c r="BE20" s="221"/>
      <c r="BS20" s="17" t="s">
        <v>28</v>
      </c>
    </row>
    <row r="21" spans="2:71" ht="6.95" customHeight="1">
      <c r="B21" s="20"/>
      <c r="AR21" s="20"/>
      <c r="BE21" s="221"/>
    </row>
    <row r="22" spans="2:71" ht="12" customHeight="1">
      <c r="B22" s="20"/>
      <c r="D22" s="27" t="s">
        <v>32</v>
      </c>
      <c r="AR22" s="20"/>
      <c r="BE22" s="221"/>
    </row>
    <row r="23" spans="2:71" ht="16.5" customHeight="1">
      <c r="B23" s="20"/>
      <c r="E23" s="244" t="s">
        <v>0</v>
      </c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R23" s="20"/>
      <c r="BE23" s="221"/>
    </row>
    <row r="24" spans="2:71" ht="6.95" customHeight="1">
      <c r="B24" s="20"/>
      <c r="AR24" s="20"/>
      <c r="BE24" s="221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1"/>
    </row>
    <row r="26" spans="2:71" s="1" customFormat="1" ht="25.9" customHeight="1">
      <c r="B26" s="32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3">
        <f>ROUND(AG94,2)</f>
        <v>0</v>
      </c>
      <c r="AL26" s="224"/>
      <c r="AM26" s="224"/>
      <c r="AN26" s="224"/>
      <c r="AO26" s="224"/>
      <c r="AR26" s="32"/>
      <c r="BE26" s="221"/>
    </row>
    <row r="27" spans="2:71" s="1" customFormat="1" ht="6.95" customHeight="1">
      <c r="B27" s="32"/>
      <c r="AR27" s="32"/>
      <c r="BE27" s="221"/>
    </row>
    <row r="28" spans="2:71" s="1" customFormat="1" ht="12.75">
      <c r="B28" s="32"/>
      <c r="L28" s="245" t="s">
        <v>34</v>
      </c>
      <c r="M28" s="245"/>
      <c r="N28" s="245"/>
      <c r="O28" s="245"/>
      <c r="P28" s="245"/>
      <c r="W28" s="245" t="s">
        <v>35</v>
      </c>
      <c r="X28" s="245"/>
      <c r="Y28" s="245"/>
      <c r="Z28" s="245"/>
      <c r="AA28" s="245"/>
      <c r="AB28" s="245"/>
      <c r="AC28" s="245"/>
      <c r="AD28" s="245"/>
      <c r="AE28" s="245"/>
      <c r="AK28" s="245" t="s">
        <v>36</v>
      </c>
      <c r="AL28" s="245"/>
      <c r="AM28" s="245"/>
      <c r="AN28" s="245"/>
      <c r="AO28" s="245"/>
      <c r="AR28" s="32"/>
      <c r="BE28" s="221"/>
    </row>
    <row r="29" spans="2:71" s="2" customFormat="1" ht="14.45" customHeight="1">
      <c r="B29" s="36"/>
      <c r="D29" s="27" t="s">
        <v>37</v>
      </c>
      <c r="F29" s="27" t="s">
        <v>38</v>
      </c>
      <c r="L29" s="246">
        <v>0.2</v>
      </c>
      <c r="M29" s="219"/>
      <c r="N29" s="219"/>
      <c r="O29" s="219"/>
      <c r="P29" s="219"/>
      <c r="W29" s="218">
        <f>ROUND(AZ94, 2)</f>
        <v>0</v>
      </c>
      <c r="X29" s="219"/>
      <c r="Y29" s="219"/>
      <c r="Z29" s="219"/>
      <c r="AA29" s="219"/>
      <c r="AB29" s="219"/>
      <c r="AC29" s="219"/>
      <c r="AD29" s="219"/>
      <c r="AE29" s="219"/>
      <c r="AK29" s="218">
        <f>ROUND(AV94, 2)</f>
        <v>0</v>
      </c>
      <c r="AL29" s="219"/>
      <c r="AM29" s="219"/>
      <c r="AN29" s="219"/>
      <c r="AO29" s="219"/>
      <c r="AR29" s="36"/>
      <c r="BE29" s="222"/>
    </row>
    <row r="30" spans="2:71" s="2" customFormat="1" ht="14.45" customHeight="1">
      <c r="B30" s="36"/>
      <c r="F30" s="27" t="s">
        <v>39</v>
      </c>
      <c r="L30" s="246">
        <v>0.2</v>
      </c>
      <c r="M30" s="219"/>
      <c r="N30" s="219"/>
      <c r="O30" s="219"/>
      <c r="P30" s="219"/>
      <c r="W30" s="218">
        <f>ROUND(BA94, 2)</f>
        <v>0</v>
      </c>
      <c r="X30" s="219"/>
      <c r="Y30" s="219"/>
      <c r="Z30" s="219"/>
      <c r="AA30" s="219"/>
      <c r="AB30" s="219"/>
      <c r="AC30" s="219"/>
      <c r="AD30" s="219"/>
      <c r="AE30" s="219"/>
      <c r="AK30" s="218">
        <f>ROUND(AW94, 2)</f>
        <v>0</v>
      </c>
      <c r="AL30" s="219"/>
      <c r="AM30" s="219"/>
      <c r="AN30" s="219"/>
      <c r="AO30" s="219"/>
      <c r="AR30" s="36"/>
      <c r="BE30" s="222"/>
    </row>
    <row r="31" spans="2:71" s="2" customFormat="1" ht="14.45" hidden="1" customHeight="1">
      <c r="B31" s="36"/>
      <c r="F31" s="27" t="s">
        <v>40</v>
      </c>
      <c r="L31" s="246">
        <v>0.2</v>
      </c>
      <c r="M31" s="219"/>
      <c r="N31" s="219"/>
      <c r="O31" s="219"/>
      <c r="P31" s="219"/>
      <c r="W31" s="218">
        <f>ROUND(BB94, 2)</f>
        <v>0</v>
      </c>
      <c r="X31" s="219"/>
      <c r="Y31" s="219"/>
      <c r="Z31" s="219"/>
      <c r="AA31" s="219"/>
      <c r="AB31" s="219"/>
      <c r="AC31" s="219"/>
      <c r="AD31" s="219"/>
      <c r="AE31" s="219"/>
      <c r="AK31" s="218">
        <v>0</v>
      </c>
      <c r="AL31" s="219"/>
      <c r="AM31" s="219"/>
      <c r="AN31" s="219"/>
      <c r="AO31" s="219"/>
      <c r="AR31" s="36"/>
      <c r="BE31" s="222"/>
    </row>
    <row r="32" spans="2:71" s="2" customFormat="1" ht="14.45" hidden="1" customHeight="1">
      <c r="B32" s="36"/>
      <c r="F32" s="27" t="s">
        <v>41</v>
      </c>
      <c r="L32" s="246">
        <v>0.2</v>
      </c>
      <c r="M32" s="219"/>
      <c r="N32" s="219"/>
      <c r="O32" s="219"/>
      <c r="P32" s="219"/>
      <c r="W32" s="218">
        <f>ROUND(BC94, 2)</f>
        <v>0</v>
      </c>
      <c r="X32" s="219"/>
      <c r="Y32" s="219"/>
      <c r="Z32" s="219"/>
      <c r="AA32" s="219"/>
      <c r="AB32" s="219"/>
      <c r="AC32" s="219"/>
      <c r="AD32" s="219"/>
      <c r="AE32" s="219"/>
      <c r="AK32" s="218">
        <v>0</v>
      </c>
      <c r="AL32" s="219"/>
      <c r="AM32" s="219"/>
      <c r="AN32" s="219"/>
      <c r="AO32" s="219"/>
      <c r="AR32" s="36"/>
      <c r="BE32" s="222"/>
    </row>
    <row r="33" spans="2:57" s="2" customFormat="1" ht="14.45" hidden="1" customHeight="1">
      <c r="B33" s="36"/>
      <c r="F33" s="27" t="s">
        <v>42</v>
      </c>
      <c r="L33" s="246">
        <v>0</v>
      </c>
      <c r="M33" s="219"/>
      <c r="N33" s="219"/>
      <c r="O33" s="219"/>
      <c r="P33" s="219"/>
      <c r="W33" s="218">
        <f>ROUND(BD94, 2)</f>
        <v>0</v>
      </c>
      <c r="X33" s="219"/>
      <c r="Y33" s="219"/>
      <c r="Z33" s="219"/>
      <c r="AA33" s="219"/>
      <c r="AB33" s="219"/>
      <c r="AC33" s="219"/>
      <c r="AD33" s="219"/>
      <c r="AE33" s="219"/>
      <c r="AK33" s="218">
        <v>0</v>
      </c>
      <c r="AL33" s="219"/>
      <c r="AM33" s="219"/>
      <c r="AN33" s="219"/>
      <c r="AO33" s="219"/>
      <c r="AR33" s="36"/>
      <c r="BE33" s="222"/>
    </row>
    <row r="34" spans="2:57" s="1" customFormat="1" ht="6.95" customHeight="1">
      <c r="B34" s="32"/>
      <c r="AR34" s="32"/>
      <c r="BE34" s="221"/>
    </row>
    <row r="35" spans="2:57" s="1" customFormat="1" ht="25.9" customHeight="1">
      <c r="B35" s="32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225" t="s">
        <v>45</v>
      </c>
      <c r="Y35" s="226"/>
      <c r="Z35" s="226"/>
      <c r="AA35" s="226"/>
      <c r="AB35" s="226"/>
      <c r="AC35" s="39"/>
      <c r="AD35" s="39"/>
      <c r="AE35" s="39"/>
      <c r="AF35" s="39"/>
      <c r="AG35" s="39"/>
      <c r="AH35" s="39"/>
      <c r="AI35" s="39"/>
      <c r="AJ35" s="39"/>
      <c r="AK35" s="227">
        <f>SUM(AK26:AK33)</f>
        <v>0</v>
      </c>
      <c r="AL35" s="226"/>
      <c r="AM35" s="226"/>
      <c r="AN35" s="226"/>
      <c r="AO35" s="228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48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49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48</v>
      </c>
      <c r="AI60" s="34"/>
      <c r="AJ60" s="34"/>
      <c r="AK60" s="34"/>
      <c r="AL60" s="34"/>
      <c r="AM60" s="43" t="s">
        <v>49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51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48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49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48</v>
      </c>
      <c r="AI75" s="34"/>
      <c r="AJ75" s="34"/>
      <c r="AK75" s="34"/>
      <c r="AL75" s="34"/>
      <c r="AM75" s="43" t="s">
        <v>49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52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10</v>
      </c>
      <c r="L84" s="3" t="str">
        <f>K5</f>
        <v>far1901</v>
      </c>
      <c r="AR84" s="48"/>
    </row>
    <row r="85" spans="1:91" s="4" customFormat="1" ht="36.950000000000003" customHeight="1">
      <c r="B85" s="49"/>
      <c r="C85" s="50" t="s">
        <v>13</v>
      </c>
      <c r="L85" s="237" t="str">
        <f>K6</f>
        <v>Rekonštrukcia a prístavba k depozitu</v>
      </c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17</v>
      </c>
      <c r="L87" s="51" t="str">
        <f>IF(K8="","",K8)</f>
        <v>Adyho ulica  658, Lučenec</v>
      </c>
      <c r="AI87" s="27" t="s">
        <v>19</v>
      </c>
      <c r="AM87" s="239" t="str">
        <f>IF(AN8= "","",AN8)</f>
        <v/>
      </c>
      <c r="AN87" s="239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20</v>
      </c>
      <c r="L89" s="3" t="str">
        <f>IF(E11= "","",E11)</f>
        <v>Novohradské múzeum a galéria Lučenec</v>
      </c>
      <c r="AI89" s="27" t="s">
        <v>26</v>
      </c>
      <c r="AM89" s="235" t="str">
        <f>IF(E17="","",E17)</f>
        <v>Ing.Attila Farkaš</v>
      </c>
      <c r="AN89" s="236"/>
      <c r="AO89" s="236"/>
      <c r="AP89" s="236"/>
      <c r="AR89" s="32"/>
      <c r="AS89" s="231" t="s">
        <v>53</v>
      </c>
      <c r="AT89" s="232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24</v>
      </c>
      <c r="L90" s="3" t="str">
        <f>IF(E14= "Vyplň údaj","",E14)</f>
        <v/>
      </c>
      <c r="AI90" s="27" t="s">
        <v>30</v>
      </c>
      <c r="AM90" s="235" t="str">
        <f>IF(E20="","",E20)</f>
        <v>Ing.Igor Janečka</v>
      </c>
      <c r="AN90" s="236"/>
      <c r="AO90" s="236"/>
      <c r="AP90" s="236"/>
      <c r="AR90" s="32"/>
      <c r="AS90" s="233"/>
      <c r="AT90" s="234"/>
      <c r="AU90" s="55"/>
      <c r="AV90" s="55"/>
      <c r="AW90" s="55"/>
      <c r="AX90" s="55"/>
      <c r="AY90" s="55"/>
      <c r="AZ90" s="55"/>
      <c r="BA90" s="55"/>
      <c r="BB90" s="55"/>
      <c r="BC90" s="55"/>
      <c r="BD90" s="56"/>
    </row>
    <row r="91" spans="1:91" s="1" customFormat="1" ht="10.9" customHeight="1">
      <c r="B91" s="32"/>
      <c r="AR91" s="32"/>
      <c r="AS91" s="233"/>
      <c r="AT91" s="234"/>
      <c r="AU91" s="55"/>
      <c r="AV91" s="55"/>
      <c r="AW91" s="55"/>
      <c r="AX91" s="55"/>
      <c r="AY91" s="55"/>
      <c r="AZ91" s="55"/>
      <c r="BA91" s="55"/>
      <c r="BB91" s="55"/>
      <c r="BC91" s="55"/>
      <c r="BD91" s="56"/>
    </row>
    <row r="92" spans="1:91" s="1" customFormat="1" ht="29.25" customHeight="1">
      <c r="B92" s="32"/>
      <c r="C92" s="251" t="s">
        <v>54</v>
      </c>
      <c r="D92" s="252"/>
      <c r="E92" s="252"/>
      <c r="F92" s="252"/>
      <c r="G92" s="252"/>
      <c r="H92" s="57"/>
      <c r="I92" s="253" t="s">
        <v>55</v>
      </c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7" t="s">
        <v>56</v>
      </c>
      <c r="AH92" s="252"/>
      <c r="AI92" s="252"/>
      <c r="AJ92" s="252"/>
      <c r="AK92" s="252"/>
      <c r="AL92" s="252"/>
      <c r="AM92" s="252"/>
      <c r="AN92" s="253" t="s">
        <v>57</v>
      </c>
      <c r="AO92" s="252"/>
      <c r="AP92" s="256"/>
      <c r="AQ92" s="58" t="s">
        <v>58</v>
      </c>
      <c r="AR92" s="32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71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59">
        <f>ROUND(AG95+AG96+AG100+AG101,2)</f>
        <v>0</v>
      </c>
      <c r="AH94" s="259"/>
      <c r="AI94" s="259"/>
      <c r="AJ94" s="259"/>
      <c r="AK94" s="259"/>
      <c r="AL94" s="259"/>
      <c r="AM94" s="259"/>
      <c r="AN94" s="260">
        <f t="shared" ref="AN94:AN101" si="0">SUM(AG94,AT94)</f>
        <v>0</v>
      </c>
      <c r="AO94" s="260"/>
      <c r="AP94" s="260"/>
      <c r="AQ94" s="67" t="s">
        <v>0</v>
      </c>
      <c r="AR94" s="63"/>
      <c r="AS94" s="68">
        <f>ROUND(AS95+AS96+AS100+AS101,2)</f>
        <v>0</v>
      </c>
      <c r="AT94" s="69">
        <f t="shared" ref="AT94:AT101" si="1">ROUND(SUM(AV94:AW94),2)</f>
        <v>0</v>
      </c>
      <c r="AU94" s="70">
        <f>ROUND(AU95+AU96+AU100+AU101,5)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ROUND(AZ95+AZ96+AZ100+AZ101,2)</f>
        <v>0</v>
      </c>
      <c r="BA94" s="69">
        <f>ROUND(BA95+BA96+BA100+BA101,2)</f>
        <v>0</v>
      </c>
      <c r="BB94" s="69">
        <f>ROUND(BB95+BB96+BB100+BB101,2)</f>
        <v>0</v>
      </c>
      <c r="BC94" s="69">
        <f>ROUND(BC95+BC96+BC100+BC101,2)</f>
        <v>0</v>
      </c>
      <c r="BD94" s="71">
        <f>ROUND(BD95+BD96+BD100+BD101,2)</f>
        <v>0</v>
      </c>
      <c r="BS94" s="72" t="s">
        <v>72</v>
      </c>
      <c r="BT94" s="72" t="s">
        <v>73</v>
      </c>
      <c r="BU94" s="73" t="s">
        <v>74</v>
      </c>
      <c r="BV94" s="72" t="s">
        <v>75</v>
      </c>
      <c r="BW94" s="72" t="s">
        <v>3</v>
      </c>
      <c r="BX94" s="72" t="s">
        <v>76</v>
      </c>
      <c r="CL94" s="72" t="s">
        <v>0</v>
      </c>
    </row>
    <row r="95" spans="1:91" s="6" customFormat="1" ht="16.5" customHeight="1">
      <c r="A95" s="74" t="s">
        <v>77</v>
      </c>
      <c r="B95" s="75"/>
      <c r="C95" s="76"/>
      <c r="D95" s="254" t="s">
        <v>78</v>
      </c>
      <c r="E95" s="254"/>
      <c r="F95" s="254"/>
      <c r="G95" s="254"/>
      <c r="H95" s="254"/>
      <c r="I95" s="77"/>
      <c r="J95" s="254" t="s">
        <v>79</v>
      </c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4"/>
      <c r="AE95" s="254"/>
      <c r="AF95" s="254"/>
      <c r="AG95" s="247">
        <f>'001 - Architektúra a stav...'!J30</f>
        <v>0</v>
      </c>
      <c r="AH95" s="248"/>
      <c r="AI95" s="248"/>
      <c r="AJ95" s="248"/>
      <c r="AK95" s="248"/>
      <c r="AL95" s="248"/>
      <c r="AM95" s="248"/>
      <c r="AN95" s="247">
        <f t="shared" si="0"/>
        <v>0</v>
      </c>
      <c r="AO95" s="248"/>
      <c r="AP95" s="248"/>
      <c r="AQ95" s="78" t="s">
        <v>80</v>
      </c>
      <c r="AR95" s="75"/>
      <c r="AS95" s="79">
        <v>0</v>
      </c>
      <c r="AT95" s="80">
        <f t="shared" si="1"/>
        <v>0</v>
      </c>
      <c r="AU95" s="81">
        <f>'001 - Architektúra a stav...'!P144</f>
        <v>0</v>
      </c>
      <c r="AV95" s="80">
        <f>'001 - Architektúra a stav...'!J33</f>
        <v>0</v>
      </c>
      <c r="AW95" s="80">
        <f>'001 - Architektúra a stav...'!J34</f>
        <v>0</v>
      </c>
      <c r="AX95" s="80">
        <f>'001 - Architektúra a stav...'!J35</f>
        <v>0</v>
      </c>
      <c r="AY95" s="80">
        <f>'001 - Architektúra a stav...'!J36</f>
        <v>0</v>
      </c>
      <c r="AZ95" s="80">
        <f>'001 - Architektúra a stav...'!F33</f>
        <v>0</v>
      </c>
      <c r="BA95" s="80">
        <f>'001 - Architektúra a stav...'!F34</f>
        <v>0</v>
      </c>
      <c r="BB95" s="80">
        <f>'001 - Architektúra a stav...'!F35</f>
        <v>0</v>
      </c>
      <c r="BC95" s="80">
        <f>'001 - Architektúra a stav...'!F36</f>
        <v>0</v>
      </c>
      <c r="BD95" s="82">
        <f>'001 - Architektúra a stav...'!F37</f>
        <v>0</v>
      </c>
      <c r="BT95" s="83" t="s">
        <v>81</v>
      </c>
      <c r="BV95" s="83" t="s">
        <v>75</v>
      </c>
      <c r="BW95" s="83" t="s">
        <v>82</v>
      </c>
      <c r="BX95" s="83" t="s">
        <v>3</v>
      </c>
      <c r="CL95" s="83" t="s">
        <v>0</v>
      </c>
      <c r="CM95" s="83" t="s">
        <v>73</v>
      </c>
    </row>
    <row r="96" spans="1:91" s="6" customFormat="1" ht="16.5" customHeight="1">
      <c r="B96" s="75"/>
      <c r="C96" s="76"/>
      <c r="D96" s="254" t="s">
        <v>83</v>
      </c>
      <c r="E96" s="254"/>
      <c r="F96" s="254"/>
      <c r="G96" s="254"/>
      <c r="H96" s="254"/>
      <c r="I96" s="77"/>
      <c r="J96" s="254" t="s">
        <v>84</v>
      </c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  <c r="AC96" s="254"/>
      <c r="AD96" s="254"/>
      <c r="AE96" s="254"/>
      <c r="AF96" s="254"/>
      <c r="AG96" s="258">
        <f>ROUND(SUM(AG97:AG99),2)</f>
        <v>0</v>
      </c>
      <c r="AH96" s="248"/>
      <c r="AI96" s="248"/>
      <c r="AJ96" s="248"/>
      <c r="AK96" s="248"/>
      <c r="AL96" s="248"/>
      <c r="AM96" s="248"/>
      <c r="AN96" s="247">
        <f t="shared" si="0"/>
        <v>0</v>
      </c>
      <c r="AO96" s="248"/>
      <c r="AP96" s="248"/>
      <c r="AQ96" s="78" t="s">
        <v>80</v>
      </c>
      <c r="AR96" s="75"/>
      <c r="AS96" s="79">
        <f>ROUND(SUM(AS97:AS99),2)</f>
        <v>0</v>
      </c>
      <c r="AT96" s="80">
        <f t="shared" si="1"/>
        <v>0</v>
      </c>
      <c r="AU96" s="81">
        <f>ROUND(SUM(AU97:AU99),5)</f>
        <v>0</v>
      </c>
      <c r="AV96" s="80">
        <f>ROUND(AZ96*L29,2)</f>
        <v>0</v>
      </c>
      <c r="AW96" s="80">
        <f>ROUND(BA96*L30,2)</f>
        <v>0</v>
      </c>
      <c r="AX96" s="80">
        <f>ROUND(BB96*L29,2)</f>
        <v>0</v>
      </c>
      <c r="AY96" s="80">
        <f>ROUND(BC96*L30,2)</f>
        <v>0</v>
      </c>
      <c r="AZ96" s="80">
        <f>ROUND(SUM(AZ97:AZ99),2)</f>
        <v>0</v>
      </c>
      <c r="BA96" s="80">
        <f>ROUND(SUM(BA97:BA99),2)</f>
        <v>0</v>
      </c>
      <c r="BB96" s="80">
        <f>ROUND(SUM(BB97:BB99),2)</f>
        <v>0</v>
      </c>
      <c r="BC96" s="80">
        <f>ROUND(SUM(BC97:BC99),2)</f>
        <v>0</v>
      </c>
      <c r="BD96" s="82">
        <f>ROUND(SUM(BD97:BD99),2)</f>
        <v>0</v>
      </c>
      <c r="BS96" s="83" t="s">
        <v>72</v>
      </c>
      <c r="BT96" s="83" t="s">
        <v>81</v>
      </c>
      <c r="BU96" s="83" t="s">
        <v>74</v>
      </c>
      <c r="BV96" s="83" t="s">
        <v>75</v>
      </c>
      <c r="BW96" s="83" t="s">
        <v>85</v>
      </c>
      <c r="BX96" s="83" t="s">
        <v>3</v>
      </c>
      <c r="CL96" s="83" t="s">
        <v>0</v>
      </c>
      <c r="CM96" s="83" t="s">
        <v>73</v>
      </c>
    </row>
    <row r="97" spans="1:91" s="3" customFormat="1" ht="16.5" customHeight="1">
      <c r="A97" s="74" t="s">
        <v>77</v>
      </c>
      <c r="B97" s="48"/>
      <c r="C97" s="9"/>
      <c r="D97" s="9"/>
      <c r="E97" s="255" t="s">
        <v>78</v>
      </c>
      <c r="F97" s="255"/>
      <c r="G97" s="255"/>
      <c r="H97" s="255"/>
      <c r="I97" s="255"/>
      <c r="J97" s="9"/>
      <c r="K97" s="255" t="s">
        <v>86</v>
      </c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49">
        <f>'001 - Bleskozvod'!J32</f>
        <v>0</v>
      </c>
      <c r="AH97" s="250"/>
      <c r="AI97" s="250"/>
      <c r="AJ97" s="250"/>
      <c r="AK97" s="250"/>
      <c r="AL97" s="250"/>
      <c r="AM97" s="250"/>
      <c r="AN97" s="249">
        <f t="shared" si="0"/>
        <v>0</v>
      </c>
      <c r="AO97" s="250"/>
      <c r="AP97" s="250"/>
      <c r="AQ97" s="84" t="s">
        <v>87</v>
      </c>
      <c r="AR97" s="48"/>
      <c r="AS97" s="85">
        <v>0</v>
      </c>
      <c r="AT97" s="86">
        <f t="shared" si="1"/>
        <v>0</v>
      </c>
      <c r="AU97" s="87">
        <f>'001 - Bleskozvod'!P127</f>
        <v>0</v>
      </c>
      <c r="AV97" s="86">
        <f>'001 - Bleskozvod'!J35</f>
        <v>0</v>
      </c>
      <c r="AW97" s="86">
        <f>'001 - Bleskozvod'!J36</f>
        <v>0</v>
      </c>
      <c r="AX97" s="86">
        <f>'001 - Bleskozvod'!J37</f>
        <v>0</v>
      </c>
      <c r="AY97" s="86">
        <f>'001 - Bleskozvod'!J38</f>
        <v>0</v>
      </c>
      <c r="AZ97" s="86">
        <f>'001 - Bleskozvod'!F35</f>
        <v>0</v>
      </c>
      <c r="BA97" s="86">
        <f>'001 - Bleskozvod'!F36</f>
        <v>0</v>
      </c>
      <c r="BB97" s="86">
        <f>'001 - Bleskozvod'!F37</f>
        <v>0</v>
      </c>
      <c r="BC97" s="86">
        <f>'001 - Bleskozvod'!F38</f>
        <v>0</v>
      </c>
      <c r="BD97" s="88">
        <f>'001 - Bleskozvod'!F39</f>
        <v>0</v>
      </c>
      <c r="BT97" s="25" t="s">
        <v>88</v>
      </c>
      <c r="BV97" s="25" t="s">
        <v>75</v>
      </c>
      <c r="BW97" s="25" t="s">
        <v>89</v>
      </c>
      <c r="BX97" s="25" t="s">
        <v>85</v>
      </c>
      <c r="CL97" s="25" t="s">
        <v>0</v>
      </c>
    </row>
    <row r="98" spans="1:91" s="3" customFormat="1" ht="16.5" customHeight="1">
      <c r="A98" s="74" t="s">
        <v>77</v>
      </c>
      <c r="B98" s="48"/>
      <c r="C98" s="9"/>
      <c r="D98" s="9"/>
      <c r="E98" s="255" t="s">
        <v>83</v>
      </c>
      <c r="F98" s="255"/>
      <c r="G98" s="255"/>
      <c r="H98" s="255"/>
      <c r="I98" s="255"/>
      <c r="J98" s="9"/>
      <c r="K98" s="255" t="s">
        <v>84</v>
      </c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49">
        <f>'002 - Elektroinštalácia'!J32</f>
        <v>0</v>
      </c>
      <c r="AH98" s="250"/>
      <c r="AI98" s="250"/>
      <c r="AJ98" s="250"/>
      <c r="AK98" s="250"/>
      <c r="AL98" s="250"/>
      <c r="AM98" s="250"/>
      <c r="AN98" s="249">
        <f t="shared" si="0"/>
        <v>0</v>
      </c>
      <c r="AO98" s="250"/>
      <c r="AP98" s="250"/>
      <c r="AQ98" s="84" t="s">
        <v>87</v>
      </c>
      <c r="AR98" s="48"/>
      <c r="AS98" s="85">
        <v>0</v>
      </c>
      <c r="AT98" s="86">
        <f t="shared" si="1"/>
        <v>0</v>
      </c>
      <c r="AU98" s="87">
        <f>'002 - Elektroinštalácia'!P129</f>
        <v>0</v>
      </c>
      <c r="AV98" s="86">
        <f>'002 - Elektroinštalácia'!J35</f>
        <v>0</v>
      </c>
      <c r="AW98" s="86">
        <f>'002 - Elektroinštalácia'!J36</f>
        <v>0</v>
      </c>
      <c r="AX98" s="86">
        <f>'002 - Elektroinštalácia'!J37</f>
        <v>0</v>
      </c>
      <c r="AY98" s="86">
        <f>'002 - Elektroinštalácia'!J38</f>
        <v>0</v>
      </c>
      <c r="AZ98" s="86">
        <f>'002 - Elektroinštalácia'!F35</f>
        <v>0</v>
      </c>
      <c r="BA98" s="86">
        <f>'002 - Elektroinštalácia'!F36</f>
        <v>0</v>
      </c>
      <c r="BB98" s="86">
        <f>'002 - Elektroinštalácia'!F37</f>
        <v>0</v>
      </c>
      <c r="BC98" s="86">
        <f>'002 - Elektroinštalácia'!F38</f>
        <v>0</v>
      </c>
      <c r="BD98" s="88">
        <f>'002 - Elektroinštalácia'!F39</f>
        <v>0</v>
      </c>
      <c r="BT98" s="25" t="s">
        <v>88</v>
      </c>
      <c r="BV98" s="25" t="s">
        <v>75</v>
      </c>
      <c r="BW98" s="25" t="s">
        <v>90</v>
      </c>
      <c r="BX98" s="25" t="s">
        <v>85</v>
      </c>
      <c r="CL98" s="25" t="s">
        <v>0</v>
      </c>
    </row>
    <row r="99" spans="1:91" s="3" customFormat="1" ht="16.5" customHeight="1">
      <c r="A99" s="74" t="s">
        <v>77</v>
      </c>
      <c r="B99" s="48"/>
      <c r="C99" s="9"/>
      <c r="D99" s="9"/>
      <c r="E99" s="255" t="s">
        <v>91</v>
      </c>
      <c r="F99" s="255"/>
      <c r="G99" s="255"/>
      <c r="H99" s="255"/>
      <c r="I99" s="255"/>
      <c r="J99" s="9"/>
      <c r="K99" s="255" t="s">
        <v>92</v>
      </c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49">
        <f>'003 - Prípojka NN'!J32</f>
        <v>0</v>
      </c>
      <c r="AH99" s="250"/>
      <c r="AI99" s="250"/>
      <c r="AJ99" s="250"/>
      <c r="AK99" s="250"/>
      <c r="AL99" s="250"/>
      <c r="AM99" s="250"/>
      <c r="AN99" s="249">
        <f t="shared" si="0"/>
        <v>0</v>
      </c>
      <c r="AO99" s="250"/>
      <c r="AP99" s="250"/>
      <c r="AQ99" s="84" t="s">
        <v>87</v>
      </c>
      <c r="AR99" s="48"/>
      <c r="AS99" s="85">
        <v>0</v>
      </c>
      <c r="AT99" s="86">
        <f t="shared" si="1"/>
        <v>0</v>
      </c>
      <c r="AU99" s="87">
        <f>'003 - Prípojka NN'!P127</f>
        <v>0</v>
      </c>
      <c r="AV99" s="86">
        <f>'003 - Prípojka NN'!J35</f>
        <v>0</v>
      </c>
      <c r="AW99" s="86">
        <f>'003 - Prípojka NN'!J36</f>
        <v>0</v>
      </c>
      <c r="AX99" s="86">
        <f>'003 - Prípojka NN'!J37</f>
        <v>0</v>
      </c>
      <c r="AY99" s="86">
        <f>'003 - Prípojka NN'!J38</f>
        <v>0</v>
      </c>
      <c r="AZ99" s="86">
        <f>'003 - Prípojka NN'!F35</f>
        <v>0</v>
      </c>
      <c r="BA99" s="86">
        <f>'003 - Prípojka NN'!F36</f>
        <v>0</v>
      </c>
      <c r="BB99" s="86">
        <f>'003 - Prípojka NN'!F37</f>
        <v>0</v>
      </c>
      <c r="BC99" s="86">
        <f>'003 - Prípojka NN'!F38</f>
        <v>0</v>
      </c>
      <c r="BD99" s="88">
        <f>'003 - Prípojka NN'!F39</f>
        <v>0</v>
      </c>
      <c r="BT99" s="25" t="s">
        <v>88</v>
      </c>
      <c r="BV99" s="25" t="s">
        <v>75</v>
      </c>
      <c r="BW99" s="25" t="s">
        <v>93</v>
      </c>
      <c r="BX99" s="25" t="s">
        <v>85</v>
      </c>
      <c r="CL99" s="25" t="s">
        <v>0</v>
      </c>
    </row>
    <row r="100" spans="1:91" s="6" customFormat="1" ht="16.5" customHeight="1">
      <c r="A100" s="74" t="s">
        <v>77</v>
      </c>
      <c r="B100" s="75"/>
      <c r="C100" s="76"/>
      <c r="D100" s="254" t="s">
        <v>91</v>
      </c>
      <c r="E100" s="254"/>
      <c r="F100" s="254"/>
      <c r="G100" s="254"/>
      <c r="H100" s="254"/>
      <c r="I100" s="77"/>
      <c r="J100" s="254" t="s">
        <v>94</v>
      </c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  <c r="AC100" s="254"/>
      <c r="AD100" s="254"/>
      <c r="AE100" s="254"/>
      <c r="AF100" s="254"/>
      <c r="AG100" s="247">
        <f>'003 - Zdravotechnika'!J30</f>
        <v>0</v>
      </c>
      <c r="AH100" s="248"/>
      <c r="AI100" s="248"/>
      <c r="AJ100" s="248"/>
      <c r="AK100" s="248"/>
      <c r="AL100" s="248"/>
      <c r="AM100" s="248"/>
      <c r="AN100" s="247">
        <f t="shared" si="0"/>
        <v>0</v>
      </c>
      <c r="AO100" s="248"/>
      <c r="AP100" s="248"/>
      <c r="AQ100" s="78" t="s">
        <v>80</v>
      </c>
      <c r="AR100" s="75"/>
      <c r="AS100" s="79">
        <v>0</v>
      </c>
      <c r="AT100" s="80">
        <f t="shared" si="1"/>
        <v>0</v>
      </c>
      <c r="AU100" s="81">
        <f>'003 - Zdravotechnika'!P134</f>
        <v>0</v>
      </c>
      <c r="AV100" s="80">
        <f>'003 - Zdravotechnika'!J33</f>
        <v>0</v>
      </c>
      <c r="AW100" s="80">
        <f>'003 - Zdravotechnika'!J34</f>
        <v>0</v>
      </c>
      <c r="AX100" s="80">
        <f>'003 - Zdravotechnika'!J35</f>
        <v>0</v>
      </c>
      <c r="AY100" s="80">
        <f>'003 - Zdravotechnika'!J36</f>
        <v>0</v>
      </c>
      <c r="AZ100" s="80">
        <f>'003 - Zdravotechnika'!F33</f>
        <v>0</v>
      </c>
      <c r="BA100" s="80">
        <f>'003 - Zdravotechnika'!F34</f>
        <v>0</v>
      </c>
      <c r="BB100" s="80">
        <f>'003 - Zdravotechnika'!F35</f>
        <v>0</v>
      </c>
      <c r="BC100" s="80">
        <f>'003 - Zdravotechnika'!F36</f>
        <v>0</v>
      </c>
      <c r="BD100" s="82">
        <f>'003 - Zdravotechnika'!F37</f>
        <v>0</v>
      </c>
      <c r="BT100" s="83" t="s">
        <v>81</v>
      </c>
      <c r="BV100" s="83" t="s">
        <v>75</v>
      </c>
      <c r="BW100" s="83" t="s">
        <v>95</v>
      </c>
      <c r="BX100" s="83" t="s">
        <v>3</v>
      </c>
      <c r="CL100" s="83" t="s">
        <v>0</v>
      </c>
      <c r="CM100" s="83" t="s">
        <v>73</v>
      </c>
    </row>
    <row r="101" spans="1:91" s="6" customFormat="1" ht="16.5" customHeight="1">
      <c r="A101" s="74" t="s">
        <v>77</v>
      </c>
      <c r="B101" s="75"/>
      <c r="C101" s="76"/>
      <c r="D101" s="254" t="s">
        <v>96</v>
      </c>
      <c r="E101" s="254"/>
      <c r="F101" s="254"/>
      <c r="G101" s="254"/>
      <c r="H101" s="254"/>
      <c r="I101" s="77"/>
      <c r="J101" s="254" t="s">
        <v>97</v>
      </c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254"/>
      <c r="AD101" s="254"/>
      <c r="AE101" s="254"/>
      <c r="AF101" s="254"/>
      <c r="AG101" s="247">
        <f>'004 - Vykurovanie, VZT'!J30</f>
        <v>0</v>
      </c>
      <c r="AH101" s="248"/>
      <c r="AI101" s="248"/>
      <c r="AJ101" s="248"/>
      <c r="AK101" s="248"/>
      <c r="AL101" s="248"/>
      <c r="AM101" s="248"/>
      <c r="AN101" s="247">
        <f t="shared" si="0"/>
        <v>0</v>
      </c>
      <c r="AO101" s="248"/>
      <c r="AP101" s="248"/>
      <c r="AQ101" s="78" t="s">
        <v>80</v>
      </c>
      <c r="AR101" s="75"/>
      <c r="AS101" s="89">
        <v>0</v>
      </c>
      <c r="AT101" s="90">
        <f t="shared" si="1"/>
        <v>0</v>
      </c>
      <c r="AU101" s="91">
        <f>'004 - Vykurovanie, VZT'!P130</f>
        <v>0</v>
      </c>
      <c r="AV101" s="90">
        <f>'004 - Vykurovanie, VZT'!J33</f>
        <v>0</v>
      </c>
      <c r="AW101" s="90">
        <f>'004 - Vykurovanie, VZT'!J34</f>
        <v>0</v>
      </c>
      <c r="AX101" s="90">
        <f>'004 - Vykurovanie, VZT'!J35</f>
        <v>0</v>
      </c>
      <c r="AY101" s="90">
        <f>'004 - Vykurovanie, VZT'!J36</f>
        <v>0</v>
      </c>
      <c r="AZ101" s="90">
        <f>'004 - Vykurovanie, VZT'!F33</f>
        <v>0</v>
      </c>
      <c r="BA101" s="90">
        <f>'004 - Vykurovanie, VZT'!F34</f>
        <v>0</v>
      </c>
      <c r="BB101" s="90">
        <f>'004 - Vykurovanie, VZT'!F35</f>
        <v>0</v>
      </c>
      <c r="BC101" s="90">
        <f>'004 - Vykurovanie, VZT'!F36</f>
        <v>0</v>
      </c>
      <c r="BD101" s="92">
        <f>'004 - Vykurovanie, VZT'!F37</f>
        <v>0</v>
      </c>
      <c r="BT101" s="83" t="s">
        <v>81</v>
      </c>
      <c r="BV101" s="83" t="s">
        <v>75</v>
      </c>
      <c r="BW101" s="83" t="s">
        <v>98</v>
      </c>
      <c r="BX101" s="83" t="s">
        <v>3</v>
      </c>
      <c r="CL101" s="83" t="s">
        <v>0</v>
      </c>
      <c r="CM101" s="83" t="s">
        <v>73</v>
      </c>
    </row>
    <row r="102" spans="1:91" s="1" customFormat="1" ht="30" customHeight="1">
      <c r="B102" s="32"/>
      <c r="AR102" s="32"/>
    </row>
    <row r="103" spans="1:91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32"/>
    </row>
  </sheetData>
  <mergeCells count="66">
    <mergeCell ref="D100:H100"/>
    <mergeCell ref="J100:AF100"/>
    <mergeCell ref="D101:H101"/>
    <mergeCell ref="J101:AF101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E97:I97"/>
    <mergeCell ref="K97:AF97"/>
    <mergeCell ref="E98:I98"/>
    <mergeCell ref="K98:AF98"/>
    <mergeCell ref="E99:I99"/>
    <mergeCell ref="K99:AF99"/>
    <mergeCell ref="C92:G92"/>
    <mergeCell ref="I92:AF92"/>
    <mergeCell ref="D95:H95"/>
    <mergeCell ref="J95:AF95"/>
    <mergeCell ref="D96:H96"/>
    <mergeCell ref="J96:AF96"/>
    <mergeCell ref="L30:P30"/>
    <mergeCell ref="L31:P31"/>
    <mergeCell ref="L32:P32"/>
    <mergeCell ref="L33:P33"/>
    <mergeCell ref="AN101:AP101"/>
    <mergeCell ref="AN98:AP98"/>
    <mergeCell ref="AN99:AP99"/>
    <mergeCell ref="AN100:AP100"/>
    <mergeCell ref="AG94:AM94"/>
    <mergeCell ref="AN94:AP94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01 - Architektúra a stav...'!C2" display="/"/>
    <hyperlink ref="A97" location="'001 - Bleskozvod'!C2" display="/"/>
    <hyperlink ref="A98" location="'002 - Elektroinštalácia'!C2" display="/"/>
    <hyperlink ref="A99" location="'003 - Prípojka NN'!C2" display="/"/>
    <hyperlink ref="A100" location="'003 - Zdravotechnika'!C2" display="/"/>
    <hyperlink ref="A101" location="'004 - Vykurovanie, VZT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55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3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29" t="s">
        <v>4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82</v>
      </c>
      <c r="AZ2" s="94" t="s">
        <v>99</v>
      </c>
      <c r="BA2" s="94" t="s">
        <v>0</v>
      </c>
      <c r="BB2" s="94" t="s">
        <v>0</v>
      </c>
      <c r="BC2" s="94" t="s">
        <v>100</v>
      </c>
      <c r="BD2" s="94" t="s">
        <v>88</v>
      </c>
    </row>
    <row r="3" spans="2:56" ht="6.95" customHeight="1">
      <c r="B3" s="18"/>
      <c r="C3" s="19"/>
      <c r="D3" s="19"/>
      <c r="E3" s="19"/>
      <c r="F3" s="19"/>
      <c r="G3" s="19"/>
      <c r="H3" s="19"/>
      <c r="I3" s="95"/>
      <c r="J3" s="19"/>
      <c r="K3" s="19"/>
      <c r="L3" s="20"/>
      <c r="AT3" s="17" t="s">
        <v>73</v>
      </c>
      <c r="AZ3" s="94" t="s">
        <v>101</v>
      </c>
      <c r="BA3" s="94" t="s">
        <v>0</v>
      </c>
      <c r="BB3" s="94" t="s">
        <v>0</v>
      </c>
      <c r="BC3" s="94" t="s">
        <v>102</v>
      </c>
      <c r="BD3" s="94" t="s">
        <v>88</v>
      </c>
    </row>
    <row r="4" spans="2:56" ht="24.95" customHeight="1">
      <c r="B4" s="20"/>
      <c r="D4" s="21" t="s">
        <v>103</v>
      </c>
      <c r="L4" s="20"/>
      <c r="M4" s="96" t="s">
        <v>8</v>
      </c>
      <c r="AT4" s="17" t="s">
        <v>2</v>
      </c>
      <c r="AZ4" s="94" t="s">
        <v>104</v>
      </c>
      <c r="BA4" s="94" t="s">
        <v>0</v>
      </c>
      <c r="BB4" s="94" t="s">
        <v>0</v>
      </c>
      <c r="BC4" s="94" t="s">
        <v>105</v>
      </c>
      <c r="BD4" s="94" t="s">
        <v>88</v>
      </c>
    </row>
    <row r="5" spans="2:56" ht="6.95" customHeight="1">
      <c r="B5" s="20"/>
      <c r="L5" s="20"/>
      <c r="AZ5" s="94" t="s">
        <v>106</v>
      </c>
      <c r="BA5" s="94" t="s">
        <v>0</v>
      </c>
      <c r="BB5" s="94" t="s">
        <v>0</v>
      </c>
      <c r="BC5" s="94" t="s">
        <v>107</v>
      </c>
      <c r="BD5" s="94" t="s">
        <v>88</v>
      </c>
    </row>
    <row r="6" spans="2:56" ht="12" customHeight="1">
      <c r="B6" s="20"/>
      <c r="D6" s="27" t="s">
        <v>13</v>
      </c>
      <c r="L6" s="20"/>
      <c r="AZ6" s="94" t="s">
        <v>108</v>
      </c>
      <c r="BA6" s="94" t="s">
        <v>0</v>
      </c>
      <c r="BB6" s="94" t="s">
        <v>0</v>
      </c>
      <c r="BC6" s="94" t="s">
        <v>109</v>
      </c>
      <c r="BD6" s="94" t="s">
        <v>88</v>
      </c>
    </row>
    <row r="7" spans="2:56" ht="16.5" customHeight="1">
      <c r="B7" s="20"/>
      <c r="E7" s="261" t="str">
        <f>'Rekapitulácia stavby'!K6</f>
        <v>Rekonštrukcia a prístavba k depozitu</v>
      </c>
      <c r="F7" s="262"/>
      <c r="G7" s="262"/>
      <c r="H7" s="262"/>
      <c r="L7" s="20"/>
      <c r="AZ7" s="94" t="s">
        <v>110</v>
      </c>
      <c r="BA7" s="94" t="s">
        <v>0</v>
      </c>
      <c r="BB7" s="94" t="s">
        <v>0</v>
      </c>
      <c r="BC7" s="94" t="s">
        <v>111</v>
      </c>
      <c r="BD7" s="94" t="s">
        <v>88</v>
      </c>
    </row>
    <row r="8" spans="2:56" s="1" customFormat="1" ht="12" customHeight="1">
      <c r="B8" s="32"/>
      <c r="D8" s="27" t="s">
        <v>112</v>
      </c>
      <c r="I8" s="97"/>
      <c r="L8" s="32"/>
      <c r="AZ8" s="94" t="s">
        <v>113</v>
      </c>
      <c r="BA8" s="94" t="s">
        <v>0</v>
      </c>
      <c r="BB8" s="94" t="s">
        <v>0</v>
      </c>
      <c r="BC8" s="94" t="s">
        <v>114</v>
      </c>
      <c r="BD8" s="94" t="s">
        <v>88</v>
      </c>
    </row>
    <row r="9" spans="2:56" s="1" customFormat="1" ht="36.950000000000003" customHeight="1">
      <c r="B9" s="32"/>
      <c r="E9" s="237" t="s">
        <v>115</v>
      </c>
      <c r="F9" s="263"/>
      <c r="G9" s="263"/>
      <c r="H9" s="263"/>
      <c r="I9" s="97"/>
      <c r="L9" s="32"/>
      <c r="AZ9" s="94" t="s">
        <v>116</v>
      </c>
      <c r="BA9" s="94" t="s">
        <v>0</v>
      </c>
      <c r="BB9" s="94" t="s">
        <v>0</v>
      </c>
      <c r="BC9" s="94" t="s">
        <v>117</v>
      </c>
      <c r="BD9" s="94" t="s">
        <v>88</v>
      </c>
    </row>
    <row r="10" spans="2:56" s="1" customFormat="1" ht="11.25">
      <c r="B10" s="32"/>
      <c r="I10" s="97"/>
      <c r="L10" s="32"/>
      <c r="AZ10" s="94" t="s">
        <v>118</v>
      </c>
      <c r="BA10" s="94" t="s">
        <v>0</v>
      </c>
      <c r="BB10" s="94" t="s">
        <v>0</v>
      </c>
      <c r="BC10" s="94" t="s">
        <v>119</v>
      </c>
      <c r="BD10" s="94" t="s">
        <v>88</v>
      </c>
    </row>
    <row r="11" spans="2:56" s="1" customFormat="1" ht="12" customHeight="1">
      <c r="B11" s="32"/>
      <c r="D11" s="27" t="s">
        <v>15</v>
      </c>
      <c r="F11" s="25" t="s">
        <v>0</v>
      </c>
      <c r="I11" s="98" t="s">
        <v>16</v>
      </c>
      <c r="J11" s="25" t="s">
        <v>0</v>
      </c>
      <c r="L11" s="32"/>
      <c r="AZ11" s="94" t="s">
        <v>120</v>
      </c>
      <c r="BA11" s="94" t="s">
        <v>0</v>
      </c>
      <c r="BB11" s="94" t="s">
        <v>0</v>
      </c>
      <c r="BC11" s="94" t="s">
        <v>121</v>
      </c>
      <c r="BD11" s="94" t="s">
        <v>88</v>
      </c>
    </row>
    <row r="12" spans="2:56" s="1" customFormat="1" ht="12" customHeight="1">
      <c r="B12" s="32"/>
      <c r="D12" s="27" t="s">
        <v>17</v>
      </c>
      <c r="F12" s="25" t="s">
        <v>18</v>
      </c>
      <c r="I12" s="98" t="s">
        <v>19</v>
      </c>
      <c r="J12" s="52">
        <f>'Rekapitulácia stavby'!AN8</f>
        <v>0</v>
      </c>
      <c r="L12" s="32"/>
      <c r="AZ12" s="94" t="s">
        <v>122</v>
      </c>
      <c r="BA12" s="94" t="s">
        <v>0</v>
      </c>
      <c r="BB12" s="94" t="s">
        <v>0</v>
      </c>
      <c r="BC12" s="94" t="s">
        <v>123</v>
      </c>
      <c r="BD12" s="94" t="s">
        <v>88</v>
      </c>
    </row>
    <row r="13" spans="2:56" s="1" customFormat="1" ht="10.9" customHeight="1">
      <c r="B13" s="32"/>
      <c r="I13" s="97"/>
      <c r="L13" s="32"/>
      <c r="AZ13" s="94" t="s">
        <v>124</v>
      </c>
      <c r="BA13" s="94" t="s">
        <v>0</v>
      </c>
      <c r="BB13" s="94" t="s">
        <v>0</v>
      </c>
      <c r="BC13" s="94" t="s">
        <v>125</v>
      </c>
      <c r="BD13" s="94" t="s">
        <v>88</v>
      </c>
    </row>
    <row r="14" spans="2:56" s="1" customFormat="1" ht="12" customHeight="1">
      <c r="B14" s="32"/>
      <c r="D14" s="27" t="s">
        <v>20</v>
      </c>
      <c r="I14" s="98" t="s">
        <v>21</v>
      </c>
      <c r="J14" s="25" t="s">
        <v>0</v>
      </c>
      <c r="L14" s="32"/>
      <c r="AZ14" s="94" t="s">
        <v>126</v>
      </c>
      <c r="BA14" s="94" t="s">
        <v>0</v>
      </c>
      <c r="BB14" s="94" t="s">
        <v>0</v>
      </c>
      <c r="BC14" s="94" t="s">
        <v>127</v>
      </c>
      <c r="BD14" s="94" t="s">
        <v>88</v>
      </c>
    </row>
    <row r="15" spans="2:56" s="1" customFormat="1" ht="18" customHeight="1">
      <c r="B15" s="32"/>
      <c r="E15" s="25" t="s">
        <v>22</v>
      </c>
      <c r="I15" s="98" t="s">
        <v>23</v>
      </c>
      <c r="J15" s="25" t="s">
        <v>0</v>
      </c>
      <c r="L15" s="32"/>
      <c r="AZ15" s="94" t="s">
        <v>128</v>
      </c>
      <c r="BA15" s="94" t="s">
        <v>0</v>
      </c>
      <c r="BB15" s="94" t="s">
        <v>0</v>
      </c>
      <c r="BC15" s="94" t="s">
        <v>129</v>
      </c>
      <c r="BD15" s="94" t="s">
        <v>88</v>
      </c>
    </row>
    <row r="16" spans="2:56" s="1" customFormat="1" ht="6.95" customHeight="1">
      <c r="B16" s="32"/>
      <c r="I16" s="97"/>
      <c r="L16" s="32"/>
      <c r="AZ16" s="94" t="s">
        <v>130</v>
      </c>
      <c r="BA16" s="94" t="s">
        <v>0</v>
      </c>
      <c r="BB16" s="94" t="s">
        <v>0</v>
      </c>
      <c r="BC16" s="94" t="s">
        <v>131</v>
      </c>
      <c r="BD16" s="94" t="s">
        <v>88</v>
      </c>
    </row>
    <row r="17" spans="2:56" s="1" customFormat="1" ht="12" customHeight="1">
      <c r="B17" s="32"/>
      <c r="D17" s="27" t="s">
        <v>24</v>
      </c>
      <c r="I17" s="98" t="s">
        <v>21</v>
      </c>
      <c r="J17" s="28" t="str">
        <f>'Rekapitulácia stavby'!AN13</f>
        <v>Vyplň údaj</v>
      </c>
      <c r="L17" s="32"/>
      <c r="AZ17" s="94" t="s">
        <v>132</v>
      </c>
      <c r="BA17" s="94" t="s">
        <v>0</v>
      </c>
      <c r="BB17" s="94" t="s">
        <v>0</v>
      </c>
      <c r="BC17" s="94" t="s">
        <v>133</v>
      </c>
      <c r="BD17" s="94" t="s">
        <v>88</v>
      </c>
    </row>
    <row r="18" spans="2:56" s="1" customFormat="1" ht="18" customHeight="1">
      <c r="B18" s="32"/>
      <c r="E18" s="264" t="str">
        <f>'Rekapitulácia stavby'!E14</f>
        <v>Vyplň údaj</v>
      </c>
      <c r="F18" s="240"/>
      <c r="G18" s="240"/>
      <c r="H18" s="240"/>
      <c r="I18" s="98" t="s">
        <v>23</v>
      </c>
      <c r="J18" s="28" t="str">
        <f>'Rekapitulácia stavby'!AN14</f>
        <v>Vyplň údaj</v>
      </c>
      <c r="L18" s="32"/>
      <c r="AZ18" s="94" t="s">
        <v>134</v>
      </c>
      <c r="BA18" s="94" t="s">
        <v>0</v>
      </c>
      <c r="BB18" s="94" t="s">
        <v>0</v>
      </c>
      <c r="BC18" s="94" t="s">
        <v>135</v>
      </c>
      <c r="BD18" s="94" t="s">
        <v>88</v>
      </c>
    </row>
    <row r="19" spans="2:56" s="1" customFormat="1" ht="6.95" customHeight="1">
      <c r="B19" s="32"/>
      <c r="I19" s="97"/>
      <c r="L19" s="32"/>
      <c r="AZ19" s="94" t="s">
        <v>136</v>
      </c>
      <c r="BA19" s="94" t="s">
        <v>0</v>
      </c>
      <c r="BB19" s="94" t="s">
        <v>0</v>
      </c>
      <c r="BC19" s="94" t="s">
        <v>137</v>
      </c>
      <c r="BD19" s="94" t="s">
        <v>88</v>
      </c>
    </row>
    <row r="20" spans="2:56" s="1" customFormat="1" ht="12" customHeight="1">
      <c r="B20" s="32"/>
      <c r="D20" s="27" t="s">
        <v>26</v>
      </c>
      <c r="I20" s="98" t="s">
        <v>21</v>
      </c>
      <c r="J20" s="25" t="s">
        <v>0</v>
      </c>
      <c r="L20" s="32"/>
      <c r="AZ20" s="94" t="s">
        <v>138</v>
      </c>
      <c r="BA20" s="94" t="s">
        <v>0</v>
      </c>
      <c r="BB20" s="94" t="s">
        <v>0</v>
      </c>
      <c r="BC20" s="94" t="s">
        <v>139</v>
      </c>
      <c r="BD20" s="94" t="s">
        <v>88</v>
      </c>
    </row>
    <row r="21" spans="2:56" s="1" customFormat="1" ht="18" customHeight="1">
      <c r="B21" s="32"/>
      <c r="E21" s="25" t="s">
        <v>27</v>
      </c>
      <c r="I21" s="98" t="s">
        <v>23</v>
      </c>
      <c r="J21" s="25" t="s">
        <v>0</v>
      </c>
      <c r="L21" s="32"/>
      <c r="AZ21" s="94" t="s">
        <v>140</v>
      </c>
      <c r="BA21" s="94" t="s">
        <v>0</v>
      </c>
      <c r="BB21" s="94" t="s">
        <v>0</v>
      </c>
      <c r="BC21" s="94" t="s">
        <v>141</v>
      </c>
      <c r="BD21" s="94" t="s">
        <v>88</v>
      </c>
    </row>
    <row r="22" spans="2:56" s="1" customFormat="1" ht="6.95" customHeight="1">
      <c r="B22" s="32"/>
      <c r="I22" s="97"/>
      <c r="L22" s="32"/>
      <c r="AZ22" s="94" t="s">
        <v>142</v>
      </c>
      <c r="BA22" s="94" t="s">
        <v>0</v>
      </c>
      <c r="BB22" s="94" t="s">
        <v>0</v>
      </c>
      <c r="BC22" s="94" t="s">
        <v>143</v>
      </c>
      <c r="BD22" s="94" t="s">
        <v>88</v>
      </c>
    </row>
    <row r="23" spans="2:56" s="1" customFormat="1" ht="12" customHeight="1">
      <c r="B23" s="32"/>
      <c r="D23" s="27" t="s">
        <v>30</v>
      </c>
      <c r="I23" s="98" t="s">
        <v>21</v>
      </c>
      <c r="J23" s="25" t="s">
        <v>0</v>
      </c>
      <c r="L23" s="32"/>
      <c r="AZ23" s="94" t="s">
        <v>144</v>
      </c>
      <c r="BA23" s="94" t="s">
        <v>0</v>
      </c>
      <c r="BB23" s="94" t="s">
        <v>0</v>
      </c>
      <c r="BC23" s="94" t="s">
        <v>145</v>
      </c>
      <c r="BD23" s="94" t="s">
        <v>88</v>
      </c>
    </row>
    <row r="24" spans="2:56" s="1" customFormat="1" ht="18" customHeight="1">
      <c r="B24" s="32"/>
      <c r="E24" s="25" t="s">
        <v>31</v>
      </c>
      <c r="I24" s="98" t="s">
        <v>23</v>
      </c>
      <c r="J24" s="25" t="s">
        <v>0</v>
      </c>
      <c r="L24" s="32"/>
      <c r="AZ24" s="94" t="s">
        <v>146</v>
      </c>
      <c r="BA24" s="94" t="s">
        <v>0</v>
      </c>
      <c r="BB24" s="94" t="s">
        <v>0</v>
      </c>
      <c r="BC24" s="94" t="s">
        <v>147</v>
      </c>
      <c r="BD24" s="94" t="s">
        <v>88</v>
      </c>
    </row>
    <row r="25" spans="2:56" s="1" customFormat="1" ht="6.95" customHeight="1">
      <c r="B25" s="32"/>
      <c r="I25" s="97"/>
      <c r="L25" s="32"/>
      <c r="AZ25" s="94" t="s">
        <v>148</v>
      </c>
      <c r="BA25" s="94" t="s">
        <v>0</v>
      </c>
      <c r="BB25" s="94" t="s">
        <v>0</v>
      </c>
      <c r="BC25" s="94" t="s">
        <v>149</v>
      </c>
      <c r="BD25" s="94" t="s">
        <v>88</v>
      </c>
    </row>
    <row r="26" spans="2:56" s="1" customFormat="1" ht="12" customHeight="1">
      <c r="B26" s="32"/>
      <c r="D26" s="27" t="s">
        <v>32</v>
      </c>
      <c r="I26" s="97"/>
      <c r="L26" s="32"/>
      <c r="AZ26" s="94" t="s">
        <v>150</v>
      </c>
      <c r="BA26" s="94" t="s">
        <v>0</v>
      </c>
      <c r="BB26" s="94" t="s">
        <v>0</v>
      </c>
      <c r="BC26" s="94" t="s">
        <v>151</v>
      </c>
      <c r="BD26" s="94" t="s">
        <v>88</v>
      </c>
    </row>
    <row r="27" spans="2:56" s="7" customFormat="1" ht="16.5" customHeight="1">
      <c r="B27" s="99"/>
      <c r="E27" s="244" t="s">
        <v>0</v>
      </c>
      <c r="F27" s="244"/>
      <c r="G27" s="244"/>
      <c r="H27" s="244"/>
      <c r="I27" s="100"/>
      <c r="L27" s="99"/>
      <c r="AZ27" s="101" t="s">
        <v>152</v>
      </c>
      <c r="BA27" s="101" t="s">
        <v>0</v>
      </c>
      <c r="BB27" s="101" t="s">
        <v>0</v>
      </c>
      <c r="BC27" s="101" t="s">
        <v>153</v>
      </c>
      <c r="BD27" s="101" t="s">
        <v>88</v>
      </c>
    </row>
    <row r="28" spans="2:56" s="1" customFormat="1" ht="6.95" customHeight="1">
      <c r="B28" s="32"/>
      <c r="I28" s="97"/>
      <c r="L28" s="32"/>
      <c r="AZ28" s="94" t="s">
        <v>154</v>
      </c>
      <c r="BA28" s="94" t="s">
        <v>0</v>
      </c>
      <c r="BB28" s="94" t="s">
        <v>0</v>
      </c>
      <c r="BC28" s="94" t="s">
        <v>155</v>
      </c>
      <c r="BD28" s="94" t="s">
        <v>88</v>
      </c>
    </row>
    <row r="29" spans="2:56" s="1" customFormat="1" ht="6.95" customHeight="1">
      <c r="B29" s="32"/>
      <c r="D29" s="53"/>
      <c r="E29" s="53"/>
      <c r="F29" s="53"/>
      <c r="G29" s="53"/>
      <c r="H29" s="53"/>
      <c r="I29" s="102"/>
      <c r="J29" s="53"/>
      <c r="K29" s="53"/>
      <c r="L29" s="32"/>
      <c r="AZ29" s="94" t="s">
        <v>156</v>
      </c>
      <c r="BA29" s="94" t="s">
        <v>0</v>
      </c>
      <c r="BB29" s="94" t="s">
        <v>0</v>
      </c>
      <c r="BC29" s="94" t="s">
        <v>157</v>
      </c>
      <c r="BD29" s="94" t="s">
        <v>88</v>
      </c>
    </row>
    <row r="30" spans="2:56" s="1" customFormat="1" ht="25.35" customHeight="1">
      <c r="B30" s="32"/>
      <c r="D30" s="103" t="s">
        <v>33</v>
      </c>
      <c r="I30" s="97"/>
      <c r="J30" s="66">
        <f>ROUND(J144, 2)</f>
        <v>0</v>
      </c>
      <c r="L30" s="32"/>
      <c r="AZ30" s="94" t="s">
        <v>158</v>
      </c>
      <c r="BA30" s="94" t="s">
        <v>0</v>
      </c>
      <c r="BB30" s="94" t="s">
        <v>0</v>
      </c>
      <c r="BC30" s="94" t="s">
        <v>159</v>
      </c>
      <c r="BD30" s="94" t="s">
        <v>88</v>
      </c>
    </row>
    <row r="31" spans="2:56" s="1" customFormat="1" ht="6.95" customHeight="1">
      <c r="B31" s="32"/>
      <c r="D31" s="53"/>
      <c r="E31" s="53"/>
      <c r="F31" s="53"/>
      <c r="G31" s="53"/>
      <c r="H31" s="53"/>
      <c r="I31" s="102"/>
      <c r="J31" s="53"/>
      <c r="K31" s="53"/>
      <c r="L31" s="32"/>
      <c r="AZ31" s="94" t="s">
        <v>160</v>
      </c>
      <c r="BA31" s="94" t="s">
        <v>0</v>
      </c>
      <c r="BB31" s="94" t="s">
        <v>0</v>
      </c>
      <c r="BC31" s="94" t="s">
        <v>161</v>
      </c>
      <c r="BD31" s="94" t="s">
        <v>88</v>
      </c>
    </row>
    <row r="32" spans="2:56" s="1" customFormat="1" ht="14.45" customHeight="1">
      <c r="B32" s="32"/>
      <c r="F32" s="35" t="s">
        <v>35</v>
      </c>
      <c r="I32" s="104" t="s">
        <v>34</v>
      </c>
      <c r="J32" s="35" t="s">
        <v>36</v>
      </c>
      <c r="L32" s="32"/>
      <c r="AZ32" s="94" t="s">
        <v>162</v>
      </c>
      <c r="BA32" s="94" t="s">
        <v>0</v>
      </c>
      <c r="BB32" s="94" t="s">
        <v>0</v>
      </c>
      <c r="BC32" s="94" t="s">
        <v>141</v>
      </c>
      <c r="BD32" s="94" t="s">
        <v>88</v>
      </c>
    </row>
    <row r="33" spans="2:56" s="1" customFormat="1" ht="14.45" customHeight="1">
      <c r="B33" s="32"/>
      <c r="D33" s="105" t="s">
        <v>37</v>
      </c>
      <c r="E33" s="27" t="s">
        <v>38</v>
      </c>
      <c r="F33" s="106">
        <f>ROUND((SUM(BE144:BE1354)),  2)</f>
        <v>0</v>
      </c>
      <c r="I33" s="107">
        <v>0.2</v>
      </c>
      <c r="J33" s="106">
        <f>ROUND(((SUM(BE144:BE1354))*I33),  2)</f>
        <v>0</v>
      </c>
      <c r="L33" s="32"/>
      <c r="AZ33" s="94" t="s">
        <v>163</v>
      </c>
      <c r="BA33" s="94" t="s">
        <v>0</v>
      </c>
      <c r="BB33" s="94" t="s">
        <v>0</v>
      </c>
      <c r="BC33" s="94" t="s">
        <v>164</v>
      </c>
      <c r="BD33" s="94" t="s">
        <v>88</v>
      </c>
    </row>
    <row r="34" spans="2:56" s="1" customFormat="1" ht="14.45" customHeight="1">
      <c r="B34" s="32"/>
      <c r="E34" s="27" t="s">
        <v>39</v>
      </c>
      <c r="F34" s="106">
        <f>ROUND((SUM(BF144:BF1354)),  2)</f>
        <v>0</v>
      </c>
      <c r="I34" s="107">
        <v>0.2</v>
      </c>
      <c r="J34" s="106">
        <f>ROUND(((SUM(BF144:BF1354))*I34),  2)</f>
        <v>0</v>
      </c>
      <c r="L34" s="32"/>
      <c r="AZ34" s="94" t="s">
        <v>165</v>
      </c>
      <c r="BA34" s="94" t="s">
        <v>0</v>
      </c>
      <c r="BB34" s="94" t="s">
        <v>0</v>
      </c>
      <c r="BC34" s="94" t="s">
        <v>166</v>
      </c>
      <c r="BD34" s="94" t="s">
        <v>88</v>
      </c>
    </row>
    <row r="35" spans="2:56" s="1" customFormat="1" ht="14.45" hidden="1" customHeight="1">
      <c r="B35" s="32"/>
      <c r="E35" s="27" t="s">
        <v>40</v>
      </c>
      <c r="F35" s="106">
        <f>ROUND((SUM(BG144:BG1354)),  2)</f>
        <v>0</v>
      </c>
      <c r="I35" s="107">
        <v>0.2</v>
      </c>
      <c r="J35" s="106">
        <f>0</f>
        <v>0</v>
      </c>
      <c r="L35" s="32"/>
      <c r="AZ35" s="94" t="s">
        <v>167</v>
      </c>
      <c r="BA35" s="94" t="s">
        <v>0</v>
      </c>
      <c r="BB35" s="94" t="s">
        <v>0</v>
      </c>
      <c r="BC35" s="94" t="s">
        <v>168</v>
      </c>
      <c r="BD35" s="94" t="s">
        <v>88</v>
      </c>
    </row>
    <row r="36" spans="2:56" s="1" customFormat="1" ht="14.45" hidden="1" customHeight="1">
      <c r="B36" s="32"/>
      <c r="E36" s="27" t="s">
        <v>41</v>
      </c>
      <c r="F36" s="106">
        <f>ROUND((SUM(BH144:BH1354)),  2)</f>
        <v>0</v>
      </c>
      <c r="I36" s="107">
        <v>0.2</v>
      </c>
      <c r="J36" s="106">
        <f>0</f>
        <v>0</v>
      </c>
      <c r="L36" s="32"/>
      <c r="AZ36" s="94" t="s">
        <v>169</v>
      </c>
      <c r="BA36" s="94" t="s">
        <v>0</v>
      </c>
      <c r="BB36" s="94" t="s">
        <v>0</v>
      </c>
      <c r="BC36" s="94" t="s">
        <v>170</v>
      </c>
      <c r="BD36" s="94" t="s">
        <v>88</v>
      </c>
    </row>
    <row r="37" spans="2:56" s="1" customFormat="1" ht="14.45" hidden="1" customHeight="1">
      <c r="B37" s="32"/>
      <c r="E37" s="27" t="s">
        <v>42</v>
      </c>
      <c r="F37" s="106">
        <f>ROUND((SUM(BI144:BI1354)),  2)</f>
        <v>0</v>
      </c>
      <c r="I37" s="107">
        <v>0</v>
      </c>
      <c r="J37" s="106">
        <f>0</f>
        <v>0</v>
      </c>
      <c r="L37" s="32"/>
      <c r="AZ37" s="94" t="s">
        <v>171</v>
      </c>
      <c r="BA37" s="94" t="s">
        <v>0</v>
      </c>
      <c r="BB37" s="94" t="s">
        <v>0</v>
      </c>
      <c r="BC37" s="94" t="s">
        <v>172</v>
      </c>
      <c r="BD37" s="94" t="s">
        <v>88</v>
      </c>
    </row>
    <row r="38" spans="2:56" s="1" customFormat="1" ht="6.95" customHeight="1">
      <c r="B38" s="32"/>
      <c r="I38" s="97"/>
      <c r="L38" s="32"/>
      <c r="AZ38" s="94" t="s">
        <v>173</v>
      </c>
      <c r="BA38" s="94" t="s">
        <v>0</v>
      </c>
      <c r="BB38" s="94" t="s">
        <v>0</v>
      </c>
      <c r="BC38" s="94" t="s">
        <v>174</v>
      </c>
      <c r="BD38" s="94" t="s">
        <v>88</v>
      </c>
    </row>
    <row r="39" spans="2:56" s="1" customFormat="1" ht="25.35" customHeight="1">
      <c r="B39" s="32"/>
      <c r="C39" s="108"/>
      <c r="D39" s="109" t="s">
        <v>43</v>
      </c>
      <c r="E39" s="57"/>
      <c r="F39" s="57"/>
      <c r="G39" s="110" t="s">
        <v>44</v>
      </c>
      <c r="H39" s="111" t="s">
        <v>45</v>
      </c>
      <c r="I39" s="112"/>
      <c r="J39" s="113">
        <f>SUM(J30:J37)</f>
        <v>0</v>
      </c>
      <c r="K39" s="114"/>
      <c r="L39" s="32"/>
    </row>
    <row r="40" spans="2:56" s="1" customFormat="1" ht="14.45" customHeight="1">
      <c r="B40" s="32"/>
      <c r="I40" s="97"/>
      <c r="L40" s="32"/>
    </row>
    <row r="41" spans="2:56" ht="14.45" customHeight="1">
      <c r="B41" s="20"/>
      <c r="L41" s="20"/>
    </row>
    <row r="42" spans="2:56" ht="14.45" customHeight="1">
      <c r="B42" s="20"/>
      <c r="L42" s="20"/>
    </row>
    <row r="43" spans="2:56" ht="14.45" customHeight="1">
      <c r="B43" s="20"/>
      <c r="L43" s="20"/>
    </row>
    <row r="44" spans="2:56" ht="14.45" customHeight="1">
      <c r="B44" s="20"/>
      <c r="L44" s="20"/>
    </row>
    <row r="45" spans="2:56" ht="14.45" customHeight="1">
      <c r="B45" s="20"/>
      <c r="L45" s="20"/>
    </row>
    <row r="46" spans="2:56" ht="14.45" customHeight="1">
      <c r="B46" s="20"/>
      <c r="L46" s="20"/>
    </row>
    <row r="47" spans="2:56" ht="14.45" customHeight="1">
      <c r="B47" s="20"/>
      <c r="L47" s="20"/>
    </row>
    <row r="48" spans="2:56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115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16" t="s">
        <v>49</v>
      </c>
      <c r="G61" s="43" t="s">
        <v>48</v>
      </c>
      <c r="H61" s="34"/>
      <c r="I61" s="117"/>
      <c r="J61" s="118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115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16" t="s">
        <v>49</v>
      </c>
      <c r="G76" s="43" t="s">
        <v>48</v>
      </c>
      <c r="H76" s="34"/>
      <c r="I76" s="117"/>
      <c r="J76" s="118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9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20"/>
      <c r="J81" s="47"/>
      <c r="K81" s="47"/>
      <c r="L81" s="32"/>
    </row>
    <row r="82" spans="2:47" s="1" customFormat="1" ht="24.95" customHeight="1">
      <c r="B82" s="32"/>
      <c r="C82" s="21" t="s">
        <v>175</v>
      </c>
      <c r="I82" s="97"/>
      <c r="L82" s="32"/>
    </row>
    <row r="83" spans="2:47" s="1" customFormat="1" ht="6.95" customHeight="1">
      <c r="B83" s="32"/>
      <c r="I83" s="97"/>
      <c r="L83" s="32"/>
    </row>
    <row r="84" spans="2:47" s="1" customFormat="1" ht="12" customHeight="1">
      <c r="B84" s="32"/>
      <c r="C84" s="27" t="s">
        <v>13</v>
      </c>
      <c r="I84" s="97"/>
      <c r="L84" s="32"/>
    </row>
    <row r="85" spans="2:47" s="1" customFormat="1" ht="16.5" customHeight="1">
      <c r="B85" s="32"/>
      <c r="E85" s="261" t="str">
        <f>E7</f>
        <v>Rekonštrukcia a prístavba k depozitu</v>
      </c>
      <c r="F85" s="262"/>
      <c r="G85" s="262"/>
      <c r="H85" s="262"/>
      <c r="I85" s="97"/>
      <c r="L85" s="32"/>
    </row>
    <row r="86" spans="2:47" s="1" customFormat="1" ht="12" customHeight="1">
      <c r="B86" s="32"/>
      <c r="C86" s="27" t="s">
        <v>112</v>
      </c>
      <c r="I86" s="97"/>
      <c r="L86" s="32"/>
    </row>
    <row r="87" spans="2:47" s="1" customFormat="1" ht="16.5" customHeight="1">
      <c r="B87" s="32"/>
      <c r="E87" s="237" t="str">
        <f>E9</f>
        <v>001 - Architektúra a stavebno-technické riešenie</v>
      </c>
      <c r="F87" s="263"/>
      <c r="G87" s="263"/>
      <c r="H87" s="263"/>
      <c r="I87" s="97"/>
      <c r="L87" s="32"/>
    </row>
    <row r="88" spans="2:47" s="1" customFormat="1" ht="6.95" customHeight="1">
      <c r="B88" s="32"/>
      <c r="I88" s="97"/>
      <c r="L88" s="32"/>
    </row>
    <row r="89" spans="2:47" s="1" customFormat="1" ht="12" customHeight="1">
      <c r="B89" s="32"/>
      <c r="C89" s="27" t="s">
        <v>17</v>
      </c>
      <c r="F89" s="25" t="str">
        <f>F12</f>
        <v>Adyho ulica  658, Lučenec</v>
      </c>
      <c r="I89" s="98" t="s">
        <v>19</v>
      </c>
      <c r="J89" s="52">
        <f>IF(J12="","",J12)</f>
        <v>0</v>
      </c>
      <c r="L89" s="32"/>
    </row>
    <row r="90" spans="2:47" s="1" customFormat="1" ht="6.95" customHeight="1">
      <c r="B90" s="32"/>
      <c r="I90" s="97"/>
      <c r="L90" s="32"/>
    </row>
    <row r="91" spans="2:47" s="1" customFormat="1" ht="15.2" customHeight="1">
      <c r="B91" s="32"/>
      <c r="C91" s="27" t="s">
        <v>20</v>
      </c>
      <c r="F91" s="25" t="str">
        <f>E15</f>
        <v>Novohradské múzeum a galéria Lučenec</v>
      </c>
      <c r="I91" s="98" t="s">
        <v>26</v>
      </c>
      <c r="J91" s="30" t="str">
        <f>E21</f>
        <v>Ing.Attila Farkaš</v>
      </c>
      <c r="L91" s="32"/>
    </row>
    <row r="92" spans="2:47" s="1" customFormat="1" ht="15.2" customHeight="1">
      <c r="B92" s="32"/>
      <c r="C92" s="27" t="s">
        <v>24</v>
      </c>
      <c r="F92" s="25" t="str">
        <f>IF(E18="","",E18)</f>
        <v>Vyplň údaj</v>
      </c>
      <c r="I92" s="98" t="s">
        <v>30</v>
      </c>
      <c r="J92" s="30" t="str">
        <f>E24</f>
        <v>Ing.Igor Janečka</v>
      </c>
      <c r="L92" s="32"/>
    </row>
    <row r="93" spans="2:47" s="1" customFormat="1" ht="10.35" customHeight="1">
      <c r="B93" s="32"/>
      <c r="I93" s="97"/>
      <c r="L93" s="32"/>
    </row>
    <row r="94" spans="2:47" s="1" customFormat="1" ht="29.25" customHeight="1">
      <c r="B94" s="32"/>
      <c r="C94" s="121" t="s">
        <v>176</v>
      </c>
      <c r="D94" s="108"/>
      <c r="E94" s="108"/>
      <c r="F94" s="108"/>
      <c r="G94" s="108"/>
      <c r="H94" s="108"/>
      <c r="I94" s="122"/>
      <c r="J94" s="123" t="s">
        <v>177</v>
      </c>
      <c r="K94" s="108"/>
      <c r="L94" s="32"/>
    </row>
    <row r="95" spans="2:47" s="1" customFormat="1" ht="10.35" customHeight="1">
      <c r="B95" s="32"/>
      <c r="I95" s="97"/>
      <c r="L95" s="32"/>
    </row>
    <row r="96" spans="2:47" s="1" customFormat="1" ht="22.9" customHeight="1">
      <c r="B96" s="32"/>
      <c r="C96" s="124" t="s">
        <v>178</v>
      </c>
      <c r="I96" s="97"/>
      <c r="J96" s="66">
        <f>J144</f>
        <v>0</v>
      </c>
      <c r="L96" s="32"/>
      <c r="AU96" s="17" t="s">
        <v>179</v>
      </c>
    </row>
    <row r="97" spans="2:12" s="8" customFormat="1" ht="24.95" customHeight="1">
      <c r="B97" s="125"/>
      <c r="D97" s="126" t="s">
        <v>180</v>
      </c>
      <c r="E97" s="127"/>
      <c r="F97" s="127"/>
      <c r="G97" s="127"/>
      <c r="H97" s="127"/>
      <c r="I97" s="128"/>
      <c r="J97" s="129">
        <f>J145</f>
        <v>0</v>
      </c>
      <c r="L97" s="125"/>
    </row>
    <row r="98" spans="2:12" s="9" customFormat="1" ht="19.899999999999999" customHeight="1">
      <c r="B98" s="130"/>
      <c r="D98" s="131" t="s">
        <v>181</v>
      </c>
      <c r="E98" s="132"/>
      <c r="F98" s="132"/>
      <c r="G98" s="132"/>
      <c r="H98" s="132"/>
      <c r="I98" s="133"/>
      <c r="J98" s="134">
        <f>J146</f>
        <v>0</v>
      </c>
      <c r="L98" s="130"/>
    </row>
    <row r="99" spans="2:12" s="9" customFormat="1" ht="19.899999999999999" customHeight="1">
      <c r="B99" s="130"/>
      <c r="D99" s="131" t="s">
        <v>182</v>
      </c>
      <c r="E99" s="132"/>
      <c r="F99" s="132"/>
      <c r="G99" s="132"/>
      <c r="H99" s="132"/>
      <c r="I99" s="133"/>
      <c r="J99" s="134">
        <f>J208</f>
        <v>0</v>
      </c>
      <c r="L99" s="130"/>
    </row>
    <row r="100" spans="2:12" s="9" customFormat="1" ht="19.899999999999999" customHeight="1">
      <c r="B100" s="130"/>
      <c r="D100" s="131" t="s">
        <v>183</v>
      </c>
      <c r="E100" s="132"/>
      <c r="F100" s="132"/>
      <c r="G100" s="132"/>
      <c r="H100" s="132"/>
      <c r="I100" s="133"/>
      <c r="J100" s="134">
        <f>J258</f>
        <v>0</v>
      </c>
      <c r="L100" s="130"/>
    </row>
    <row r="101" spans="2:12" s="9" customFormat="1" ht="19.899999999999999" customHeight="1">
      <c r="B101" s="130"/>
      <c r="D101" s="131" t="s">
        <v>184</v>
      </c>
      <c r="E101" s="132"/>
      <c r="F101" s="132"/>
      <c r="G101" s="132"/>
      <c r="H101" s="132"/>
      <c r="I101" s="133"/>
      <c r="J101" s="134">
        <f>J327</f>
        <v>0</v>
      </c>
      <c r="L101" s="130"/>
    </row>
    <row r="102" spans="2:12" s="9" customFormat="1" ht="19.899999999999999" customHeight="1">
      <c r="B102" s="130"/>
      <c r="D102" s="131" t="s">
        <v>185</v>
      </c>
      <c r="E102" s="132"/>
      <c r="F102" s="132"/>
      <c r="G102" s="132"/>
      <c r="H102" s="132"/>
      <c r="I102" s="133"/>
      <c r="J102" s="134">
        <f>J383</f>
        <v>0</v>
      </c>
      <c r="L102" s="130"/>
    </row>
    <row r="103" spans="2:12" s="9" customFormat="1" ht="19.899999999999999" customHeight="1">
      <c r="B103" s="130"/>
      <c r="D103" s="131" t="s">
        <v>186</v>
      </c>
      <c r="E103" s="132"/>
      <c r="F103" s="132"/>
      <c r="G103" s="132"/>
      <c r="H103" s="132"/>
      <c r="I103" s="133"/>
      <c r="J103" s="134">
        <f>J390</f>
        <v>0</v>
      </c>
      <c r="L103" s="130"/>
    </row>
    <row r="104" spans="2:12" s="9" customFormat="1" ht="19.899999999999999" customHeight="1">
      <c r="B104" s="130"/>
      <c r="D104" s="131" t="s">
        <v>187</v>
      </c>
      <c r="E104" s="132"/>
      <c r="F104" s="132"/>
      <c r="G104" s="132"/>
      <c r="H104" s="132"/>
      <c r="I104" s="133"/>
      <c r="J104" s="134">
        <f>J749</f>
        <v>0</v>
      </c>
      <c r="L104" s="130"/>
    </row>
    <row r="105" spans="2:12" s="9" customFormat="1" ht="19.899999999999999" customHeight="1">
      <c r="B105" s="130"/>
      <c r="D105" s="131" t="s">
        <v>188</v>
      </c>
      <c r="E105" s="132"/>
      <c r="F105" s="132"/>
      <c r="G105" s="132"/>
      <c r="H105" s="132"/>
      <c r="I105" s="133"/>
      <c r="J105" s="134">
        <f>J971</f>
        <v>0</v>
      </c>
      <c r="L105" s="130"/>
    </row>
    <row r="106" spans="2:12" s="8" customFormat="1" ht="24.95" customHeight="1">
      <c r="B106" s="125"/>
      <c r="D106" s="126" t="s">
        <v>189</v>
      </c>
      <c r="E106" s="127"/>
      <c r="F106" s="127"/>
      <c r="G106" s="127"/>
      <c r="H106" s="127"/>
      <c r="I106" s="128"/>
      <c r="J106" s="129">
        <f>J973</f>
        <v>0</v>
      </c>
      <c r="L106" s="125"/>
    </row>
    <row r="107" spans="2:12" s="9" customFormat="1" ht="19.899999999999999" customHeight="1">
      <c r="B107" s="130"/>
      <c r="D107" s="131" t="s">
        <v>190</v>
      </c>
      <c r="E107" s="132"/>
      <c r="F107" s="132"/>
      <c r="G107" s="132"/>
      <c r="H107" s="132"/>
      <c r="I107" s="133"/>
      <c r="J107" s="134">
        <f>J974</f>
        <v>0</v>
      </c>
      <c r="L107" s="130"/>
    </row>
    <row r="108" spans="2:12" s="9" customFormat="1" ht="19.899999999999999" customHeight="1">
      <c r="B108" s="130"/>
      <c r="D108" s="131" t="s">
        <v>191</v>
      </c>
      <c r="E108" s="132"/>
      <c r="F108" s="132"/>
      <c r="G108" s="132"/>
      <c r="H108" s="132"/>
      <c r="I108" s="133"/>
      <c r="J108" s="134">
        <f>J1003</f>
        <v>0</v>
      </c>
      <c r="L108" s="130"/>
    </row>
    <row r="109" spans="2:12" s="9" customFormat="1" ht="19.899999999999999" customHeight="1">
      <c r="B109" s="130"/>
      <c r="D109" s="131" t="s">
        <v>192</v>
      </c>
      <c r="E109" s="132"/>
      <c r="F109" s="132"/>
      <c r="G109" s="132"/>
      <c r="H109" s="132"/>
      <c r="I109" s="133"/>
      <c r="J109" s="134">
        <f>J1046</f>
        <v>0</v>
      </c>
      <c r="L109" s="130"/>
    </row>
    <row r="110" spans="2:12" s="9" customFormat="1" ht="19.899999999999999" customHeight="1">
      <c r="B110" s="130"/>
      <c r="D110" s="131" t="s">
        <v>193</v>
      </c>
      <c r="E110" s="132"/>
      <c r="F110" s="132"/>
      <c r="G110" s="132"/>
      <c r="H110" s="132"/>
      <c r="I110" s="133"/>
      <c r="J110" s="134">
        <f>J1079</f>
        <v>0</v>
      </c>
      <c r="L110" s="130"/>
    </row>
    <row r="111" spans="2:12" s="9" customFormat="1" ht="19.899999999999999" customHeight="1">
      <c r="B111" s="130"/>
      <c r="D111" s="131" t="s">
        <v>194</v>
      </c>
      <c r="E111" s="132"/>
      <c r="F111" s="132"/>
      <c r="G111" s="132"/>
      <c r="H111" s="132"/>
      <c r="I111" s="133"/>
      <c r="J111" s="134">
        <f>J1085</f>
        <v>0</v>
      </c>
      <c r="L111" s="130"/>
    </row>
    <row r="112" spans="2:12" s="9" customFormat="1" ht="19.899999999999999" customHeight="1">
      <c r="B112" s="130"/>
      <c r="D112" s="131" t="s">
        <v>195</v>
      </c>
      <c r="E112" s="132"/>
      <c r="F112" s="132"/>
      <c r="G112" s="132"/>
      <c r="H112" s="132"/>
      <c r="I112" s="133"/>
      <c r="J112" s="134">
        <f>J1121</f>
        <v>0</v>
      </c>
      <c r="L112" s="130"/>
    </row>
    <row r="113" spans="2:12" s="9" customFormat="1" ht="19.899999999999999" customHeight="1">
      <c r="B113" s="130"/>
      <c r="D113" s="131" t="s">
        <v>196</v>
      </c>
      <c r="E113" s="132"/>
      <c r="F113" s="132"/>
      <c r="G113" s="132"/>
      <c r="H113" s="132"/>
      <c r="I113" s="133"/>
      <c r="J113" s="134">
        <f>J1183</f>
        <v>0</v>
      </c>
      <c r="L113" s="130"/>
    </row>
    <row r="114" spans="2:12" s="9" customFormat="1" ht="19.899999999999999" customHeight="1">
      <c r="B114" s="130"/>
      <c r="D114" s="131" t="s">
        <v>197</v>
      </c>
      <c r="E114" s="132"/>
      <c r="F114" s="132"/>
      <c r="G114" s="132"/>
      <c r="H114" s="132"/>
      <c r="I114" s="133"/>
      <c r="J114" s="134">
        <f>J1244</f>
        <v>0</v>
      </c>
      <c r="L114" s="130"/>
    </row>
    <row r="115" spans="2:12" s="9" customFormat="1" ht="19.899999999999999" customHeight="1">
      <c r="B115" s="130"/>
      <c r="D115" s="131" t="s">
        <v>198</v>
      </c>
      <c r="E115" s="132"/>
      <c r="F115" s="132"/>
      <c r="G115" s="132"/>
      <c r="H115" s="132"/>
      <c r="I115" s="133"/>
      <c r="J115" s="134">
        <f>J1271</f>
        <v>0</v>
      </c>
      <c r="L115" s="130"/>
    </row>
    <row r="116" spans="2:12" s="9" customFormat="1" ht="19.899999999999999" customHeight="1">
      <c r="B116" s="130"/>
      <c r="D116" s="131" t="s">
        <v>199</v>
      </c>
      <c r="E116" s="132"/>
      <c r="F116" s="132"/>
      <c r="G116" s="132"/>
      <c r="H116" s="132"/>
      <c r="I116" s="133"/>
      <c r="J116" s="134">
        <f>J1275</f>
        <v>0</v>
      </c>
      <c r="L116" s="130"/>
    </row>
    <row r="117" spans="2:12" s="9" customFormat="1" ht="19.899999999999999" customHeight="1">
      <c r="B117" s="130"/>
      <c r="D117" s="131" t="s">
        <v>200</v>
      </c>
      <c r="E117" s="132"/>
      <c r="F117" s="132"/>
      <c r="G117" s="132"/>
      <c r="H117" s="132"/>
      <c r="I117" s="133"/>
      <c r="J117" s="134">
        <f>J1294</f>
        <v>0</v>
      </c>
      <c r="L117" s="130"/>
    </row>
    <row r="118" spans="2:12" s="9" customFormat="1" ht="19.899999999999999" customHeight="1">
      <c r="B118" s="130"/>
      <c r="D118" s="131" t="s">
        <v>201</v>
      </c>
      <c r="E118" s="132"/>
      <c r="F118" s="132"/>
      <c r="G118" s="132"/>
      <c r="H118" s="132"/>
      <c r="I118" s="133"/>
      <c r="J118" s="134">
        <f>J1318</f>
        <v>0</v>
      </c>
      <c r="L118" s="130"/>
    </row>
    <row r="119" spans="2:12" s="8" customFormat="1" ht="24.95" customHeight="1">
      <c r="B119" s="125"/>
      <c r="D119" s="126" t="s">
        <v>202</v>
      </c>
      <c r="E119" s="127"/>
      <c r="F119" s="127"/>
      <c r="G119" s="127"/>
      <c r="H119" s="127"/>
      <c r="I119" s="128"/>
      <c r="J119" s="129">
        <f>J1328</f>
        <v>0</v>
      </c>
      <c r="L119" s="125"/>
    </row>
    <row r="120" spans="2:12" s="9" customFormat="1" ht="19.899999999999999" customHeight="1">
      <c r="B120" s="130"/>
      <c r="D120" s="131" t="s">
        <v>203</v>
      </c>
      <c r="E120" s="132"/>
      <c r="F120" s="132"/>
      <c r="G120" s="132"/>
      <c r="H120" s="132"/>
      <c r="I120" s="133"/>
      <c r="J120" s="134">
        <f>J1329</f>
        <v>0</v>
      </c>
      <c r="L120" s="130"/>
    </row>
    <row r="121" spans="2:12" s="9" customFormat="1" ht="19.899999999999999" customHeight="1">
      <c r="B121" s="130"/>
      <c r="D121" s="131" t="s">
        <v>204</v>
      </c>
      <c r="E121" s="132"/>
      <c r="F121" s="132"/>
      <c r="G121" s="132"/>
      <c r="H121" s="132"/>
      <c r="I121" s="133"/>
      <c r="J121" s="134">
        <f>J1331</f>
        <v>0</v>
      </c>
      <c r="L121" s="130"/>
    </row>
    <row r="122" spans="2:12" s="8" customFormat="1" ht="24.95" customHeight="1">
      <c r="B122" s="125"/>
      <c r="D122" s="126" t="s">
        <v>205</v>
      </c>
      <c r="E122" s="127"/>
      <c r="F122" s="127"/>
      <c r="G122" s="127"/>
      <c r="H122" s="127"/>
      <c r="I122" s="128"/>
      <c r="J122" s="129">
        <f>J1345</f>
        <v>0</v>
      </c>
      <c r="L122" s="125"/>
    </row>
    <row r="123" spans="2:12" s="8" customFormat="1" ht="24.95" customHeight="1">
      <c r="B123" s="125"/>
      <c r="D123" s="126" t="s">
        <v>206</v>
      </c>
      <c r="E123" s="127"/>
      <c r="F123" s="127"/>
      <c r="G123" s="127"/>
      <c r="H123" s="127"/>
      <c r="I123" s="128"/>
      <c r="J123" s="129">
        <f>J1352</f>
        <v>0</v>
      </c>
      <c r="L123" s="125"/>
    </row>
    <row r="124" spans="2:12" s="9" customFormat="1" ht="19.899999999999999" customHeight="1">
      <c r="B124" s="130"/>
      <c r="D124" s="131" t="s">
        <v>207</v>
      </c>
      <c r="E124" s="132"/>
      <c r="F124" s="132"/>
      <c r="G124" s="132"/>
      <c r="H124" s="132"/>
      <c r="I124" s="133"/>
      <c r="J124" s="134">
        <f>J1353</f>
        <v>0</v>
      </c>
      <c r="L124" s="130"/>
    </row>
    <row r="125" spans="2:12" s="1" customFormat="1" ht="21.75" customHeight="1">
      <c r="B125" s="32"/>
      <c r="I125" s="97"/>
      <c r="L125" s="32"/>
    </row>
    <row r="126" spans="2:12" s="1" customFormat="1" ht="6.95" customHeight="1">
      <c r="B126" s="44"/>
      <c r="C126" s="45"/>
      <c r="D126" s="45"/>
      <c r="E126" s="45"/>
      <c r="F126" s="45"/>
      <c r="G126" s="45"/>
      <c r="H126" s="45"/>
      <c r="I126" s="119"/>
      <c r="J126" s="45"/>
      <c r="K126" s="45"/>
      <c r="L126" s="32"/>
    </row>
    <row r="130" spans="2:63" s="1" customFormat="1" ht="6.95" customHeight="1">
      <c r="B130" s="46"/>
      <c r="C130" s="47"/>
      <c r="D130" s="47"/>
      <c r="E130" s="47"/>
      <c r="F130" s="47"/>
      <c r="G130" s="47"/>
      <c r="H130" s="47"/>
      <c r="I130" s="120"/>
      <c r="J130" s="47"/>
      <c r="K130" s="47"/>
      <c r="L130" s="32"/>
    </row>
    <row r="131" spans="2:63" s="1" customFormat="1" ht="24.95" customHeight="1">
      <c r="B131" s="32"/>
      <c r="C131" s="21" t="s">
        <v>208</v>
      </c>
      <c r="I131" s="97"/>
      <c r="L131" s="32"/>
    </row>
    <row r="132" spans="2:63" s="1" customFormat="1" ht="6.95" customHeight="1">
      <c r="B132" s="32"/>
      <c r="I132" s="97"/>
      <c r="L132" s="32"/>
    </row>
    <row r="133" spans="2:63" s="1" customFormat="1" ht="12" customHeight="1">
      <c r="B133" s="32"/>
      <c r="C133" s="27" t="s">
        <v>13</v>
      </c>
      <c r="I133" s="97"/>
      <c r="L133" s="32"/>
    </row>
    <row r="134" spans="2:63" s="1" customFormat="1" ht="16.5" customHeight="1">
      <c r="B134" s="32"/>
      <c r="E134" s="261" t="str">
        <f>E7</f>
        <v>Rekonštrukcia a prístavba k depozitu</v>
      </c>
      <c r="F134" s="262"/>
      <c r="G134" s="262"/>
      <c r="H134" s="262"/>
      <c r="I134" s="97"/>
      <c r="L134" s="32"/>
    </row>
    <row r="135" spans="2:63" s="1" customFormat="1" ht="12" customHeight="1">
      <c r="B135" s="32"/>
      <c r="C135" s="27" t="s">
        <v>112</v>
      </c>
      <c r="I135" s="97"/>
      <c r="L135" s="32"/>
    </row>
    <row r="136" spans="2:63" s="1" customFormat="1" ht="16.5" customHeight="1">
      <c r="B136" s="32"/>
      <c r="E136" s="237" t="str">
        <f>E9</f>
        <v>001 - Architektúra a stavebno-technické riešenie</v>
      </c>
      <c r="F136" s="263"/>
      <c r="G136" s="263"/>
      <c r="H136" s="263"/>
      <c r="I136" s="97"/>
      <c r="L136" s="32"/>
    </row>
    <row r="137" spans="2:63" s="1" customFormat="1" ht="6.95" customHeight="1">
      <c r="B137" s="32"/>
      <c r="I137" s="97"/>
      <c r="L137" s="32"/>
    </row>
    <row r="138" spans="2:63" s="1" customFormat="1" ht="12" customHeight="1">
      <c r="B138" s="32"/>
      <c r="C138" s="27" t="s">
        <v>17</v>
      </c>
      <c r="F138" s="25" t="str">
        <f>F12</f>
        <v>Adyho ulica  658, Lučenec</v>
      </c>
      <c r="I138" s="98" t="s">
        <v>19</v>
      </c>
      <c r="J138" s="52">
        <f>IF(J12="","",J12)</f>
        <v>0</v>
      </c>
      <c r="L138" s="32"/>
    </row>
    <row r="139" spans="2:63" s="1" customFormat="1" ht="6.95" customHeight="1">
      <c r="B139" s="32"/>
      <c r="I139" s="97"/>
      <c r="L139" s="32"/>
    </row>
    <row r="140" spans="2:63" s="1" customFormat="1" ht="15.2" customHeight="1">
      <c r="B140" s="32"/>
      <c r="C140" s="27" t="s">
        <v>20</v>
      </c>
      <c r="F140" s="25" t="str">
        <f>E15</f>
        <v>Novohradské múzeum a galéria Lučenec</v>
      </c>
      <c r="I140" s="98" t="s">
        <v>26</v>
      </c>
      <c r="J140" s="30" t="str">
        <f>E21</f>
        <v>Ing.Attila Farkaš</v>
      </c>
      <c r="L140" s="32"/>
    </row>
    <row r="141" spans="2:63" s="1" customFormat="1" ht="15.2" customHeight="1">
      <c r="B141" s="32"/>
      <c r="C141" s="27" t="s">
        <v>24</v>
      </c>
      <c r="F141" s="25" t="str">
        <f>IF(E18="","",E18)</f>
        <v>Vyplň údaj</v>
      </c>
      <c r="I141" s="98" t="s">
        <v>30</v>
      </c>
      <c r="J141" s="30" t="str">
        <f>E24</f>
        <v>Ing.Igor Janečka</v>
      </c>
      <c r="L141" s="32"/>
    </row>
    <row r="142" spans="2:63" s="1" customFormat="1" ht="10.35" customHeight="1">
      <c r="B142" s="32"/>
      <c r="I142" s="97"/>
      <c r="L142" s="32"/>
    </row>
    <row r="143" spans="2:63" s="10" customFormat="1" ht="29.25" customHeight="1">
      <c r="B143" s="135"/>
      <c r="C143" s="136" t="s">
        <v>209</v>
      </c>
      <c r="D143" s="137" t="s">
        <v>58</v>
      </c>
      <c r="E143" s="137" t="s">
        <v>54</v>
      </c>
      <c r="F143" s="137" t="s">
        <v>55</v>
      </c>
      <c r="G143" s="137" t="s">
        <v>210</v>
      </c>
      <c r="H143" s="137" t="s">
        <v>211</v>
      </c>
      <c r="I143" s="138" t="s">
        <v>212</v>
      </c>
      <c r="J143" s="139" t="s">
        <v>177</v>
      </c>
      <c r="K143" s="140" t="s">
        <v>213</v>
      </c>
      <c r="L143" s="135"/>
      <c r="M143" s="59" t="s">
        <v>0</v>
      </c>
      <c r="N143" s="60" t="s">
        <v>37</v>
      </c>
      <c r="O143" s="60" t="s">
        <v>214</v>
      </c>
      <c r="P143" s="60" t="s">
        <v>215</v>
      </c>
      <c r="Q143" s="60" t="s">
        <v>216</v>
      </c>
      <c r="R143" s="60" t="s">
        <v>217</v>
      </c>
      <c r="S143" s="60" t="s">
        <v>218</v>
      </c>
      <c r="T143" s="61" t="s">
        <v>219</v>
      </c>
    </row>
    <row r="144" spans="2:63" s="1" customFormat="1" ht="22.9" customHeight="1">
      <c r="B144" s="32"/>
      <c r="C144" s="64" t="s">
        <v>178</v>
      </c>
      <c r="I144" s="97"/>
      <c r="J144" s="141">
        <f>BK144</f>
        <v>0</v>
      </c>
      <c r="L144" s="32"/>
      <c r="M144" s="62"/>
      <c r="N144" s="53"/>
      <c r="O144" s="53"/>
      <c r="P144" s="142">
        <f>P145+P973+P1328+P1345+P1352</f>
        <v>0</v>
      </c>
      <c r="Q144" s="53"/>
      <c r="R144" s="142">
        <f>R145+R973+R1328+R1345+R1352</f>
        <v>702.49821616999998</v>
      </c>
      <c r="S144" s="53"/>
      <c r="T144" s="143">
        <f>T145+T973+T1328+T1345+T1352</f>
        <v>136.38608850000003</v>
      </c>
      <c r="AT144" s="17" t="s">
        <v>72</v>
      </c>
      <c r="AU144" s="17" t="s">
        <v>179</v>
      </c>
      <c r="BK144" s="144">
        <f>BK145+BK973+BK1328+BK1345+BK1352</f>
        <v>0</v>
      </c>
    </row>
    <row r="145" spans="2:65" s="11" customFormat="1" ht="25.9" customHeight="1">
      <c r="B145" s="145"/>
      <c r="D145" s="146" t="s">
        <v>72</v>
      </c>
      <c r="E145" s="147" t="s">
        <v>220</v>
      </c>
      <c r="F145" s="147" t="s">
        <v>221</v>
      </c>
      <c r="I145" s="148"/>
      <c r="J145" s="149">
        <f>BK145</f>
        <v>0</v>
      </c>
      <c r="L145" s="145"/>
      <c r="M145" s="150"/>
      <c r="N145" s="151"/>
      <c r="O145" s="151"/>
      <c r="P145" s="152">
        <f>P146+P208+P258+P327+P383+P390+P749+P971</f>
        <v>0</v>
      </c>
      <c r="Q145" s="151"/>
      <c r="R145" s="152">
        <f>R146+R208+R258+R327+R383+R390+R749+R971</f>
        <v>694.86235091000003</v>
      </c>
      <c r="S145" s="151"/>
      <c r="T145" s="153">
        <f>T146+T208+T258+T327+T383+T390+T749+T971</f>
        <v>135.30613000000002</v>
      </c>
      <c r="AR145" s="146" t="s">
        <v>81</v>
      </c>
      <c r="AT145" s="154" t="s">
        <v>72</v>
      </c>
      <c r="AU145" s="154" t="s">
        <v>73</v>
      </c>
      <c r="AY145" s="146" t="s">
        <v>222</v>
      </c>
      <c r="BK145" s="155">
        <f>BK146+BK208+BK258+BK327+BK383+BK390+BK749+BK971</f>
        <v>0</v>
      </c>
    </row>
    <row r="146" spans="2:65" s="11" customFormat="1" ht="22.9" customHeight="1">
      <c r="B146" s="145"/>
      <c r="D146" s="146" t="s">
        <v>72</v>
      </c>
      <c r="E146" s="156" t="s">
        <v>81</v>
      </c>
      <c r="F146" s="156" t="s">
        <v>223</v>
      </c>
      <c r="I146" s="148"/>
      <c r="J146" s="157">
        <f>BK146</f>
        <v>0</v>
      </c>
      <c r="L146" s="145"/>
      <c r="M146" s="150"/>
      <c r="N146" s="151"/>
      <c r="O146" s="151"/>
      <c r="P146" s="152">
        <f>SUM(P147:P207)</f>
        <v>0</v>
      </c>
      <c r="Q146" s="151"/>
      <c r="R146" s="152">
        <f>SUM(R147:R207)</f>
        <v>226.35139100000001</v>
      </c>
      <c r="S146" s="151"/>
      <c r="T146" s="153">
        <f>SUM(T147:T207)</f>
        <v>20.460112000000002</v>
      </c>
      <c r="AR146" s="146" t="s">
        <v>81</v>
      </c>
      <c r="AT146" s="154" t="s">
        <v>72</v>
      </c>
      <c r="AU146" s="154" t="s">
        <v>81</v>
      </c>
      <c r="AY146" s="146" t="s">
        <v>222</v>
      </c>
      <c r="BK146" s="155">
        <f>SUM(BK147:BK207)</f>
        <v>0</v>
      </c>
    </row>
    <row r="147" spans="2:65" s="1" customFormat="1" ht="24" customHeight="1">
      <c r="B147" s="158"/>
      <c r="C147" s="159" t="s">
        <v>81</v>
      </c>
      <c r="D147" s="159" t="s">
        <v>224</v>
      </c>
      <c r="E147" s="160" t="s">
        <v>225</v>
      </c>
      <c r="F147" s="161" t="s">
        <v>226</v>
      </c>
      <c r="G147" s="162" t="s">
        <v>227</v>
      </c>
      <c r="H147" s="163">
        <v>63.344000000000001</v>
      </c>
      <c r="I147" s="164"/>
      <c r="J147" s="163">
        <f>ROUND(I147*H147,3)</f>
        <v>0</v>
      </c>
      <c r="K147" s="161" t="s">
        <v>228</v>
      </c>
      <c r="L147" s="32"/>
      <c r="M147" s="165" t="s">
        <v>0</v>
      </c>
      <c r="N147" s="166" t="s">
        <v>39</v>
      </c>
      <c r="O147" s="55"/>
      <c r="P147" s="167">
        <f>O147*H147</f>
        <v>0</v>
      </c>
      <c r="Q147" s="167">
        <v>0</v>
      </c>
      <c r="R147" s="167">
        <f>Q147*H147</f>
        <v>0</v>
      </c>
      <c r="S147" s="167">
        <v>9.8000000000000004E-2</v>
      </c>
      <c r="T147" s="168">
        <f>S147*H147</f>
        <v>6.2077120000000008</v>
      </c>
      <c r="AR147" s="169" t="s">
        <v>229</v>
      </c>
      <c r="AT147" s="169" t="s">
        <v>224</v>
      </c>
      <c r="AU147" s="169" t="s">
        <v>88</v>
      </c>
      <c r="AY147" s="17" t="s">
        <v>222</v>
      </c>
      <c r="BE147" s="170">
        <f>IF(N147="základná",J147,0)</f>
        <v>0</v>
      </c>
      <c r="BF147" s="170">
        <f>IF(N147="znížená",J147,0)</f>
        <v>0</v>
      </c>
      <c r="BG147" s="170">
        <f>IF(N147="zákl. prenesená",J147,0)</f>
        <v>0</v>
      </c>
      <c r="BH147" s="170">
        <f>IF(N147="zníž. prenesená",J147,0)</f>
        <v>0</v>
      </c>
      <c r="BI147" s="170">
        <f>IF(N147="nulová",J147,0)</f>
        <v>0</v>
      </c>
      <c r="BJ147" s="17" t="s">
        <v>88</v>
      </c>
      <c r="BK147" s="171">
        <f>ROUND(I147*H147,3)</f>
        <v>0</v>
      </c>
      <c r="BL147" s="17" t="s">
        <v>229</v>
      </c>
      <c r="BM147" s="169" t="s">
        <v>230</v>
      </c>
    </row>
    <row r="148" spans="2:65" s="12" customFormat="1" ht="11.25">
      <c r="B148" s="172"/>
      <c r="D148" s="173" t="s">
        <v>231</v>
      </c>
      <c r="E148" s="174" t="s">
        <v>0</v>
      </c>
      <c r="F148" s="175" t="s">
        <v>232</v>
      </c>
      <c r="H148" s="174" t="s">
        <v>0</v>
      </c>
      <c r="I148" s="176"/>
      <c r="L148" s="172"/>
      <c r="M148" s="177"/>
      <c r="N148" s="178"/>
      <c r="O148" s="178"/>
      <c r="P148" s="178"/>
      <c r="Q148" s="178"/>
      <c r="R148" s="178"/>
      <c r="S148" s="178"/>
      <c r="T148" s="179"/>
      <c r="AT148" s="174" t="s">
        <v>231</v>
      </c>
      <c r="AU148" s="174" t="s">
        <v>88</v>
      </c>
      <c r="AV148" s="12" t="s">
        <v>81</v>
      </c>
      <c r="AW148" s="12" t="s">
        <v>28</v>
      </c>
      <c r="AX148" s="12" t="s">
        <v>73</v>
      </c>
      <c r="AY148" s="174" t="s">
        <v>222</v>
      </c>
    </row>
    <row r="149" spans="2:65" s="13" customFormat="1" ht="11.25">
      <c r="B149" s="180"/>
      <c r="D149" s="173" t="s">
        <v>231</v>
      </c>
      <c r="E149" s="181" t="s">
        <v>0</v>
      </c>
      <c r="F149" s="182" t="s">
        <v>233</v>
      </c>
      <c r="H149" s="183">
        <v>46.17</v>
      </c>
      <c r="I149" s="184"/>
      <c r="L149" s="180"/>
      <c r="M149" s="185"/>
      <c r="N149" s="186"/>
      <c r="O149" s="186"/>
      <c r="P149" s="186"/>
      <c r="Q149" s="186"/>
      <c r="R149" s="186"/>
      <c r="S149" s="186"/>
      <c r="T149" s="187"/>
      <c r="AT149" s="181" t="s">
        <v>231</v>
      </c>
      <c r="AU149" s="181" t="s">
        <v>88</v>
      </c>
      <c r="AV149" s="13" t="s">
        <v>88</v>
      </c>
      <c r="AW149" s="13" t="s">
        <v>28</v>
      </c>
      <c r="AX149" s="13" t="s">
        <v>73</v>
      </c>
      <c r="AY149" s="181" t="s">
        <v>222</v>
      </c>
    </row>
    <row r="150" spans="2:65" s="13" customFormat="1" ht="11.25">
      <c r="B150" s="180"/>
      <c r="D150" s="173" t="s">
        <v>231</v>
      </c>
      <c r="E150" s="181" t="s">
        <v>0</v>
      </c>
      <c r="F150" s="182" t="s">
        <v>234</v>
      </c>
      <c r="H150" s="183">
        <v>4.5010000000000003</v>
      </c>
      <c r="I150" s="184"/>
      <c r="L150" s="180"/>
      <c r="M150" s="185"/>
      <c r="N150" s="186"/>
      <c r="O150" s="186"/>
      <c r="P150" s="186"/>
      <c r="Q150" s="186"/>
      <c r="R150" s="186"/>
      <c r="S150" s="186"/>
      <c r="T150" s="187"/>
      <c r="AT150" s="181" t="s">
        <v>231</v>
      </c>
      <c r="AU150" s="181" t="s">
        <v>88</v>
      </c>
      <c r="AV150" s="13" t="s">
        <v>88</v>
      </c>
      <c r="AW150" s="13" t="s">
        <v>28</v>
      </c>
      <c r="AX150" s="13" t="s">
        <v>73</v>
      </c>
      <c r="AY150" s="181" t="s">
        <v>222</v>
      </c>
    </row>
    <row r="151" spans="2:65" s="12" customFormat="1" ht="11.25">
      <c r="B151" s="172"/>
      <c r="D151" s="173" t="s">
        <v>231</v>
      </c>
      <c r="E151" s="174" t="s">
        <v>0</v>
      </c>
      <c r="F151" s="175" t="s">
        <v>235</v>
      </c>
      <c r="H151" s="174" t="s">
        <v>0</v>
      </c>
      <c r="I151" s="176"/>
      <c r="L151" s="172"/>
      <c r="M151" s="177"/>
      <c r="N151" s="178"/>
      <c r="O151" s="178"/>
      <c r="P151" s="178"/>
      <c r="Q151" s="178"/>
      <c r="R151" s="178"/>
      <c r="S151" s="178"/>
      <c r="T151" s="179"/>
      <c r="AT151" s="174" t="s">
        <v>231</v>
      </c>
      <c r="AU151" s="174" t="s">
        <v>88</v>
      </c>
      <c r="AV151" s="12" t="s">
        <v>81</v>
      </c>
      <c r="AW151" s="12" t="s">
        <v>28</v>
      </c>
      <c r="AX151" s="12" t="s">
        <v>73</v>
      </c>
      <c r="AY151" s="174" t="s">
        <v>222</v>
      </c>
    </row>
    <row r="152" spans="2:65" s="13" customFormat="1" ht="11.25">
      <c r="B152" s="180"/>
      <c r="D152" s="173" t="s">
        <v>231</v>
      </c>
      <c r="E152" s="181" t="s">
        <v>0</v>
      </c>
      <c r="F152" s="182" t="s">
        <v>236</v>
      </c>
      <c r="H152" s="183">
        <v>10.16</v>
      </c>
      <c r="I152" s="184"/>
      <c r="L152" s="180"/>
      <c r="M152" s="185"/>
      <c r="N152" s="186"/>
      <c r="O152" s="186"/>
      <c r="P152" s="186"/>
      <c r="Q152" s="186"/>
      <c r="R152" s="186"/>
      <c r="S152" s="186"/>
      <c r="T152" s="187"/>
      <c r="AT152" s="181" t="s">
        <v>231</v>
      </c>
      <c r="AU152" s="181" t="s">
        <v>88</v>
      </c>
      <c r="AV152" s="13" t="s">
        <v>88</v>
      </c>
      <c r="AW152" s="13" t="s">
        <v>28</v>
      </c>
      <c r="AX152" s="13" t="s">
        <v>73</v>
      </c>
      <c r="AY152" s="181" t="s">
        <v>222</v>
      </c>
    </row>
    <row r="153" spans="2:65" s="13" customFormat="1" ht="11.25">
      <c r="B153" s="180"/>
      <c r="D153" s="173" t="s">
        <v>231</v>
      </c>
      <c r="E153" s="181" t="s">
        <v>0</v>
      </c>
      <c r="F153" s="182" t="s">
        <v>237</v>
      </c>
      <c r="H153" s="183">
        <v>2.5129999999999999</v>
      </c>
      <c r="I153" s="184"/>
      <c r="L153" s="180"/>
      <c r="M153" s="185"/>
      <c r="N153" s="186"/>
      <c r="O153" s="186"/>
      <c r="P153" s="186"/>
      <c r="Q153" s="186"/>
      <c r="R153" s="186"/>
      <c r="S153" s="186"/>
      <c r="T153" s="187"/>
      <c r="AT153" s="181" t="s">
        <v>231</v>
      </c>
      <c r="AU153" s="181" t="s">
        <v>88</v>
      </c>
      <c r="AV153" s="13" t="s">
        <v>88</v>
      </c>
      <c r="AW153" s="13" t="s">
        <v>28</v>
      </c>
      <c r="AX153" s="13" t="s">
        <v>73</v>
      </c>
      <c r="AY153" s="181" t="s">
        <v>222</v>
      </c>
    </row>
    <row r="154" spans="2:65" s="14" customFormat="1" ht="11.25">
      <c r="B154" s="188"/>
      <c r="D154" s="173" t="s">
        <v>231</v>
      </c>
      <c r="E154" s="189" t="s">
        <v>0</v>
      </c>
      <c r="F154" s="190" t="s">
        <v>238</v>
      </c>
      <c r="H154" s="191">
        <v>63.344000000000001</v>
      </c>
      <c r="I154" s="192"/>
      <c r="L154" s="188"/>
      <c r="M154" s="193"/>
      <c r="N154" s="194"/>
      <c r="O154" s="194"/>
      <c r="P154" s="194"/>
      <c r="Q154" s="194"/>
      <c r="R154" s="194"/>
      <c r="S154" s="194"/>
      <c r="T154" s="195"/>
      <c r="AT154" s="189" t="s">
        <v>231</v>
      </c>
      <c r="AU154" s="189" t="s">
        <v>88</v>
      </c>
      <c r="AV154" s="14" t="s">
        <v>229</v>
      </c>
      <c r="AW154" s="14" t="s">
        <v>28</v>
      </c>
      <c r="AX154" s="14" t="s">
        <v>81</v>
      </c>
      <c r="AY154" s="189" t="s">
        <v>222</v>
      </c>
    </row>
    <row r="155" spans="2:65" s="1" customFormat="1" ht="24" customHeight="1">
      <c r="B155" s="158"/>
      <c r="C155" s="159" t="s">
        <v>88</v>
      </c>
      <c r="D155" s="159" t="s">
        <v>224</v>
      </c>
      <c r="E155" s="160" t="s">
        <v>239</v>
      </c>
      <c r="F155" s="161" t="s">
        <v>240</v>
      </c>
      <c r="G155" s="162" t="s">
        <v>227</v>
      </c>
      <c r="H155" s="163">
        <v>63.344000000000001</v>
      </c>
      <c r="I155" s="164"/>
      <c r="J155" s="163">
        <f>ROUND(I155*H155,3)</f>
        <v>0</v>
      </c>
      <c r="K155" s="161" t="s">
        <v>228</v>
      </c>
      <c r="L155" s="32"/>
      <c r="M155" s="165" t="s">
        <v>0</v>
      </c>
      <c r="N155" s="166" t="s">
        <v>39</v>
      </c>
      <c r="O155" s="55"/>
      <c r="P155" s="167">
        <f>O155*H155</f>
        <v>0</v>
      </c>
      <c r="Q155" s="167">
        <v>0</v>
      </c>
      <c r="R155" s="167">
        <f>Q155*H155</f>
        <v>0</v>
      </c>
      <c r="S155" s="167">
        <v>0.22500000000000001</v>
      </c>
      <c r="T155" s="168">
        <f>S155*H155</f>
        <v>14.2524</v>
      </c>
      <c r="AR155" s="169" t="s">
        <v>229</v>
      </c>
      <c r="AT155" s="169" t="s">
        <v>224</v>
      </c>
      <c r="AU155" s="169" t="s">
        <v>88</v>
      </c>
      <c r="AY155" s="17" t="s">
        <v>222</v>
      </c>
      <c r="BE155" s="170">
        <f>IF(N155="základná",J155,0)</f>
        <v>0</v>
      </c>
      <c r="BF155" s="170">
        <f>IF(N155="znížená",J155,0)</f>
        <v>0</v>
      </c>
      <c r="BG155" s="170">
        <f>IF(N155="zákl. prenesená",J155,0)</f>
        <v>0</v>
      </c>
      <c r="BH155" s="170">
        <f>IF(N155="zníž. prenesená",J155,0)</f>
        <v>0</v>
      </c>
      <c r="BI155" s="170">
        <f>IF(N155="nulová",J155,0)</f>
        <v>0</v>
      </c>
      <c r="BJ155" s="17" t="s">
        <v>88</v>
      </c>
      <c r="BK155" s="171">
        <f>ROUND(I155*H155,3)</f>
        <v>0</v>
      </c>
      <c r="BL155" s="17" t="s">
        <v>229</v>
      </c>
      <c r="BM155" s="169" t="s">
        <v>241</v>
      </c>
    </row>
    <row r="156" spans="2:65" s="12" customFormat="1" ht="11.25">
      <c r="B156" s="172"/>
      <c r="D156" s="173" t="s">
        <v>231</v>
      </c>
      <c r="E156" s="174" t="s">
        <v>0</v>
      </c>
      <c r="F156" s="175" t="s">
        <v>232</v>
      </c>
      <c r="H156" s="174" t="s">
        <v>0</v>
      </c>
      <c r="I156" s="176"/>
      <c r="L156" s="172"/>
      <c r="M156" s="177"/>
      <c r="N156" s="178"/>
      <c r="O156" s="178"/>
      <c r="P156" s="178"/>
      <c r="Q156" s="178"/>
      <c r="R156" s="178"/>
      <c r="S156" s="178"/>
      <c r="T156" s="179"/>
      <c r="AT156" s="174" t="s">
        <v>231</v>
      </c>
      <c r="AU156" s="174" t="s">
        <v>88</v>
      </c>
      <c r="AV156" s="12" t="s">
        <v>81</v>
      </c>
      <c r="AW156" s="12" t="s">
        <v>28</v>
      </c>
      <c r="AX156" s="12" t="s">
        <v>73</v>
      </c>
      <c r="AY156" s="174" t="s">
        <v>222</v>
      </c>
    </row>
    <row r="157" spans="2:65" s="13" customFormat="1" ht="11.25">
      <c r="B157" s="180"/>
      <c r="D157" s="173" t="s">
        <v>231</v>
      </c>
      <c r="E157" s="181" t="s">
        <v>0</v>
      </c>
      <c r="F157" s="182" t="s">
        <v>233</v>
      </c>
      <c r="H157" s="183">
        <v>46.17</v>
      </c>
      <c r="I157" s="184"/>
      <c r="L157" s="180"/>
      <c r="M157" s="185"/>
      <c r="N157" s="186"/>
      <c r="O157" s="186"/>
      <c r="P157" s="186"/>
      <c r="Q157" s="186"/>
      <c r="R157" s="186"/>
      <c r="S157" s="186"/>
      <c r="T157" s="187"/>
      <c r="AT157" s="181" t="s">
        <v>231</v>
      </c>
      <c r="AU157" s="181" t="s">
        <v>88</v>
      </c>
      <c r="AV157" s="13" t="s">
        <v>88</v>
      </c>
      <c r="AW157" s="13" t="s">
        <v>28</v>
      </c>
      <c r="AX157" s="13" t="s">
        <v>73</v>
      </c>
      <c r="AY157" s="181" t="s">
        <v>222</v>
      </c>
    </row>
    <row r="158" spans="2:65" s="13" customFormat="1" ht="11.25">
      <c r="B158" s="180"/>
      <c r="D158" s="173" t="s">
        <v>231</v>
      </c>
      <c r="E158" s="181" t="s">
        <v>0</v>
      </c>
      <c r="F158" s="182" t="s">
        <v>234</v>
      </c>
      <c r="H158" s="183">
        <v>4.5010000000000003</v>
      </c>
      <c r="I158" s="184"/>
      <c r="L158" s="180"/>
      <c r="M158" s="185"/>
      <c r="N158" s="186"/>
      <c r="O158" s="186"/>
      <c r="P158" s="186"/>
      <c r="Q158" s="186"/>
      <c r="R158" s="186"/>
      <c r="S158" s="186"/>
      <c r="T158" s="187"/>
      <c r="AT158" s="181" t="s">
        <v>231</v>
      </c>
      <c r="AU158" s="181" t="s">
        <v>88</v>
      </c>
      <c r="AV158" s="13" t="s">
        <v>88</v>
      </c>
      <c r="AW158" s="13" t="s">
        <v>28</v>
      </c>
      <c r="AX158" s="13" t="s">
        <v>73</v>
      </c>
      <c r="AY158" s="181" t="s">
        <v>222</v>
      </c>
    </row>
    <row r="159" spans="2:65" s="12" customFormat="1" ht="11.25">
      <c r="B159" s="172"/>
      <c r="D159" s="173" t="s">
        <v>231</v>
      </c>
      <c r="E159" s="174" t="s">
        <v>0</v>
      </c>
      <c r="F159" s="175" t="s">
        <v>235</v>
      </c>
      <c r="H159" s="174" t="s">
        <v>0</v>
      </c>
      <c r="I159" s="176"/>
      <c r="L159" s="172"/>
      <c r="M159" s="177"/>
      <c r="N159" s="178"/>
      <c r="O159" s="178"/>
      <c r="P159" s="178"/>
      <c r="Q159" s="178"/>
      <c r="R159" s="178"/>
      <c r="S159" s="178"/>
      <c r="T159" s="179"/>
      <c r="AT159" s="174" t="s">
        <v>231</v>
      </c>
      <c r="AU159" s="174" t="s">
        <v>88</v>
      </c>
      <c r="AV159" s="12" t="s">
        <v>81</v>
      </c>
      <c r="AW159" s="12" t="s">
        <v>28</v>
      </c>
      <c r="AX159" s="12" t="s">
        <v>73</v>
      </c>
      <c r="AY159" s="174" t="s">
        <v>222</v>
      </c>
    </row>
    <row r="160" spans="2:65" s="13" customFormat="1" ht="11.25">
      <c r="B160" s="180"/>
      <c r="D160" s="173" t="s">
        <v>231</v>
      </c>
      <c r="E160" s="181" t="s">
        <v>0</v>
      </c>
      <c r="F160" s="182" t="s">
        <v>236</v>
      </c>
      <c r="H160" s="183">
        <v>10.16</v>
      </c>
      <c r="I160" s="184"/>
      <c r="L160" s="180"/>
      <c r="M160" s="185"/>
      <c r="N160" s="186"/>
      <c r="O160" s="186"/>
      <c r="P160" s="186"/>
      <c r="Q160" s="186"/>
      <c r="R160" s="186"/>
      <c r="S160" s="186"/>
      <c r="T160" s="187"/>
      <c r="AT160" s="181" t="s">
        <v>231</v>
      </c>
      <c r="AU160" s="181" t="s">
        <v>88</v>
      </c>
      <c r="AV160" s="13" t="s">
        <v>88</v>
      </c>
      <c r="AW160" s="13" t="s">
        <v>28</v>
      </c>
      <c r="AX160" s="13" t="s">
        <v>73</v>
      </c>
      <c r="AY160" s="181" t="s">
        <v>222</v>
      </c>
    </row>
    <row r="161" spans="2:65" s="13" customFormat="1" ht="11.25">
      <c r="B161" s="180"/>
      <c r="D161" s="173" t="s">
        <v>231</v>
      </c>
      <c r="E161" s="181" t="s">
        <v>0</v>
      </c>
      <c r="F161" s="182" t="s">
        <v>237</v>
      </c>
      <c r="H161" s="183">
        <v>2.5129999999999999</v>
      </c>
      <c r="I161" s="184"/>
      <c r="L161" s="180"/>
      <c r="M161" s="185"/>
      <c r="N161" s="186"/>
      <c r="O161" s="186"/>
      <c r="P161" s="186"/>
      <c r="Q161" s="186"/>
      <c r="R161" s="186"/>
      <c r="S161" s="186"/>
      <c r="T161" s="187"/>
      <c r="AT161" s="181" t="s">
        <v>231</v>
      </c>
      <c r="AU161" s="181" t="s">
        <v>88</v>
      </c>
      <c r="AV161" s="13" t="s">
        <v>88</v>
      </c>
      <c r="AW161" s="13" t="s">
        <v>28</v>
      </c>
      <c r="AX161" s="13" t="s">
        <v>73</v>
      </c>
      <c r="AY161" s="181" t="s">
        <v>222</v>
      </c>
    </row>
    <row r="162" spans="2:65" s="14" customFormat="1" ht="11.25">
      <c r="B162" s="188"/>
      <c r="D162" s="173" t="s">
        <v>231</v>
      </c>
      <c r="E162" s="189" t="s">
        <v>0</v>
      </c>
      <c r="F162" s="190" t="s">
        <v>238</v>
      </c>
      <c r="H162" s="191">
        <v>63.344000000000001</v>
      </c>
      <c r="I162" s="192"/>
      <c r="L162" s="188"/>
      <c r="M162" s="193"/>
      <c r="N162" s="194"/>
      <c r="O162" s="194"/>
      <c r="P162" s="194"/>
      <c r="Q162" s="194"/>
      <c r="R162" s="194"/>
      <c r="S162" s="194"/>
      <c r="T162" s="195"/>
      <c r="AT162" s="189" t="s">
        <v>231</v>
      </c>
      <c r="AU162" s="189" t="s">
        <v>88</v>
      </c>
      <c r="AV162" s="14" t="s">
        <v>229</v>
      </c>
      <c r="AW162" s="14" t="s">
        <v>28</v>
      </c>
      <c r="AX162" s="14" t="s">
        <v>81</v>
      </c>
      <c r="AY162" s="189" t="s">
        <v>222</v>
      </c>
    </row>
    <row r="163" spans="2:65" s="1" customFormat="1" ht="16.5" customHeight="1">
      <c r="B163" s="158"/>
      <c r="C163" s="159" t="s">
        <v>242</v>
      </c>
      <c r="D163" s="159" t="s">
        <v>224</v>
      </c>
      <c r="E163" s="160" t="s">
        <v>243</v>
      </c>
      <c r="F163" s="161" t="s">
        <v>244</v>
      </c>
      <c r="G163" s="162" t="s">
        <v>245</v>
      </c>
      <c r="H163" s="163">
        <v>19.29</v>
      </c>
      <c r="I163" s="164"/>
      <c r="J163" s="163">
        <f>ROUND(I163*H163,3)</f>
        <v>0</v>
      </c>
      <c r="K163" s="161" t="s">
        <v>228</v>
      </c>
      <c r="L163" s="32"/>
      <c r="M163" s="165" t="s">
        <v>0</v>
      </c>
      <c r="N163" s="166" t="s">
        <v>39</v>
      </c>
      <c r="O163" s="55"/>
      <c r="P163" s="167">
        <f>O163*H163</f>
        <v>0</v>
      </c>
      <c r="Q163" s="167">
        <v>0</v>
      </c>
      <c r="R163" s="167">
        <f>Q163*H163</f>
        <v>0</v>
      </c>
      <c r="S163" s="167">
        <v>0</v>
      </c>
      <c r="T163" s="168">
        <f>S163*H163</f>
        <v>0</v>
      </c>
      <c r="AR163" s="169" t="s">
        <v>229</v>
      </c>
      <c r="AT163" s="169" t="s">
        <v>224</v>
      </c>
      <c r="AU163" s="169" t="s">
        <v>88</v>
      </c>
      <c r="AY163" s="17" t="s">
        <v>222</v>
      </c>
      <c r="BE163" s="170">
        <f>IF(N163="základná",J163,0)</f>
        <v>0</v>
      </c>
      <c r="BF163" s="170">
        <f>IF(N163="znížená",J163,0)</f>
        <v>0</v>
      </c>
      <c r="BG163" s="170">
        <f>IF(N163="zákl. prenesená",J163,0)</f>
        <v>0</v>
      </c>
      <c r="BH163" s="170">
        <f>IF(N163="zníž. prenesená",J163,0)</f>
        <v>0</v>
      </c>
      <c r="BI163" s="170">
        <f>IF(N163="nulová",J163,0)</f>
        <v>0</v>
      </c>
      <c r="BJ163" s="17" t="s">
        <v>88</v>
      </c>
      <c r="BK163" s="171">
        <f>ROUND(I163*H163,3)</f>
        <v>0</v>
      </c>
      <c r="BL163" s="17" t="s">
        <v>229</v>
      </c>
      <c r="BM163" s="169" t="s">
        <v>246</v>
      </c>
    </row>
    <row r="164" spans="2:65" s="12" customFormat="1" ht="11.25">
      <c r="B164" s="172"/>
      <c r="D164" s="173" t="s">
        <v>231</v>
      </c>
      <c r="E164" s="174" t="s">
        <v>0</v>
      </c>
      <c r="F164" s="175" t="s">
        <v>247</v>
      </c>
      <c r="H164" s="174" t="s">
        <v>0</v>
      </c>
      <c r="I164" s="176"/>
      <c r="L164" s="172"/>
      <c r="M164" s="177"/>
      <c r="N164" s="178"/>
      <c r="O164" s="178"/>
      <c r="P164" s="178"/>
      <c r="Q164" s="178"/>
      <c r="R164" s="178"/>
      <c r="S164" s="178"/>
      <c r="T164" s="179"/>
      <c r="AT164" s="174" t="s">
        <v>231</v>
      </c>
      <c r="AU164" s="174" t="s">
        <v>88</v>
      </c>
      <c r="AV164" s="12" t="s">
        <v>81</v>
      </c>
      <c r="AW164" s="12" t="s">
        <v>28</v>
      </c>
      <c r="AX164" s="12" t="s">
        <v>73</v>
      </c>
      <c r="AY164" s="174" t="s">
        <v>222</v>
      </c>
    </row>
    <row r="165" spans="2:65" s="13" customFormat="1" ht="11.25">
      <c r="B165" s="180"/>
      <c r="D165" s="173" t="s">
        <v>231</v>
      </c>
      <c r="E165" s="181" t="s">
        <v>0</v>
      </c>
      <c r="F165" s="182" t="s">
        <v>248</v>
      </c>
      <c r="H165" s="183">
        <v>2.9289999999999998</v>
      </c>
      <c r="I165" s="184"/>
      <c r="L165" s="180"/>
      <c r="M165" s="185"/>
      <c r="N165" s="186"/>
      <c r="O165" s="186"/>
      <c r="P165" s="186"/>
      <c r="Q165" s="186"/>
      <c r="R165" s="186"/>
      <c r="S165" s="186"/>
      <c r="T165" s="187"/>
      <c r="AT165" s="181" t="s">
        <v>231</v>
      </c>
      <c r="AU165" s="181" t="s">
        <v>88</v>
      </c>
      <c r="AV165" s="13" t="s">
        <v>88</v>
      </c>
      <c r="AW165" s="13" t="s">
        <v>28</v>
      </c>
      <c r="AX165" s="13" t="s">
        <v>73</v>
      </c>
      <c r="AY165" s="181" t="s">
        <v>222</v>
      </c>
    </row>
    <row r="166" spans="2:65" s="13" customFormat="1" ht="11.25">
      <c r="B166" s="180"/>
      <c r="D166" s="173" t="s">
        <v>231</v>
      </c>
      <c r="E166" s="181" t="s">
        <v>0</v>
      </c>
      <c r="F166" s="182" t="s">
        <v>249</v>
      </c>
      <c r="H166" s="183">
        <v>1.6970000000000001</v>
      </c>
      <c r="I166" s="184"/>
      <c r="L166" s="180"/>
      <c r="M166" s="185"/>
      <c r="N166" s="186"/>
      <c r="O166" s="186"/>
      <c r="P166" s="186"/>
      <c r="Q166" s="186"/>
      <c r="R166" s="186"/>
      <c r="S166" s="186"/>
      <c r="T166" s="187"/>
      <c r="AT166" s="181" t="s">
        <v>231</v>
      </c>
      <c r="AU166" s="181" t="s">
        <v>88</v>
      </c>
      <c r="AV166" s="13" t="s">
        <v>88</v>
      </c>
      <c r="AW166" s="13" t="s">
        <v>28</v>
      </c>
      <c r="AX166" s="13" t="s">
        <v>73</v>
      </c>
      <c r="AY166" s="181" t="s">
        <v>222</v>
      </c>
    </row>
    <row r="167" spans="2:65" s="12" customFormat="1" ht="11.25">
      <c r="B167" s="172"/>
      <c r="D167" s="173" t="s">
        <v>231</v>
      </c>
      <c r="E167" s="174" t="s">
        <v>0</v>
      </c>
      <c r="F167" s="175" t="s">
        <v>250</v>
      </c>
      <c r="H167" s="174" t="s">
        <v>0</v>
      </c>
      <c r="I167" s="176"/>
      <c r="L167" s="172"/>
      <c r="M167" s="177"/>
      <c r="N167" s="178"/>
      <c r="O167" s="178"/>
      <c r="P167" s="178"/>
      <c r="Q167" s="178"/>
      <c r="R167" s="178"/>
      <c r="S167" s="178"/>
      <c r="T167" s="179"/>
      <c r="AT167" s="174" t="s">
        <v>231</v>
      </c>
      <c r="AU167" s="174" t="s">
        <v>88</v>
      </c>
      <c r="AV167" s="12" t="s">
        <v>81</v>
      </c>
      <c r="AW167" s="12" t="s">
        <v>28</v>
      </c>
      <c r="AX167" s="12" t="s">
        <v>73</v>
      </c>
      <c r="AY167" s="174" t="s">
        <v>222</v>
      </c>
    </row>
    <row r="168" spans="2:65" s="13" customFormat="1" ht="11.25">
      <c r="B168" s="180"/>
      <c r="D168" s="173" t="s">
        <v>231</v>
      </c>
      <c r="E168" s="181" t="s">
        <v>0</v>
      </c>
      <c r="F168" s="182" t="s">
        <v>251</v>
      </c>
      <c r="H168" s="183">
        <v>14.664</v>
      </c>
      <c r="I168" s="184"/>
      <c r="L168" s="180"/>
      <c r="M168" s="185"/>
      <c r="N168" s="186"/>
      <c r="O168" s="186"/>
      <c r="P168" s="186"/>
      <c r="Q168" s="186"/>
      <c r="R168" s="186"/>
      <c r="S168" s="186"/>
      <c r="T168" s="187"/>
      <c r="AT168" s="181" t="s">
        <v>231</v>
      </c>
      <c r="AU168" s="181" t="s">
        <v>88</v>
      </c>
      <c r="AV168" s="13" t="s">
        <v>88</v>
      </c>
      <c r="AW168" s="13" t="s">
        <v>28</v>
      </c>
      <c r="AX168" s="13" t="s">
        <v>73</v>
      </c>
      <c r="AY168" s="181" t="s">
        <v>222</v>
      </c>
    </row>
    <row r="169" spans="2:65" s="14" customFormat="1" ht="11.25">
      <c r="B169" s="188"/>
      <c r="D169" s="173" t="s">
        <v>231</v>
      </c>
      <c r="E169" s="189" t="s">
        <v>99</v>
      </c>
      <c r="F169" s="190" t="s">
        <v>238</v>
      </c>
      <c r="H169" s="191">
        <v>19.29</v>
      </c>
      <c r="I169" s="192"/>
      <c r="L169" s="188"/>
      <c r="M169" s="193"/>
      <c r="N169" s="194"/>
      <c r="O169" s="194"/>
      <c r="P169" s="194"/>
      <c r="Q169" s="194"/>
      <c r="R169" s="194"/>
      <c r="S169" s="194"/>
      <c r="T169" s="195"/>
      <c r="AT169" s="189" t="s">
        <v>231</v>
      </c>
      <c r="AU169" s="189" t="s">
        <v>88</v>
      </c>
      <c r="AV169" s="14" t="s">
        <v>229</v>
      </c>
      <c r="AW169" s="14" t="s">
        <v>28</v>
      </c>
      <c r="AX169" s="14" t="s">
        <v>81</v>
      </c>
      <c r="AY169" s="189" t="s">
        <v>222</v>
      </c>
    </row>
    <row r="170" spans="2:65" s="1" customFormat="1" ht="36" customHeight="1">
      <c r="B170" s="158"/>
      <c r="C170" s="159" t="s">
        <v>229</v>
      </c>
      <c r="D170" s="159" t="s">
        <v>224</v>
      </c>
      <c r="E170" s="160" t="s">
        <v>252</v>
      </c>
      <c r="F170" s="161" t="s">
        <v>253</v>
      </c>
      <c r="G170" s="162" t="s">
        <v>245</v>
      </c>
      <c r="H170" s="163">
        <v>19.29</v>
      </c>
      <c r="I170" s="164"/>
      <c r="J170" s="163">
        <f>ROUND(I170*H170,3)</f>
        <v>0</v>
      </c>
      <c r="K170" s="161" t="s">
        <v>228</v>
      </c>
      <c r="L170" s="32"/>
      <c r="M170" s="165" t="s">
        <v>0</v>
      </c>
      <c r="N170" s="166" t="s">
        <v>39</v>
      </c>
      <c r="O170" s="55"/>
      <c r="P170" s="167">
        <f>O170*H170</f>
        <v>0</v>
      </c>
      <c r="Q170" s="167">
        <v>0</v>
      </c>
      <c r="R170" s="167">
        <f>Q170*H170</f>
        <v>0</v>
      </c>
      <c r="S170" s="167">
        <v>0</v>
      </c>
      <c r="T170" s="168">
        <f>S170*H170</f>
        <v>0</v>
      </c>
      <c r="AR170" s="169" t="s">
        <v>229</v>
      </c>
      <c r="AT170" s="169" t="s">
        <v>224</v>
      </c>
      <c r="AU170" s="169" t="s">
        <v>88</v>
      </c>
      <c r="AY170" s="17" t="s">
        <v>222</v>
      </c>
      <c r="BE170" s="170">
        <f>IF(N170="základná",J170,0)</f>
        <v>0</v>
      </c>
      <c r="BF170" s="170">
        <f>IF(N170="znížená",J170,0)</f>
        <v>0</v>
      </c>
      <c r="BG170" s="170">
        <f>IF(N170="zákl. prenesená",J170,0)</f>
        <v>0</v>
      </c>
      <c r="BH170" s="170">
        <f>IF(N170="zníž. prenesená",J170,0)</f>
        <v>0</v>
      </c>
      <c r="BI170" s="170">
        <f>IF(N170="nulová",J170,0)</f>
        <v>0</v>
      </c>
      <c r="BJ170" s="17" t="s">
        <v>88</v>
      </c>
      <c r="BK170" s="171">
        <f>ROUND(I170*H170,3)</f>
        <v>0</v>
      </c>
      <c r="BL170" s="17" t="s">
        <v>229</v>
      </c>
      <c r="BM170" s="169" t="s">
        <v>254</v>
      </c>
    </row>
    <row r="171" spans="2:65" s="13" customFormat="1" ht="11.25">
      <c r="B171" s="180"/>
      <c r="D171" s="173" t="s">
        <v>231</v>
      </c>
      <c r="E171" s="181" t="s">
        <v>0</v>
      </c>
      <c r="F171" s="182" t="s">
        <v>99</v>
      </c>
      <c r="H171" s="183">
        <v>19.29</v>
      </c>
      <c r="I171" s="184"/>
      <c r="L171" s="180"/>
      <c r="M171" s="185"/>
      <c r="N171" s="186"/>
      <c r="O171" s="186"/>
      <c r="P171" s="186"/>
      <c r="Q171" s="186"/>
      <c r="R171" s="186"/>
      <c r="S171" s="186"/>
      <c r="T171" s="187"/>
      <c r="AT171" s="181" t="s">
        <v>231</v>
      </c>
      <c r="AU171" s="181" t="s">
        <v>88</v>
      </c>
      <c r="AV171" s="13" t="s">
        <v>88</v>
      </c>
      <c r="AW171" s="13" t="s">
        <v>28</v>
      </c>
      <c r="AX171" s="13" t="s">
        <v>81</v>
      </c>
      <c r="AY171" s="181" t="s">
        <v>222</v>
      </c>
    </row>
    <row r="172" spans="2:65" s="1" customFormat="1" ht="16.5" customHeight="1">
      <c r="B172" s="158"/>
      <c r="C172" s="159" t="s">
        <v>255</v>
      </c>
      <c r="D172" s="159" t="s">
        <v>224</v>
      </c>
      <c r="E172" s="160" t="s">
        <v>256</v>
      </c>
      <c r="F172" s="161" t="s">
        <v>257</v>
      </c>
      <c r="G172" s="162" t="s">
        <v>245</v>
      </c>
      <c r="H172" s="163">
        <v>4.6280000000000001</v>
      </c>
      <c r="I172" s="164"/>
      <c r="J172" s="163">
        <f>ROUND(I172*H172,3)</f>
        <v>0</v>
      </c>
      <c r="K172" s="161" t="s">
        <v>228</v>
      </c>
      <c r="L172" s="32"/>
      <c r="M172" s="165" t="s">
        <v>0</v>
      </c>
      <c r="N172" s="166" t="s">
        <v>39</v>
      </c>
      <c r="O172" s="55"/>
      <c r="P172" s="167">
        <f>O172*H172</f>
        <v>0</v>
      </c>
      <c r="Q172" s="167">
        <v>0</v>
      </c>
      <c r="R172" s="167">
        <f>Q172*H172</f>
        <v>0</v>
      </c>
      <c r="S172" s="167">
        <v>0</v>
      </c>
      <c r="T172" s="168">
        <f>S172*H172</f>
        <v>0</v>
      </c>
      <c r="AR172" s="169" t="s">
        <v>229</v>
      </c>
      <c r="AT172" s="169" t="s">
        <v>224</v>
      </c>
      <c r="AU172" s="169" t="s">
        <v>88</v>
      </c>
      <c r="AY172" s="17" t="s">
        <v>222</v>
      </c>
      <c r="BE172" s="170">
        <f>IF(N172="základná",J172,0)</f>
        <v>0</v>
      </c>
      <c r="BF172" s="170">
        <f>IF(N172="znížená",J172,0)</f>
        <v>0</v>
      </c>
      <c r="BG172" s="170">
        <f>IF(N172="zákl. prenesená",J172,0)</f>
        <v>0</v>
      </c>
      <c r="BH172" s="170">
        <f>IF(N172="zníž. prenesená",J172,0)</f>
        <v>0</v>
      </c>
      <c r="BI172" s="170">
        <f>IF(N172="nulová",J172,0)</f>
        <v>0</v>
      </c>
      <c r="BJ172" s="17" t="s">
        <v>88</v>
      </c>
      <c r="BK172" s="171">
        <f>ROUND(I172*H172,3)</f>
        <v>0</v>
      </c>
      <c r="BL172" s="17" t="s">
        <v>229</v>
      </c>
      <c r="BM172" s="169" t="s">
        <v>258</v>
      </c>
    </row>
    <row r="173" spans="2:65" s="12" customFormat="1" ht="11.25">
      <c r="B173" s="172"/>
      <c r="D173" s="173" t="s">
        <v>231</v>
      </c>
      <c r="E173" s="174" t="s">
        <v>0</v>
      </c>
      <c r="F173" s="175" t="s">
        <v>259</v>
      </c>
      <c r="H173" s="174" t="s">
        <v>0</v>
      </c>
      <c r="I173" s="176"/>
      <c r="L173" s="172"/>
      <c r="M173" s="177"/>
      <c r="N173" s="178"/>
      <c r="O173" s="178"/>
      <c r="P173" s="178"/>
      <c r="Q173" s="178"/>
      <c r="R173" s="178"/>
      <c r="S173" s="178"/>
      <c r="T173" s="179"/>
      <c r="AT173" s="174" t="s">
        <v>231</v>
      </c>
      <c r="AU173" s="174" t="s">
        <v>88</v>
      </c>
      <c r="AV173" s="12" t="s">
        <v>81</v>
      </c>
      <c r="AW173" s="12" t="s">
        <v>28</v>
      </c>
      <c r="AX173" s="12" t="s">
        <v>73</v>
      </c>
      <c r="AY173" s="174" t="s">
        <v>222</v>
      </c>
    </row>
    <row r="174" spans="2:65" s="13" customFormat="1" ht="11.25">
      <c r="B174" s="180"/>
      <c r="D174" s="173" t="s">
        <v>231</v>
      </c>
      <c r="E174" s="181" t="s">
        <v>118</v>
      </c>
      <c r="F174" s="182" t="s">
        <v>260</v>
      </c>
      <c r="H174" s="183">
        <v>4.6280000000000001</v>
      </c>
      <c r="I174" s="184"/>
      <c r="L174" s="180"/>
      <c r="M174" s="185"/>
      <c r="N174" s="186"/>
      <c r="O174" s="186"/>
      <c r="P174" s="186"/>
      <c r="Q174" s="186"/>
      <c r="R174" s="186"/>
      <c r="S174" s="186"/>
      <c r="T174" s="187"/>
      <c r="AT174" s="181" t="s">
        <v>231</v>
      </c>
      <c r="AU174" s="181" t="s">
        <v>88</v>
      </c>
      <c r="AV174" s="13" t="s">
        <v>88</v>
      </c>
      <c r="AW174" s="13" t="s">
        <v>28</v>
      </c>
      <c r="AX174" s="13" t="s">
        <v>81</v>
      </c>
      <c r="AY174" s="181" t="s">
        <v>222</v>
      </c>
    </row>
    <row r="175" spans="2:65" s="1" customFormat="1" ht="36" customHeight="1">
      <c r="B175" s="158"/>
      <c r="C175" s="159" t="s">
        <v>261</v>
      </c>
      <c r="D175" s="159" t="s">
        <v>224</v>
      </c>
      <c r="E175" s="160" t="s">
        <v>262</v>
      </c>
      <c r="F175" s="161" t="s">
        <v>263</v>
      </c>
      <c r="G175" s="162" t="s">
        <v>245</v>
      </c>
      <c r="H175" s="163">
        <v>4.6280000000000001</v>
      </c>
      <c r="I175" s="164"/>
      <c r="J175" s="163">
        <f>ROUND(I175*H175,3)</f>
        <v>0</v>
      </c>
      <c r="K175" s="161" t="s">
        <v>228</v>
      </c>
      <c r="L175" s="32"/>
      <c r="M175" s="165" t="s">
        <v>0</v>
      </c>
      <c r="N175" s="166" t="s">
        <v>39</v>
      </c>
      <c r="O175" s="55"/>
      <c r="P175" s="167">
        <f>O175*H175</f>
        <v>0</v>
      </c>
      <c r="Q175" s="167">
        <v>0</v>
      </c>
      <c r="R175" s="167">
        <f>Q175*H175</f>
        <v>0</v>
      </c>
      <c r="S175" s="167">
        <v>0</v>
      </c>
      <c r="T175" s="168">
        <f>S175*H175</f>
        <v>0</v>
      </c>
      <c r="AR175" s="169" t="s">
        <v>229</v>
      </c>
      <c r="AT175" s="169" t="s">
        <v>224</v>
      </c>
      <c r="AU175" s="169" t="s">
        <v>88</v>
      </c>
      <c r="AY175" s="17" t="s">
        <v>222</v>
      </c>
      <c r="BE175" s="170">
        <f>IF(N175="základná",J175,0)</f>
        <v>0</v>
      </c>
      <c r="BF175" s="170">
        <f>IF(N175="znížená",J175,0)</f>
        <v>0</v>
      </c>
      <c r="BG175" s="170">
        <f>IF(N175="zákl. prenesená",J175,0)</f>
        <v>0</v>
      </c>
      <c r="BH175" s="170">
        <f>IF(N175="zníž. prenesená",J175,0)</f>
        <v>0</v>
      </c>
      <c r="BI175" s="170">
        <f>IF(N175="nulová",J175,0)</f>
        <v>0</v>
      </c>
      <c r="BJ175" s="17" t="s">
        <v>88</v>
      </c>
      <c r="BK175" s="171">
        <f>ROUND(I175*H175,3)</f>
        <v>0</v>
      </c>
      <c r="BL175" s="17" t="s">
        <v>229</v>
      </c>
      <c r="BM175" s="169" t="s">
        <v>264</v>
      </c>
    </row>
    <row r="176" spans="2:65" s="13" customFormat="1" ht="11.25">
      <c r="B176" s="180"/>
      <c r="D176" s="173" t="s">
        <v>231</v>
      </c>
      <c r="E176" s="181" t="s">
        <v>0</v>
      </c>
      <c r="F176" s="182" t="s">
        <v>118</v>
      </c>
      <c r="H176" s="183">
        <v>4.6280000000000001</v>
      </c>
      <c r="I176" s="184"/>
      <c r="L176" s="180"/>
      <c r="M176" s="185"/>
      <c r="N176" s="186"/>
      <c r="O176" s="186"/>
      <c r="P176" s="186"/>
      <c r="Q176" s="186"/>
      <c r="R176" s="186"/>
      <c r="S176" s="186"/>
      <c r="T176" s="187"/>
      <c r="AT176" s="181" t="s">
        <v>231</v>
      </c>
      <c r="AU176" s="181" t="s">
        <v>88</v>
      </c>
      <c r="AV176" s="13" t="s">
        <v>88</v>
      </c>
      <c r="AW176" s="13" t="s">
        <v>28</v>
      </c>
      <c r="AX176" s="13" t="s">
        <v>81</v>
      </c>
      <c r="AY176" s="181" t="s">
        <v>222</v>
      </c>
    </row>
    <row r="177" spans="2:65" s="1" customFormat="1" ht="24" customHeight="1">
      <c r="B177" s="158"/>
      <c r="C177" s="159" t="s">
        <v>265</v>
      </c>
      <c r="D177" s="159" t="s">
        <v>224</v>
      </c>
      <c r="E177" s="160" t="s">
        <v>266</v>
      </c>
      <c r="F177" s="161" t="s">
        <v>267</v>
      </c>
      <c r="G177" s="162" t="s">
        <v>245</v>
      </c>
      <c r="H177" s="163">
        <v>18</v>
      </c>
      <c r="I177" s="164"/>
      <c r="J177" s="163">
        <f>ROUND(I177*H177,3)</f>
        <v>0</v>
      </c>
      <c r="K177" s="161" t="s">
        <v>228</v>
      </c>
      <c r="L177" s="32"/>
      <c r="M177" s="165" t="s">
        <v>0</v>
      </c>
      <c r="N177" s="166" t="s">
        <v>39</v>
      </c>
      <c r="O177" s="55"/>
      <c r="P177" s="167">
        <f>O177*H177</f>
        <v>0</v>
      </c>
      <c r="Q177" s="167">
        <v>0</v>
      </c>
      <c r="R177" s="167">
        <f>Q177*H177</f>
        <v>0</v>
      </c>
      <c r="S177" s="167">
        <v>0</v>
      </c>
      <c r="T177" s="168">
        <f>S177*H177</f>
        <v>0</v>
      </c>
      <c r="AR177" s="169" t="s">
        <v>229</v>
      </c>
      <c r="AT177" s="169" t="s">
        <v>224</v>
      </c>
      <c r="AU177" s="169" t="s">
        <v>88</v>
      </c>
      <c r="AY177" s="17" t="s">
        <v>222</v>
      </c>
      <c r="BE177" s="170">
        <f>IF(N177="základná",J177,0)</f>
        <v>0</v>
      </c>
      <c r="BF177" s="170">
        <f>IF(N177="znížená",J177,0)</f>
        <v>0</v>
      </c>
      <c r="BG177" s="170">
        <f>IF(N177="zákl. prenesená",J177,0)</f>
        <v>0</v>
      </c>
      <c r="BH177" s="170">
        <f>IF(N177="zníž. prenesená",J177,0)</f>
        <v>0</v>
      </c>
      <c r="BI177" s="170">
        <f>IF(N177="nulová",J177,0)</f>
        <v>0</v>
      </c>
      <c r="BJ177" s="17" t="s">
        <v>88</v>
      </c>
      <c r="BK177" s="171">
        <f>ROUND(I177*H177,3)</f>
        <v>0</v>
      </c>
      <c r="BL177" s="17" t="s">
        <v>229</v>
      </c>
      <c r="BM177" s="169" t="s">
        <v>268</v>
      </c>
    </row>
    <row r="178" spans="2:65" s="12" customFormat="1" ht="11.25">
      <c r="B178" s="172"/>
      <c r="D178" s="173" t="s">
        <v>231</v>
      </c>
      <c r="E178" s="174" t="s">
        <v>0</v>
      </c>
      <c r="F178" s="175" t="s">
        <v>269</v>
      </c>
      <c r="H178" s="174" t="s">
        <v>0</v>
      </c>
      <c r="I178" s="176"/>
      <c r="L178" s="172"/>
      <c r="M178" s="177"/>
      <c r="N178" s="178"/>
      <c r="O178" s="178"/>
      <c r="P178" s="178"/>
      <c r="Q178" s="178"/>
      <c r="R178" s="178"/>
      <c r="S178" s="178"/>
      <c r="T178" s="179"/>
      <c r="AT178" s="174" t="s">
        <v>231</v>
      </c>
      <c r="AU178" s="174" t="s">
        <v>88</v>
      </c>
      <c r="AV178" s="12" t="s">
        <v>81</v>
      </c>
      <c r="AW178" s="12" t="s">
        <v>28</v>
      </c>
      <c r="AX178" s="12" t="s">
        <v>73</v>
      </c>
      <c r="AY178" s="174" t="s">
        <v>222</v>
      </c>
    </row>
    <row r="179" spans="2:65" s="13" customFormat="1" ht="11.25">
      <c r="B179" s="180"/>
      <c r="D179" s="173" t="s">
        <v>231</v>
      </c>
      <c r="E179" s="181" t="s">
        <v>0</v>
      </c>
      <c r="F179" s="182" t="s">
        <v>270</v>
      </c>
      <c r="H179" s="183">
        <v>18</v>
      </c>
      <c r="I179" s="184"/>
      <c r="L179" s="180"/>
      <c r="M179" s="185"/>
      <c r="N179" s="186"/>
      <c r="O179" s="186"/>
      <c r="P179" s="186"/>
      <c r="Q179" s="186"/>
      <c r="R179" s="186"/>
      <c r="S179" s="186"/>
      <c r="T179" s="187"/>
      <c r="AT179" s="181" t="s">
        <v>231</v>
      </c>
      <c r="AU179" s="181" t="s">
        <v>88</v>
      </c>
      <c r="AV179" s="13" t="s">
        <v>88</v>
      </c>
      <c r="AW179" s="13" t="s">
        <v>28</v>
      </c>
      <c r="AX179" s="13" t="s">
        <v>81</v>
      </c>
      <c r="AY179" s="181" t="s">
        <v>222</v>
      </c>
    </row>
    <row r="180" spans="2:65" s="1" customFormat="1" ht="24" customHeight="1">
      <c r="B180" s="158"/>
      <c r="C180" s="159" t="s">
        <v>271</v>
      </c>
      <c r="D180" s="159" t="s">
        <v>224</v>
      </c>
      <c r="E180" s="160" t="s">
        <v>272</v>
      </c>
      <c r="F180" s="161" t="s">
        <v>273</v>
      </c>
      <c r="G180" s="162" t="s">
        <v>245</v>
      </c>
      <c r="H180" s="163">
        <v>14.917999999999999</v>
      </c>
      <c r="I180" s="164"/>
      <c r="J180" s="163">
        <f>ROUND(I180*H180,3)</f>
        <v>0</v>
      </c>
      <c r="K180" s="161" t="s">
        <v>228</v>
      </c>
      <c r="L180" s="32"/>
      <c r="M180" s="165" t="s">
        <v>0</v>
      </c>
      <c r="N180" s="166" t="s">
        <v>39</v>
      </c>
      <c r="O180" s="55"/>
      <c r="P180" s="167">
        <f>O180*H180</f>
        <v>0</v>
      </c>
      <c r="Q180" s="167">
        <v>0</v>
      </c>
      <c r="R180" s="167">
        <f>Q180*H180</f>
        <v>0</v>
      </c>
      <c r="S180" s="167">
        <v>0</v>
      </c>
      <c r="T180" s="168">
        <f>S180*H180</f>
        <v>0</v>
      </c>
      <c r="AR180" s="169" t="s">
        <v>229</v>
      </c>
      <c r="AT180" s="169" t="s">
        <v>224</v>
      </c>
      <c r="AU180" s="169" t="s">
        <v>88</v>
      </c>
      <c r="AY180" s="17" t="s">
        <v>222</v>
      </c>
      <c r="BE180" s="170">
        <f>IF(N180="základná",J180,0)</f>
        <v>0</v>
      </c>
      <c r="BF180" s="170">
        <f>IF(N180="znížená",J180,0)</f>
        <v>0</v>
      </c>
      <c r="BG180" s="170">
        <f>IF(N180="zákl. prenesená",J180,0)</f>
        <v>0</v>
      </c>
      <c r="BH180" s="170">
        <f>IF(N180="zníž. prenesená",J180,0)</f>
        <v>0</v>
      </c>
      <c r="BI180" s="170">
        <f>IF(N180="nulová",J180,0)</f>
        <v>0</v>
      </c>
      <c r="BJ180" s="17" t="s">
        <v>88</v>
      </c>
      <c r="BK180" s="171">
        <f>ROUND(I180*H180,3)</f>
        <v>0</v>
      </c>
      <c r="BL180" s="17" t="s">
        <v>229</v>
      </c>
      <c r="BM180" s="169" t="s">
        <v>274</v>
      </c>
    </row>
    <row r="181" spans="2:65" s="13" customFormat="1" ht="11.25">
      <c r="B181" s="180"/>
      <c r="D181" s="173" t="s">
        <v>231</v>
      </c>
      <c r="E181" s="181" t="s">
        <v>0</v>
      </c>
      <c r="F181" s="182" t="s">
        <v>275</v>
      </c>
      <c r="H181" s="183">
        <v>14.917999999999999</v>
      </c>
      <c r="I181" s="184"/>
      <c r="L181" s="180"/>
      <c r="M181" s="185"/>
      <c r="N181" s="186"/>
      <c r="O181" s="186"/>
      <c r="P181" s="186"/>
      <c r="Q181" s="186"/>
      <c r="R181" s="186"/>
      <c r="S181" s="186"/>
      <c r="T181" s="187"/>
      <c r="AT181" s="181" t="s">
        <v>231</v>
      </c>
      <c r="AU181" s="181" t="s">
        <v>88</v>
      </c>
      <c r="AV181" s="13" t="s">
        <v>88</v>
      </c>
      <c r="AW181" s="13" t="s">
        <v>28</v>
      </c>
      <c r="AX181" s="13" t="s">
        <v>81</v>
      </c>
      <c r="AY181" s="181" t="s">
        <v>222</v>
      </c>
    </row>
    <row r="182" spans="2:65" s="1" customFormat="1" ht="24" customHeight="1">
      <c r="B182" s="158"/>
      <c r="C182" s="159" t="s">
        <v>172</v>
      </c>
      <c r="D182" s="159" t="s">
        <v>224</v>
      </c>
      <c r="E182" s="160" t="s">
        <v>276</v>
      </c>
      <c r="F182" s="161" t="s">
        <v>277</v>
      </c>
      <c r="G182" s="162" t="s">
        <v>245</v>
      </c>
      <c r="H182" s="163">
        <v>104.426</v>
      </c>
      <c r="I182" s="164"/>
      <c r="J182" s="163">
        <f>ROUND(I182*H182,3)</f>
        <v>0</v>
      </c>
      <c r="K182" s="161" t="s">
        <v>228</v>
      </c>
      <c r="L182" s="32"/>
      <c r="M182" s="165" t="s">
        <v>0</v>
      </c>
      <c r="N182" s="166" t="s">
        <v>39</v>
      </c>
      <c r="O182" s="55"/>
      <c r="P182" s="167">
        <f>O182*H182</f>
        <v>0</v>
      </c>
      <c r="Q182" s="167">
        <v>0</v>
      </c>
      <c r="R182" s="167">
        <f>Q182*H182</f>
        <v>0</v>
      </c>
      <c r="S182" s="167">
        <v>0</v>
      </c>
      <c r="T182" s="168">
        <f>S182*H182</f>
        <v>0</v>
      </c>
      <c r="AR182" s="169" t="s">
        <v>229</v>
      </c>
      <c r="AT182" s="169" t="s">
        <v>224</v>
      </c>
      <c r="AU182" s="169" t="s">
        <v>88</v>
      </c>
      <c r="AY182" s="17" t="s">
        <v>222</v>
      </c>
      <c r="BE182" s="170">
        <f>IF(N182="základná",J182,0)</f>
        <v>0</v>
      </c>
      <c r="BF182" s="170">
        <f>IF(N182="znížená",J182,0)</f>
        <v>0</v>
      </c>
      <c r="BG182" s="170">
        <f>IF(N182="zákl. prenesená",J182,0)</f>
        <v>0</v>
      </c>
      <c r="BH182" s="170">
        <f>IF(N182="zníž. prenesená",J182,0)</f>
        <v>0</v>
      </c>
      <c r="BI182" s="170">
        <f>IF(N182="nulová",J182,0)</f>
        <v>0</v>
      </c>
      <c r="BJ182" s="17" t="s">
        <v>88</v>
      </c>
      <c r="BK182" s="171">
        <f>ROUND(I182*H182,3)</f>
        <v>0</v>
      </c>
      <c r="BL182" s="17" t="s">
        <v>229</v>
      </c>
      <c r="BM182" s="169" t="s">
        <v>278</v>
      </c>
    </row>
    <row r="183" spans="2:65" s="13" customFormat="1" ht="11.25">
      <c r="B183" s="180"/>
      <c r="D183" s="173" t="s">
        <v>231</v>
      </c>
      <c r="E183" s="181" t="s">
        <v>0</v>
      </c>
      <c r="F183" s="182" t="s">
        <v>279</v>
      </c>
      <c r="H183" s="183">
        <v>104.426</v>
      </c>
      <c r="I183" s="184"/>
      <c r="L183" s="180"/>
      <c r="M183" s="185"/>
      <c r="N183" s="186"/>
      <c r="O183" s="186"/>
      <c r="P183" s="186"/>
      <c r="Q183" s="186"/>
      <c r="R183" s="186"/>
      <c r="S183" s="186"/>
      <c r="T183" s="187"/>
      <c r="AT183" s="181" t="s">
        <v>231</v>
      </c>
      <c r="AU183" s="181" t="s">
        <v>88</v>
      </c>
      <c r="AV183" s="13" t="s">
        <v>88</v>
      </c>
      <c r="AW183" s="13" t="s">
        <v>28</v>
      </c>
      <c r="AX183" s="13" t="s">
        <v>81</v>
      </c>
      <c r="AY183" s="181" t="s">
        <v>222</v>
      </c>
    </row>
    <row r="184" spans="2:65" s="1" customFormat="1" ht="24" customHeight="1">
      <c r="B184" s="158"/>
      <c r="C184" s="159" t="s">
        <v>280</v>
      </c>
      <c r="D184" s="159" t="s">
        <v>224</v>
      </c>
      <c r="E184" s="160" t="s">
        <v>281</v>
      </c>
      <c r="F184" s="161" t="s">
        <v>282</v>
      </c>
      <c r="G184" s="162" t="s">
        <v>245</v>
      </c>
      <c r="H184" s="163">
        <v>9</v>
      </c>
      <c r="I184" s="164"/>
      <c r="J184" s="163">
        <f>ROUND(I184*H184,3)</f>
        <v>0</v>
      </c>
      <c r="K184" s="161" t="s">
        <v>228</v>
      </c>
      <c r="L184" s="32"/>
      <c r="M184" s="165" t="s">
        <v>0</v>
      </c>
      <c r="N184" s="166" t="s">
        <v>39</v>
      </c>
      <c r="O184" s="55"/>
      <c r="P184" s="167">
        <f>O184*H184</f>
        <v>0</v>
      </c>
      <c r="Q184" s="167">
        <v>0</v>
      </c>
      <c r="R184" s="167">
        <f>Q184*H184</f>
        <v>0</v>
      </c>
      <c r="S184" s="167">
        <v>0</v>
      </c>
      <c r="T184" s="168">
        <f>S184*H184</f>
        <v>0</v>
      </c>
      <c r="AR184" s="169" t="s">
        <v>229</v>
      </c>
      <c r="AT184" s="169" t="s">
        <v>224</v>
      </c>
      <c r="AU184" s="169" t="s">
        <v>88</v>
      </c>
      <c r="AY184" s="17" t="s">
        <v>222</v>
      </c>
      <c r="BE184" s="170">
        <f>IF(N184="základná",J184,0)</f>
        <v>0</v>
      </c>
      <c r="BF184" s="170">
        <f>IF(N184="znížená",J184,0)</f>
        <v>0</v>
      </c>
      <c r="BG184" s="170">
        <f>IF(N184="zákl. prenesená",J184,0)</f>
        <v>0</v>
      </c>
      <c r="BH184" s="170">
        <f>IF(N184="zníž. prenesená",J184,0)</f>
        <v>0</v>
      </c>
      <c r="BI184" s="170">
        <f>IF(N184="nulová",J184,0)</f>
        <v>0</v>
      </c>
      <c r="BJ184" s="17" t="s">
        <v>88</v>
      </c>
      <c r="BK184" s="171">
        <f>ROUND(I184*H184,3)</f>
        <v>0</v>
      </c>
      <c r="BL184" s="17" t="s">
        <v>229</v>
      </c>
      <c r="BM184" s="169" t="s">
        <v>283</v>
      </c>
    </row>
    <row r="185" spans="2:65" s="13" customFormat="1" ht="11.25">
      <c r="B185" s="180"/>
      <c r="D185" s="173" t="s">
        <v>231</v>
      </c>
      <c r="E185" s="181" t="s">
        <v>0</v>
      </c>
      <c r="F185" s="182" t="s">
        <v>171</v>
      </c>
      <c r="H185" s="183">
        <v>9</v>
      </c>
      <c r="I185" s="184"/>
      <c r="L185" s="180"/>
      <c r="M185" s="185"/>
      <c r="N185" s="186"/>
      <c r="O185" s="186"/>
      <c r="P185" s="186"/>
      <c r="Q185" s="186"/>
      <c r="R185" s="186"/>
      <c r="S185" s="186"/>
      <c r="T185" s="187"/>
      <c r="AT185" s="181" t="s">
        <v>231</v>
      </c>
      <c r="AU185" s="181" t="s">
        <v>88</v>
      </c>
      <c r="AV185" s="13" t="s">
        <v>88</v>
      </c>
      <c r="AW185" s="13" t="s">
        <v>28</v>
      </c>
      <c r="AX185" s="13" t="s">
        <v>81</v>
      </c>
      <c r="AY185" s="181" t="s">
        <v>222</v>
      </c>
    </row>
    <row r="186" spans="2:65" s="1" customFormat="1" ht="24" customHeight="1">
      <c r="B186" s="158"/>
      <c r="C186" s="159" t="s">
        <v>284</v>
      </c>
      <c r="D186" s="159" t="s">
        <v>224</v>
      </c>
      <c r="E186" s="160" t="s">
        <v>285</v>
      </c>
      <c r="F186" s="161" t="s">
        <v>286</v>
      </c>
      <c r="G186" s="162" t="s">
        <v>287</v>
      </c>
      <c r="H186" s="163">
        <v>23.869</v>
      </c>
      <c r="I186" s="164"/>
      <c r="J186" s="163">
        <f>ROUND(I186*H186,3)</f>
        <v>0</v>
      </c>
      <c r="K186" s="161" t="s">
        <v>228</v>
      </c>
      <c r="L186" s="32"/>
      <c r="M186" s="165" t="s">
        <v>0</v>
      </c>
      <c r="N186" s="166" t="s">
        <v>39</v>
      </c>
      <c r="O186" s="55"/>
      <c r="P186" s="167">
        <f>O186*H186</f>
        <v>0</v>
      </c>
      <c r="Q186" s="167">
        <v>0</v>
      </c>
      <c r="R186" s="167">
        <f>Q186*H186</f>
        <v>0</v>
      </c>
      <c r="S186" s="167">
        <v>0</v>
      </c>
      <c r="T186" s="168">
        <f>S186*H186</f>
        <v>0</v>
      </c>
      <c r="AR186" s="169" t="s">
        <v>229</v>
      </c>
      <c r="AT186" s="169" t="s">
        <v>224</v>
      </c>
      <c r="AU186" s="169" t="s">
        <v>88</v>
      </c>
      <c r="AY186" s="17" t="s">
        <v>222</v>
      </c>
      <c r="BE186" s="170">
        <f>IF(N186="základná",J186,0)</f>
        <v>0</v>
      </c>
      <c r="BF186" s="170">
        <f>IF(N186="znížená",J186,0)</f>
        <v>0</v>
      </c>
      <c r="BG186" s="170">
        <f>IF(N186="zákl. prenesená",J186,0)</f>
        <v>0</v>
      </c>
      <c r="BH186" s="170">
        <f>IF(N186="zníž. prenesená",J186,0)</f>
        <v>0</v>
      </c>
      <c r="BI186" s="170">
        <f>IF(N186="nulová",J186,0)</f>
        <v>0</v>
      </c>
      <c r="BJ186" s="17" t="s">
        <v>88</v>
      </c>
      <c r="BK186" s="171">
        <f>ROUND(I186*H186,3)</f>
        <v>0</v>
      </c>
      <c r="BL186" s="17" t="s">
        <v>229</v>
      </c>
      <c r="BM186" s="169" t="s">
        <v>288</v>
      </c>
    </row>
    <row r="187" spans="2:65" s="13" customFormat="1" ht="11.25">
      <c r="B187" s="180"/>
      <c r="D187" s="173" t="s">
        <v>231</v>
      </c>
      <c r="E187" s="181" t="s">
        <v>0</v>
      </c>
      <c r="F187" s="182" t="s">
        <v>289</v>
      </c>
      <c r="H187" s="183">
        <v>23.869</v>
      </c>
      <c r="I187" s="184"/>
      <c r="L187" s="180"/>
      <c r="M187" s="185"/>
      <c r="N187" s="186"/>
      <c r="O187" s="186"/>
      <c r="P187" s="186"/>
      <c r="Q187" s="186"/>
      <c r="R187" s="186"/>
      <c r="S187" s="186"/>
      <c r="T187" s="187"/>
      <c r="AT187" s="181" t="s">
        <v>231</v>
      </c>
      <c r="AU187" s="181" t="s">
        <v>88</v>
      </c>
      <c r="AV187" s="13" t="s">
        <v>88</v>
      </c>
      <c r="AW187" s="13" t="s">
        <v>28</v>
      </c>
      <c r="AX187" s="13" t="s">
        <v>81</v>
      </c>
      <c r="AY187" s="181" t="s">
        <v>222</v>
      </c>
    </row>
    <row r="188" spans="2:65" s="1" customFormat="1" ht="24" customHeight="1">
      <c r="B188" s="158"/>
      <c r="C188" s="159" t="s">
        <v>290</v>
      </c>
      <c r="D188" s="159" t="s">
        <v>224</v>
      </c>
      <c r="E188" s="160" t="s">
        <v>291</v>
      </c>
      <c r="F188" s="161" t="s">
        <v>292</v>
      </c>
      <c r="G188" s="162" t="s">
        <v>245</v>
      </c>
      <c r="H188" s="163">
        <v>9</v>
      </c>
      <c r="I188" s="164"/>
      <c r="J188" s="163">
        <f>ROUND(I188*H188,3)</f>
        <v>0</v>
      </c>
      <c r="K188" s="161" t="s">
        <v>228</v>
      </c>
      <c r="L188" s="32"/>
      <c r="M188" s="165" t="s">
        <v>0</v>
      </c>
      <c r="N188" s="166" t="s">
        <v>39</v>
      </c>
      <c r="O188" s="55"/>
      <c r="P188" s="167">
        <f>O188*H188</f>
        <v>0</v>
      </c>
      <c r="Q188" s="167">
        <v>0</v>
      </c>
      <c r="R188" s="167">
        <f>Q188*H188</f>
        <v>0</v>
      </c>
      <c r="S188" s="167">
        <v>0</v>
      </c>
      <c r="T188" s="168">
        <f>S188*H188</f>
        <v>0</v>
      </c>
      <c r="AR188" s="169" t="s">
        <v>229</v>
      </c>
      <c r="AT188" s="169" t="s">
        <v>224</v>
      </c>
      <c r="AU188" s="169" t="s">
        <v>88</v>
      </c>
      <c r="AY188" s="17" t="s">
        <v>222</v>
      </c>
      <c r="BE188" s="170">
        <f>IF(N188="základná",J188,0)</f>
        <v>0</v>
      </c>
      <c r="BF188" s="170">
        <f>IF(N188="znížená",J188,0)</f>
        <v>0</v>
      </c>
      <c r="BG188" s="170">
        <f>IF(N188="zákl. prenesená",J188,0)</f>
        <v>0</v>
      </c>
      <c r="BH188" s="170">
        <f>IF(N188="zníž. prenesená",J188,0)</f>
        <v>0</v>
      </c>
      <c r="BI188" s="170">
        <f>IF(N188="nulová",J188,0)</f>
        <v>0</v>
      </c>
      <c r="BJ188" s="17" t="s">
        <v>88</v>
      </c>
      <c r="BK188" s="171">
        <f>ROUND(I188*H188,3)</f>
        <v>0</v>
      </c>
      <c r="BL188" s="17" t="s">
        <v>229</v>
      </c>
      <c r="BM188" s="169" t="s">
        <v>293</v>
      </c>
    </row>
    <row r="189" spans="2:65" s="13" customFormat="1" ht="11.25">
      <c r="B189" s="180"/>
      <c r="D189" s="173" t="s">
        <v>231</v>
      </c>
      <c r="E189" s="181" t="s">
        <v>0</v>
      </c>
      <c r="F189" s="182" t="s">
        <v>294</v>
      </c>
      <c r="H189" s="183">
        <v>9</v>
      </c>
      <c r="I189" s="184"/>
      <c r="L189" s="180"/>
      <c r="M189" s="185"/>
      <c r="N189" s="186"/>
      <c r="O189" s="186"/>
      <c r="P189" s="186"/>
      <c r="Q189" s="186"/>
      <c r="R189" s="186"/>
      <c r="S189" s="186"/>
      <c r="T189" s="187"/>
      <c r="AT189" s="181" t="s">
        <v>231</v>
      </c>
      <c r="AU189" s="181" t="s">
        <v>88</v>
      </c>
      <c r="AV189" s="13" t="s">
        <v>88</v>
      </c>
      <c r="AW189" s="13" t="s">
        <v>28</v>
      </c>
      <c r="AX189" s="13" t="s">
        <v>73</v>
      </c>
      <c r="AY189" s="181" t="s">
        <v>222</v>
      </c>
    </row>
    <row r="190" spans="2:65" s="14" customFormat="1" ht="11.25">
      <c r="B190" s="188"/>
      <c r="D190" s="173" t="s">
        <v>231</v>
      </c>
      <c r="E190" s="189" t="s">
        <v>171</v>
      </c>
      <c r="F190" s="190" t="s">
        <v>238</v>
      </c>
      <c r="H190" s="191">
        <v>9</v>
      </c>
      <c r="I190" s="192"/>
      <c r="L190" s="188"/>
      <c r="M190" s="193"/>
      <c r="N190" s="194"/>
      <c r="O190" s="194"/>
      <c r="P190" s="194"/>
      <c r="Q190" s="194"/>
      <c r="R190" s="194"/>
      <c r="S190" s="194"/>
      <c r="T190" s="195"/>
      <c r="AT190" s="189" t="s">
        <v>231</v>
      </c>
      <c r="AU190" s="189" t="s">
        <v>88</v>
      </c>
      <c r="AV190" s="14" t="s">
        <v>229</v>
      </c>
      <c r="AW190" s="14" t="s">
        <v>28</v>
      </c>
      <c r="AX190" s="14" t="s">
        <v>81</v>
      </c>
      <c r="AY190" s="189" t="s">
        <v>222</v>
      </c>
    </row>
    <row r="191" spans="2:65" s="1" customFormat="1" ht="24" customHeight="1">
      <c r="B191" s="158"/>
      <c r="C191" s="159" t="s">
        <v>295</v>
      </c>
      <c r="D191" s="159" t="s">
        <v>224</v>
      </c>
      <c r="E191" s="160" t="s">
        <v>296</v>
      </c>
      <c r="F191" s="161" t="s">
        <v>297</v>
      </c>
      <c r="G191" s="162" t="s">
        <v>227</v>
      </c>
      <c r="H191" s="163">
        <v>45</v>
      </c>
      <c r="I191" s="164"/>
      <c r="J191" s="163">
        <f>ROUND(I191*H191,3)</f>
        <v>0</v>
      </c>
      <c r="K191" s="161" t="s">
        <v>228</v>
      </c>
      <c r="L191" s="32"/>
      <c r="M191" s="165" t="s">
        <v>0</v>
      </c>
      <c r="N191" s="166" t="s">
        <v>39</v>
      </c>
      <c r="O191" s="55"/>
      <c r="P191" s="167">
        <f>O191*H191</f>
        <v>0</v>
      </c>
      <c r="Q191" s="167">
        <v>0</v>
      </c>
      <c r="R191" s="167">
        <f>Q191*H191</f>
        <v>0</v>
      </c>
      <c r="S191" s="167">
        <v>0</v>
      </c>
      <c r="T191" s="168">
        <f>S191*H191</f>
        <v>0</v>
      </c>
      <c r="AR191" s="169" t="s">
        <v>229</v>
      </c>
      <c r="AT191" s="169" t="s">
        <v>224</v>
      </c>
      <c r="AU191" s="169" t="s">
        <v>88</v>
      </c>
      <c r="AY191" s="17" t="s">
        <v>222</v>
      </c>
      <c r="BE191" s="170">
        <f>IF(N191="základná",J191,0)</f>
        <v>0</v>
      </c>
      <c r="BF191" s="170">
        <f>IF(N191="znížená",J191,0)</f>
        <v>0</v>
      </c>
      <c r="BG191" s="170">
        <f>IF(N191="zákl. prenesená",J191,0)</f>
        <v>0</v>
      </c>
      <c r="BH191" s="170">
        <f>IF(N191="zníž. prenesená",J191,0)</f>
        <v>0</v>
      </c>
      <c r="BI191" s="170">
        <f>IF(N191="nulová",J191,0)</f>
        <v>0</v>
      </c>
      <c r="BJ191" s="17" t="s">
        <v>88</v>
      </c>
      <c r="BK191" s="171">
        <f>ROUND(I191*H191,3)</f>
        <v>0</v>
      </c>
      <c r="BL191" s="17" t="s">
        <v>229</v>
      </c>
      <c r="BM191" s="169" t="s">
        <v>298</v>
      </c>
    </row>
    <row r="192" spans="2:65" s="13" customFormat="1" ht="11.25">
      <c r="B192" s="180"/>
      <c r="D192" s="173" t="s">
        <v>231</v>
      </c>
      <c r="E192" s="181" t="s">
        <v>0</v>
      </c>
      <c r="F192" s="182" t="s">
        <v>299</v>
      </c>
      <c r="H192" s="183">
        <v>45</v>
      </c>
      <c r="I192" s="184"/>
      <c r="L192" s="180"/>
      <c r="M192" s="185"/>
      <c r="N192" s="186"/>
      <c r="O192" s="186"/>
      <c r="P192" s="186"/>
      <c r="Q192" s="186"/>
      <c r="R192" s="186"/>
      <c r="S192" s="186"/>
      <c r="T192" s="187"/>
      <c r="AT192" s="181" t="s">
        <v>231</v>
      </c>
      <c r="AU192" s="181" t="s">
        <v>88</v>
      </c>
      <c r="AV192" s="13" t="s">
        <v>88</v>
      </c>
      <c r="AW192" s="13" t="s">
        <v>28</v>
      </c>
      <c r="AX192" s="13" t="s">
        <v>81</v>
      </c>
      <c r="AY192" s="181" t="s">
        <v>222</v>
      </c>
    </row>
    <row r="193" spans="2:65" s="1" customFormat="1" ht="16.5" customHeight="1">
      <c r="B193" s="158"/>
      <c r="C193" s="196" t="s">
        <v>300</v>
      </c>
      <c r="D193" s="196" t="s">
        <v>301</v>
      </c>
      <c r="E193" s="197" t="s">
        <v>302</v>
      </c>
      <c r="F193" s="198" t="s">
        <v>303</v>
      </c>
      <c r="G193" s="199" t="s">
        <v>304</v>
      </c>
      <c r="H193" s="200">
        <v>1.391</v>
      </c>
      <c r="I193" s="201"/>
      <c r="J193" s="200">
        <f>ROUND(I193*H193,3)</f>
        <v>0</v>
      </c>
      <c r="K193" s="198" t="s">
        <v>228</v>
      </c>
      <c r="L193" s="202"/>
      <c r="M193" s="203" t="s">
        <v>0</v>
      </c>
      <c r="N193" s="204" t="s">
        <v>39</v>
      </c>
      <c r="O193" s="55"/>
      <c r="P193" s="167">
        <f>O193*H193</f>
        <v>0</v>
      </c>
      <c r="Q193" s="167">
        <v>1E-3</v>
      </c>
      <c r="R193" s="167">
        <f>Q193*H193</f>
        <v>1.3910000000000001E-3</v>
      </c>
      <c r="S193" s="167">
        <v>0</v>
      </c>
      <c r="T193" s="168">
        <f>S193*H193</f>
        <v>0</v>
      </c>
      <c r="AR193" s="169" t="s">
        <v>271</v>
      </c>
      <c r="AT193" s="169" t="s">
        <v>301</v>
      </c>
      <c r="AU193" s="169" t="s">
        <v>88</v>
      </c>
      <c r="AY193" s="17" t="s">
        <v>222</v>
      </c>
      <c r="BE193" s="170">
        <f>IF(N193="základná",J193,0)</f>
        <v>0</v>
      </c>
      <c r="BF193" s="170">
        <f>IF(N193="znížená",J193,0)</f>
        <v>0</v>
      </c>
      <c r="BG193" s="170">
        <f>IF(N193="zákl. prenesená",J193,0)</f>
        <v>0</v>
      </c>
      <c r="BH193" s="170">
        <f>IF(N193="zníž. prenesená",J193,0)</f>
        <v>0</v>
      </c>
      <c r="BI193" s="170">
        <f>IF(N193="nulová",J193,0)</f>
        <v>0</v>
      </c>
      <c r="BJ193" s="17" t="s">
        <v>88</v>
      </c>
      <c r="BK193" s="171">
        <f>ROUND(I193*H193,3)</f>
        <v>0</v>
      </c>
      <c r="BL193" s="17" t="s">
        <v>229</v>
      </c>
      <c r="BM193" s="169" t="s">
        <v>305</v>
      </c>
    </row>
    <row r="194" spans="2:65" s="13" customFormat="1" ht="11.25">
      <c r="B194" s="180"/>
      <c r="D194" s="173" t="s">
        <v>231</v>
      </c>
      <c r="F194" s="182" t="s">
        <v>306</v>
      </c>
      <c r="H194" s="183">
        <v>1.391</v>
      </c>
      <c r="I194" s="184"/>
      <c r="L194" s="180"/>
      <c r="M194" s="185"/>
      <c r="N194" s="186"/>
      <c r="O194" s="186"/>
      <c r="P194" s="186"/>
      <c r="Q194" s="186"/>
      <c r="R194" s="186"/>
      <c r="S194" s="186"/>
      <c r="T194" s="187"/>
      <c r="AT194" s="181" t="s">
        <v>231</v>
      </c>
      <c r="AU194" s="181" t="s">
        <v>88</v>
      </c>
      <c r="AV194" s="13" t="s">
        <v>88</v>
      </c>
      <c r="AW194" s="13" t="s">
        <v>2</v>
      </c>
      <c r="AX194" s="13" t="s">
        <v>81</v>
      </c>
      <c r="AY194" s="181" t="s">
        <v>222</v>
      </c>
    </row>
    <row r="195" spans="2:65" s="1" customFormat="1" ht="16.5" customHeight="1">
      <c r="B195" s="158"/>
      <c r="C195" s="159" t="s">
        <v>307</v>
      </c>
      <c r="D195" s="159" t="s">
        <v>224</v>
      </c>
      <c r="E195" s="160" t="s">
        <v>308</v>
      </c>
      <c r="F195" s="161" t="s">
        <v>309</v>
      </c>
      <c r="G195" s="162" t="s">
        <v>227</v>
      </c>
      <c r="H195" s="163">
        <v>9</v>
      </c>
      <c r="I195" s="164"/>
      <c r="J195" s="163">
        <f>ROUND(I195*H195,3)</f>
        <v>0</v>
      </c>
      <c r="K195" s="161" t="s">
        <v>0</v>
      </c>
      <c r="L195" s="32"/>
      <c r="M195" s="165" t="s">
        <v>0</v>
      </c>
      <c r="N195" s="166" t="s">
        <v>39</v>
      </c>
      <c r="O195" s="55"/>
      <c r="P195" s="167">
        <f>O195*H195</f>
        <v>0</v>
      </c>
      <c r="Q195" s="167">
        <v>0</v>
      </c>
      <c r="R195" s="167">
        <f>Q195*H195</f>
        <v>0</v>
      </c>
      <c r="S195" s="167">
        <v>0</v>
      </c>
      <c r="T195" s="168">
        <f>S195*H195</f>
        <v>0</v>
      </c>
      <c r="AR195" s="169" t="s">
        <v>229</v>
      </c>
      <c r="AT195" s="169" t="s">
        <v>224</v>
      </c>
      <c r="AU195" s="169" t="s">
        <v>88</v>
      </c>
      <c r="AY195" s="17" t="s">
        <v>222</v>
      </c>
      <c r="BE195" s="170">
        <f>IF(N195="základná",J195,0)</f>
        <v>0</v>
      </c>
      <c r="BF195" s="170">
        <f>IF(N195="znížená",J195,0)</f>
        <v>0</v>
      </c>
      <c r="BG195" s="170">
        <f>IF(N195="zákl. prenesená",J195,0)</f>
        <v>0</v>
      </c>
      <c r="BH195" s="170">
        <f>IF(N195="zníž. prenesená",J195,0)</f>
        <v>0</v>
      </c>
      <c r="BI195" s="170">
        <f>IF(N195="nulová",J195,0)</f>
        <v>0</v>
      </c>
      <c r="BJ195" s="17" t="s">
        <v>88</v>
      </c>
      <c r="BK195" s="171">
        <f>ROUND(I195*H195,3)</f>
        <v>0</v>
      </c>
      <c r="BL195" s="17" t="s">
        <v>229</v>
      </c>
      <c r="BM195" s="169" t="s">
        <v>310</v>
      </c>
    </row>
    <row r="196" spans="2:65" s="13" customFormat="1" ht="11.25">
      <c r="B196" s="180"/>
      <c r="D196" s="173" t="s">
        <v>231</v>
      </c>
      <c r="E196" s="181" t="s">
        <v>0</v>
      </c>
      <c r="F196" s="182" t="s">
        <v>311</v>
      </c>
      <c r="H196" s="183">
        <v>9</v>
      </c>
      <c r="I196" s="184"/>
      <c r="L196" s="180"/>
      <c r="M196" s="185"/>
      <c r="N196" s="186"/>
      <c r="O196" s="186"/>
      <c r="P196" s="186"/>
      <c r="Q196" s="186"/>
      <c r="R196" s="186"/>
      <c r="S196" s="186"/>
      <c r="T196" s="187"/>
      <c r="AT196" s="181" t="s">
        <v>231</v>
      </c>
      <c r="AU196" s="181" t="s">
        <v>88</v>
      </c>
      <c r="AV196" s="13" t="s">
        <v>88</v>
      </c>
      <c r="AW196" s="13" t="s">
        <v>28</v>
      </c>
      <c r="AX196" s="13" t="s">
        <v>81</v>
      </c>
      <c r="AY196" s="181" t="s">
        <v>222</v>
      </c>
    </row>
    <row r="197" spans="2:65" s="1" customFormat="1" ht="24" customHeight="1">
      <c r="B197" s="158"/>
      <c r="C197" s="159" t="s">
        <v>312</v>
      </c>
      <c r="D197" s="159" t="s">
        <v>224</v>
      </c>
      <c r="E197" s="160" t="s">
        <v>313</v>
      </c>
      <c r="F197" s="161" t="s">
        <v>314</v>
      </c>
      <c r="G197" s="162" t="s">
        <v>227</v>
      </c>
      <c r="H197" s="163">
        <v>45</v>
      </c>
      <c r="I197" s="164"/>
      <c r="J197" s="163">
        <f>ROUND(I197*H197,3)</f>
        <v>0</v>
      </c>
      <c r="K197" s="161" t="s">
        <v>228</v>
      </c>
      <c r="L197" s="32"/>
      <c r="M197" s="165" t="s">
        <v>0</v>
      </c>
      <c r="N197" s="166" t="s">
        <v>39</v>
      </c>
      <c r="O197" s="55"/>
      <c r="P197" s="167">
        <f>O197*H197</f>
        <v>0</v>
      </c>
      <c r="Q197" s="167">
        <v>0</v>
      </c>
      <c r="R197" s="167">
        <f>Q197*H197</f>
        <v>0</v>
      </c>
      <c r="S197" s="167">
        <v>0</v>
      </c>
      <c r="T197" s="168">
        <f>S197*H197</f>
        <v>0</v>
      </c>
      <c r="AR197" s="169" t="s">
        <v>229</v>
      </c>
      <c r="AT197" s="169" t="s">
        <v>224</v>
      </c>
      <c r="AU197" s="169" t="s">
        <v>88</v>
      </c>
      <c r="AY197" s="17" t="s">
        <v>222</v>
      </c>
      <c r="BE197" s="170">
        <f>IF(N197="základná",J197,0)</f>
        <v>0</v>
      </c>
      <c r="BF197" s="170">
        <f>IF(N197="znížená",J197,0)</f>
        <v>0</v>
      </c>
      <c r="BG197" s="170">
        <f>IF(N197="zákl. prenesená",J197,0)</f>
        <v>0</v>
      </c>
      <c r="BH197" s="170">
        <f>IF(N197="zníž. prenesená",J197,0)</f>
        <v>0</v>
      </c>
      <c r="BI197" s="170">
        <f>IF(N197="nulová",J197,0)</f>
        <v>0</v>
      </c>
      <c r="BJ197" s="17" t="s">
        <v>88</v>
      </c>
      <c r="BK197" s="171">
        <f>ROUND(I197*H197,3)</f>
        <v>0</v>
      </c>
      <c r="BL197" s="17" t="s">
        <v>229</v>
      </c>
      <c r="BM197" s="169" t="s">
        <v>315</v>
      </c>
    </row>
    <row r="198" spans="2:65" s="13" customFormat="1" ht="11.25">
      <c r="B198" s="180"/>
      <c r="D198" s="173" t="s">
        <v>231</v>
      </c>
      <c r="E198" s="181" t="s">
        <v>0</v>
      </c>
      <c r="F198" s="182" t="s">
        <v>316</v>
      </c>
      <c r="H198" s="183">
        <v>45</v>
      </c>
      <c r="I198" s="184"/>
      <c r="L198" s="180"/>
      <c r="M198" s="185"/>
      <c r="N198" s="186"/>
      <c r="O198" s="186"/>
      <c r="P198" s="186"/>
      <c r="Q198" s="186"/>
      <c r="R198" s="186"/>
      <c r="S198" s="186"/>
      <c r="T198" s="187"/>
      <c r="AT198" s="181" t="s">
        <v>231</v>
      </c>
      <c r="AU198" s="181" t="s">
        <v>88</v>
      </c>
      <c r="AV198" s="13" t="s">
        <v>88</v>
      </c>
      <c r="AW198" s="13" t="s">
        <v>28</v>
      </c>
      <c r="AX198" s="13" t="s">
        <v>81</v>
      </c>
      <c r="AY198" s="181" t="s">
        <v>222</v>
      </c>
    </row>
    <row r="199" spans="2:65" s="1" customFormat="1" ht="24" customHeight="1">
      <c r="B199" s="158"/>
      <c r="C199" s="159" t="s">
        <v>317</v>
      </c>
      <c r="D199" s="159" t="s">
        <v>224</v>
      </c>
      <c r="E199" s="160" t="s">
        <v>318</v>
      </c>
      <c r="F199" s="161" t="s">
        <v>319</v>
      </c>
      <c r="G199" s="162" t="s">
        <v>227</v>
      </c>
      <c r="H199" s="163">
        <v>45</v>
      </c>
      <c r="I199" s="164"/>
      <c r="J199" s="163">
        <f>ROUND(I199*H199,3)</f>
        <v>0</v>
      </c>
      <c r="K199" s="161" t="s">
        <v>228</v>
      </c>
      <c r="L199" s="32"/>
      <c r="M199" s="165" t="s">
        <v>0</v>
      </c>
      <c r="N199" s="166" t="s">
        <v>39</v>
      </c>
      <c r="O199" s="55"/>
      <c r="P199" s="167">
        <f>O199*H199</f>
        <v>0</v>
      </c>
      <c r="Q199" s="167">
        <v>0</v>
      </c>
      <c r="R199" s="167">
        <f>Q199*H199</f>
        <v>0</v>
      </c>
      <c r="S199" s="167">
        <v>0</v>
      </c>
      <c r="T199" s="168">
        <f>S199*H199</f>
        <v>0</v>
      </c>
      <c r="AR199" s="169" t="s">
        <v>229</v>
      </c>
      <c r="AT199" s="169" t="s">
        <v>224</v>
      </c>
      <c r="AU199" s="169" t="s">
        <v>88</v>
      </c>
      <c r="AY199" s="17" t="s">
        <v>222</v>
      </c>
      <c r="BE199" s="170">
        <f>IF(N199="základná",J199,0)</f>
        <v>0</v>
      </c>
      <c r="BF199" s="170">
        <f>IF(N199="znížená",J199,0)</f>
        <v>0</v>
      </c>
      <c r="BG199" s="170">
        <f>IF(N199="zákl. prenesená",J199,0)</f>
        <v>0</v>
      </c>
      <c r="BH199" s="170">
        <f>IF(N199="zníž. prenesená",J199,0)</f>
        <v>0</v>
      </c>
      <c r="BI199" s="170">
        <f>IF(N199="nulová",J199,0)</f>
        <v>0</v>
      </c>
      <c r="BJ199" s="17" t="s">
        <v>88</v>
      </c>
      <c r="BK199" s="171">
        <f>ROUND(I199*H199,3)</f>
        <v>0</v>
      </c>
      <c r="BL199" s="17" t="s">
        <v>229</v>
      </c>
      <c r="BM199" s="169" t="s">
        <v>320</v>
      </c>
    </row>
    <row r="200" spans="2:65" s="13" customFormat="1" ht="11.25">
      <c r="B200" s="180"/>
      <c r="D200" s="173" t="s">
        <v>231</v>
      </c>
      <c r="E200" s="181" t="s">
        <v>0</v>
      </c>
      <c r="F200" s="182" t="s">
        <v>316</v>
      </c>
      <c r="H200" s="183">
        <v>45</v>
      </c>
      <c r="I200" s="184"/>
      <c r="L200" s="180"/>
      <c r="M200" s="185"/>
      <c r="N200" s="186"/>
      <c r="O200" s="186"/>
      <c r="P200" s="186"/>
      <c r="Q200" s="186"/>
      <c r="R200" s="186"/>
      <c r="S200" s="186"/>
      <c r="T200" s="187"/>
      <c r="AT200" s="181" t="s">
        <v>231</v>
      </c>
      <c r="AU200" s="181" t="s">
        <v>88</v>
      </c>
      <c r="AV200" s="13" t="s">
        <v>88</v>
      </c>
      <c r="AW200" s="13" t="s">
        <v>28</v>
      </c>
      <c r="AX200" s="13" t="s">
        <v>81</v>
      </c>
      <c r="AY200" s="181" t="s">
        <v>222</v>
      </c>
    </row>
    <row r="201" spans="2:65" s="1" customFormat="1" ht="24" customHeight="1">
      <c r="B201" s="158"/>
      <c r="C201" s="159" t="s">
        <v>321</v>
      </c>
      <c r="D201" s="159" t="s">
        <v>224</v>
      </c>
      <c r="E201" s="160" t="s">
        <v>322</v>
      </c>
      <c r="F201" s="161" t="s">
        <v>323</v>
      </c>
      <c r="G201" s="162" t="s">
        <v>227</v>
      </c>
      <c r="H201" s="163">
        <v>45</v>
      </c>
      <c r="I201" s="164"/>
      <c r="J201" s="163">
        <f>ROUND(I201*H201,3)</f>
        <v>0</v>
      </c>
      <c r="K201" s="161" t="s">
        <v>0</v>
      </c>
      <c r="L201" s="32"/>
      <c r="M201" s="165" t="s">
        <v>0</v>
      </c>
      <c r="N201" s="166" t="s">
        <v>39</v>
      </c>
      <c r="O201" s="55"/>
      <c r="P201" s="167">
        <f>O201*H201</f>
        <v>0</v>
      </c>
      <c r="Q201" s="167">
        <v>0</v>
      </c>
      <c r="R201" s="167">
        <f>Q201*H201</f>
        <v>0</v>
      </c>
      <c r="S201" s="167">
        <v>0</v>
      </c>
      <c r="T201" s="168">
        <f>S201*H201</f>
        <v>0</v>
      </c>
      <c r="AR201" s="169" t="s">
        <v>229</v>
      </c>
      <c r="AT201" s="169" t="s">
        <v>224</v>
      </c>
      <c r="AU201" s="169" t="s">
        <v>88</v>
      </c>
      <c r="AY201" s="17" t="s">
        <v>222</v>
      </c>
      <c r="BE201" s="170">
        <f>IF(N201="základná",J201,0)</f>
        <v>0</v>
      </c>
      <c r="BF201" s="170">
        <f>IF(N201="znížená",J201,0)</f>
        <v>0</v>
      </c>
      <c r="BG201" s="170">
        <f>IF(N201="zákl. prenesená",J201,0)</f>
        <v>0</v>
      </c>
      <c r="BH201" s="170">
        <f>IF(N201="zníž. prenesená",J201,0)</f>
        <v>0</v>
      </c>
      <c r="BI201" s="170">
        <f>IF(N201="nulová",J201,0)</f>
        <v>0</v>
      </c>
      <c r="BJ201" s="17" t="s">
        <v>88</v>
      </c>
      <c r="BK201" s="171">
        <f>ROUND(I201*H201,3)</f>
        <v>0</v>
      </c>
      <c r="BL201" s="17" t="s">
        <v>229</v>
      </c>
      <c r="BM201" s="169" t="s">
        <v>324</v>
      </c>
    </row>
    <row r="202" spans="2:65" s="13" customFormat="1" ht="11.25">
      <c r="B202" s="180"/>
      <c r="D202" s="173" t="s">
        <v>231</v>
      </c>
      <c r="E202" s="181" t="s">
        <v>0</v>
      </c>
      <c r="F202" s="182" t="s">
        <v>316</v>
      </c>
      <c r="H202" s="183">
        <v>45</v>
      </c>
      <c r="I202" s="184"/>
      <c r="L202" s="180"/>
      <c r="M202" s="185"/>
      <c r="N202" s="186"/>
      <c r="O202" s="186"/>
      <c r="P202" s="186"/>
      <c r="Q202" s="186"/>
      <c r="R202" s="186"/>
      <c r="S202" s="186"/>
      <c r="T202" s="187"/>
      <c r="AT202" s="181" t="s">
        <v>231</v>
      </c>
      <c r="AU202" s="181" t="s">
        <v>88</v>
      </c>
      <c r="AV202" s="13" t="s">
        <v>88</v>
      </c>
      <c r="AW202" s="13" t="s">
        <v>28</v>
      </c>
      <c r="AX202" s="13" t="s">
        <v>81</v>
      </c>
      <c r="AY202" s="181" t="s">
        <v>222</v>
      </c>
    </row>
    <row r="203" spans="2:65" s="1" customFormat="1" ht="16.5" customHeight="1">
      <c r="B203" s="158"/>
      <c r="C203" s="196" t="s">
        <v>325</v>
      </c>
      <c r="D203" s="196" t="s">
        <v>301</v>
      </c>
      <c r="E203" s="197" t="s">
        <v>326</v>
      </c>
      <c r="F203" s="198" t="s">
        <v>327</v>
      </c>
      <c r="G203" s="199" t="s">
        <v>328</v>
      </c>
      <c r="H203" s="200">
        <v>225</v>
      </c>
      <c r="I203" s="201"/>
      <c r="J203" s="200">
        <f>ROUND(I203*H203,3)</f>
        <v>0</v>
      </c>
      <c r="K203" s="198" t="s">
        <v>0</v>
      </c>
      <c r="L203" s="202"/>
      <c r="M203" s="203" t="s">
        <v>0</v>
      </c>
      <c r="N203" s="204" t="s">
        <v>39</v>
      </c>
      <c r="O203" s="55"/>
      <c r="P203" s="167">
        <f>O203*H203</f>
        <v>0</v>
      </c>
      <c r="Q203" s="167">
        <v>1</v>
      </c>
      <c r="R203" s="167">
        <f>Q203*H203</f>
        <v>225</v>
      </c>
      <c r="S203" s="167">
        <v>0</v>
      </c>
      <c r="T203" s="168">
        <f>S203*H203</f>
        <v>0</v>
      </c>
      <c r="AR203" s="169" t="s">
        <v>271</v>
      </c>
      <c r="AT203" s="169" t="s">
        <v>301</v>
      </c>
      <c r="AU203" s="169" t="s">
        <v>88</v>
      </c>
      <c r="AY203" s="17" t="s">
        <v>222</v>
      </c>
      <c r="BE203" s="170">
        <f>IF(N203="základná",J203,0)</f>
        <v>0</v>
      </c>
      <c r="BF203" s="170">
        <f>IF(N203="znížená",J203,0)</f>
        <v>0</v>
      </c>
      <c r="BG203" s="170">
        <f>IF(N203="zákl. prenesená",J203,0)</f>
        <v>0</v>
      </c>
      <c r="BH203" s="170">
        <f>IF(N203="zníž. prenesená",J203,0)</f>
        <v>0</v>
      </c>
      <c r="BI203" s="170">
        <f>IF(N203="nulová",J203,0)</f>
        <v>0</v>
      </c>
      <c r="BJ203" s="17" t="s">
        <v>88</v>
      </c>
      <c r="BK203" s="171">
        <f>ROUND(I203*H203,3)</f>
        <v>0</v>
      </c>
      <c r="BL203" s="17" t="s">
        <v>229</v>
      </c>
      <c r="BM203" s="169" t="s">
        <v>329</v>
      </c>
    </row>
    <row r="204" spans="2:65" s="13" customFormat="1" ht="11.25">
      <c r="B204" s="180"/>
      <c r="D204" s="173" t="s">
        <v>231</v>
      </c>
      <c r="E204" s="181" t="s">
        <v>0</v>
      </c>
      <c r="F204" s="182" t="s">
        <v>330</v>
      </c>
      <c r="H204" s="183">
        <v>225</v>
      </c>
      <c r="I204" s="184"/>
      <c r="L204" s="180"/>
      <c r="M204" s="185"/>
      <c r="N204" s="186"/>
      <c r="O204" s="186"/>
      <c r="P204" s="186"/>
      <c r="Q204" s="186"/>
      <c r="R204" s="186"/>
      <c r="S204" s="186"/>
      <c r="T204" s="187"/>
      <c r="AT204" s="181" t="s">
        <v>231</v>
      </c>
      <c r="AU204" s="181" t="s">
        <v>88</v>
      </c>
      <c r="AV204" s="13" t="s">
        <v>88</v>
      </c>
      <c r="AW204" s="13" t="s">
        <v>28</v>
      </c>
      <c r="AX204" s="13" t="s">
        <v>81</v>
      </c>
      <c r="AY204" s="181" t="s">
        <v>222</v>
      </c>
    </row>
    <row r="205" spans="2:65" s="1" customFormat="1" ht="24" customHeight="1">
      <c r="B205" s="158"/>
      <c r="C205" s="159" t="s">
        <v>6</v>
      </c>
      <c r="D205" s="159" t="s">
        <v>224</v>
      </c>
      <c r="E205" s="160" t="s">
        <v>331</v>
      </c>
      <c r="F205" s="161" t="s">
        <v>332</v>
      </c>
      <c r="G205" s="162" t="s">
        <v>227</v>
      </c>
      <c r="H205" s="163">
        <v>45</v>
      </c>
      <c r="I205" s="164"/>
      <c r="J205" s="163">
        <f>ROUND(I205*H205,3)</f>
        <v>0</v>
      </c>
      <c r="K205" s="161" t="s">
        <v>228</v>
      </c>
      <c r="L205" s="32"/>
      <c r="M205" s="165" t="s">
        <v>0</v>
      </c>
      <c r="N205" s="166" t="s">
        <v>39</v>
      </c>
      <c r="O205" s="55"/>
      <c r="P205" s="167">
        <f>O205*H205</f>
        <v>0</v>
      </c>
      <c r="Q205" s="167">
        <v>0</v>
      </c>
      <c r="R205" s="167">
        <f>Q205*H205</f>
        <v>0</v>
      </c>
      <c r="S205" s="167">
        <v>0</v>
      </c>
      <c r="T205" s="168">
        <f>S205*H205</f>
        <v>0</v>
      </c>
      <c r="AR205" s="169" t="s">
        <v>229</v>
      </c>
      <c r="AT205" s="169" t="s">
        <v>224</v>
      </c>
      <c r="AU205" s="169" t="s">
        <v>88</v>
      </c>
      <c r="AY205" s="17" t="s">
        <v>222</v>
      </c>
      <c r="BE205" s="170">
        <f>IF(N205="základná",J205,0)</f>
        <v>0</v>
      </c>
      <c r="BF205" s="170">
        <f>IF(N205="znížená",J205,0)</f>
        <v>0</v>
      </c>
      <c r="BG205" s="170">
        <f>IF(N205="zákl. prenesená",J205,0)</f>
        <v>0</v>
      </c>
      <c r="BH205" s="170">
        <f>IF(N205="zníž. prenesená",J205,0)</f>
        <v>0</v>
      </c>
      <c r="BI205" s="170">
        <f>IF(N205="nulová",J205,0)</f>
        <v>0</v>
      </c>
      <c r="BJ205" s="17" t="s">
        <v>88</v>
      </c>
      <c r="BK205" s="171">
        <f>ROUND(I205*H205,3)</f>
        <v>0</v>
      </c>
      <c r="BL205" s="17" t="s">
        <v>229</v>
      </c>
      <c r="BM205" s="169" t="s">
        <v>333</v>
      </c>
    </row>
    <row r="206" spans="2:65" s="1" customFormat="1" ht="24" customHeight="1">
      <c r="B206" s="158"/>
      <c r="C206" s="196" t="s">
        <v>334</v>
      </c>
      <c r="D206" s="196" t="s">
        <v>301</v>
      </c>
      <c r="E206" s="197" t="s">
        <v>335</v>
      </c>
      <c r="F206" s="198" t="s">
        <v>336</v>
      </c>
      <c r="G206" s="199" t="s">
        <v>304</v>
      </c>
      <c r="H206" s="200">
        <v>1.35</v>
      </c>
      <c r="I206" s="201"/>
      <c r="J206" s="200">
        <f>ROUND(I206*H206,3)</f>
        <v>0</v>
      </c>
      <c r="K206" s="198" t="s">
        <v>0</v>
      </c>
      <c r="L206" s="202"/>
      <c r="M206" s="203" t="s">
        <v>0</v>
      </c>
      <c r="N206" s="204" t="s">
        <v>39</v>
      </c>
      <c r="O206" s="55"/>
      <c r="P206" s="167">
        <f>O206*H206</f>
        <v>0</v>
      </c>
      <c r="Q206" s="167">
        <v>1</v>
      </c>
      <c r="R206" s="167">
        <f>Q206*H206</f>
        <v>1.35</v>
      </c>
      <c r="S206" s="167">
        <v>0</v>
      </c>
      <c r="T206" s="168">
        <f>S206*H206</f>
        <v>0</v>
      </c>
      <c r="AR206" s="169" t="s">
        <v>271</v>
      </c>
      <c r="AT206" s="169" t="s">
        <v>301</v>
      </c>
      <c r="AU206" s="169" t="s">
        <v>88</v>
      </c>
      <c r="AY206" s="17" t="s">
        <v>222</v>
      </c>
      <c r="BE206" s="170">
        <f>IF(N206="základná",J206,0)</f>
        <v>0</v>
      </c>
      <c r="BF206" s="170">
        <f>IF(N206="znížená",J206,0)</f>
        <v>0</v>
      </c>
      <c r="BG206" s="170">
        <f>IF(N206="zákl. prenesená",J206,0)</f>
        <v>0</v>
      </c>
      <c r="BH206" s="170">
        <f>IF(N206="zníž. prenesená",J206,0)</f>
        <v>0</v>
      </c>
      <c r="BI206" s="170">
        <f>IF(N206="nulová",J206,0)</f>
        <v>0</v>
      </c>
      <c r="BJ206" s="17" t="s">
        <v>88</v>
      </c>
      <c r="BK206" s="171">
        <f>ROUND(I206*H206,3)</f>
        <v>0</v>
      </c>
      <c r="BL206" s="17" t="s">
        <v>229</v>
      </c>
      <c r="BM206" s="169" t="s">
        <v>337</v>
      </c>
    </row>
    <row r="207" spans="2:65" s="13" customFormat="1" ht="11.25">
      <c r="B207" s="180"/>
      <c r="D207" s="173" t="s">
        <v>231</v>
      </c>
      <c r="E207" s="181" t="s">
        <v>0</v>
      </c>
      <c r="F207" s="182" t="s">
        <v>338</v>
      </c>
      <c r="H207" s="183">
        <v>1.35</v>
      </c>
      <c r="I207" s="184"/>
      <c r="L207" s="180"/>
      <c r="M207" s="185"/>
      <c r="N207" s="186"/>
      <c r="O207" s="186"/>
      <c r="P207" s="186"/>
      <c r="Q207" s="186"/>
      <c r="R207" s="186"/>
      <c r="S207" s="186"/>
      <c r="T207" s="187"/>
      <c r="AT207" s="181" t="s">
        <v>231</v>
      </c>
      <c r="AU207" s="181" t="s">
        <v>88</v>
      </c>
      <c r="AV207" s="13" t="s">
        <v>88</v>
      </c>
      <c r="AW207" s="13" t="s">
        <v>28</v>
      </c>
      <c r="AX207" s="13" t="s">
        <v>81</v>
      </c>
      <c r="AY207" s="181" t="s">
        <v>222</v>
      </c>
    </row>
    <row r="208" spans="2:65" s="11" customFormat="1" ht="22.9" customHeight="1">
      <c r="B208" s="145"/>
      <c r="D208" s="146" t="s">
        <v>72</v>
      </c>
      <c r="E208" s="156" t="s">
        <v>88</v>
      </c>
      <c r="F208" s="156" t="s">
        <v>339</v>
      </c>
      <c r="I208" s="148"/>
      <c r="J208" s="157">
        <f>BK208</f>
        <v>0</v>
      </c>
      <c r="L208" s="145"/>
      <c r="M208" s="150"/>
      <c r="N208" s="151"/>
      <c r="O208" s="151"/>
      <c r="P208" s="152">
        <f>SUM(P209:P257)</f>
        <v>0</v>
      </c>
      <c r="Q208" s="151"/>
      <c r="R208" s="152">
        <f>SUM(R209:R257)</f>
        <v>102.13530310999998</v>
      </c>
      <c r="S208" s="151"/>
      <c r="T208" s="153">
        <f>SUM(T209:T257)</f>
        <v>0</v>
      </c>
      <c r="AR208" s="146" t="s">
        <v>81</v>
      </c>
      <c r="AT208" s="154" t="s">
        <v>72</v>
      </c>
      <c r="AU208" s="154" t="s">
        <v>81</v>
      </c>
      <c r="AY208" s="146" t="s">
        <v>222</v>
      </c>
      <c r="BK208" s="155">
        <f>SUM(BK209:BK257)</f>
        <v>0</v>
      </c>
    </row>
    <row r="209" spans="2:65" s="1" customFormat="1" ht="24" customHeight="1">
      <c r="B209" s="158"/>
      <c r="C209" s="159" t="s">
        <v>340</v>
      </c>
      <c r="D209" s="159" t="s">
        <v>224</v>
      </c>
      <c r="E209" s="160" t="s">
        <v>341</v>
      </c>
      <c r="F209" s="161" t="s">
        <v>342</v>
      </c>
      <c r="G209" s="162" t="s">
        <v>245</v>
      </c>
      <c r="H209" s="163">
        <v>4.4210000000000003</v>
      </c>
      <c r="I209" s="164"/>
      <c r="J209" s="163">
        <f>ROUND(I209*H209,3)</f>
        <v>0</v>
      </c>
      <c r="K209" s="161" t="s">
        <v>228</v>
      </c>
      <c r="L209" s="32"/>
      <c r="M209" s="165" t="s">
        <v>0</v>
      </c>
      <c r="N209" s="166" t="s">
        <v>39</v>
      </c>
      <c r="O209" s="55"/>
      <c r="P209" s="167">
        <f>O209*H209</f>
        <v>0</v>
      </c>
      <c r="Q209" s="167">
        <v>2.0699999999999998</v>
      </c>
      <c r="R209" s="167">
        <f>Q209*H209</f>
        <v>9.1514699999999998</v>
      </c>
      <c r="S209" s="167">
        <v>0</v>
      </c>
      <c r="T209" s="168">
        <f>S209*H209</f>
        <v>0</v>
      </c>
      <c r="AR209" s="169" t="s">
        <v>229</v>
      </c>
      <c r="AT209" s="169" t="s">
        <v>224</v>
      </c>
      <c r="AU209" s="169" t="s">
        <v>88</v>
      </c>
      <c r="AY209" s="17" t="s">
        <v>222</v>
      </c>
      <c r="BE209" s="170">
        <f>IF(N209="základná",J209,0)</f>
        <v>0</v>
      </c>
      <c r="BF209" s="170">
        <f>IF(N209="znížená",J209,0)</f>
        <v>0</v>
      </c>
      <c r="BG209" s="170">
        <f>IF(N209="zákl. prenesená",J209,0)</f>
        <v>0</v>
      </c>
      <c r="BH209" s="170">
        <f>IF(N209="zníž. prenesená",J209,0)</f>
        <v>0</v>
      </c>
      <c r="BI209" s="170">
        <f>IF(N209="nulová",J209,0)</f>
        <v>0</v>
      </c>
      <c r="BJ209" s="17" t="s">
        <v>88</v>
      </c>
      <c r="BK209" s="171">
        <f>ROUND(I209*H209,3)</f>
        <v>0</v>
      </c>
      <c r="BL209" s="17" t="s">
        <v>229</v>
      </c>
      <c r="BM209" s="169" t="s">
        <v>343</v>
      </c>
    </row>
    <row r="210" spans="2:65" s="12" customFormat="1" ht="11.25">
      <c r="B210" s="172"/>
      <c r="D210" s="173" t="s">
        <v>231</v>
      </c>
      <c r="E210" s="174" t="s">
        <v>0</v>
      </c>
      <c r="F210" s="175" t="s">
        <v>247</v>
      </c>
      <c r="H210" s="174" t="s">
        <v>0</v>
      </c>
      <c r="I210" s="176"/>
      <c r="L210" s="172"/>
      <c r="M210" s="177"/>
      <c r="N210" s="178"/>
      <c r="O210" s="178"/>
      <c r="P210" s="178"/>
      <c r="Q210" s="178"/>
      <c r="R210" s="178"/>
      <c r="S210" s="178"/>
      <c r="T210" s="179"/>
      <c r="AT210" s="174" t="s">
        <v>231</v>
      </c>
      <c r="AU210" s="174" t="s">
        <v>88</v>
      </c>
      <c r="AV210" s="12" t="s">
        <v>81</v>
      </c>
      <c r="AW210" s="12" t="s">
        <v>28</v>
      </c>
      <c r="AX210" s="12" t="s">
        <v>73</v>
      </c>
      <c r="AY210" s="174" t="s">
        <v>222</v>
      </c>
    </row>
    <row r="211" spans="2:65" s="13" customFormat="1" ht="11.25">
      <c r="B211" s="180"/>
      <c r="D211" s="173" t="s">
        <v>231</v>
      </c>
      <c r="E211" s="181" t="s">
        <v>0</v>
      </c>
      <c r="F211" s="182" t="s">
        <v>344</v>
      </c>
      <c r="H211" s="183">
        <v>0.435</v>
      </c>
      <c r="I211" s="184"/>
      <c r="L211" s="180"/>
      <c r="M211" s="185"/>
      <c r="N211" s="186"/>
      <c r="O211" s="186"/>
      <c r="P211" s="186"/>
      <c r="Q211" s="186"/>
      <c r="R211" s="186"/>
      <c r="S211" s="186"/>
      <c r="T211" s="187"/>
      <c r="AT211" s="181" t="s">
        <v>231</v>
      </c>
      <c r="AU211" s="181" t="s">
        <v>88</v>
      </c>
      <c r="AV211" s="13" t="s">
        <v>88</v>
      </c>
      <c r="AW211" s="13" t="s">
        <v>28</v>
      </c>
      <c r="AX211" s="13" t="s">
        <v>73</v>
      </c>
      <c r="AY211" s="181" t="s">
        <v>222</v>
      </c>
    </row>
    <row r="212" spans="2:65" s="13" customFormat="1" ht="11.25">
      <c r="B212" s="180"/>
      <c r="D212" s="173" t="s">
        <v>231</v>
      </c>
      <c r="E212" s="181" t="s">
        <v>0</v>
      </c>
      <c r="F212" s="182" t="s">
        <v>345</v>
      </c>
      <c r="H212" s="183">
        <v>0.252</v>
      </c>
      <c r="I212" s="184"/>
      <c r="L212" s="180"/>
      <c r="M212" s="185"/>
      <c r="N212" s="186"/>
      <c r="O212" s="186"/>
      <c r="P212" s="186"/>
      <c r="Q212" s="186"/>
      <c r="R212" s="186"/>
      <c r="S212" s="186"/>
      <c r="T212" s="187"/>
      <c r="AT212" s="181" t="s">
        <v>231</v>
      </c>
      <c r="AU212" s="181" t="s">
        <v>88</v>
      </c>
      <c r="AV212" s="13" t="s">
        <v>88</v>
      </c>
      <c r="AW212" s="13" t="s">
        <v>28</v>
      </c>
      <c r="AX212" s="13" t="s">
        <v>73</v>
      </c>
      <c r="AY212" s="181" t="s">
        <v>222</v>
      </c>
    </row>
    <row r="213" spans="2:65" s="12" customFormat="1" ht="11.25">
      <c r="B213" s="172"/>
      <c r="D213" s="173" t="s">
        <v>231</v>
      </c>
      <c r="E213" s="174" t="s">
        <v>0</v>
      </c>
      <c r="F213" s="175" t="s">
        <v>250</v>
      </c>
      <c r="H213" s="174" t="s">
        <v>0</v>
      </c>
      <c r="I213" s="176"/>
      <c r="L213" s="172"/>
      <c r="M213" s="177"/>
      <c r="N213" s="178"/>
      <c r="O213" s="178"/>
      <c r="P213" s="178"/>
      <c r="Q213" s="178"/>
      <c r="R213" s="178"/>
      <c r="S213" s="178"/>
      <c r="T213" s="179"/>
      <c r="AT213" s="174" t="s">
        <v>231</v>
      </c>
      <c r="AU213" s="174" t="s">
        <v>88</v>
      </c>
      <c r="AV213" s="12" t="s">
        <v>81</v>
      </c>
      <c r="AW213" s="12" t="s">
        <v>28</v>
      </c>
      <c r="AX213" s="12" t="s">
        <v>73</v>
      </c>
      <c r="AY213" s="174" t="s">
        <v>222</v>
      </c>
    </row>
    <row r="214" spans="2:65" s="13" customFormat="1" ht="11.25">
      <c r="B214" s="180"/>
      <c r="D214" s="173" t="s">
        <v>231</v>
      </c>
      <c r="E214" s="181" t="s">
        <v>0</v>
      </c>
      <c r="F214" s="182" t="s">
        <v>346</v>
      </c>
      <c r="H214" s="183">
        <v>2.8380000000000001</v>
      </c>
      <c r="I214" s="184"/>
      <c r="L214" s="180"/>
      <c r="M214" s="185"/>
      <c r="N214" s="186"/>
      <c r="O214" s="186"/>
      <c r="P214" s="186"/>
      <c r="Q214" s="186"/>
      <c r="R214" s="186"/>
      <c r="S214" s="186"/>
      <c r="T214" s="187"/>
      <c r="AT214" s="181" t="s">
        <v>231</v>
      </c>
      <c r="AU214" s="181" t="s">
        <v>88</v>
      </c>
      <c r="AV214" s="13" t="s">
        <v>88</v>
      </c>
      <c r="AW214" s="13" t="s">
        <v>28</v>
      </c>
      <c r="AX214" s="13" t="s">
        <v>73</v>
      </c>
      <c r="AY214" s="181" t="s">
        <v>222</v>
      </c>
    </row>
    <row r="215" spans="2:65" s="13" customFormat="1" ht="11.25">
      <c r="B215" s="180"/>
      <c r="D215" s="173" t="s">
        <v>231</v>
      </c>
      <c r="E215" s="181" t="s">
        <v>0</v>
      </c>
      <c r="F215" s="182" t="s">
        <v>347</v>
      </c>
      <c r="H215" s="183">
        <v>0.89600000000000002</v>
      </c>
      <c r="I215" s="184"/>
      <c r="L215" s="180"/>
      <c r="M215" s="185"/>
      <c r="N215" s="186"/>
      <c r="O215" s="186"/>
      <c r="P215" s="186"/>
      <c r="Q215" s="186"/>
      <c r="R215" s="186"/>
      <c r="S215" s="186"/>
      <c r="T215" s="187"/>
      <c r="AT215" s="181" t="s">
        <v>231</v>
      </c>
      <c r="AU215" s="181" t="s">
        <v>88</v>
      </c>
      <c r="AV215" s="13" t="s">
        <v>88</v>
      </c>
      <c r="AW215" s="13" t="s">
        <v>28</v>
      </c>
      <c r="AX215" s="13" t="s">
        <v>73</v>
      </c>
      <c r="AY215" s="181" t="s">
        <v>222</v>
      </c>
    </row>
    <row r="216" spans="2:65" s="14" customFormat="1" ht="11.25">
      <c r="B216" s="188"/>
      <c r="D216" s="173" t="s">
        <v>231</v>
      </c>
      <c r="E216" s="189" t="s">
        <v>0</v>
      </c>
      <c r="F216" s="190" t="s">
        <v>238</v>
      </c>
      <c r="H216" s="191">
        <v>4.4210000000000003</v>
      </c>
      <c r="I216" s="192"/>
      <c r="L216" s="188"/>
      <c r="M216" s="193"/>
      <c r="N216" s="194"/>
      <c r="O216" s="194"/>
      <c r="P216" s="194"/>
      <c r="Q216" s="194"/>
      <c r="R216" s="194"/>
      <c r="S216" s="194"/>
      <c r="T216" s="195"/>
      <c r="AT216" s="189" t="s">
        <v>231</v>
      </c>
      <c r="AU216" s="189" t="s">
        <v>88</v>
      </c>
      <c r="AV216" s="14" t="s">
        <v>229</v>
      </c>
      <c r="AW216" s="14" t="s">
        <v>28</v>
      </c>
      <c r="AX216" s="14" t="s">
        <v>81</v>
      </c>
      <c r="AY216" s="189" t="s">
        <v>222</v>
      </c>
    </row>
    <row r="217" spans="2:65" s="1" customFormat="1" ht="24" customHeight="1">
      <c r="B217" s="158"/>
      <c r="C217" s="159" t="s">
        <v>348</v>
      </c>
      <c r="D217" s="159" t="s">
        <v>224</v>
      </c>
      <c r="E217" s="160" t="s">
        <v>349</v>
      </c>
      <c r="F217" s="161" t="s">
        <v>350</v>
      </c>
      <c r="G217" s="162" t="s">
        <v>245</v>
      </c>
      <c r="H217" s="163">
        <v>8.0129999999999999</v>
      </c>
      <c r="I217" s="164"/>
      <c r="J217" s="163">
        <f>ROUND(I217*H217,3)</f>
        <v>0</v>
      </c>
      <c r="K217" s="161" t="s">
        <v>228</v>
      </c>
      <c r="L217" s="32"/>
      <c r="M217" s="165" t="s">
        <v>0</v>
      </c>
      <c r="N217" s="166" t="s">
        <v>39</v>
      </c>
      <c r="O217" s="55"/>
      <c r="P217" s="167">
        <f>O217*H217</f>
        <v>0</v>
      </c>
      <c r="Q217" s="167">
        <v>2.1544500000000002</v>
      </c>
      <c r="R217" s="167">
        <f>Q217*H217</f>
        <v>17.26360785</v>
      </c>
      <c r="S217" s="167">
        <v>0</v>
      </c>
      <c r="T217" s="168">
        <f>S217*H217</f>
        <v>0</v>
      </c>
      <c r="AR217" s="169" t="s">
        <v>229</v>
      </c>
      <c r="AT217" s="169" t="s">
        <v>224</v>
      </c>
      <c r="AU217" s="169" t="s">
        <v>88</v>
      </c>
      <c r="AY217" s="17" t="s">
        <v>222</v>
      </c>
      <c r="BE217" s="170">
        <f>IF(N217="základná",J217,0)</f>
        <v>0</v>
      </c>
      <c r="BF217" s="170">
        <f>IF(N217="znížená",J217,0)</f>
        <v>0</v>
      </c>
      <c r="BG217" s="170">
        <f>IF(N217="zákl. prenesená",J217,0)</f>
        <v>0</v>
      </c>
      <c r="BH217" s="170">
        <f>IF(N217="zníž. prenesená",J217,0)</f>
        <v>0</v>
      </c>
      <c r="BI217" s="170">
        <f>IF(N217="nulová",J217,0)</f>
        <v>0</v>
      </c>
      <c r="BJ217" s="17" t="s">
        <v>88</v>
      </c>
      <c r="BK217" s="171">
        <f>ROUND(I217*H217,3)</f>
        <v>0</v>
      </c>
      <c r="BL217" s="17" t="s">
        <v>229</v>
      </c>
      <c r="BM217" s="169" t="s">
        <v>351</v>
      </c>
    </row>
    <row r="218" spans="2:65" s="12" customFormat="1" ht="11.25">
      <c r="B218" s="172"/>
      <c r="D218" s="173" t="s">
        <v>231</v>
      </c>
      <c r="E218" s="174" t="s">
        <v>0</v>
      </c>
      <c r="F218" s="175" t="s">
        <v>259</v>
      </c>
      <c r="H218" s="174" t="s">
        <v>0</v>
      </c>
      <c r="I218" s="176"/>
      <c r="L218" s="172"/>
      <c r="M218" s="177"/>
      <c r="N218" s="178"/>
      <c r="O218" s="178"/>
      <c r="P218" s="178"/>
      <c r="Q218" s="178"/>
      <c r="R218" s="178"/>
      <c r="S218" s="178"/>
      <c r="T218" s="179"/>
      <c r="AT218" s="174" t="s">
        <v>231</v>
      </c>
      <c r="AU218" s="174" t="s">
        <v>88</v>
      </c>
      <c r="AV218" s="12" t="s">
        <v>81</v>
      </c>
      <c r="AW218" s="12" t="s">
        <v>28</v>
      </c>
      <c r="AX218" s="12" t="s">
        <v>73</v>
      </c>
      <c r="AY218" s="174" t="s">
        <v>222</v>
      </c>
    </row>
    <row r="219" spans="2:65" s="13" customFormat="1" ht="11.25">
      <c r="B219" s="180"/>
      <c r="D219" s="173" t="s">
        <v>231</v>
      </c>
      <c r="E219" s="181" t="s">
        <v>0</v>
      </c>
      <c r="F219" s="182" t="s">
        <v>352</v>
      </c>
      <c r="H219" s="183">
        <v>6.3070000000000004</v>
      </c>
      <c r="I219" s="184"/>
      <c r="L219" s="180"/>
      <c r="M219" s="185"/>
      <c r="N219" s="186"/>
      <c r="O219" s="186"/>
      <c r="P219" s="186"/>
      <c r="Q219" s="186"/>
      <c r="R219" s="186"/>
      <c r="S219" s="186"/>
      <c r="T219" s="187"/>
      <c r="AT219" s="181" t="s">
        <v>231</v>
      </c>
      <c r="AU219" s="181" t="s">
        <v>88</v>
      </c>
      <c r="AV219" s="13" t="s">
        <v>88</v>
      </c>
      <c r="AW219" s="13" t="s">
        <v>28</v>
      </c>
      <c r="AX219" s="13" t="s">
        <v>73</v>
      </c>
      <c r="AY219" s="181" t="s">
        <v>222</v>
      </c>
    </row>
    <row r="220" spans="2:65" s="13" customFormat="1" ht="11.25">
      <c r="B220" s="180"/>
      <c r="D220" s="173" t="s">
        <v>231</v>
      </c>
      <c r="E220" s="181" t="s">
        <v>0</v>
      </c>
      <c r="F220" s="182" t="s">
        <v>353</v>
      </c>
      <c r="H220" s="183">
        <v>1.706</v>
      </c>
      <c r="I220" s="184"/>
      <c r="L220" s="180"/>
      <c r="M220" s="185"/>
      <c r="N220" s="186"/>
      <c r="O220" s="186"/>
      <c r="P220" s="186"/>
      <c r="Q220" s="186"/>
      <c r="R220" s="186"/>
      <c r="S220" s="186"/>
      <c r="T220" s="187"/>
      <c r="AT220" s="181" t="s">
        <v>231</v>
      </c>
      <c r="AU220" s="181" t="s">
        <v>88</v>
      </c>
      <c r="AV220" s="13" t="s">
        <v>88</v>
      </c>
      <c r="AW220" s="13" t="s">
        <v>28</v>
      </c>
      <c r="AX220" s="13" t="s">
        <v>73</v>
      </c>
      <c r="AY220" s="181" t="s">
        <v>222</v>
      </c>
    </row>
    <row r="221" spans="2:65" s="14" customFormat="1" ht="11.25">
      <c r="B221" s="188"/>
      <c r="D221" s="173" t="s">
        <v>231</v>
      </c>
      <c r="E221" s="189" t="s">
        <v>124</v>
      </c>
      <c r="F221" s="190" t="s">
        <v>238</v>
      </c>
      <c r="H221" s="191">
        <v>8.0129999999999999</v>
      </c>
      <c r="I221" s="192"/>
      <c r="L221" s="188"/>
      <c r="M221" s="193"/>
      <c r="N221" s="194"/>
      <c r="O221" s="194"/>
      <c r="P221" s="194"/>
      <c r="Q221" s="194"/>
      <c r="R221" s="194"/>
      <c r="S221" s="194"/>
      <c r="T221" s="195"/>
      <c r="AT221" s="189" t="s">
        <v>231</v>
      </c>
      <c r="AU221" s="189" t="s">
        <v>88</v>
      </c>
      <c r="AV221" s="14" t="s">
        <v>229</v>
      </c>
      <c r="AW221" s="14" t="s">
        <v>28</v>
      </c>
      <c r="AX221" s="14" t="s">
        <v>81</v>
      </c>
      <c r="AY221" s="189" t="s">
        <v>222</v>
      </c>
    </row>
    <row r="222" spans="2:65" s="1" customFormat="1" ht="16.5" customHeight="1">
      <c r="B222" s="158"/>
      <c r="C222" s="159" t="s">
        <v>354</v>
      </c>
      <c r="D222" s="159" t="s">
        <v>224</v>
      </c>
      <c r="E222" s="160" t="s">
        <v>355</v>
      </c>
      <c r="F222" s="161" t="s">
        <v>356</v>
      </c>
      <c r="G222" s="162" t="s">
        <v>245</v>
      </c>
      <c r="H222" s="163">
        <v>29.675999999999998</v>
      </c>
      <c r="I222" s="164"/>
      <c r="J222" s="163">
        <f>ROUND(I222*H222,3)</f>
        <v>0</v>
      </c>
      <c r="K222" s="161" t="s">
        <v>228</v>
      </c>
      <c r="L222" s="32"/>
      <c r="M222" s="165" t="s">
        <v>0</v>
      </c>
      <c r="N222" s="166" t="s">
        <v>39</v>
      </c>
      <c r="O222" s="55"/>
      <c r="P222" s="167">
        <f>O222*H222</f>
        <v>0</v>
      </c>
      <c r="Q222" s="167">
        <v>2.23543</v>
      </c>
      <c r="R222" s="167">
        <f>Q222*H222</f>
        <v>66.338620679999991</v>
      </c>
      <c r="S222" s="167">
        <v>0</v>
      </c>
      <c r="T222" s="168">
        <f>S222*H222</f>
        <v>0</v>
      </c>
      <c r="AR222" s="169" t="s">
        <v>229</v>
      </c>
      <c r="AT222" s="169" t="s">
        <v>224</v>
      </c>
      <c r="AU222" s="169" t="s">
        <v>88</v>
      </c>
      <c r="AY222" s="17" t="s">
        <v>222</v>
      </c>
      <c r="BE222" s="170">
        <f>IF(N222="základná",J222,0)</f>
        <v>0</v>
      </c>
      <c r="BF222" s="170">
        <f>IF(N222="znížená",J222,0)</f>
        <v>0</v>
      </c>
      <c r="BG222" s="170">
        <f>IF(N222="zákl. prenesená",J222,0)</f>
        <v>0</v>
      </c>
      <c r="BH222" s="170">
        <f>IF(N222="zníž. prenesená",J222,0)</f>
        <v>0</v>
      </c>
      <c r="BI222" s="170">
        <f>IF(N222="nulová",J222,0)</f>
        <v>0</v>
      </c>
      <c r="BJ222" s="17" t="s">
        <v>88</v>
      </c>
      <c r="BK222" s="171">
        <f>ROUND(I222*H222,3)</f>
        <v>0</v>
      </c>
      <c r="BL222" s="17" t="s">
        <v>229</v>
      </c>
      <c r="BM222" s="169" t="s">
        <v>357</v>
      </c>
    </row>
    <row r="223" spans="2:65" s="12" customFormat="1" ht="11.25">
      <c r="B223" s="172"/>
      <c r="D223" s="173" t="s">
        <v>231</v>
      </c>
      <c r="E223" s="174" t="s">
        <v>0</v>
      </c>
      <c r="F223" s="175" t="s">
        <v>247</v>
      </c>
      <c r="H223" s="174" t="s">
        <v>0</v>
      </c>
      <c r="I223" s="176"/>
      <c r="L223" s="172"/>
      <c r="M223" s="177"/>
      <c r="N223" s="178"/>
      <c r="O223" s="178"/>
      <c r="P223" s="178"/>
      <c r="Q223" s="178"/>
      <c r="R223" s="178"/>
      <c r="S223" s="178"/>
      <c r="T223" s="179"/>
      <c r="AT223" s="174" t="s">
        <v>231</v>
      </c>
      <c r="AU223" s="174" t="s">
        <v>88</v>
      </c>
      <c r="AV223" s="12" t="s">
        <v>81</v>
      </c>
      <c r="AW223" s="12" t="s">
        <v>28</v>
      </c>
      <c r="AX223" s="12" t="s">
        <v>73</v>
      </c>
      <c r="AY223" s="174" t="s">
        <v>222</v>
      </c>
    </row>
    <row r="224" spans="2:65" s="13" customFormat="1" ht="11.25">
      <c r="B224" s="180"/>
      <c r="D224" s="173" t="s">
        <v>231</v>
      </c>
      <c r="E224" s="181" t="s">
        <v>0</v>
      </c>
      <c r="F224" s="182" t="s">
        <v>358</v>
      </c>
      <c r="H224" s="183">
        <v>2.7549999999999999</v>
      </c>
      <c r="I224" s="184"/>
      <c r="L224" s="180"/>
      <c r="M224" s="185"/>
      <c r="N224" s="186"/>
      <c r="O224" s="186"/>
      <c r="P224" s="186"/>
      <c r="Q224" s="186"/>
      <c r="R224" s="186"/>
      <c r="S224" s="186"/>
      <c r="T224" s="187"/>
      <c r="AT224" s="181" t="s">
        <v>231</v>
      </c>
      <c r="AU224" s="181" t="s">
        <v>88</v>
      </c>
      <c r="AV224" s="13" t="s">
        <v>88</v>
      </c>
      <c r="AW224" s="13" t="s">
        <v>28</v>
      </c>
      <c r="AX224" s="13" t="s">
        <v>73</v>
      </c>
      <c r="AY224" s="181" t="s">
        <v>222</v>
      </c>
    </row>
    <row r="225" spans="2:65" s="13" customFormat="1" ht="11.25">
      <c r="B225" s="180"/>
      <c r="D225" s="173" t="s">
        <v>231</v>
      </c>
      <c r="E225" s="181" t="s">
        <v>0</v>
      </c>
      <c r="F225" s="182" t="s">
        <v>359</v>
      </c>
      <c r="H225" s="183">
        <v>1.5960000000000001</v>
      </c>
      <c r="I225" s="184"/>
      <c r="L225" s="180"/>
      <c r="M225" s="185"/>
      <c r="N225" s="186"/>
      <c r="O225" s="186"/>
      <c r="P225" s="186"/>
      <c r="Q225" s="186"/>
      <c r="R225" s="186"/>
      <c r="S225" s="186"/>
      <c r="T225" s="187"/>
      <c r="AT225" s="181" t="s">
        <v>231</v>
      </c>
      <c r="AU225" s="181" t="s">
        <v>88</v>
      </c>
      <c r="AV225" s="13" t="s">
        <v>88</v>
      </c>
      <c r="AW225" s="13" t="s">
        <v>28</v>
      </c>
      <c r="AX225" s="13" t="s">
        <v>73</v>
      </c>
      <c r="AY225" s="181" t="s">
        <v>222</v>
      </c>
    </row>
    <row r="226" spans="2:65" s="13" customFormat="1" ht="11.25">
      <c r="B226" s="180"/>
      <c r="D226" s="173" t="s">
        <v>231</v>
      </c>
      <c r="E226" s="181" t="s">
        <v>0</v>
      </c>
      <c r="F226" s="182" t="s">
        <v>360</v>
      </c>
      <c r="H226" s="183">
        <v>0.33100000000000002</v>
      </c>
      <c r="I226" s="184"/>
      <c r="L226" s="180"/>
      <c r="M226" s="185"/>
      <c r="N226" s="186"/>
      <c r="O226" s="186"/>
      <c r="P226" s="186"/>
      <c r="Q226" s="186"/>
      <c r="R226" s="186"/>
      <c r="S226" s="186"/>
      <c r="T226" s="187"/>
      <c r="AT226" s="181" t="s">
        <v>231</v>
      </c>
      <c r="AU226" s="181" t="s">
        <v>88</v>
      </c>
      <c r="AV226" s="13" t="s">
        <v>88</v>
      </c>
      <c r="AW226" s="13" t="s">
        <v>28</v>
      </c>
      <c r="AX226" s="13" t="s">
        <v>73</v>
      </c>
      <c r="AY226" s="181" t="s">
        <v>222</v>
      </c>
    </row>
    <row r="227" spans="2:65" s="13" customFormat="1" ht="11.25">
      <c r="B227" s="180"/>
      <c r="D227" s="173" t="s">
        <v>231</v>
      </c>
      <c r="E227" s="181" t="s">
        <v>0</v>
      </c>
      <c r="F227" s="182" t="s">
        <v>361</v>
      </c>
      <c r="H227" s="183">
        <v>0.10199999999999999</v>
      </c>
      <c r="I227" s="184"/>
      <c r="L227" s="180"/>
      <c r="M227" s="185"/>
      <c r="N227" s="186"/>
      <c r="O227" s="186"/>
      <c r="P227" s="186"/>
      <c r="Q227" s="186"/>
      <c r="R227" s="186"/>
      <c r="S227" s="186"/>
      <c r="T227" s="187"/>
      <c r="AT227" s="181" t="s">
        <v>231</v>
      </c>
      <c r="AU227" s="181" t="s">
        <v>88</v>
      </c>
      <c r="AV227" s="13" t="s">
        <v>88</v>
      </c>
      <c r="AW227" s="13" t="s">
        <v>28</v>
      </c>
      <c r="AX227" s="13" t="s">
        <v>73</v>
      </c>
      <c r="AY227" s="181" t="s">
        <v>222</v>
      </c>
    </row>
    <row r="228" spans="2:65" s="12" customFormat="1" ht="11.25">
      <c r="B228" s="172"/>
      <c r="D228" s="173" t="s">
        <v>231</v>
      </c>
      <c r="E228" s="174" t="s">
        <v>0</v>
      </c>
      <c r="F228" s="175" t="s">
        <v>259</v>
      </c>
      <c r="H228" s="174" t="s">
        <v>0</v>
      </c>
      <c r="I228" s="176"/>
      <c r="L228" s="172"/>
      <c r="M228" s="177"/>
      <c r="N228" s="178"/>
      <c r="O228" s="178"/>
      <c r="P228" s="178"/>
      <c r="Q228" s="178"/>
      <c r="R228" s="178"/>
      <c r="S228" s="178"/>
      <c r="T228" s="179"/>
      <c r="AT228" s="174" t="s">
        <v>231</v>
      </c>
      <c r="AU228" s="174" t="s">
        <v>88</v>
      </c>
      <c r="AV228" s="12" t="s">
        <v>81</v>
      </c>
      <c r="AW228" s="12" t="s">
        <v>28</v>
      </c>
      <c r="AX228" s="12" t="s">
        <v>73</v>
      </c>
      <c r="AY228" s="174" t="s">
        <v>222</v>
      </c>
    </row>
    <row r="229" spans="2:65" s="13" customFormat="1" ht="11.25">
      <c r="B229" s="180"/>
      <c r="D229" s="173" t="s">
        <v>231</v>
      </c>
      <c r="E229" s="181" t="s">
        <v>0</v>
      </c>
      <c r="F229" s="182" t="s">
        <v>362</v>
      </c>
      <c r="H229" s="183">
        <v>18.920999999999999</v>
      </c>
      <c r="I229" s="184"/>
      <c r="L229" s="180"/>
      <c r="M229" s="185"/>
      <c r="N229" s="186"/>
      <c r="O229" s="186"/>
      <c r="P229" s="186"/>
      <c r="Q229" s="186"/>
      <c r="R229" s="186"/>
      <c r="S229" s="186"/>
      <c r="T229" s="187"/>
      <c r="AT229" s="181" t="s">
        <v>231</v>
      </c>
      <c r="AU229" s="181" t="s">
        <v>88</v>
      </c>
      <c r="AV229" s="13" t="s">
        <v>88</v>
      </c>
      <c r="AW229" s="13" t="s">
        <v>28</v>
      </c>
      <c r="AX229" s="13" t="s">
        <v>73</v>
      </c>
      <c r="AY229" s="181" t="s">
        <v>222</v>
      </c>
    </row>
    <row r="230" spans="2:65" s="13" customFormat="1" ht="11.25">
      <c r="B230" s="180"/>
      <c r="D230" s="173" t="s">
        <v>231</v>
      </c>
      <c r="E230" s="181" t="s">
        <v>0</v>
      </c>
      <c r="F230" s="182" t="s">
        <v>363</v>
      </c>
      <c r="H230" s="183">
        <v>5.9710000000000001</v>
      </c>
      <c r="I230" s="184"/>
      <c r="L230" s="180"/>
      <c r="M230" s="185"/>
      <c r="N230" s="186"/>
      <c r="O230" s="186"/>
      <c r="P230" s="186"/>
      <c r="Q230" s="186"/>
      <c r="R230" s="186"/>
      <c r="S230" s="186"/>
      <c r="T230" s="187"/>
      <c r="AT230" s="181" t="s">
        <v>231</v>
      </c>
      <c r="AU230" s="181" t="s">
        <v>88</v>
      </c>
      <c r="AV230" s="13" t="s">
        <v>88</v>
      </c>
      <c r="AW230" s="13" t="s">
        <v>28</v>
      </c>
      <c r="AX230" s="13" t="s">
        <v>73</v>
      </c>
      <c r="AY230" s="181" t="s">
        <v>222</v>
      </c>
    </row>
    <row r="231" spans="2:65" s="14" customFormat="1" ht="11.25">
      <c r="B231" s="188"/>
      <c r="D231" s="173" t="s">
        <v>231</v>
      </c>
      <c r="E231" s="189" t="s">
        <v>0</v>
      </c>
      <c r="F231" s="190" t="s">
        <v>238</v>
      </c>
      <c r="H231" s="191">
        <v>29.675999999999998</v>
      </c>
      <c r="I231" s="192"/>
      <c r="L231" s="188"/>
      <c r="M231" s="193"/>
      <c r="N231" s="194"/>
      <c r="O231" s="194"/>
      <c r="P231" s="194"/>
      <c r="Q231" s="194"/>
      <c r="R231" s="194"/>
      <c r="S231" s="194"/>
      <c r="T231" s="195"/>
      <c r="AT231" s="189" t="s">
        <v>231</v>
      </c>
      <c r="AU231" s="189" t="s">
        <v>88</v>
      </c>
      <c r="AV231" s="14" t="s">
        <v>229</v>
      </c>
      <c r="AW231" s="14" t="s">
        <v>28</v>
      </c>
      <c r="AX231" s="14" t="s">
        <v>81</v>
      </c>
      <c r="AY231" s="189" t="s">
        <v>222</v>
      </c>
    </row>
    <row r="232" spans="2:65" s="1" customFormat="1" ht="24" customHeight="1">
      <c r="B232" s="158"/>
      <c r="C232" s="159" t="s">
        <v>364</v>
      </c>
      <c r="D232" s="159" t="s">
        <v>224</v>
      </c>
      <c r="E232" s="160" t="s">
        <v>365</v>
      </c>
      <c r="F232" s="161" t="s">
        <v>366</v>
      </c>
      <c r="G232" s="162" t="s">
        <v>245</v>
      </c>
      <c r="H232" s="163">
        <v>4.0069999999999997</v>
      </c>
      <c r="I232" s="164"/>
      <c r="J232" s="163">
        <f>ROUND(I232*H232,3)</f>
        <v>0</v>
      </c>
      <c r="K232" s="161" t="s">
        <v>228</v>
      </c>
      <c r="L232" s="32"/>
      <c r="M232" s="165" t="s">
        <v>0</v>
      </c>
      <c r="N232" s="166" t="s">
        <v>39</v>
      </c>
      <c r="O232" s="55"/>
      <c r="P232" s="167">
        <f>O232*H232</f>
        <v>0</v>
      </c>
      <c r="Q232" s="167">
        <v>2.2151299999999998</v>
      </c>
      <c r="R232" s="167">
        <f>Q232*H232</f>
        <v>8.8760259099999992</v>
      </c>
      <c r="S232" s="167">
        <v>0</v>
      </c>
      <c r="T232" s="168">
        <f>S232*H232</f>
        <v>0</v>
      </c>
      <c r="AR232" s="169" t="s">
        <v>229</v>
      </c>
      <c r="AT232" s="169" t="s">
        <v>224</v>
      </c>
      <c r="AU232" s="169" t="s">
        <v>88</v>
      </c>
      <c r="AY232" s="17" t="s">
        <v>222</v>
      </c>
      <c r="BE232" s="170">
        <f>IF(N232="základná",J232,0)</f>
        <v>0</v>
      </c>
      <c r="BF232" s="170">
        <f>IF(N232="znížená",J232,0)</f>
        <v>0</v>
      </c>
      <c r="BG232" s="170">
        <f>IF(N232="zákl. prenesená",J232,0)</f>
        <v>0</v>
      </c>
      <c r="BH232" s="170">
        <f>IF(N232="zníž. prenesená",J232,0)</f>
        <v>0</v>
      </c>
      <c r="BI232" s="170">
        <f>IF(N232="nulová",J232,0)</f>
        <v>0</v>
      </c>
      <c r="BJ232" s="17" t="s">
        <v>88</v>
      </c>
      <c r="BK232" s="171">
        <f>ROUND(I232*H232,3)</f>
        <v>0</v>
      </c>
      <c r="BL232" s="17" t="s">
        <v>229</v>
      </c>
      <c r="BM232" s="169" t="s">
        <v>367</v>
      </c>
    </row>
    <row r="233" spans="2:65" s="13" customFormat="1" ht="11.25">
      <c r="B233" s="180"/>
      <c r="D233" s="173" t="s">
        <v>231</v>
      </c>
      <c r="E233" s="181" t="s">
        <v>0</v>
      </c>
      <c r="F233" s="182" t="s">
        <v>368</v>
      </c>
      <c r="H233" s="183">
        <v>3.1539999999999999</v>
      </c>
      <c r="I233" s="184"/>
      <c r="L233" s="180"/>
      <c r="M233" s="185"/>
      <c r="N233" s="186"/>
      <c r="O233" s="186"/>
      <c r="P233" s="186"/>
      <c r="Q233" s="186"/>
      <c r="R233" s="186"/>
      <c r="S233" s="186"/>
      <c r="T233" s="187"/>
      <c r="AT233" s="181" t="s">
        <v>231</v>
      </c>
      <c r="AU233" s="181" t="s">
        <v>88</v>
      </c>
      <c r="AV233" s="13" t="s">
        <v>88</v>
      </c>
      <c r="AW233" s="13" t="s">
        <v>28</v>
      </c>
      <c r="AX233" s="13" t="s">
        <v>73</v>
      </c>
      <c r="AY233" s="181" t="s">
        <v>222</v>
      </c>
    </row>
    <row r="234" spans="2:65" s="13" customFormat="1" ht="11.25">
      <c r="B234" s="180"/>
      <c r="D234" s="173" t="s">
        <v>231</v>
      </c>
      <c r="E234" s="181" t="s">
        <v>0</v>
      </c>
      <c r="F234" s="182" t="s">
        <v>369</v>
      </c>
      <c r="H234" s="183">
        <v>0.85299999999999998</v>
      </c>
      <c r="I234" s="184"/>
      <c r="L234" s="180"/>
      <c r="M234" s="185"/>
      <c r="N234" s="186"/>
      <c r="O234" s="186"/>
      <c r="P234" s="186"/>
      <c r="Q234" s="186"/>
      <c r="R234" s="186"/>
      <c r="S234" s="186"/>
      <c r="T234" s="187"/>
      <c r="AT234" s="181" t="s">
        <v>231</v>
      </c>
      <c r="AU234" s="181" t="s">
        <v>88</v>
      </c>
      <c r="AV234" s="13" t="s">
        <v>88</v>
      </c>
      <c r="AW234" s="13" t="s">
        <v>28</v>
      </c>
      <c r="AX234" s="13" t="s">
        <v>73</v>
      </c>
      <c r="AY234" s="181" t="s">
        <v>222</v>
      </c>
    </row>
    <row r="235" spans="2:65" s="14" customFormat="1" ht="11.25">
      <c r="B235" s="188"/>
      <c r="D235" s="173" t="s">
        <v>231</v>
      </c>
      <c r="E235" s="189" t="s">
        <v>0</v>
      </c>
      <c r="F235" s="190" t="s">
        <v>238</v>
      </c>
      <c r="H235" s="191">
        <v>4.0069999999999997</v>
      </c>
      <c r="I235" s="192"/>
      <c r="L235" s="188"/>
      <c r="M235" s="193"/>
      <c r="N235" s="194"/>
      <c r="O235" s="194"/>
      <c r="P235" s="194"/>
      <c r="Q235" s="194"/>
      <c r="R235" s="194"/>
      <c r="S235" s="194"/>
      <c r="T235" s="195"/>
      <c r="AT235" s="189" t="s">
        <v>231</v>
      </c>
      <c r="AU235" s="189" t="s">
        <v>88</v>
      </c>
      <c r="AV235" s="14" t="s">
        <v>229</v>
      </c>
      <c r="AW235" s="14" t="s">
        <v>28</v>
      </c>
      <c r="AX235" s="14" t="s">
        <v>81</v>
      </c>
      <c r="AY235" s="189" t="s">
        <v>222</v>
      </c>
    </row>
    <row r="236" spans="2:65" s="1" customFormat="1" ht="16.5" customHeight="1">
      <c r="B236" s="158"/>
      <c r="C236" s="159" t="s">
        <v>370</v>
      </c>
      <c r="D236" s="159" t="s">
        <v>224</v>
      </c>
      <c r="E236" s="160" t="s">
        <v>371</v>
      </c>
      <c r="F236" s="161" t="s">
        <v>372</v>
      </c>
      <c r="G236" s="162" t="s">
        <v>227</v>
      </c>
      <c r="H236" s="163">
        <v>36.000999999999998</v>
      </c>
      <c r="I236" s="164"/>
      <c r="J236" s="163">
        <f>ROUND(I236*H236,3)</f>
        <v>0</v>
      </c>
      <c r="K236" s="161" t="s">
        <v>228</v>
      </c>
      <c r="L236" s="32"/>
      <c r="M236" s="165" t="s">
        <v>0</v>
      </c>
      <c r="N236" s="166" t="s">
        <v>39</v>
      </c>
      <c r="O236" s="55"/>
      <c r="P236" s="167">
        <f>O236*H236</f>
        <v>0</v>
      </c>
      <c r="Q236" s="167">
        <v>6.7000000000000002E-4</v>
      </c>
      <c r="R236" s="167">
        <f>Q236*H236</f>
        <v>2.412067E-2</v>
      </c>
      <c r="S236" s="167">
        <v>0</v>
      </c>
      <c r="T236" s="168">
        <f>S236*H236</f>
        <v>0</v>
      </c>
      <c r="AR236" s="169" t="s">
        <v>229</v>
      </c>
      <c r="AT236" s="169" t="s">
        <v>224</v>
      </c>
      <c r="AU236" s="169" t="s">
        <v>88</v>
      </c>
      <c r="AY236" s="17" t="s">
        <v>222</v>
      </c>
      <c r="BE236" s="170">
        <f>IF(N236="základná",J236,0)</f>
        <v>0</v>
      </c>
      <c r="BF236" s="170">
        <f>IF(N236="znížená",J236,0)</f>
        <v>0</v>
      </c>
      <c r="BG236" s="170">
        <f>IF(N236="zákl. prenesená",J236,0)</f>
        <v>0</v>
      </c>
      <c r="BH236" s="170">
        <f>IF(N236="zníž. prenesená",J236,0)</f>
        <v>0</v>
      </c>
      <c r="BI236" s="170">
        <f>IF(N236="nulová",J236,0)</f>
        <v>0</v>
      </c>
      <c r="BJ236" s="17" t="s">
        <v>88</v>
      </c>
      <c r="BK236" s="171">
        <f>ROUND(I236*H236,3)</f>
        <v>0</v>
      </c>
      <c r="BL236" s="17" t="s">
        <v>229</v>
      </c>
      <c r="BM236" s="169" t="s">
        <v>373</v>
      </c>
    </row>
    <row r="237" spans="2:65" s="13" customFormat="1" ht="11.25">
      <c r="B237" s="180"/>
      <c r="D237" s="173" t="s">
        <v>231</v>
      </c>
      <c r="E237" s="181" t="s">
        <v>0</v>
      </c>
      <c r="F237" s="182" t="s">
        <v>374</v>
      </c>
      <c r="H237" s="183">
        <v>1.3049999999999999</v>
      </c>
      <c r="I237" s="184"/>
      <c r="L237" s="180"/>
      <c r="M237" s="185"/>
      <c r="N237" s="186"/>
      <c r="O237" s="186"/>
      <c r="P237" s="186"/>
      <c r="Q237" s="186"/>
      <c r="R237" s="186"/>
      <c r="S237" s="186"/>
      <c r="T237" s="187"/>
      <c r="AT237" s="181" t="s">
        <v>231</v>
      </c>
      <c r="AU237" s="181" t="s">
        <v>88</v>
      </c>
      <c r="AV237" s="13" t="s">
        <v>88</v>
      </c>
      <c r="AW237" s="13" t="s">
        <v>28</v>
      </c>
      <c r="AX237" s="13" t="s">
        <v>73</v>
      </c>
      <c r="AY237" s="181" t="s">
        <v>222</v>
      </c>
    </row>
    <row r="238" spans="2:65" s="13" customFormat="1" ht="11.25">
      <c r="B238" s="180"/>
      <c r="D238" s="173" t="s">
        <v>231</v>
      </c>
      <c r="E238" s="181" t="s">
        <v>0</v>
      </c>
      <c r="F238" s="182" t="s">
        <v>375</v>
      </c>
      <c r="H238" s="183">
        <v>0.75600000000000001</v>
      </c>
      <c r="I238" s="184"/>
      <c r="L238" s="180"/>
      <c r="M238" s="185"/>
      <c r="N238" s="186"/>
      <c r="O238" s="186"/>
      <c r="P238" s="186"/>
      <c r="Q238" s="186"/>
      <c r="R238" s="186"/>
      <c r="S238" s="186"/>
      <c r="T238" s="187"/>
      <c r="AT238" s="181" t="s">
        <v>231</v>
      </c>
      <c r="AU238" s="181" t="s">
        <v>88</v>
      </c>
      <c r="AV238" s="13" t="s">
        <v>88</v>
      </c>
      <c r="AW238" s="13" t="s">
        <v>28</v>
      </c>
      <c r="AX238" s="13" t="s">
        <v>73</v>
      </c>
      <c r="AY238" s="181" t="s">
        <v>222</v>
      </c>
    </row>
    <row r="239" spans="2:65" s="13" customFormat="1" ht="11.25">
      <c r="B239" s="180"/>
      <c r="D239" s="173" t="s">
        <v>231</v>
      </c>
      <c r="E239" s="181" t="s">
        <v>0</v>
      </c>
      <c r="F239" s="182" t="s">
        <v>376</v>
      </c>
      <c r="H239" s="183">
        <v>2.2050000000000001</v>
      </c>
      <c r="I239" s="184"/>
      <c r="L239" s="180"/>
      <c r="M239" s="185"/>
      <c r="N239" s="186"/>
      <c r="O239" s="186"/>
      <c r="P239" s="186"/>
      <c r="Q239" s="186"/>
      <c r="R239" s="186"/>
      <c r="S239" s="186"/>
      <c r="T239" s="187"/>
      <c r="AT239" s="181" t="s">
        <v>231</v>
      </c>
      <c r="AU239" s="181" t="s">
        <v>88</v>
      </c>
      <c r="AV239" s="13" t="s">
        <v>88</v>
      </c>
      <c r="AW239" s="13" t="s">
        <v>28</v>
      </c>
      <c r="AX239" s="13" t="s">
        <v>73</v>
      </c>
      <c r="AY239" s="181" t="s">
        <v>222</v>
      </c>
    </row>
    <row r="240" spans="2:65" s="13" customFormat="1" ht="11.25">
      <c r="B240" s="180"/>
      <c r="D240" s="173" t="s">
        <v>231</v>
      </c>
      <c r="E240" s="181" t="s">
        <v>0</v>
      </c>
      <c r="F240" s="182" t="s">
        <v>377</v>
      </c>
      <c r="H240" s="183">
        <v>0.67700000000000005</v>
      </c>
      <c r="I240" s="184"/>
      <c r="L240" s="180"/>
      <c r="M240" s="185"/>
      <c r="N240" s="186"/>
      <c r="O240" s="186"/>
      <c r="P240" s="186"/>
      <c r="Q240" s="186"/>
      <c r="R240" s="186"/>
      <c r="S240" s="186"/>
      <c r="T240" s="187"/>
      <c r="AT240" s="181" t="s">
        <v>231</v>
      </c>
      <c r="AU240" s="181" t="s">
        <v>88</v>
      </c>
      <c r="AV240" s="13" t="s">
        <v>88</v>
      </c>
      <c r="AW240" s="13" t="s">
        <v>28</v>
      </c>
      <c r="AX240" s="13" t="s">
        <v>73</v>
      </c>
      <c r="AY240" s="181" t="s">
        <v>222</v>
      </c>
    </row>
    <row r="241" spans="2:65" s="13" customFormat="1" ht="11.25">
      <c r="B241" s="180"/>
      <c r="D241" s="173" t="s">
        <v>231</v>
      </c>
      <c r="E241" s="181" t="s">
        <v>0</v>
      </c>
      <c r="F241" s="182" t="s">
        <v>378</v>
      </c>
      <c r="H241" s="183">
        <v>7.8259999999999996</v>
      </c>
      <c r="I241" s="184"/>
      <c r="L241" s="180"/>
      <c r="M241" s="185"/>
      <c r="N241" s="186"/>
      <c r="O241" s="186"/>
      <c r="P241" s="186"/>
      <c r="Q241" s="186"/>
      <c r="R241" s="186"/>
      <c r="S241" s="186"/>
      <c r="T241" s="187"/>
      <c r="AT241" s="181" t="s">
        <v>231</v>
      </c>
      <c r="AU241" s="181" t="s">
        <v>88</v>
      </c>
      <c r="AV241" s="13" t="s">
        <v>88</v>
      </c>
      <c r="AW241" s="13" t="s">
        <v>28</v>
      </c>
      <c r="AX241" s="13" t="s">
        <v>73</v>
      </c>
      <c r="AY241" s="181" t="s">
        <v>222</v>
      </c>
    </row>
    <row r="242" spans="2:65" s="13" customFormat="1" ht="11.25">
      <c r="B242" s="180"/>
      <c r="D242" s="173" t="s">
        <v>231</v>
      </c>
      <c r="E242" s="181" t="s">
        <v>0</v>
      </c>
      <c r="F242" s="182" t="s">
        <v>379</v>
      </c>
      <c r="H242" s="183">
        <v>3.1989999999999998</v>
      </c>
      <c r="I242" s="184"/>
      <c r="L242" s="180"/>
      <c r="M242" s="185"/>
      <c r="N242" s="186"/>
      <c r="O242" s="186"/>
      <c r="P242" s="186"/>
      <c r="Q242" s="186"/>
      <c r="R242" s="186"/>
      <c r="S242" s="186"/>
      <c r="T242" s="187"/>
      <c r="AT242" s="181" t="s">
        <v>231</v>
      </c>
      <c r="AU242" s="181" t="s">
        <v>88</v>
      </c>
      <c r="AV242" s="13" t="s">
        <v>88</v>
      </c>
      <c r="AW242" s="13" t="s">
        <v>28</v>
      </c>
      <c r="AX242" s="13" t="s">
        <v>73</v>
      </c>
      <c r="AY242" s="181" t="s">
        <v>222</v>
      </c>
    </row>
    <row r="243" spans="2:65" s="12" customFormat="1" ht="11.25">
      <c r="B243" s="172"/>
      <c r="D243" s="173" t="s">
        <v>231</v>
      </c>
      <c r="E243" s="174" t="s">
        <v>0</v>
      </c>
      <c r="F243" s="175" t="s">
        <v>380</v>
      </c>
      <c r="H243" s="174" t="s">
        <v>0</v>
      </c>
      <c r="I243" s="176"/>
      <c r="L243" s="172"/>
      <c r="M243" s="177"/>
      <c r="N243" s="178"/>
      <c r="O243" s="178"/>
      <c r="P243" s="178"/>
      <c r="Q243" s="178"/>
      <c r="R243" s="178"/>
      <c r="S243" s="178"/>
      <c r="T243" s="179"/>
      <c r="AT243" s="174" t="s">
        <v>231</v>
      </c>
      <c r="AU243" s="174" t="s">
        <v>88</v>
      </c>
      <c r="AV243" s="12" t="s">
        <v>81</v>
      </c>
      <c r="AW243" s="12" t="s">
        <v>28</v>
      </c>
      <c r="AX243" s="12" t="s">
        <v>73</v>
      </c>
      <c r="AY243" s="174" t="s">
        <v>222</v>
      </c>
    </row>
    <row r="244" spans="2:65" s="13" customFormat="1" ht="11.25">
      <c r="B244" s="180"/>
      <c r="D244" s="173" t="s">
        <v>231</v>
      </c>
      <c r="E244" s="181" t="s">
        <v>0</v>
      </c>
      <c r="F244" s="182" t="s">
        <v>381</v>
      </c>
      <c r="H244" s="183">
        <v>15.768000000000001</v>
      </c>
      <c r="I244" s="184"/>
      <c r="L244" s="180"/>
      <c r="M244" s="185"/>
      <c r="N244" s="186"/>
      <c r="O244" s="186"/>
      <c r="P244" s="186"/>
      <c r="Q244" s="186"/>
      <c r="R244" s="186"/>
      <c r="S244" s="186"/>
      <c r="T244" s="187"/>
      <c r="AT244" s="181" t="s">
        <v>231</v>
      </c>
      <c r="AU244" s="181" t="s">
        <v>88</v>
      </c>
      <c r="AV244" s="13" t="s">
        <v>88</v>
      </c>
      <c r="AW244" s="13" t="s">
        <v>28</v>
      </c>
      <c r="AX244" s="13" t="s">
        <v>73</v>
      </c>
      <c r="AY244" s="181" t="s">
        <v>222</v>
      </c>
    </row>
    <row r="245" spans="2:65" s="13" customFormat="1" ht="11.25">
      <c r="B245" s="180"/>
      <c r="D245" s="173" t="s">
        <v>231</v>
      </c>
      <c r="E245" s="181" t="s">
        <v>0</v>
      </c>
      <c r="F245" s="182" t="s">
        <v>382</v>
      </c>
      <c r="H245" s="183">
        <v>4.2649999999999997</v>
      </c>
      <c r="I245" s="184"/>
      <c r="L245" s="180"/>
      <c r="M245" s="185"/>
      <c r="N245" s="186"/>
      <c r="O245" s="186"/>
      <c r="P245" s="186"/>
      <c r="Q245" s="186"/>
      <c r="R245" s="186"/>
      <c r="S245" s="186"/>
      <c r="T245" s="187"/>
      <c r="AT245" s="181" t="s">
        <v>231</v>
      </c>
      <c r="AU245" s="181" t="s">
        <v>88</v>
      </c>
      <c r="AV245" s="13" t="s">
        <v>88</v>
      </c>
      <c r="AW245" s="13" t="s">
        <v>28</v>
      </c>
      <c r="AX245" s="13" t="s">
        <v>73</v>
      </c>
      <c r="AY245" s="181" t="s">
        <v>222</v>
      </c>
    </row>
    <row r="246" spans="2:65" s="14" customFormat="1" ht="11.25">
      <c r="B246" s="188"/>
      <c r="D246" s="173" t="s">
        <v>231</v>
      </c>
      <c r="E246" s="189" t="s">
        <v>106</v>
      </c>
      <c r="F246" s="190" t="s">
        <v>238</v>
      </c>
      <c r="H246" s="191">
        <v>36.000999999999998</v>
      </c>
      <c r="I246" s="192"/>
      <c r="L246" s="188"/>
      <c r="M246" s="193"/>
      <c r="N246" s="194"/>
      <c r="O246" s="194"/>
      <c r="P246" s="194"/>
      <c r="Q246" s="194"/>
      <c r="R246" s="194"/>
      <c r="S246" s="194"/>
      <c r="T246" s="195"/>
      <c r="AT246" s="189" t="s">
        <v>231</v>
      </c>
      <c r="AU246" s="189" t="s">
        <v>88</v>
      </c>
      <c r="AV246" s="14" t="s">
        <v>229</v>
      </c>
      <c r="AW246" s="14" t="s">
        <v>28</v>
      </c>
      <c r="AX246" s="14" t="s">
        <v>81</v>
      </c>
      <c r="AY246" s="189" t="s">
        <v>222</v>
      </c>
    </row>
    <row r="247" spans="2:65" s="1" customFormat="1" ht="16.5" customHeight="1">
      <c r="B247" s="158"/>
      <c r="C247" s="159" t="s">
        <v>383</v>
      </c>
      <c r="D247" s="159" t="s">
        <v>224</v>
      </c>
      <c r="E247" s="160" t="s">
        <v>384</v>
      </c>
      <c r="F247" s="161" t="s">
        <v>385</v>
      </c>
      <c r="G247" s="162" t="s">
        <v>227</v>
      </c>
      <c r="H247" s="163">
        <v>36.000999999999998</v>
      </c>
      <c r="I247" s="164"/>
      <c r="J247" s="163">
        <f>ROUND(I247*H247,3)</f>
        <v>0</v>
      </c>
      <c r="K247" s="161" t="s">
        <v>228</v>
      </c>
      <c r="L247" s="32"/>
      <c r="M247" s="165" t="s">
        <v>0</v>
      </c>
      <c r="N247" s="166" t="s">
        <v>39</v>
      </c>
      <c r="O247" s="55"/>
      <c r="P247" s="167">
        <f>O247*H247</f>
        <v>0</v>
      </c>
      <c r="Q247" s="167">
        <v>0</v>
      </c>
      <c r="R247" s="167">
        <f>Q247*H247</f>
        <v>0</v>
      </c>
      <c r="S247" s="167">
        <v>0</v>
      </c>
      <c r="T247" s="168">
        <f>S247*H247</f>
        <v>0</v>
      </c>
      <c r="AR247" s="169" t="s">
        <v>229</v>
      </c>
      <c r="AT247" s="169" t="s">
        <v>224</v>
      </c>
      <c r="AU247" s="169" t="s">
        <v>88</v>
      </c>
      <c r="AY247" s="17" t="s">
        <v>222</v>
      </c>
      <c r="BE247" s="170">
        <f>IF(N247="základná",J247,0)</f>
        <v>0</v>
      </c>
      <c r="BF247" s="170">
        <f>IF(N247="znížená",J247,0)</f>
        <v>0</v>
      </c>
      <c r="BG247" s="170">
        <f>IF(N247="zákl. prenesená",J247,0)</f>
        <v>0</v>
      </c>
      <c r="BH247" s="170">
        <f>IF(N247="zníž. prenesená",J247,0)</f>
        <v>0</v>
      </c>
      <c r="BI247" s="170">
        <f>IF(N247="nulová",J247,0)</f>
        <v>0</v>
      </c>
      <c r="BJ247" s="17" t="s">
        <v>88</v>
      </c>
      <c r="BK247" s="171">
        <f>ROUND(I247*H247,3)</f>
        <v>0</v>
      </c>
      <c r="BL247" s="17" t="s">
        <v>229</v>
      </c>
      <c r="BM247" s="169" t="s">
        <v>386</v>
      </c>
    </row>
    <row r="248" spans="2:65" s="13" customFormat="1" ht="11.25">
      <c r="B248" s="180"/>
      <c r="D248" s="173" t="s">
        <v>231</v>
      </c>
      <c r="E248" s="181" t="s">
        <v>0</v>
      </c>
      <c r="F248" s="182" t="s">
        <v>106</v>
      </c>
      <c r="H248" s="183">
        <v>36.000999999999998</v>
      </c>
      <c r="I248" s="184"/>
      <c r="L248" s="180"/>
      <c r="M248" s="185"/>
      <c r="N248" s="186"/>
      <c r="O248" s="186"/>
      <c r="P248" s="186"/>
      <c r="Q248" s="186"/>
      <c r="R248" s="186"/>
      <c r="S248" s="186"/>
      <c r="T248" s="187"/>
      <c r="AT248" s="181" t="s">
        <v>231</v>
      </c>
      <c r="AU248" s="181" t="s">
        <v>88</v>
      </c>
      <c r="AV248" s="13" t="s">
        <v>88</v>
      </c>
      <c r="AW248" s="13" t="s">
        <v>28</v>
      </c>
      <c r="AX248" s="13" t="s">
        <v>81</v>
      </c>
      <c r="AY248" s="181" t="s">
        <v>222</v>
      </c>
    </row>
    <row r="249" spans="2:65" s="1" customFormat="1" ht="16.5" customHeight="1">
      <c r="B249" s="158"/>
      <c r="C249" s="159" t="s">
        <v>387</v>
      </c>
      <c r="D249" s="159" t="s">
        <v>224</v>
      </c>
      <c r="E249" s="160" t="s">
        <v>388</v>
      </c>
      <c r="F249" s="161" t="s">
        <v>389</v>
      </c>
      <c r="G249" s="162" t="s">
        <v>287</v>
      </c>
      <c r="H249" s="163">
        <v>0.24</v>
      </c>
      <c r="I249" s="164"/>
      <c r="J249" s="163">
        <f>ROUND(I249*H249,3)</f>
        <v>0</v>
      </c>
      <c r="K249" s="161" t="s">
        <v>228</v>
      </c>
      <c r="L249" s="32"/>
      <c r="M249" s="165" t="s">
        <v>0</v>
      </c>
      <c r="N249" s="166" t="s">
        <v>39</v>
      </c>
      <c r="O249" s="55"/>
      <c r="P249" s="167">
        <f>O249*H249</f>
        <v>0</v>
      </c>
      <c r="Q249" s="167">
        <v>1.01895</v>
      </c>
      <c r="R249" s="167">
        <f>Q249*H249</f>
        <v>0.24454799999999999</v>
      </c>
      <c r="S249" s="167">
        <v>0</v>
      </c>
      <c r="T249" s="168">
        <f>S249*H249</f>
        <v>0</v>
      </c>
      <c r="AR249" s="169" t="s">
        <v>229</v>
      </c>
      <c r="AT249" s="169" t="s">
        <v>224</v>
      </c>
      <c r="AU249" s="169" t="s">
        <v>88</v>
      </c>
      <c r="AY249" s="17" t="s">
        <v>222</v>
      </c>
      <c r="BE249" s="170">
        <f>IF(N249="základná",J249,0)</f>
        <v>0</v>
      </c>
      <c r="BF249" s="170">
        <f>IF(N249="znížená",J249,0)</f>
        <v>0</v>
      </c>
      <c r="BG249" s="170">
        <f>IF(N249="zákl. prenesená",J249,0)</f>
        <v>0</v>
      </c>
      <c r="BH249" s="170">
        <f>IF(N249="zníž. prenesená",J249,0)</f>
        <v>0</v>
      </c>
      <c r="BI249" s="170">
        <f>IF(N249="nulová",J249,0)</f>
        <v>0</v>
      </c>
      <c r="BJ249" s="17" t="s">
        <v>88</v>
      </c>
      <c r="BK249" s="171">
        <f>ROUND(I249*H249,3)</f>
        <v>0</v>
      </c>
      <c r="BL249" s="17" t="s">
        <v>229</v>
      </c>
      <c r="BM249" s="169" t="s">
        <v>390</v>
      </c>
    </row>
    <row r="250" spans="2:65" s="13" customFormat="1" ht="11.25">
      <c r="B250" s="180"/>
      <c r="D250" s="173" t="s">
        <v>231</v>
      </c>
      <c r="E250" s="181" t="s">
        <v>0</v>
      </c>
      <c r="F250" s="182" t="s">
        <v>391</v>
      </c>
      <c r="H250" s="183">
        <v>0.24</v>
      </c>
      <c r="I250" s="184"/>
      <c r="L250" s="180"/>
      <c r="M250" s="185"/>
      <c r="N250" s="186"/>
      <c r="O250" s="186"/>
      <c r="P250" s="186"/>
      <c r="Q250" s="186"/>
      <c r="R250" s="186"/>
      <c r="S250" s="186"/>
      <c r="T250" s="187"/>
      <c r="AT250" s="181" t="s">
        <v>231</v>
      </c>
      <c r="AU250" s="181" t="s">
        <v>88</v>
      </c>
      <c r="AV250" s="13" t="s">
        <v>88</v>
      </c>
      <c r="AW250" s="13" t="s">
        <v>28</v>
      </c>
      <c r="AX250" s="13" t="s">
        <v>81</v>
      </c>
      <c r="AY250" s="181" t="s">
        <v>222</v>
      </c>
    </row>
    <row r="251" spans="2:65" s="1" customFormat="1" ht="24" customHeight="1">
      <c r="B251" s="158"/>
      <c r="C251" s="159" t="s">
        <v>392</v>
      </c>
      <c r="D251" s="159" t="s">
        <v>224</v>
      </c>
      <c r="E251" s="160" t="s">
        <v>393</v>
      </c>
      <c r="F251" s="161" t="s">
        <v>394</v>
      </c>
      <c r="G251" s="162" t="s">
        <v>287</v>
      </c>
      <c r="H251" s="163">
        <v>0.16</v>
      </c>
      <c r="I251" s="164"/>
      <c r="J251" s="163">
        <f>ROUND(I251*H251,3)</f>
        <v>0</v>
      </c>
      <c r="K251" s="161" t="s">
        <v>228</v>
      </c>
      <c r="L251" s="32"/>
      <c r="M251" s="165" t="s">
        <v>0</v>
      </c>
      <c r="N251" s="166" t="s">
        <v>39</v>
      </c>
      <c r="O251" s="55"/>
      <c r="P251" s="167">
        <f>O251*H251</f>
        <v>0</v>
      </c>
      <c r="Q251" s="167">
        <v>1.002</v>
      </c>
      <c r="R251" s="167">
        <f>Q251*H251</f>
        <v>0.16031999999999999</v>
      </c>
      <c r="S251" s="167">
        <v>0</v>
      </c>
      <c r="T251" s="168">
        <f>S251*H251</f>
        <v>0</v>
      </c>
      <c r="AR251" s="169" t="s">
        <v>229</v>
      </c>
      <c r="AT251" s="169" t="s">
        <v>224</v>
      </c>
      <c r="AU251" s="169" t="s">
        <v>88</v>
      </c>
      <c r="AY251" s="17" t="s">
        <v>222</v>
      </c>
      <c r="BE251" s="170">
        <f>IF(N251="základná",J251,0)</f>
        <v>0</v>
      </c>
      <c r="BF251" s="170">
        <f>IF(N251="znížená",J251,0)</f>
        <v>0</v>
      </c>
      <c r="BG251" s="170">
        <f>IF(N251="zákl. prenesená",J251,0)</f>
        <v>0</v>
      </c>
      <c r="BH251" s="170">
        <f>IF(N251="zníž. prenesená",J251,0)</f>
        <v>0</v>
      </c>
      <c r="BI251" s="170">
        <f>IF(N251="nulová",J251,0)</f>
        <v>0</v>
      </c>
      <c r="BJ251" s="17" t="s">
        <v>88</v>
      </c>
      <c r="BK251" s="171">
        <f>ROUND(I251*H251,3)</f>
        <v>0</v>
      </c>
      <c r="BL251" s="17" t="s">
        <v>229</v>
      </c>
      <c r="BM251" s="169" t="s">
        <v>395</v>
      </c>
    </row>
    <row r="252" spans="2:65" s="13" customFormat="1" ht="11.25">
      <c r="B252" s="180"/>
      <c r="D252" s="173" t="s">
        <v>231</v>
      </c>
      <c r="E252" s="181" t="s">
        <v>0</v>
      </c>
      <c r="F252" s="182" t="s">
        <v>396</v>
      </c>
      <c r="H252" s="183">
        <v>0.16</v>
      </c>
      <c r="I252" s="184"/>
      <c r="L252" s="180"/>
      <c r="M252" s="185"/>
      <c r="N252" s="186"/>
      <c r="O252" s="186"/>
      <c r="P252" s="186"/>
      <c r="Q252" s="186"/>
      <c r="R252" s="186"/>
      <c r="S252" s="186"/>
      <c r="T252" s="187"/>
      <c r="AT252" s="181" t="s">
        <v>231</v>
      </c>
      <c r="AU252" s="181" t="s">
        <v>88</v>
      </c>
      <c r="AV252" s="13" t="s">
        <v>88</v>
      </c>
      <c r="AW252" s="13" t="s">
        <v>28</v>
      </c>
      <c r="AX252" s="13" t="s">
        <v>81</v>
      </c>
      <c r="AY252" s="181" t="s">
        <v>222</v>
      </c>
    </row>
    <row r="253" spans="2:65" s="1" customFormat="1" ht="16.5" customHeight="1">
      <c r="B253" s="158"/>
      <c r="C253" s="159" t="s">
        <v>397</v>
      </c>
      <c r="D253" s="159" t="s">
        <v>224</v>
      </c>
      <c r="E253" s="160" t="s">
        <v>398</v>
      </c>
      <c r="F253" s="161" t="s">
        <v>399</v>
      </c>
      <c r="G253" s="162" t="s">
        <v>400</v>
      </c>
      <c r="H253" s="163">
        <v>3</v>
      </c>
      <c r="I253" s="164"/>
      <c r="J253" s="163">
        <f>ROUND(I253*H253,3)</f>
        <v>0</v>
      </c>
      <c r="K253" s="161" t="s">
        <v>0</v>
      </c>
      <c r="L253" s="32"/>
      <c r="M253" s="165" t="s">
        <v>0</v>
      </c>
      <c r="N253" s="166" t="s">
        <v>39</v>
      </c>
      <c r="O253" s="55"/>
      <c r="P253" s="167">
        <f>O253*H253</f>
        <v>0</v>
      </c>
      <c r="Q253" s="167">
        <v>9.1500000000000001E-3</v>
      </c>
      <c r="R253" s="167">
        <f>Q253*H253</f>
        <v>2.7450000000000002E-2</v>
      </c>
      <c r="S253" s="167">
        <v>0</v>
      </c>
      <c r="T253" s="168">
        <f>S253*H253</f>
        <v>0</v>
      </c>
      <c r="AR253" s="169" t="s">
        <v>229</v>
      </c>
      <c r="AT253" s="169" t="s">
        <v>224</v>
      </c>
      <c r="AU253" s="169" t="s">
        <v>88</v>
      </c>
      <c r="AY253" s="17" t="s">
        <v>222</v>
      </c>
      <c r="BE253" s="170">
        <f>IF(N253="základná",J253,0)</f>
        <v>0</v>
      </c>
      <c r="BF253" s="170">
        <f>IF(N253="znížená",J253,0)</f>
        <v>0</v>
      </c>
      <c r="BG253" s="170">
        <f>IF(N253="zákl. prenesená",J253,0)</f>
        <v>0</v>
      </c>
      <c r="BH253" s="170">
        <f>IF(N253="zníž. prenesená",J253,0)</f>
        <v>0</v>
      </c>
      <c r="BI253" s="170">
        <f>IF(N253="nulová",J253,0)</f>
        <v>0</v>
      </c>
      <c r="BJ253" s="17" t="s">
        <v>88</v>
      </c>
      <c r="BK253" s="171">
        <f>ROUND(I253*H253,3)</f>
        <v>0</v>
      </c>
      <c r="BL253" s="17" t="s">
        <v>229</v>
      </c>
      <c r="BM253" s="169" t="s">
        <v>401</v>
      </c>
    </row>
    <row r="254" spans="2:65" s="1" customFormat="1" ht="24" customHeight="1">
      <c r="B254" s="158"/>
      <c r="C254" s="159" t="s">
        <v>402</v>
      </c>
      <c r="D254" s="159" t="s">
        <v>224</v>
      </c>
      <c r="E254" s="160" t="s">
        <v>403</v>
      </c>
      <c r="F254" s="161" t="s">
        <v>404</v>
      </c>
      <c r="G254" s="162" t="s">
        <v>227</v>
      </c>
      <c r="H254" s="163">
        <v>6</v>
      </c>
      <c r="I254" s="164"/>
      <c r="J254" s="163">
        <f>ROUND(I254*H254,3)</f>
        <v>0</v>
      </c>
      <c r="K254" s="161" t="s">
        <v>228</v>
      </c>
      <c r="L254" s="32"/>
      <c r="M254" s="165" t="s">
        <v>0</v>
      </c>
      <c r="N254" s="166" t="s">
        <v>39</v>
      </c>
      <c r="O254" s="55"/>
      <c r="P254" s="167">
        <f>O254*H254</f>
        <v>0</v>
      </c>
      <c r="Q254" s="167">
        <v>3.0000000000000001E-5</v>
      </c>
      <c r="R254" s="167">
        <f>Q254*H254</f>
        <v>1.8000000000000001E-4</v>
      </c>
      <c r="S254" s="167">
        <v>0</v>
      </c>
      <c r="T254" s="168">
        <f>S254*H254</f>
        <v>0</v>
      </c>
      <c r="AR254" s="169" t="s">
        <v>229</v>
      </c>
      <c r="AT254" s="169" t="s">
        <v>224</v>
      </c>
      <c r="AU254" s="169" t="s">
        <v>88</v>
      </c>
      <c r="AY254" s="17" t="s">
        <v>222</v>
      </c>
      <c r="BE254" s="170">
        <f>IF(N254="základná",J254,0)</f>
        <v>0</v>
      </c>
      <c r="BF254" s="170">
        <f>IF(N254="znížená",J254,0)</f>
        <v>0</v>
      </c>
      <c r="BG254" s="170">
        <f>IF(N254="zákl. prenesená",J254,0)</f>
        <v>0</v>
      </c>
      <c r="BH254" s="170">
        <f>IF(N254="zníž. prenesená",J254,0)</f>
        <v>0</v>
      </c>
      <c r="BI254" s="170">
        <f>IF(N254="nulová",J254,0)</f>
        <v>0</v>
      </c>
      <c r="BJ254" s="17" t="s">
        <v>88</v>
      </c>
      <c r="BK254" s="171">
        <f>ROUND(I254*H254,3)</f>
        <v>0</v>
      </c>
      <c r="BL254" s="17" t="s">
        <v>229</v>
      </c>
      <c r="BM254" s="169" t="s">
        <v>405</v>
      </c>
    </row>
    <row r="255" spans="2:65" s="13" customFormat="1" ht="11.25">
      <c r="B255" s="180"/>
      <c r="D255" s="173" t="s">
        <v>231</v>
      </c>
      <c r="E255" s="181" t="s">
        <v>0</v>
      </c>
      <c r="F255" s="182" t="s">
        <v>406</v>
      </c>
      <c r="H255" s="183">
        <v>6</v>
      </c>
      <c r="I255" s="184"/>
      <c r="L255" s="180"/>
      <c r="M255" s="185"/>
      <c r="N255" s="186"/>
      <c r="O255" s="186"/>
      <c r="P255" s="186"/>
      <c r="Q255" s="186"/>
      <c r="R255" s="186"/>
      <c r="S255" s="186"/>
      <c r="T255" s="187"/>
      <c r="AT255" s="181" t="s">
        <v>231</v>
      </c>
      <c r="AU255" s="181" t="s">
        <v>88</v>
      </c>
      <c r="AV255" s="13" t="s">
        <v>88</v>
      </c>
      <c r="AW255" s="13" t="s">
        <v>28</v>
      </c>
      <c r="AX255" s="13" t="s">
        <v>81</v>
      </c>
      <c r="AY255" s="181" t="s">
        <v>222</v>
      </c>
    </row>
    <row r="256" spans="2:65" s="1" customFormat="1" ht="24" customHeight="1">
      <c r="B256" s="158"/>
      <c r="C256" s="196" t="s">
        <v>407</v>
      </c>
      <c r="D256" s="196" t="s">
        <v>301</v>
      </c>
      <c r="E256" s="197" t="s">
        <v>408</v>
      </c>
      <c r="F256" s="198" t="s">
        <v>409</v>
      </c>
      <c r="G256" s="199" t="s">
        <v>227</v>
      </c>
      <c r="H256" s="200">
        <v>6.12</v>
      </c>
      <c r="I256" s="201"/>
      <c r="J256" s="200">
        <f>ROUND(I256*H256,3)</f>
        <v>0</v>
      </c>
      <c r="K256" s="198" t="s">
        <v>0</v>
      </c>
      <c r="L256" s="202"/>
      <c r="M256" s="203" t="s">
        <v>0</v>
      </c>
      <c r="N256" s="204" t="s">
        <v>39</v>
      </c>
      <c r="O256" s="55"/>
      <c r="P256" s="167">
        <f>O256*H256</f>
        <v>0</v>
      </c>
      <c r="Q256" s="167">
        <v>8.0000000000000002E-3</v>
      </c>
      <c r="R256" s="167">
        <f>Q256*H256</f>
        <v>4.8960000000000004E-2</v>
      </c>
      <c r="S256" s="167">
        <v>0</v>
      </c>
      <c r="T256" s="168">
        <f>S256*H256</f>
        <v>0</v>
      </c>
      <c r="AR256" s="169" t="s">
        <v>271</v>
      </c>
      <c r="AT256" s="169" t="s">
        <v>301</v>
      </c>
      <c r="AU256" s="169" t="s">
        <v>88</v>
      </c>
      <c r="AY256" s="17" t="s">
        <v>222</v>
      </c>
      <c r="BE256" s="170">
        <f>IF(N256="základná",J256,0)</f>
        <v>0</v>
      </c>
      <c r="BF256" s="170">
        <f>IF(N256="znížená",J256,0)</f>
        <v>0</v>
      </c>
      <c r="BG256" s="170">
        <f>IF(N256="zákl. prenesená",J256,0)</f>
        <v>0</v>
      </c>
      <c r="BH256" s="170">
        <f>IF(N256="zníž. prenesená",J256,0)</f>
        <v>0</v>
      </c>
      <c r="BI256" s="170">
        <f>IF(N256="nulová",J256,0)</f>
        <v>0</v>
      </c>
      <c r="BJ256" s="17" t="s">
        <v>88</v>
      </c>
      <c r="BK256" s="171">
        <f>ROUND(I256*H256,3)</f>
        <v>0</v>
      </c>
      <c r="BL256" s="17" t="s">
        <v>229</v>
      </c>
      <c r="BM256" s="169" t="s">
        <v>410</v>
      </c>
    </row>
    <row r="257" spans="2:65" s="13" customFormat="1" ht="11.25">
      <c r="B257" s="180"/>
      <c r="D257" s="173" t="s">
        <v>231</v>
      </c>
      <c r="E257" s="181" t="s">
        <v>0</v>
      </c>
      <c r="F257" s="182" t="s">
        <v>411</v>
      </c>
      <c r="H257" s="183">
        <v>6.12</v>
      </c>
      <c r="I257" s="184"/>
      <c r="L257" s="180"/>
      <c r="M257" s="185"/>
      <c r="N257" s="186"/>
      <c r="O257" s="186"/>
      <c r="P257" s="186"/>
      <c r="Q257" s="186"/>
      <c r="R257" s="186"/>
      <c r="S257" s="186"/>
      <c r="T257" s="187"/>
      <c r="AT257" s="181" t="s">
        <v>231</v>
      </c>
      <c r="AU257" s="181" t="s">
        <v>88</v>
      </c>
      <c r="AV257" s="13" t="s">
        <v>88</v>
      </c>
      <c r="AW257" s="13" t="s">
        <v>28</v>
      </c>
      <c r="AX257" s="13" t="s">
        <v>81</v>
      </c>
      <c r="AY257" s="181" t="s">
        <v>222</v>
      </c>
    </row>
    <row r="258" spans="2:65" s="11" customFormat="1" ht="22.9" customHeight="1">
      <c r="B258" s="145"/>
      <c r="D258" s="146" t="s">
        <v>72</v>
      </c>
      <c r="E258" s="156" t="s">
        <v>242</v>
      </c>
      <c r="F258" s="156" t="s">
        <v>412</v>
      </c>
      <c r="I258" s="148"/>
      <c r="J258" s="157">
        <f>BK258</f>
        <v>0</v>
      </c>
      <c r="L258" s="145"/>
      <c r="M258" s="150"/>
      <c r="N258" s="151"/>
      <c r="O258" s="151"/>
      <c r="P258" s="152">
        <f>SUM(P259:P326)</f>
        <v>0</v>
      </c>
      <c r="Q258" s="151"/>
      <c r="R258" s="152">
        <f>SUM(R259:R326)</f>
        <v>65.012747570000002</v>
      </c>
      <c r="S258" s="151"/>
      <c r="T258" s="153">
        <f>SUM(T259:T326)</f>
        <v>0</v>
      </c>
      <c r="AR258" s="146" t="s">
        <v>81</v>
      </c>
      <c r="AT258" s="154" t="s">
        <v>72</v>
      </c>
      <c r="AU258" s="154" t="s">
        <v>81</v>
      </c>
      <c r="AY258" s="146" t="s">
        <v>222</v>
      </c>
      <c r="BK258" s="155">
        <f>SUM(BK259:BK326)</f>
        <v>0</v>
      </c>
    </row>
    <row r="259" spans="2:65" s="1" customFormat="1" ht="24" customHeight="1">
      <c r="B259" s="158"/>
      <c r="C259" s="159" t="s">
        <v>413</v>
      </c>
      <c r="D259" s="159" t="s">
        <v>224</v>
      </c>
      <c r="E259" s="160" t="s">
        <v>414</v>
      </c>
      <c r="F259" s="161" t="s">
        <v>415</v>
      </c>
      <c r="G259" s="162" t="s">
        <v>245</v>
      </c>
      <c r="H259" s="163">
        <v>48.070999999999998</v>
      </c>
      <c r="I259" s="164"/>
      <c r="J259" s="163">
        <f>ROUND(I259*H259,3)</f>
        <v>0</v>
      </c>
      <c r="K259" s="161" t="s">
        <v>228</v>
      </c>
      <c r="L259" s="32"/>
      <c r="M259" s="165" t="s">
        <v>0</v>
      </c>
      <c r="N259" s="166" t="s">
        <v>39</v>
      </c>
      <c r="O259" s="55"/>
      <c r="P259" s="167">
        <f>O259*H259</f>
        <v>0</v>
      </c>
      <c r="Q259" s="167">
        <v>0.93640999999999996</v>
      </c>
      <c r="R259" s="167">
        <f>Q259*H259</f>
        <v>45.014165109999993</v>
      </c>
      <c r="S259" s="167">
        <v>0</v>
      </c>
      <c r="T259" s="168">
        <f>S259*H259</f>
        <v>0</v>
      </c>
      <c r="AR259" s="169" t="s">
        <v>229</v>
      </c>
      <c r="AT259" s="169" t="s">
        <v>224</v>
      </c>
      <c r="AU259" s="169" t="s">
        <v>88</v>
      </c>
      <c r="AY259" s="17" t="s">
        <v>222</v>
      </c>
      <c r="BE259" s="170">
        <f>IF(N259="základná",J259,0)</f>
        <v>0</v>
      </c>
      <c r="BF259" s="170">
        <f>IF(N259="znížená",J259,0)</f>
        <v>0</v>
      </c>
      <c r="BG259" s="170">
        <f>IF(N259="zákl. prenesená",J259,0)</f>
        <v>0</v>
      </c>
      <c r="BH259" s="170">
        <f>IF(N259="zníž. prenesená",J259,0)</f>
        <v>0</v>
      </c>
      <c r="BI259" s="170">
        <f>IF(N259="nulová",J259,0)</f>
        <v>0</v>
      </c>
      <c r="BJ259" s="17" t="s">
        <v>88</v>
      </c>
      <c r="BK259" s="171">
        <f>ROUND(I259*H259,3)</f>
        <v>0</v>
      </c>
      <c r="BL259" s="17" t="s">
        <v>229</v>
      </c>
      <c r="BM259" s="169" t="s">
        <v>416</v>
      </c>
    </row>
    <row r="260" spans="2:65" s="13" customFormat="1" ht="11.25">
      <c r="B260" s="180"/>
      <c r="D260" s="173" t="s">
        <v>231</v>
      </c>
      <c r="E260" s="181" t="s">
        <v>0</v>
      </c>
      <c r="F260" s="182" t="s">
        <v>417</v>
      </c>
      <c r="H260" s="183">
        <v>50.826000000000001</v>
      </c>
      <c r="I260" s="184"/>
      <c r="L260" s="180"/>
      <c r="M260" s="185"/>
      <c r="N260" s="186"/>
      <c r="O260" s="186"/>
      <c r="P260" s="186"/>
      <c r="Q260" s="186"/>
      <c r="R260" s="186"/>
      <c r="S260" s="186"/>
      <c r="T260" s="187"/>
      <c r="AT260" s="181" t="s">
        <v>231</v>
      </c>
      <c r="AU260" s="181" t="s">
        <v>88</v>
      </c>
      <c r="AV260" s="13" t="s">
        <v>88</v>
      </c>
      <c r="AW260" s="13" t="s">
        <v>28</v>
      </c>
      <c r="AX260" s="13" t="s">
        <v>73</v>
      </c>
      <c r="AY260" s="181" t="s">
        <v>222</v>
      </c>
    </row>
    <row r="261" spans="2:65" s="13" customFormat="1" ht="11.25">
      <c r="B261" s="180"/>
      <c r="D261" s="173" t="s">
        <v>231</v>
      </c>
      <c r="E261" s="181" t="s">
        <v>0</v>
      </c>
      <c r="F261" s="182" t="s">
        <v>418</v>
      </c>
      <c r="H261" s="183">
        <v>-2.7549999999999999</v>
      </c>
      <c r="I261" s="184"/>
      <c r="L261" s="180"/>
      <c r="M261" s="185"/>
      <c r="N261" s="186"/>
      <c r="O261" s="186"/>
      <c r="P261" s="186"/>
      <c r="Q261" s="186"/>
      <c r="R261" s="186"/>
      <c r="S261" s="186"/>
      <c r="T261" s="187"/>
      <c r="AT261" s="181" t="s">
        <v>231</v>
      </c>
      <c r="AU261" s="181" t="s">
        <v>88</v>
      </c>
      <c r="AV261" s="13" t="s">
        <v>88</v>
      </c>
      <c r="AW261" s="13" t="s">
        <v>28</v>
      </c>
      <c r="AX261" s="13" t="s">
        <v>73</v>
      </c>
      <c r="AY261" s="181" t="s">
        <v>222</v>
      </c>
    </row>
    <row r="262" spans="2:65" s="14" customFormat="1" ht="11.25">
      <c r="B262" s="188"/>
      <c r="D262" s="173" t="s">
        <v>231</v>
      </c>
      <c r="E262" s="189" t="s">
        <v>0</v>
      </c>
      <c r="F262" s="190" t="s">
        <v>238</v>
      </c>
      <c r="H262" s="191">
        <v>48.070999999999998</v>
      </c>
      <c r="I262" s="192"/>
      <c r="L262" s="188"/>
      <c r="M262" s="193"/>
      <c r="N262" s="194"/>
      <c r="O262" s="194"/>
      <c r="P262" s="194"/>
      <c r="Q262" s="194"/>
      <c r="R262" s="194"/>
      <c r="S262" s="194"/>
      <c r="T262" s="195"/>
      <c r="AT262" s="189" t="s">
        <v>231</v>
      </c>
      <c r="AU262" s="189" t="s">
        <v>88</v>
      </c>
      <c r="AV262" s="14" t="s">
        <v>229</v>
      </c>
      <c r="AW262" s="14" t="s">
        <v>28</v>
      </c>
      <c r="AX262" s="14" t="s">
        <v>81</v>
      </c>
      <c r="AY262" s="189" t="s">
        <v>222</v>
      </c>
    </row>
    <row r="263" spans="2:65" s="1" customFormat="1" ht="24" customHeight="1">
      <c r="B263" s="158"/>
      <c r="C263" s="159" t="s">
        <v>419</v>
      </c>
      <c r="D263" s="159" t="s">
        <v>224</v>
      </c>
      <c r="E263" s="160" t="s">
        <v>420</v>
      </c>
      <c r="F263" s="161" t="s">
        <v>421</v>
      </c>
      <c r="G263" s="162" t="s">
        <v>245</v>
      </c>
      <c r="H263" s="163">
        <v>9.4879999999999995</v>
      </c>
      <c r="I263" s="164"/>
      <c r="J263" s="163">
        <f>ROUND(I263*H263,3)</f>
        <v>0</v>
      </c>
      <c r="K263" s="161" t="s">
        <v>228</v>
      </c>
      <c r="L263" s="32"/>
      <c r="M263" s="165" t="s">
        <v>0</v>
      </c>
      <c r="N263" s="166" t="s">
        <v>39</v>
      </c>
      <c r="O263" s="55"/>
      <c r="P263" s="167">
        <f>O263*H263</f>
        <v>0</v>
      </c>
      <c r="Q263" s="167">
        <v>0.97257000000000005</v>
      </c>
      <c r="R263" s="167">
        <f>Q263*H263</f>
        <v>9.2277441600000003</v>
      </c>
      <c r="S263" s="167">
        <v>0</v>
      </c>
      <c r="T263" s="168">
        <f>S263*H263</f>
        <v>0</v>
      </c>
      <c r="AR263" s="169" t="s">
        <v>229</v>
      </c>
      <c r="AT263" s="169" t="s">
        <v>224</v>
      </c>
      <c r="AU263" s="169" t="s">
        <v>88</v>
      </c>
      <c r="AY263" s="17" t="s">
        <v>222</v>
      </c>
      <c r="BE263" s="170">
        <f>IF(N263="základná",J263,0)</f>
        <v>0</v>
      </c>
      <c r="BF263" s="170">
        <f>IF(N263="znížená",J263,0)</f>
        <v>0</v>
      </c>
      <c r="BG263" s="170">
        <f>IF(N263="zákl. prenesená",J263,0)</f>
        <v>0</v>
      </c>
      <c r="BH263" s="170">
        <f>IF(N263="zníž. prenesená",J263,0)</f>
        <v>0</v>
      </c>
      <c r="BI263" s="170">
        <f>IF(N263="nulová",J263,0)</f>
        <v>0</v>
      </c>
      <c r="BJ263" s="17" t="s">
        <v>88</v>
      </c>
      <c r="BK263" s="171">
        <f>ROUND(I263*H263,3)</f>
        <v>0</v>
      </c>
      <c r="BL263" s="17" t="s">
        <v>229</v>
      </c>
      <c r="BM263" s="169" t="s">
        <v>422</v>
      </c>
    </row>
    <row r="264" spans="2:65" s="13" customFormat="1" ht="11.25">
      <c r="B264" s="180"/>
      <c r="D264" s="173" t="s">
        <v>231</v>
      </c>
      <c r="E264" s="181" t="s">
        <v>0</v>
      </c>
      <c r="F264" s="182" t="s">
        <v>423</v>
      </c>
      <c r="H264" s="183">
        <v>11.288</v>
      </c>
      <c r="I264" s="184"/>
      <c r="L264" s="180"/>
      <c r="M264" s="185"/>
      <c r="N264" s="186"/>
      <c r="O264" s="186"/>
      <c r="P264" s="186"/>
      <c r="Q264" s="186"/>
      <c r="R264" s="186"/>
      <c r="S264" s="186"/>
      <c r="T264" s="187"/>
      <c r="AT264" s="181" t="s">
        <v>231</v>
      </c>
      <c r="AU264" s="181" t="s">
        <v>88</v>
      </c>
      <c r="AV264" s="13" t="s">
        <v>88</v>
      </c>
      <c r="AW264" s="13" t="s">
        <v>28</v>
      </c>
      <c r="AX264" s="13" t="s">
        <v>73</v>
      </c>
      <c r="AY264" s="181" t="s">
        <v>222</v>
      </c>
    </row>
    <row r="265" spans="2:65" s="13" customFormat="1" ht="11.25">
      <c r="B265" s="180"/>
      <c r="D265" s="173" t="s">
        <v>231</v>
      </c>
      <c r="E265" s="181" t="s">
        <v>0</v>
      </c>
      <c r="F265" s="182" t="s">
        <v>424</v>
      </c>
      <c r="H265" s="183">
        <v>-1.8</v>
      </c>
      <c r="I265" s="184"/>
      <c r="L265" s="180"/>
      <c r="M265" s="185"/>
      <c r="N265" s="186"/>
      <c r="O265" s="186"/>
      <c r="P265" s="186"/>
      <c r="Q265" s="186"/>
      <c r="R265" s="186"/>
      <c r="S265" s="186"/>
      <c r="T265" s="187"/>
      <c r="AT265" s="181" t="s">
        <v>231</v>
      </c>
      <c r="AU265" s="181" t="s">
        <v>88</v>
      </c>
      <c r="AV265" s="13" t="s">
        <v>88</v>
      </c>
      <c r="AW265" s="13" t="s">
        <v>28</v>
      </c>
      <c r="AX265" s="13" t="s">
        <v>73</v>
      </c>
      <c r="AY265" s="181" t="s">
        <v>222</v>
      </c>
    </row>
    <row r="266" spans="2:65" s="14" customFormat="1" ht="11.25">
      <c r="B266" s="188"/>
      <c r="D266" s="173" t="s">
        <v>231</v>
      </c>
      <c r="E266" s="189" t="s">
        <v>0</v>
      </c>
      <c r="F266" s="190" t="s">
        <v>238</v>
      </c>
      <c r="H266" s="191">
        <v>9.4879999999999995</v>
      </c>
      <c r="I266" s="192"/>
      <c r="L266" s="188"/>
      <c r="M266" s="193"/>
      <c r="N266" s="194"/>
      <c r="O266" s="194"/>
      <c r="P266" s="194"/>
      <c r="Q266" s="194"/>
      <c r="R266" s="194"/>
      <c r="S266" s="194"/>
      <c r="T266" s="195"/>
      <c r="AT266" s="189" t="s">
        <v>231</v>
      </c>
      <c r="AU266" s="189" t="s">
        <v>88</v>
      </c>
      <c r="AV266" s="14" t="s">
        <v>229</v>
      </c>
      <c r="AW266" s="14" t="s">
        <v>28</v>
      </c>
      <c r="AX266" s="14" t="s">
        <v>81</v>
      </c>
      <c r="AY266" s="189" t="s">
        <v>222</v>
      </c>
    </row>
    <row r="267" spans="2:65" s="1" customFormat="1" ht="24" customHeight="1">
      <c r="B267" s="158"/>
      <c r="C267" s="159" t="s">
        <v>425</v>
      </c>
      <c r="D267" s="159" t="s">
        <v>224</v>
      </c>
      <c r="E267" s="160" t="s">
        <v>426</v>
      </c>
      <c r="F267" s="161" t="s">
        <v>427</v>
      </c>
      <c r="G267" s="162" t="s">
        <v>245</v>
      </c>
      <c r="H267" s="163">
        <v>2.6720000000000002</v>
      </c>
      <c r="I267" s="164"/>
      <c r="J267" s="163">
        <f>ROUND(I267*H267,3)</f>
        <v>0</v>
      </c>
      <c r="K267" s="161" t="s">
        <v>228</v>
      </c>
      <c r="L267" s="32"/>
      <c r="M267" s="165" t="s">
        <v>0</v>
      </c>
      <c r="N267" s="166" t="s">
        <v>39</v>
      </c>
      <c r="O267" s="55"/>
      <c r="P267" s="167">
        <f>O267*H267</f>
        <v>0</v>
      </c>
      <c r="Q267" s="167">
        <v>0.98987999999999998</v>
      </c>
      <c r="R267" s="167">
        <f>Q267*H267</f>
        <v>2.6449593600000001</v>
      </c>
      <c r="S267" s="167">
        <v>0</v>
      </c>
      <c r="T267" s="168">
        <f>S267*H267</f>
        <v>0</v>
      </c>
      <c r="AR267" s="169" t="s">
        <v>229</v>
      </c>
      <c r="AT267" s="169" t="s">
        <v>224</v>
      </c>
      <c r="AU267" s="169" t="s">
        <v>88</v>
      </c>
      <c r="AY267" s="17" t="s">
        <v>222</v>
      </c>
      <c r="BE267" s="170">
        <f>IF(N267="základná",J267,0)</f>
        <v>0</v>
      </c>
      <c r="BF267" s="170">
        <f>IF(N267="znížená",J267,0)</f>
        <v>0</v>
      </c>
      <c r="BG267" s="170">
        <f>IF(N267="zákl. prenesená",J267,0)</f>
        <v>0</v>
      </c>
      <c r="BH267" s="170">
        <f>IF(N267="zníž. prenesená",J267,0)</f>
        <v>0</v>
      </c>
      <c r="BI267" s="170">
        <f>IF(N267="nulová",J267,0)</f>
        <v>0</v>
      </c>
      <c r="BJ267" s="17" t="s">
        <v>88</v>
      </c>
      <c r="BK267" s="171">
        <f>ROUND(I267*H267,3)</f>
        <v>0</v>
      </c>
      <c r="BL267" s="17" t="s">
        <v>229</v>
      </c>
      <c r="BM267" s="169" t="s">
        <v>428</v>
      </c>
    </row>
    <row r="268" spans="2:65" s="12" customFormat="1" ht="11.25">
      <c r="B268" s="172"/>
      <c r="D268" s="173" t="s">
        <v>231</v>
      </c>
      <c r="E268" s="174" t="s">
        <v>0</v>
      </c>
      <c r="F268" s="175" t="s">
        <v>429</v>
      </c>
      <c r="H268" s="174" t="s">
        <v>0</v>
      </c>
      <c r="I268" s="176"/>
      <c r="L268" s="172"/>
      <c r="M268" s="177"/>
      <c r="N268" s="178"/>
      <c r="O268" s="178"/>
      <c r="P268" s="178"/>
      <c r="Q268" s="178"/>
      <c r="R268" s="178"/>
      <c r="S268" s="178"/>
      <c r="T268" s="179"/>
      <c r="AT268" s="174" t="s">
        <v>231</v>
      </c>
      <c r="AU268" s="174" t="s">
        <v>88</v>
      </c>
      <c r="AV268" s="12" t="s">
        <v>81</v>
      </c>
      <c r="AW268" s="12" t="s">
        <v>28</v>
      </c>
      <c r="AX268" s="12" t="s">
        <v>73</v>
      </c>
      <c r="AY268" s="174" t="s">
        <v>222</v>
      </c>
    </row>
    <row r="269" spans="2:65" s="13" customFormat="1" ht="11.25">
      <c r="B269" s="180"/>
      <c r="D269" s="173" t="s">
        <v>231</v>
      </c>
      <c r="E269" s="181" t="s">
        <v>0</v>
      </c>
      <c r="F269" s="182" t="s">
        <v>430</v>
      </c>
      <c r="H269" s="183">
        <v>2.6720000000000002</v>
      </c>
      <c r="I269" s="184"/>
      <c r="L269" s="180"/>
      <c r="M269" s="185"/>
      <c r="N269" s="186"/>
      <c r="O269" s="186"/>
      <c r="P269" s="186"/>
      <c r="Q269" s="186"/>
      <c r="R269" s="186"/>
      <c r="S269" s="186"/>
      <c r="T269" s="187"/>
      <c r="AT269" s="181" t="s">
        <v>231</v>
      </c>
      <c r="AU269" s="181" t="s">
        <v>88</v>
      </c>
      <c r="AV269" s="13" t="s">
        <v>88</v>
      </c>
      <c r="AW269" s="13" t="s">
        <v>28</v>
      </c>
      <c r="AX269" s="13" t="s">
        <v>81</v>
      </c>
      <c r="AY269" s="181" t="s">
        <v>222</v>
      </c>
    </row>
    <row r="270" spans="2:65" s="1" customFormat="1" ht="24" customHeight="1">
      <c r="B270" s="158"/>
      <c r="C270" s="159" t="s">
        <v>431</v>
      </c>
      <c r="D270" s="159" t="s">
        <v>224</v>
      </c>
      <c r="E270" s="160" t="s">
        <v>432</v>
      </c>
      <c r="F270" s="161" t="s">
        <v>433</v>
      </c>
      <c r="G270" s="162" t="s">
        <v>400</v>
      </c>
      <c r="H270" s="163">
        <v>2</v>
      </c>
      <c r="I270" s="164"/>
      <c r="J270" s="163">
        <f>ROUND(I270*H270,3)</f>
        <v>0</v>
      </c>
      <c r="K270" s="161" t="s">
        <v>228</v>
      </c>
      <c r="L270" s="32"/>
      <c r="M270" s="165" t="s">
        <v>0</v>
      </c>
      <c r="N270" s="166" t="s">
        <v>39</v>
      </c>
      <c r="O270" s="55"/>
      <c r="P270" s="167">
        <f>O270*H270</f>
        <v>0</v>
      </c>
      <c r="Q270" s="167">
        <v>1.983E-2</v>
      </c>
      <c r="R270" s="167">
        <f>Q270*H270</f>
        <v>3.9660000000000001E-2</v>
      </c>
      <c r="S270" s="167">
        <v>0</v>
      </c>
      <c r="T270" s="168">
        <f>S270*H270</f>
        <v>0</v>
      </c>
      <c r="AR270" s="169" t="s">
        <v>229</v>
      </c>
      <c r="AT270" s="169" t="s">
        <v>224</v>
      </c>
      <c r="AU270" s="169" t="s">
        <v>88</v>
      </c>
      <c r="AY270" s="17" t="s">
        <v>222</v>
      </c>
      <c r="BE270" s="170">
        <f>IF(N270="základná",J270,0)</f>
        <v>0</v>
      </c>
      <c r="BF270" s="170">
        <f>IF(N270="znížená",J270,0)</f>
        <v>0</v>
      </c>
      <c r="BG270" s="170">
        <f>IF(N270="zákl. prenesená",J270,0)</f>
        <v>0</v>
      </c>
      <c r="BH270" s="170">
        <f>IF(N270="zníž. prenesená",J270,0)</f>
        <v>0</v>
      </c>
      <c r="BI270" s="170">
        <f>IF(N270="nulová",J270,0)</f>
        <v>0</v>
      </c>
      <c r="BJ270" s="17" t="s">
        <v>88</v>
      </c>
      <c r="BK270" s="171">
        <f>ROUND(I270*H270,3)</f>
        <v>0</v>
      </c>
      <c r="BL270" s="17" t="s">
        <v>229</v>
      </c>
      <c r="BM270" s="169" t="s">
        <v>434</v>
      </c>
    </row>
    <row r="271" spans="2:65" s="13" customFormat="1" ht="11.25">
      <c r="B271" s="180"/>
      <c r="D271" s="173" t="s">
        <v>231</v>
      </c>
      <c r="E271" s="181" t="s">
        <v>0</v>
      </c>
      <c r="F271" s="182" t="s">
        <v>435</v>
      </c>
      <c r="H271" s="183">
        <v>2</v>
      </c>
      <c r="I271" s="184"/>
      <c r="L271" s="180"/>
      <c r="M271" s="185"/>
      <c r="N271" s="186"/>
      <c r="O271" s="186"/>
      <c r="P271" s="186"/>
      <c r="Q271" s="186"/>
      <c r="R271" s="186"/>
      <c r="S271" s="186"/>
      <c r="T271" s="187"/>
      <c r="AT271" s="181" t="s">
        <v>231</v>
      </c>
      <c r="AU271" s="181" t="s">
        <v>88</v>
      </c>
      <c r="AV271" s="13" t="s">
        <v>88</v>
      </c>
      <c r="AW271" s="13" t="s">
        <v>28</v>
      </c>
      <c r="AX271" s="13" t="s">
        <v>81</v>
      </c>
      <c r="AY271" s="181" t="s">
        <v>222</v>
      </c>
    </row>
    <row r="272" spans="2:65" s="1" customFormat="1" ht="24" customHeight="1">
      <c r="B272" s="158"/>
      <c r="C272" s="159" t="s">
        <v>436</v>
      </c>
      <c r="D272" s="159" t="s">
        <v>224</v>
      </c>
      <c r="E272" s="160" t="s">
        <v>437</v>
      </c>
      <c r="F272" s="161" t="s">
        <v>438</v>
      </c>
      <c r="G272" s="162" t="s">
        <v>400</v>
      </c>
      <c r="H272" s="163">
        <v>4</v>
      </c>
      <c r="I272" s="164"/>
      <c r="J272" s="163">
        <f>ROUND(I272*H272,3)</f>
        <v>0</v>
      </c>
      <c r="K272" s="161" t="s">
        <v>228</v>
      </c>
      <c r="L272" s="32"/>
      <c r="M272" s="165" t="s">
        <v>0</v>
      </c>
      <c r="N272" s="166" t="s">
        <v>39</v>
      </c>
      <c r="O272" s="55"/>
      <c r="P272" s="167">
        <f>O272*H272</f>
        <v>0</v>
      </c>
      <c r="Q272" s="167">
        <v>4.9020000000000001E-2</v>
      </c>
      <c r="R272" s="167">
        <f>Q272*H272</f>
        <v>0.19608</v>
      </c>
      <c r="S272" s="167">
        <v>0</v>
      </c>
      <c r="T272" s="168">
        <f>S272*H272</f>
        <v>0</v>
      </c>
      <c r="AR272" s="169" t="s">
        <v>229</v>
      </c>
      <c r="AT272" s="169" t="s">
        <v>224</v>
      </c>
      <c r="AU272" s="169" t="s">
        <v>88</v>
      </c>
      <c r="AY272" s="17" t="s">
        <v>222</v>
      </c>
      <c r="BE272" s="170">
        <f>IF(N272="základná",J272,0)</f>
        <v>0</v>
      </c>
      <c r="BF272" s="170">
        <f>IF(N272="znížená",J272,0)</f>
        <v>0</v>
      </c>
      <c r="BG272" s="170">
        <f>IF(N272="zákl. prenesená",J272,0)</f>
        <v>0</v>
      </c>
      <c r="BH272" s="170">
        <f>IF(N272="zníž. prenesená",J272,0)</f>
        <v>0</v>
      </c>
      <c r="BI272" s="170">
        <f>IF(N272="nulová",J272,0)</f>
        <v>0</v>
      </c>
      <c r="BJ272" s="17" t="s">
        <v>88</v>
      </c>
      <c r="BK272" s="171">
        <f>ROUND(I272*H272,3)</f>
        <v>0</v>
      </c>
      <c r="BL272" s="17" t="s">
        <v>229</v>
      </c>
      <c r="BM272" s="169" t="s">
        <v>439</v>
      </c>
    </row>
    <row r="273" spans="2:65" s="13" customFormat="1" ht="11.25">
      <c r="B273" s="180"/>
      <c r="D273" s="173" t="s">
        <v>231</v>
      </c>
      <c r="E273" s="181" t="s">
        <v>0</v>
      </c>
      <c r="F273" s="182" t="s">
        <v>440</v>
      </c>
      <c r="H273" s="183">
        <v>4</v>
      </c>
      <c r="I273" s="184"/>
      <c r="L273" s="180"/>
      <c r="M273" s="185"/>
      <c r="N273" s="186"/>
      <c r="O273" s="186"/>
      <c r="P273" s="186"/>
      <c r="Q273" s="186"/>
      <c r="R273" s="186"/>
      <c r="S273" s="186"/>
      <c r="T273" s="187"/>
      <c r="AT273" s="181" t="s">
        <v>231</v>
      </c>
      <c r="AU273" s="181" t="s">
        <v>88</v>
      </c>
      <c r="AV273" s="13" t="s">
        <v>88</v>
      </c>
      <c r="AW273" s="13" t="s">
        <v>28</v>
      </c>
      <c r="AX273" s="13" t="s">
        <v>81</v>
      </c>
      <c r="AY273" s="181" t="s">
        <v>222</v>
      </c>
    </row>
    <row r="274" spans="2:65" s="1" customFormat="1" ht="16.5" customHeight="1">
      <c r="B274" s="158"/>
      <c r="C274" s="159" t="s">
        <v>441</v>
      </c>
      <c r="D274" s="159" t="s">
        <v>224</v>
      </c>
      <c r="E274" s="160" t="s">
        <v>442</v>
      </c>
      <c r="F274" s="161" t="s">
        <v>443</v>
      </c>
      <c r="G274" s="162" t="s">
        <v>245</v>
      </c>
      <c r="H274" s="163">
        <v>0.88400000000000001</v>
      </c>
      <c r="I274" s="164"/>
      <c r="J274" s="163">
        <f>ROUND(I274*H274,3)</f>
        <v>0</v>
      </c>
      <c r="K274" s="161" t="s">
        <v>228</v>
      </c>
      <c r="L274" s="32"/>
      <c r="M274" s="165" t="s">
        <v>0</v>
      </c>
      <c r="N274" s="166" t="s">
        <v>39</v>
      </c>
      <c r="O274" s="55"/>
      <c r="P274" s="167">
        <f>O274*H274</f>
        <v>0</v>
      </c>
      <c r="Q274" s="167">
        <v>2.21191</v>
      </c>
      <c r="R274" s="167">
        <f>Q274*H274</f>
        <v>1.9553284399999999</v>
      </c>
      <c r="S274" s="167">
        <v>0</v>
      </c>
      <c r="T274" s="168">
        <f>S274*H274</f>
        <v>0</v>
      </c>
      <c r="AR274" s="169" t="s">
        <v>229</v>
      </c>
      <c r="AT274" s="169" t="s">
        <v>224</v>
      </c>
      <c r="AU274" s="169" t="s">
        <v>88</v>
      </c>
      <c r="AY274" s="17" t="s">
        <v>222</v>
      </c>
      <c r="BE274" s="170">
        <f>IF(N274="základná",J274,0)</f>
        <v>0</v>
      </c>
      <c r="BF274" s="170">
        <f>IF(N274="znížená",J274,0)</f>
        <v>0</v>
      </c>
      <c r="BG274" s="170">
        <f>IF(N274="zákl. prenesená",J274,0)</f>
        <v>0</v>
      </c>
      <c r="BH274" s="170">
        <f>IF(N274="zníž. prenesená",J274,0)</f>
        <v>0</v>
      </c>
      <c r="BI274" s="170">
        <f>IF(N274="nulová",J274,0)</f>
        <v>0</v>
      </c>
      <c r="BJ274" s="17" t="s">
        <v>88</v>
      </c>
      <c r="BK274" s="171">
        <f>ROUND(I274*H274,3)</f>
        <v>0</v>
      </c>
      <c r="BL274" s="17" t="s">
        <v>229</v>
      </c>
      <c r="BM274" s="169" t="s">
        <v>444</v>
      </c>
    </row>
    <row r="275" spans="2:65" s="13" customFormat="1" ht="11.25">
      <c r="B275" s="180"/>
      <c r="D275" s="173" t="s">
        <v>231</v>
      </c>
      <c r="E275" s="181" t="s">
        <v>0</v>
      </c>
      <c r="F275" s="182" t="s">
        <v>445</v>
      </c>
      <c r="H275" s="183">
        <v>0.61399999999999999</v>
      </c>
      <c r="I275" s="184"/>
      <c r="L275" s="180"/>
      <c r="M275" s="185"/>
      <c r="N275" s="186"/>
      <c r="O275" s="186"/>
      <c r="P275" s="186"/>
      <c r="Q275" s="186"/>
      <c r="R275" s="186"/>
      <c r="S275" s="186"/>
      <c r="T275" s="187"/>
      <c r="AT275" s="181" t="s">
        <v>231</v>
      </c>
      <c r="AU275" s="181" t="s">
        <v>88</v>
      </c>
      <c r="AV275" s="13" t="s">
        <v>88</v>
      </c>
      <c r="AW275" s="13" t="s">
        <v>28</v>
      </c>
      <c r="AX275" s="13" t="s">
        <v>73</v>
      </c>
      <c r="AY275" s="181" t="s">
        <v>222</v>
      </c>
    </row>
    <row r="276" spans="2:65" s="13" customFormat="1" ht="11.25">
      <c r="B276" s="180"/>
      <c r="D276" s="173" t="s">
        <v>231</v>
      </c>
      <c r="E276" s="181" t="s">
        <v>0</v>
      </c>
      <c r="F276" s="182" t="s">
        <v>446</v>
      </c>
      <c r="H276" s="183">
        <v>0.27</v>
      </c>
      <c r="I276" s="184"/>
      <c r="L276" s="180"/>
      <c r="M276" s="185"/>
      <c r="N276" s="186"/>
      <c r="O276" s="186"/>
      <c r="P276" s="186"/>
      <c r="Q276" s="186"/>
      <c r="R276" s="186"/>
      <c r="S276" s="186"/>
      <c r="T276" s="187"/>
      <c r="AT276" s="181" t="s">
        <v>231</v>
      </c>
      <c r="AU276" s="181" t="s">
        <v>88</v>
      </c>
      <c r="AV276" s="13" t="s">
        <v>88</v>
      </c>
      <c r="AW276" s="13" t="s">
        <v>28</v>
      </c>
      <c r="AX276" s="13" t="s">
        <v>73</v>
      </c>
      <c r="AY276" s="181" t="s">
        <v>222</v>
      </c>
    </row>
    <row r="277" spans="2:65" s="14" customFormat="1" ht="11.25">
      <c r="B277" s="188"/>
      <c r="D277" s="173" t="s">
        <v>231</v>
      </c>
      <c r="E277" s="189" t="s">
        <v>0</v>
      </c>
      <c r="F277" s="190" t="s">
        <v>238</v>
      </c>
      <c r="H277" s="191">
        <v>0.88400000000000001</v>
      </c>
      <c r="I277" s="192"/>
      <c r="L277" s="188"/>
      <c r="M277" s="193"/>
      <c r="N277" s="194"/>
      <c r="O277" s="194"/>
      <c r="P277" s="194"/>
      <c r="Q277" s="194"/>
      <c r="R277" s="194"/>
      <c r="S277" s="194"/>
      <c r="T277" s="195"/>
      <c r="AT277" s="189" t="s">
        <v>231</v>
      </c>
      <c r="AU277" s="189" t="s">
        <v>88</v>
      </c>
      <c r="AV277" s="14" t="s">
        <v>229</v>
      </c>
      <c r="AW277" s="14" t="s">
        <v>28</v>
      </c>
      <c r="AX277" s="14" t="s">
        <v>81</v>
      </c>
      <c r="AY277" s="189" t="s">
        <v>222</v>
      </c>
    </row>
    <row r="278" spans="2:65" s="1" customFormat="1" ht="24" customHeight="1">
      <c r="B278" s="158"/>
      <c r="C278" s="159" t="s">
        <v>447</v>
      </c>
      <c r="D278" s="159" t="s">
        <v>224</v>
      </c>
      <c r="E278" s="160" t="s">
        <v>448</v>
      </c>
      <c r="F278" s="161" t="s">
        <v>449</v>
      </c>
      <c r="G278" s="162" t="s">
        <v>227</v>
      </c>
      <c r="H278" s="163">
        <v>8.14</v>
      </c>
      <c r="I278" s="164"/>
      <c r="J278" s="163">
        <f>ROUND(I278*H278,3)</f>
        <v>0</v>
      </c>
      <c r="K278" s="161" t="s">
        <v>228</v>
      </c>
      <c r="L278" s="32"/>
      <c r="M278" s="165" t="s">
        <v>0</v>
      </c>
      <c r="N278" s="166" t="s">
        <v>39</v>
      </c>
      <c r="O278" s="55"/>
      <c r="P278" s="167">
        <f>O278*H278</f>
        <v>0</v>
      </c>
      <c r="Q278" s="167">
        <v>7.2500000000000004E-3</v>
      </c>
      <c r="R278" s="167">
        <f>Q278*H278</f>
        <v>5.9015000000000005E-2</v>
      </c>
      <c r="S278" s="167">
        <v>0</v>
      </c>
      <c r="T278" s="168">
        <f>S278*H278</f>
        <v>0</v>
      </c>
      <c r="AR278" s="169" t="s">
        <v>229</v>
      </c>
      <c r="AT278" s="169" t="s">
        <v>224</v>
      </c>
      <c r="AU278" s="169" t="s">
        <v>88</v>
      </c>
      <c r="AY278" s="17" t="s">
        <v>222</v>
      </c>
      <c r="BE278" s="170">
        <f>IF(N278="základná",J278,0)</f>
        <v>0</v>
      </c>
      <c r="BF278" s="170">
        <f>IF(N278="znížená",J278,0)</f>
        <v>0</v>
      </c>
      <c r="BG278" s="170">
        <f>IF(N278="zákl. prenesená",J278,0)</f>
        <v>0</v>
      </c>
      <c r="BH278" s="170">
        <f>IF(N278="zníž. prenesená",J278,0)</f>
        <v>0</v>
      </c>
      <c r="BI278" s="170">
        <f>IF(N278="nulová",J278,0)</f>
        <v>0</v>
      </c>
      <c r="BJ278" s="17" t="s">
        <v>88</v>
      </c>
      <c r="BK278" s="171">
        <f>ROUND(I278*H278,3)</f>
        <v>0</v>
      </c>
      <c r="BL278" s="17" t="s">
        <v>229</v>
      </c>
      <c r="BM278" s="169" t="s">
        <v>450</v>
      </c>
    </row>
    <row r="279" spans="2:65" s="13" customFormat="1" ht="11.25">
      <c r="B279" s="180"/>
      <c r="D279" s="173" t="s">
        <v>231</v>
      </c>
      <c r="E279" s="181" t="s">
        <v>0</v>
      </c>
      <c r="F279" s="182" t="s">
        <v>451</v>
      </c>
      <c r="H279" s="183">
        <v>3.72</v>
      </c>
      <c r="I279" s="184"/>
      <c r="L279" s="180"/>
      <c r="M279" s="185"/>
      <c r="N279" s="186"/>
      <c r="O279" s="186"/>
      <c r="P279" s="186"/>
      <c r="Q279" s="186"/>
      <c r="R279" s="186"/>
      <c r="S279" s="186"/>
      <c r="T279" s="187"/>
      <c r="AT279" s="181" t="s">
        <v>231</v>
      </c>
      <c r="AU279" s="181" t="s">
        <v>88</v>
      </c>
      <c r="AV279" s="13" t="s">
        <v>88</v>
      </c>
      <c r="AW279" s="13" t="s">
        <v>28</v>
      </c>
      <c r="AX279" s="13" t="s">
        <v>73</v>
      </c>
      <c r="AY279" s="181" t="s">
        <v>222</v>
      </c>
    </row>
    <row r="280" spans="2:65" s="13" customFormat="1" ht="11.25">
      <c r="B280" s="180"/>
      <c r="D280" s="173" t="s">
        <v>231</v>
      </c>
      <c r="E280" s="181" t="s">
        <v>0</v>
      </c>
      <c r="F280" s="182" t="s">
        <v>452</v>
      </c>
      <c r="H280" s="183">
        <v>1.9</v>
      </c>
      <c r="I280" s="184"/>
      <c r="L280" s="180"/>
      <c r="M280" s="185"/>
      <c r="N280" s="186"/>
      <c r="O280" s="186"/>
      <c r="P280" s="186"/>
      <c r="Q280" s="186"/>
      <c r="R280" s="186"/>
      <c r="S280" s="186"/>
      <c r="T280" s="187"/>
      <c r="AT280" s="181" t="s">
        <v>231</v>
      </c>
      <c r="AU280" s="181" t="s">
        <v>88</v>
      </c>
      <c r="AV280" s="13" t="s">
        <v>88</v>
      </c>
      <c r="AW280" s="13" t="s">
        <v>28</v>
      </c>
      <c r="AX280" s="13" t="s">
        <v>73</v>
      </c>
      <c r="AY280" s="181" t="s">
        <v>222</v>
      </c>
    </row>
    <row r="281" spans="2:65" s="13" customFormat="1" ht="11.25">
      <c r="B281" s="180"/>
      <c r="D281" s="173" t="s">
        <v>231</v>
      </c>
      <c r="E281" s="181" t="s">
        <v>0</v>
      </c>
      <c r="F281" s="182" t="s">
        <v>453</v>
      </c>
      <c r="H281" s="183">
        <v>1.8</v>
      </c>
      <c r="I281" s="184"/>
      <c r="L281" s="180"/>
      <c r="M281" s="185"/>
      <c r="N281" s="186"/>
      <c r="O281" s="186"/>
      <c r="P281" s="186"/>
      <c r="Q281" s="186"/>
      <c r="R281" s="186"/>
      <c r="S281" s="186"/>
      <c r="T281" s="187"/>
      <c r="AT281" s="181" t="s">
        <v>231</v>
      </c>
      <c r="AU281" s="181" t="s">
        <v>88</v>
      </c>
      <c r="AV281" s="13" t="s">
        <v>88</v>
      </c>
      <c r="AW281" s="13" t="s">
        <v>28</v>
      </c>
      <c r="AX281" s="13" t="s">
        <v>73</v>
      </c>
      <c r="AY281" s="181" t="s">
        <v>222</v>
      </c>
    </row>
    <row r="282" spans="2:65" s="13" customFormat="1" ht="11.25">
      <c r="B282" s="180"/>
      <c r="D282" s="173" t="s">
        <v>231</v>
      </c>
      <c r="E282" s="181" t="s">
        <v>0</v>
      </c>
      <c r="F282" s="182" t="s">
        <v>454</v>
      </c>
      <c r="H282" s="183">
        <v>0.72</v>
      </c>
      <c r="I282" s="184"/>
      <c r="L282" s="180"/>
      <c r="M282" s="185"/>
      <c r="N282" s="186"/>
      <c r="O282" s="186"/>
      <c r="P282" s="186"/>
      <c r="Q282" s="186"/>
      <c r="R282" s="186"/>
      <c r="S282" s="186"/>
      <c r="T282" s="187"/>
      <c r="AT282" s="181" t="s">
        <v>231</v>
      </c>
      <c r="AU282" s="181" t="s">
        <v>88</v>
      </c>
      <c r="AV282" s="13" t="s">
        <v>88</v>
      </c>
      <c r="AW282" s="13" t="s">
        <v>28</v>
      </c>
      <c r="AX282" s="13" t="s">
        <v>73</v>
      </c>
      <c r="AY282" s="181" t="s">
        <v>222</v>
      </c>
    </row>
    <row r="283" spans="2:65" s="14" customFormat="1" ht="11.25">
      <c r="B283" s="188"/>
      <c r="D283" s="173" t="s">
        <v>231</v>
      </c>
      <c r="E283" s="189" t="s">
        <v>108</v>
      </c>
      <c r="F283" s="190" t="s">
        <v>238</v>
      </c>
      <c r="H283" s="191">
        <v>8.14</v>
      </c>
      <c r="I283" s="192"/>
      <c r="L283" s="188"/>
      <c r="M283" s="193"/>
      <c r="N283" s="194"/>
      <c r="O283" s="194"/>
      <c r="P283" s="194"/>
      <c r="Q283" s="194"/>
      <c r="R283" s="194"/>
      <c r="S283" s="194"/>
      <c r="T283" s="195"/>
      <c r="AT283" s="189" t="s">
        <v>231</v>
      </c>
      <c r="AU283" s="189" t="s">
        <v>88</v>
      </c>
      <c r="AV283" s="14" t="s">
        <v>229</v>
      </c>
      <c r="AW283" s="14" t="s">
        <v>28</v>
      </c>
      <c r="AX283" s="14" t="s">
        <v>81</v>
      </c>
      <c r="AY283" s="189" t="s">
        <v>222</v>
      </c>
    </row>
    <row r="284" spans="2:65" s="1" customFormat="1" ht="24" customHeight="1">
      <c r="B284" s="158"/>
      <c r="C284" s="159" t="s">
        <v>455</v>
      </c>
      <c r="D284" s="159" t="s">
        <v>224</v>
      </c>
      <c r="E284" s="160" t="s">
        <v>456</v>
      </c>
      <c r="F284" s="161" t="s">
        <v>457</v>
      </c>
      <c r="G284" s="162" t="s">
        <v>227</v>
      </c>
      <c r="H284" s="163">
        <v>8.14</v>
      </c>
      <c r="I284" s="164"/>
      <c r="J284" s="163">
        <f>ROUND(I284*H284,3)</f>
        <v>0</v>
      </c>
      <c r="K284" s="161" t="s">
        <v>228</v>
      </c>
      <c r="L284" s="32"/>
      <c r="M284" s="165" t="s">
        <v>0</v>
      </c>
      <c r="N284" s="166" t="s">
        <v>39</v>
      </c>
      <c r="O284" s="55"/>
      <c r="P284" s="167">
        <f>O284*H284</f>
        <v>0</v>
      </c>
      <c r="Q284" s="167">
        <v>0</v>
      </c>
      <c r="R284" s="167">
        <f>Q284*H284</f>
        <v>0</v>
      </c>
      <c r="S284" s="167">
        <v>0</v>
      </c>
      <c r="T284" s="168">
        <f>S284*H284</f>
        <v>0</v>
      </c>
      <c r="AR284" s="169" t="s">
        <v>229</v>
      </c>
      <c r="AT284" s="169" t="s">
        <v>224</v>
      </c>
      <c r="AU284" s="169" t="s">
        <v>88</v>
      </c>
      <c r="AY284" s="17" t="s">
        <v>222</v>
      </c>
      <c r="BE284" s="170">
        <f>IF(N284="základná",J284,0)</f>
        <v>0</v>
      </c>
      <c r="BF284" s="170">
        <f>IF(N284="znížená",J284,0)</f>
        <v>0</v>
      </c>
      <c r="BG284" s="170">
        <f>IF(N284="zákl. prenesená",J284,0)</f>
        <v>0</v>
      </c>
      <c r="BH284" s="170">
        <f>IF(N284="zníž. prenesená",J284,0)</f>
        <v>0</v>
      </c>
      <c r="BI284" s="170">
        <f>IF(N284="nulová",J284,0)</f>
        <v>0</v>
      </c>
      <c r="BJ284" s="17" t="s">
        <v>88</v>
      </c>
      <c r="BK284" s="171">
        <f>ROUND(I284*H284,3)</f>
        <v>0</v>
      </c>
      <c r="BL284" s="17" t="s">
        <v>229</v>
      </c>
      <c r="BM284" s="169" t="s">
        <v>458</v>
      </c>
    </row>
    <row r="285" spans="2:65" s="13" customFormat="1" ht="11.25">
      <c r="B285" s="180"/>
      <c r="D285" s="173" t="s">
        <v>231</v>
      </c>
      <c r="E285" s="181" t="s">
        <v>0</v>
      </c>
      <c r="F285" s="182" t="s">
        <v>108</v>
      </c>
      <c r="H285" s="183">
        <v>8.14</v>
      </c>
      <c r="I285" s="184"/>
      <c r="L285" s="180"/>
      <c r="M285" s="185"/>
      <c r="N285" s="186"/>
      <c r="O285" s="186"/>
      <c r="P285" s="186"/>
      <c r="Q285" s="186"/>
      <c r="R285" s="186"/>
      <c r="S285" s="186"/>
      <c r="T285" s="187"/>
      <c r="AT285" s="181" t="s">
        <v>231</v>
      </c>
      <c r="AU285" s="181" t="s">
        <v>88</v>
      </c>
      <c r="AV285" s="13" t="s">
        <v>88</v>
      </c>
      <c r="AW285" s="13" t="s">
        <v>28</v>
      </c>
      <c r="AX285" s="13" t="s">
        <v>81</v>
      </c>
      <c r="AY285" s="181" t="s">
        <v>222</v>
      </c>
    </row>
    <row r="286" spans="2:65" s="1" customFormat="1" ht="16.5" customHeight="1">
      <c r="B286" s="158"/>
      <c r="C286" s="159" t="s">
        <v>459</v>
      </c>
      <c r="D286" s="159" t="s">
        <v>224</v>
      </c>
      <c r="E286" s="160" t="s">
        <v>460</v>
      </c>
      <c r="F286" s="161" t="s">
        <v>461</v>
      </c>
      <c r="G286" s="162" t="s">
        <v>287</v>
      </c>
      <c r="H286" s="163">
        <v>6.5000000000000002E-2</v>
      </c>
      <c r="I286" s="164"/>
      <c r="J286" s="163">
        <f>ROUND(I286*H286,3)</f>
        <v>0</v>
      </c>
      <c r="K286" s="161" t="s">
        <v>228</v>
      </c>
      <c r="L286" s="32"/>
      <c r="M286" s="165" t="s">
        <v>0</v>
      </c>
      <c r="N286" s="166" t="s">
        <v>39</v>
      </c>
      <c r="O286" s="55"/>
      <c r="P286" s="167">
        <f>O286*H286</f>
        <v>0</v>
      </c>
      <c r="Q286" s="167">
        <v>1.01145</v>
      </c>
      <c r="R286" s="167">
        <f>Q286*H286</f>
        <v>6.5744250000000004E-2</v>
      </c>
      <c r="S286" s="167">
        <v>0</v>
      </c>
      <c r="T286" s="168">
        <f>S286*H286</f>
        <v>0</v>
      </c>
      <c r="AR286" s="169" t="s">
        <v>229</v>
      </c>
      <c r="AT286" s="169" t="s">
        <v>224</v>
      </c>
      <c r="AU286" s="169" t="s">
        <v>88</v>
      </c>
      <c r="AY286" s="17" t="s">
        <v>222</v>
      </c>
      <c r="BE286" s="170">
        <f>IF(N286="základná",J286,0)</f>
        <v>0</v>
      </c>
      <c r="BF286" s="170">
        <f>IF(N286="znížená",J286,0)</f>
        <v>0</v>
      </c>
      <c r="BG286" s="170">
        <f>IF(N286="zákl. prenesená",J286,0)</f>
        <v>0</v>
      </c>
      <c r="BH286" s="170">
        <f>IF(N286="zníž. prenesená",J286,0)</f>
        <v>0</v>
      </c>
      <c r="BI286" s="170">
        <f>IF(N286="nulová",J286,0)</f>
        <v>0</v>
      </c>
      <c r="BJ286" s="17" t="s">
        <v>88</v>
      </c>
      <c r="BK286" s="171">
        <f>ROUND(I286*H286,3)</f>
        <v>0</v>
      </c>
      <c r="BL286" s="17" t="s">
        <v>229</v>
      </c>
      <c r="BM286" s="169" t="s">
        <v>462</v>
      </c>
    </row>
    <row r="287" spans="2:65" s="13" customFormat="1" ht="11.25">
      <c r="B287" s="180"/>
      <c r="D287" s="173" t="s">
        <v>231</v>
      </c>
      <c r="E287" s="181" t="s">
        <v>0</v>
      </c>
      <c r="F287" s="182" t="s">
        <v>463</v>
      </c>
      <c r="H287" s="183">
        <v>6.5000000000000002E-2</v>
      </c>
      <c r="I287" s="184"/>
      <c r="L287" s="180"/>
      <c r="M287" s="185"/>
      <c r="N287" s="186"/>
      <c r="O287" s="186"/>
      <c r="P287" s="186"/>
      <c r="Q287" s="186"/>
      <c r="R287" s="186"/>
      <c r="S287" s="186"/>
      <c r="T287" s="187"/>
      <c r="AT287" s="181" t="s">
        <v>231</v>
      </c>
      <c r="AU287" s="181" t="s">
        <v>88</v>
      </c>
      <c r="AV287" s="13" t="s">
        <v>88</v>
      </c>
      <c r="AW287" s="13" t="s">
        <v>28</v>
      </c>
      <c r="AX287" s="13" t="s">
        <v>81</v>
      </c>
      <c r="AY287" s="181" t="s">
        <v>222</v>
      </c>
    </row>
    <row r="288" spans="2:65" s="1" customFormat="1" ht="24" customHeight="1">
      <c r="B288" s="158"/>
      <c r="C288" s="159" t="s">
        <v>464</v>
      </c>
      <c r="D288" s="159" t="s">
        <v>224</v>
      </c>
      <c r="E288" s="160" t="s">
        <v>465</v>
      </c>
      <c r="F288" s="161" t="s">
        <v>466</v>
      </c>
      <c r="G288" s="162" t="s">
        <v>287</v>
      </c>
      <c r="H288" s="163">
        <v>2.7E-2</v>
      </c>
      <c r="I288" s="164"/>
      <c r="J288" s="163">
        <f>ROUND(I288*H288,3)</f>
        <v>0</v>
      </c>
      <c r="K288" s="161" t="s">
        <v>228</v>
      </c>
      <c r="L288" s="32"/>
      <c r="M288" s="165" t="s">
        <v>0</v>
      </c>
      <c r="N288" s="166" t="s">
        <v>39</v>
      </c>
      <c r="O288" s="55"/>
      <c r="P288" s="167">
        <f>O288*H288</f>
        <v>0</v>
      </c>
      <c r="Q288" s="167">
        <v>1.7100000000000001E-2</v>
      </c>
      <c r="R288" s="167">
        <f>Q288*H288</f>
        <v>4.617E-4</v>
      </c>
      <c r="S288" s="167">
        <v>0</v>
      </c>
      <c r="T288" s="168">
        <f>S288*H288</f>
        <v>0</v>
      </c>
      <c r="AR288" s="169" t="s">
        <v>229</v>
      </c>
      <c r="AT288" s="169" t="s">
        <v>224</v>
      </c>
      <c r="AU288" s="169" t="s">
        <v>88</v>
      </c>
      <c r="AY288" s="17" t="s">
        <v>222</v>
      </c>
      <c r="BE288" s="170">
        <f>IF(N288="základná",J288,0)</f>
        <v>0</v>
      </c>
      <c r="BF288" s="170">
        <f>IF(N288="znížená",J288,0)</f>
        <v>0</v>
      </c>
      <c r="BG288" s="170">
        <f>IF(N288="zákl. prenesená",J288,0)</f>
        <v>0</v>
      </c>
      <c r="BH288" s="170">
        <f>IF(N288="zníž. prenesená",J288,0)</f>
        <v>0</v>
      </c>
      <c r="BI288" s="170">
        <f>IF(N288="nulová",J288,0)</f>
        <v>0</v>
      </c>
      <c r="BJ288" s="17" t="s">
        <v>88</v>
      </c>
      <c r="BK288" s="171">
        <f>ROUND(I288*H288,3)</f>
        <v>0</v>
      </c>
      <c r="BL288" s="17" t="s">
        <v>229</v>
      </c>
      <c r="BM288" s="169" t="s">
        <v>467</v>
      </c>
    </row>
    <row r="289" spans="2:65" s="13" customFormat="1" ht="11.25">
      <c r="B289" s="180"/>
      <c r="D289" s="173" t="s">
        <v>231</v>
      </c>
      <c r="E289" s="181" t="s">
        <v>0</v>
      </c>
      <c r="F289" s="182" t="s">
        <v>468</v>
      </c>
      <c r="H289" s="183">
        <v>2.7E-2</v>
      </c>
      <c r="I289" s="184"/>
      <c r="L289" s="180"/>
      <c r="M289" s="185"/>
      <c r="N289" s="186"/>
      <c r="O289" s="186"/>
      <c r="P289" s="186"/>
      <c r="Q289" s="186"/>
      <c r="R289" s="186"/>
      <c r="S289" s="186"/>
      <c r="T289" s="187"/>
      <c r="AT289" s="181" t="s">
        <v>231</v>
      </c>
      <c r="AU289" s="181" t="s">
        <v>88</v>
      </c>
      <c r="AV289" s="13" t="s">
        <v>88</v>
      </c>
      <c r="AW289" s="13" t="s">
        <v>28</v>
      </c>
      <c r="AX289" s="13" t="s">
        <v>81</v>
      </c>
      <c r="AY289" s="181" t="s">
        <v>222</v>
      </c>
    </row>
    <row r="290" spans="2:65" s="1" customFormat="1" ht="24" customHeight="1">
      <c r="B290" s="158"/>
      <c r="C290" s="196" t="s">
        <v>469</v>
      </c>
      <c r="D290" s="196" t="s">
        <v>301</v>
      </c>
      <c r="E290" s="197" t="s">
        <v>470</v>
      </c>
      <c r="F290" s="198" t="s">
        <v>471</v>
      </c>
      <c r="G290" s="199" t="s">
        <v>287</v>
      </c>
      <c r="H290" s="200">
        <v>2.9000000000000001E-2</v>
      </c>
      <c r="I290" s="201"/>
      <c r="J290" s="200">
        <f>ROUND(I290*H290,3)</f>
        <v>0</v>
      </c>
      <c r="K290" s="198" t="s">
        <v>228</v>
      </c>
      <c r="L290" s="202"/>
      <c r="M290" s="203" t="s">
        <v>0</v>
      </c>
      <c r="N290" s="204" t="s">
        <v>39</v>
      </c>
      <c r="O290" s="55"/>
      <c r="P290" s="167">
        <f>O290*H290</f>
        <v>0</v>
      </c>
      <c r="Q290" s="167">
        <v>1</v>
      </c>
      <c r="R290" s="167">
        <f>Q290*H290</f>
        <v>2.9000000000000001E-2</v>
      </c>
      <c r="S290" s="167">
        <v>0</v>
      </c>
      <c r="T290" s="168">
        <f>S290*H290</f>
        <v>0</v>
      </c>
      <c r="AR290" s="169" t="s">
        <v>271</v>
      </c>
      <c r="AT290" s="169" t="s">
        <v>301</v>
      </c>
      <c r="AU290" s="169" t="s">
        <v>88</v>
      </c>
      <c r="AY290" s="17" t="s">
        <v>222</v>
      </c>
      <c r="BE290" s="170">
        <f>IF(N290="základná",J290,0)</f>
        <v>0</v>
      </c>
      <c r="BF290" s="170">
        <f>IF(N290="znížená",J290,0)</f>
        <v>0</v>
      </c>
      <c r="BG290" s="170">
        <f>IF(N290="zákl. prenesená",J290,0)</f>
        <v>0</v>
      </c>
      <c r="BH290" s="170">
        <f>IF(N290="zníž. prenesená",J290,0)</f>
        <v>0</v>
      </c>
      <c r="BI290" s="170">
        <f>IF(N290="nulová",J290,0)</f>
        <v>0</v>
      </c>
      <c r="BJ290" s="17" t="s">
        <v>88</v>
      </c>
      <c r="BK290" s="171">
        <f>ROUND(I290*H290,3)</f>
        <v>0</v>
      </c>
      <c r="BL290" s="17" t="s">
        <v>229</v>
      </c>
      <c r="BM290" s="169" t="s">
        <v>472</v>
      </c>
    </row>
    <row r="291" spans="2:65" s="13" customFormat="1" ht="11.25">
      <c r="B291" s="180"/>
      <c r="D291" s="173" t="s">
        <v>231</v>
      </c>
      <c r="E291" s="181" t="s">
        <v>0</v>
      </c>
      <c r="F291" s="182" t="s">
        <v>473</v>
      </c>
      <c r="H291" s="183">
        <v>2.9000000000000001E-2</v>
      </c>
      <c r="I291" s="184"/>
      <c r="L291" s="180"/>
      <c r="M291" s="185"/>
      <c r="N291" s="186"/>
      <c r="O291" s="186"/>
      <c r="P291" s="186"/>
      <c r="Q291" s="186"/>
      <c r="R291" s="186"/>
      <c r="S291" s="186"/>
      <c r="T291" s="187"/>
      <c r="AT291" s="181" t="s">
        <v>231</v>
      </c>
      <c r="AU291" s="181" t="s">
        <v>88</v>
      </c>
      <c r="AV291" s="13" t="s">
        <v>88</v>
      </c>
      <c r="AW291" s="13" t="s">
        <v>28</v>
      </c>
      <c r="AX291" s="13" t="s">
        <v>81</v>
      </c>
      <c r="AY291" s="181" t="s">
        <v>222</v>
      </c>
    </row>
    <row r="292" spans="2:65" s="1" customFormat="1" ht="24" customHeight="1">
      <c r="B292" s="158"/>
      <c r="C292" s="159" t="s">
        <v>474</v>
      </c>
      <c r="D292" s="159" t="s">
        <v>224</v>
      </c>
      <c r="E292" s="160" t="s">
        <v>475</v>
      </c>
      <c r="F292" s="161" t="s">
        <v>476</v>
      </c>
      <c r="G292" s="162" t="s">
        <v>227</v>
      </c>
      <c r="H292" s="163">
        <v>8.5</v>
      </c>
      <c r="I292" s="164"/>
      <c r="J292" s="163">
        <f>ROUND(I292*H292,3)</f>
        <v>0</v>
      </c>
      <c r="K292" s="161" t="s">
        <v>228</v>
      </c>
      <c r="L292" s="32"/>
      <c r="M292" s="165" t="s">
        <v>0</v>
      </c>
      <c r="N292" s="166" t="s">
        <v>39</v>
      </c>
      <c r="O292" s="55"/>
      <c r="P292" s="167">
        <f>O292*H292</f>
        <v>0</v>
      </c>
      <c r="Q292" s="167">
        <v>0.26772000000000001</v>
      </c>
      <c r="R292" s="167">
        <f>Q292*H292</f>
        <v>2.27562</v>
      </c>
      <c r="S292" s="167">
        <v>0</v>
      </c>
      <c r="T292" s="168">
        <f>S292*H292</f>
        <v>0</v>
      </c>
      <c r="AR292" s="169" t="s">
        <v>229</v>
      </c>
      <c r="AT292" s="169" t="s">
        <v>224</v>
      </c>
      <c r="AU292" s="169" t="s">
        <v>88</v>
      </c>
      <c r="AY292" s="17" t="s">
        <v>222</v>
      </c>
      <c r="BE292" s="170">
        <f>IF(N292="základná",J292,0)</f>
        <v>0</v>
      </c>
      <c r="BF292" s="170">
        <f>IF(N292="znížená",J292,0)</f>
        <v>0</v>
      </c>
      <c r="BG292" s="170">
        <f>IF(N292="zákl. prenesená",J292,0)</f>
        <v>0</v>
      </c>
      <c r="BH292" s="170">
        <f>IF(N292="zníž. prenesená",J292,0)</f>
        <v>0</v>
      </c>
      <c r="BI292" s="170">
        <f>IF(N292="nulová",J292,0)</f>
        <v>0</v>
      </c>
      <c r="BJ292" s="17" t="s">
        <v>88</v>
      </c>
      <c r="BK292" s="171">
        <f>ROUND(I292*H292,3)</f>
        <v>0</v>
      </c>
      <c r="BL292" s="17" t="s">
        <v>229</v>
      </c>
      <c r="BM292" s="169" t="s">
        <v>477</v>
      </c>
    </row>
    <row r="293" spans="2:65" s="13" customFormat="1" ht="11.25">
      <c r="B293" s="180"/>
      <c r="D293" s="173" t="s">
        <v>231</v>
      </c>
      <c r="E293" s="181" t="s">
        <v>0</v>
      </c>
      <c r="F293" s="182" t="s">
        <v>478</v>
      </c>
      <c r="H293" s="183">
        <v>7.05</v>
      </c>
      <c r="I293" s="184"/>
      <c r="L293" s="180"/>
      <c r="M293" s="185"/>
      <c r="N293" s="186"/>
      <c r="O293" s="186"/>
      <c r="P293" s="186"/>
      <c r="Q293" s="186"/>
      <c r="R293" s="186"/>
      <c r="S293" s="186"/>
      <c r="T293" s="187"/>
      <c r="AT293" s="181" t="s">
        <v>231</v>
      </c>
      <c r="AU293" s="181" t="s">
        <v>88</v>
      </c>
      <c r="AV293" s="13" t="s">
        <v>88</v>
      </c>
      <c r="AW293" s="13" t="s">
        <v>28</v>
      </c>
      <c r="AX293" s="13" t="s">
        <v>73</v>
      </c>
      <c r="AY293" s="181" t="s">
        <v>222</v>
      </c>
    </row>
    <row r="294" spans="2:65" s="13" customFormat="1" ht="11.25">
      <c r="B294" s="180"/>
      <c r="D294" s="173" t="s">
        <v>231</v>
      </c>
      <c r="E294" s="181" t="s">
        <v>0</v>
      </c>
      <c r="F294" s="182" t="s">
        <v>479</v>
      </c>
      <c r="H294" s="183">
        <v>-3.625</v>
      </c>
      <c r="I294" s="184"/>
      <c r="L294" s="180"/>
      <c r="M294" s="185"/>
      <c r="N294" s="186"/>
      <c r="O294" s="186"/>
      <c r="P294" s="186"/>
      <c r="Q294" s="186"/>
      <c r="R294" s="186"/>
      <c r="S294" s="186"/>
      <c r="T294" s="187"/>
      <c r="AT294" s="181" t="s">
        <v>231</v>
      </c>
      <c r="AU294" s="181" t="s">
        <v>88</v>
      </c>
      <c r="AV294" s="13" t="s">
        <v>88</v>
      </c>
      <c r="AW294" s="13" t="s">
        <v>28</v>
      </c>
      <c r="AX294" s="13" t="s">
        <v>73</v>
      </c>
      <c r="AY294" s="181" t="s">
        <v>222</v>
      </c>
    </row>
    <row r="295" spans="2:65" s="13" customFormat="1" ht="11.25">
      <c r="B295" s="180"/>
      <c r="D295" s="173" t="s">
        <v>231</v>
      </c>
      <c r="E295" s="181" t="s">
        <v>0</v>
      </c>
      <c r="F295" s="182" t="s">
        <v>480</v>
      </c>
      <c r="H295" s="183">
        <v>1.35</v>
      </c>
      <c r="I295" s="184"/>
      <c r="L295" s="180"/>
      <c r="M295" s="185"/>
      <c r="N295" s="186"/>
      <c r="O295" s="186"/>
      <c r="P295" s="186"/>
      <c r="Q295" s="186"/>
      <c r="R295" s="186"/>
      <c r="S295" s="186"/>
      <c r="T295" s="187"/>
      <c r="AT295" s="181" t="s">
        <v>231</v>
      </c>
      <c r="AU295" s="181" t="s">
        <v>88</v>
      </c>
      <c r="AV295" s="13" t="s">
        <v>88</v>
      </c>
      <c r="AW295" s="13" t="s">
        <v>28</v>
      </c>
      <c r="AX295" s="13" t="s">
        <v>73</v>
      </c>
      <c r="AY295" s="181" t="s">
        <v>222</v>
      </c>
    </row>
    <row r="296" spans="2:65" s="13" customFormat="1" ht="11.25">
      <c r="B296" s="180"/>
      <c r="D296" s="173" t="s">
        <v>231</v>
      </c>
      <c r="E296" s="181" t="s">
        <v>0</v>
      </c>
      <c r="F296" s="182" t="s">
        <v>481</v>
      </c>
      <c r="H296" s="183">
        <v>7.35</v>
      </c>
      <c r="I296" s="184"/>
      <c r="L296" s="180"/>
      <c r="M296" s="185"/>
      <c r="N296" s="186"/>
      <c r="O296" s="186"/>
      <c r="P296" s="186"/>
      <c r="Q296" s="186"/>
      <c r="R296" s="186"/>
      <c r="S296" s="186"/>
      <c r="T296" s="187"/>
      <c r="AT296" s="181" t="s">
        <v>231</v>
      </c>
      <c r="AU296" s="181" t="s">
        <v>88</v>
      </c>
      <c r="AV296" s="13" t="s">
        <v>88</v>
      </c>
      <c r="AW296" s="13" t="s">
        <v>28</v>
      </c>
      <c r="AX296" s="13" t="s">
        <v>73</v>
      </c>
      <c r="AY296" s="181" t="s">
        <v>222</v>
      </c>
    </row>
    <row r="297" spans="2:65" s="13" customFormat="1" ht="11.25">
      <c r="B297" s="180"/>
      <c r="D297" s="173" t="s">
        <v>231</v>
      </c>
      <c r="E297" s="181" t="s">
        <v>0</v>
      </c>
      <c r="F297" s="182" t="s">
        <v>479</v>
      </c>
      <c r="H297" s="183">
        <v>-3.625</v>
      </c>
      <c r="I297" s="184"/>
      <c r="L297" s="180"/>
      <c r="M297" s="185"/>
      <c r="N297" s="186"/>
      <c r="O297" s="186"/>
      <c r="P297" s="186"/>
      <c r="Q297" s="186"/>
      <c r="R297" s="186"/>
      <c r="S297" s="186"/>
      <c r="T297" s="187"/>
      <c r="AT297" s="181" t="s">
        <v>231</v>
      </c>
      <c r="AU297" s="181" t="s">
        <v>88</v>
      </c>
      <c r="AV297" s="13" t="s">
        <v>88</v>
      </c>
      <c r="AW297" s="13" t="s">
        <v>28</v>
      </c>
      <c r="AX297" s="13" t="s">
        <v>73</v>
      </c>
      <c r="AY297" s="181" t="s">
        <v>222</v>
      </c>
    </row>
    <row r="298" spans="2:65" s="14" customFormat="1" ht="11.25">
      <c r="B298" s="188"/>
      <c r="D298" s="173" t="s">
        <v>231</v>
      </c>
      <c r="E298" s="189" t="s">
        <v>0</v>
      </c>
      <c r="F298" s="190" t="s">
        <v>238</v>
      </c>
      <c r="H298" s="191">
        <v>8.5</v>
      </c>
      <c r="I298" s="192"/>
      <c r="L298" s="188"/>
      <c r="M298" s="193"/>
      <c r="N298" s="194"/>
      <c r="O298" s="194"/>
      <c r="P298" s="194"/>
      <c r="Q298" s="194"/>
      <c r="R298" s="194"/>
      <c r="S298" s="194"/>
      <c r="T298" s="195"/>
      <c r="AT298" s="189" t="s">
        <v>231</v>
      </c>
      <c r="AU298" s="189" t="s">
        <v>88</v>
      </c>
      <c r="AV298" s="14" t="s">
        <v>229</v>
      </c>
      <c r="AW298" s="14" t="s">
        <v>28</v>
      </c>
      <c r="AX298" s="14" t="s">
        <v>81</v>
      </c>
      <c r="AY298" s="189" t="s">
        <v>222</v>
      </c>
    </row>
    <row r="299" spans="2:65" s="1" customFormat="1" ht="16.5" customHeight="1">
      <c r="B299" s="158"/>
      <c r="C299" s="159" t="s">
        <v>299</v>
      </c>
      <c r="D299" s="159" t="s">
        <v>224</v>
      </c>
      <c r="E299" s="160" t="s">
        <v>482</v>
      </c>
      <c r="F299" s="161" t="s">
        <v>483</v>
      </c>
      <c r="G299" s="162" t="s">
        <v>484</v>
      </c>
      <c r="H299" s="163">
        <v>23.1</v>
      </c>
      <c r="I299" s="164"/>
      <c r="J299" s="163">
        <f>ROUND(I299*H299,3)</f>
        <v>0</v>
      </c>
      <c r="K299" s="161" t="s">
        <v>0</v>
      </c>
      <c r="L299" s="32"/>
      <c r="M299" s="165" t="s">
        <v>0</v>
      </c>
      <c r="N299" s="166" t="s">
        <v>39</v>
      </c>
      <c r="O299" s="55"/>
      <c r="P299" s="167">
        <f>O299*H299</f>
        <v>0</v>
      </c>
      <c r="Q299" s="167">
        <v>1.2999999999999999E-4</v>
      </c>
      <c r="R299" s="167">
        <f>Q299*H299</f>
        <v>3.003E-3</v>
      </c>
      <c r="S299" s="167">
        <v>0</v>
      </c>
      <c r="T299" s="168">
        <f>S299*H299</f>
        <v>0</v>
      </c>
      <c r="AR299" s="169" t="s">
        <v>229</v>
      </c>
      <c r="AT299" s="169" t="s">
        <v>224</v>
      </c>
      <c r="AU299" s="169" t="s">
        <v>88</v>
      </c>
      <c r="AY299" s="17" t="s">
        <v>222</v>
      </c>
      <c r="BE299" s="170">
        <f>IF(N299="základná",J299,0)</f>
        <v>0</v>
      </c>
      <c r="BF299" s="170">
        <f>IF(N299="znížená",J299,0)</f>
        <v>0</v>
      </c>
      <c r="BG299" s="170">
        <f>IF(N299="zákl. prenesená",J299,0)</f>
        <v>0</v>
      </c>
      <c r="BH299" s="170">
        <f>IF(N299="zníž. prenesená",J299,0)</f>
        <v>0</v>
      </c>
      <c r="BI299" s="170">
        <f>IF(N299="nulová",J299,0)</f>
        <v>0</v>
      </c>
      <c r="BJ299" s="17" t="s">
        <v>88</v>
      </c>
      <c r="BK299" s="171">
        <f>ROUND(I299*H299,3)</f>
        <v>0</v>
      </c>
      <c r="BL299" s="17" t="s">
        <v>229</v>
      </c>
      <c r="BM299" s="169" t="s">
        <v>485</v>
      </c>
    </row>
    <row r="300" spans="2:65" s="12" customFormat="1" ht="11.25">
      <c r="B300" s="172"/>
      <c r="D300" s="173" t="s">
        <v>231</v>
      </c>
      <c r="E300" s="174" t="s">
        <v>0</v>
      </c>
      <c r="F300" s="175" t="s">
        <v>486</v>
      </c>
      <c r="H300" s="174" t="s">
        <v>0</v>
      </c>
      <c r="I300" s="176"/>
      <c r="L300" s="172"/>
      <c r="M300" s="177"/>
      <c r="N300" s="178"/>
      <c r="O300" s="178"/>
      <c r="P300" s="178"/>
      <c r="Q300" s="178"/>
      <c r="R300" s="178"/>
      <c r="S300" s="178"/>
      <c r="T300" s="179"/>
      <c r="AT300" s="174" t="s">
        <v>231</v>
      </c>
      <c r="AU300" s="174" t="s">
        <v>88</v>
      </c>
      <c r="AV300" s="12" t="s">
        <v>81</v>
      </c>
      <c r="AW300" s="12" t="s">
        <v>28</v>
      </c>
      <c r="AX300" s="12" t="s">
        <v>73</v>
      </c>
      <c r="AY300" s="174" t="s">
        <v>222</v>
      </c>
    </row>
    <row r="301" spans="2:65" s="13" customFormat="1" ht="11.25">
      <c r="B301" s="180"/>
      <c r="D301" s="173" t="s">
        <v>231</v>
      </c>
      <c r="E301" s="181" t="s">
        <v>0</v>
      </c>
      <c r="F301" s="182" t="s">
        <v>487</v>
      </c>
      <c r="H301" s="183">
        <v>4.9000000000000004</v>
      </c>
      <c r="I301" s="184"/>
      <c r="L301" s="180"/>
      <c r="M301" s="185"/>
      <c r="N301" s="186"/>
      <c r="O301" s="186"/>
      <c r="P301" s="186"/>
      <c r="Q301" s="186"/>
      <c r="R301" s="186"/>
      <c r="S301" s="186"/>
      <c r="T301" s="187"/>
      <c r="AT301" s="181" t="s">
        <v>231</v>
      </c>
      <c r="AU301" s="181" t="s">
        <v>88</v>
      </c>
      <c r="AV301" s="13" t="s">
        <v>88</v>
      </c>
      <c r="AW301" s="13" t="s">
        <v>28</v>
      </c>
      <c r="AX301" s="13" t="s">
        <v>73</v>
      </c>
      <c r="AY301" s="181" t="s">
        <v>222</v>
      </c>
    </row>
    <row r="302" spans="2:65" s="13" customFormat="1" ht="11.25">
      <c r="B302" s="180"/>
      <c r="D302" s="173" t="s">
        <v>231</v>
      </c>
      <c r="E302" s="181" t="s">
        <v>0</v>
      </c>
      <c r="F302" s="182" t="s">
        <v>488</v>
      </c>
      <c r="H302" s="183">
        <v>4.7</v>
      </c>
      <c r="I302" s="184"/>
      <c r="L302" s="180"/>
      <c r="M302" s="185"/>
      <c r="N302" s="186"/>
      <c r="O302" s="186"/>
      <c r="P302" s="186"/>
      <c r="Q302" s="186"/>
      <c r="R302" s="186"/>
      <c r="S302" s="186"/>
      <c r="T302" s="187"/>
      <c r="AT302" s="181" t="s">
        <v>231</v>
      </c>
      <c r="AU302" s="181" t="s">
        <v>88</v>
      </c>
      <c r="AV302" s="13" t="s">
        <v>88</v>
      </c>
      <c r="AW302" s="13" t="s">
        <v>28</v>
      </c>
      <c r="AX302" s="13" t="s">
        <v>73</v>
      </c>
      <c r="AY302" s="181" t="s">
        <v>222</v>
      </c>
    </row>
    <row r="303" spans="2:65" s="13" customFormat="1" ht="11.25">
      <c r="B303" s="180"/>
      <c r="D303" s="173" t="s">
        <v>231</v>
      </c>
      <c r="E303" s="181" t="s">
        <v>0</v>
      </c>
      <c r="F303" s="182" t="s">
        <v>489</v>
      </c>
      <c r="H303" s="183">
        <v>1.5</v>
      </c>
      <c r="I303" s="184"/>
      <c r="L303" s="180"/>
      <c r="M303" s="185"/>
      <c r="N303" s="186"/>
      <c r="O303" s="186"/>
      <c r="P303" s="186"/>
      <c r="Q303" s="186"/>
      <c r="R303" s="186"/>
      <c r="S303" s="186"/>
      <c r="T303" s="187"/>
      <c r="AT303" s="181" t="s">
        <v>231</v>
      </c>
      <c r="AU303" s="181" t="s">
        <v>88</v>
      </c>
      <c r="AV303" s="13" t="s">
        <v>88</v>
      </c>
      <c r="AW303" s="13" t="s">
        <v>28</v>
      </c>
      <c r="AX303" s="13" t="s">
        <v>73</v>
      </c>
      <c r="AY303" s="181" t="s">
        <v>222</v>
      </c>
    </row>
    <row r="304" spans="2:65" s="12" customFormat="1" ht="11.25">
      <c r="B304" s="172"/>
      <c r="D304" s="173" t="s">
        <v>231</v>
      </c>
      <c r="E304" s="174" t="s">
        <v>0</v>
      </c>
      <c r="F304" s="175" t="s">
        <v>490</v>
      </c>
      <c r="H304" s="174" t="s">
        <v>0</v>
      </c>
      <c r="I304" s="176"/>
      <c r="L304" s="172"/>
      <c r="M304" s="177"/>
      <c r="N304" s="178"/>
      <c r="O304" s="178"/>
      <c r="P304" s="178"/>
      <c r="Q304" s="178"/>
      <c r="R304" s="178"/>
      <c r="S304" s="178"/>
      <c r="T304" s="179"/>
      <c r="AT304" s="174" t="s">
        <v>231</v>
      </c>
      <c r="AU304" s="174" t="s">
        <v>88</v>
      </c>
      <c r="AV304" s="12" t="s">
        <v>81</v>
      </c>
      <c r="AW304" s="12" t="s">
        <v>28</v>
      </c>
      <c r="AX304" s="12" t="s">
        <v>73</v>
      </c>
      <c r="AY304" s="174" t="s">
        <v>222</v>
      </c>
    </row>
    <row r="305" spans="2:65" s="13" customFormat="1" ht="11.25">
      <c r="B305" s="180"/>
      <c r="D305" s="173" t="s">
        <v>231</v>
      </c>
      <c r="E305" s="181" t="s">
        <v>0</v>
      </c>
      <c r="F305" s="182" t="s">
        <v>491</v>
      </c>
      <c r="H305" s="183">
        <v>12</v>
      </c>
      <c r="I305" s="184"/>
      <c r="L305" s="180"/>
      <c r="M305" s="185"/>
      <c r="N305" s="186"/>
      <c r="O305" s="186"/>
      <c r="P305" s="186"/>
      <c r="Q305" s="186"/>
      <c r="R305" s="186"/>
      <c r="S305" s="186"/>
      <c r="T305" s="187"/>
      <c r="AT305" s="181" t="s">
        <v>231</v>
      </c>
      <c r="AU305" s="181" t="s">
        <v>88</v>
      </c>
      <c r="AV305" s="13" t="s">
        <v>88</v>
      </c>
      <c r="AW305" s="13" t="s">
        <v>28</v>
      </c>
      <c r="AX305" s="13" t="s">
        <v>73</v>
      </c>
      <c r="AY305" s="181" t="s">
        <v>222</v>
      </c>
    </row>
    <row r="306" spans="2:65" s="14" customFormat="1" ht="11.25">
      <c r="B306" s="188"/>
      <c r="D306" s="173" t="s">
        <v>231</v>
      </c>
      <c r="E306" s="189" t="s">
        <v>0</v>
      </c>
      <c r="F306" s="190" t="s">
        <v>238</v>
      </c>
      <c r="H306" s="191">
        <v>23.1</v>
      </c>
      <c r="I306" s="192"/>
      <c r="L306" s="188"/>
      <c r="M306" s="193"/>
      <c r="N306" s="194"/>
      <c r="O306" s="194"/>
      <c r="P306" s="194"/>
      <c r="Q306" s="194"/>
      <c r="R306" s="194"/>
      <c r="S306" s="194"/>
      <c r="T306" s="195"/>
      <c r="AT306" s="189" t="s">
        <v>231</v>
      </c>
      <c r="AU306" s="189" t="s">
        <v>88</v>
      </c>
      <c r="AV306" s="14" t="s">
        <v>229</v>
      </c>
      <c r="AW306" s="14" t="s">
        <v>28</v>
      </c>
      <c r="AX306" s="14" t="s">
        <v>81</v>
      </c>
      <c r="AY306" s="189" t="s">
        <v>222</v>
      </c>
    </row>
    <row r="307" spans="2:65" s="1" customFormat="1" ht="24" customHeight="1">
      <c r="B307" s="158"/>
      <c r="C307" s="159" t="s">
        <v>492</v>
      </c>
      <c r="D307" s="159" t="s">
        <v>224</v>
      </c>
      <c r="E307" s="160" t="s">
        <v>493</v>
      </c>
      <c r="F307" s="161" t="s">
        <v>494</v>
      </c>
      <c r="G307" s="162" t="s">
        <v>227</v>
      </c>
      <c r="H307" s="163">
        <v>8.9350000000000005</v>
      </c>
      <c r="I307" s="164"/>
      <c r="J307" s="163">
        <f>ROUND(I307*H307,3)</f>
        <v>0</v>
      </c>
      <c r="K307" s="161" t="s">
        <v>228</v>
      </c>
      <c r="L307" s="32"/>
      <c r="M307" s="165" t="s">
        <v>0</v>
      </c>
      <c r="N307" s="166" t="s">
        <v>39</v>
      </c>
      <c r="O307" s="55"/>
      <c r="P307" s="167">
        <f>O307*H307</f>
        <v>0</v>
      </c>
      <c r="Q307" s="167">
        <v>8.9789999999999995E-2</v>
      </c>
      <c r="R307" s="167">
        <f>Q307*H307</f>
        <v>0.80227364999999995</v>
      </c>
      <c r="S307" s="167">
        <v>0</v>
      </c>
      <c r="T307" s="168">
        <f>S307*H307</f>
        <v>0</v>
      </c>
      <c r="AR307" s="169" t="s">
        <v>229</v>
      </c>
      <c r="AT307" s="169" t="s">
        <v>224</v>
      </c>
      <c r="AU307" s="169" t="s">
        <v>88</v>
      </c>
      <c r="AY307" s="17" t="s">
        <v>222</v>
      </c>
      <c r="BE307" s="170">
        <f>IF(N307="základná",J307,0)</f>
        <v>0</v>
      </c>
      <c r="BF307" s="170">
        <f>IF(N307="znížená",J307,0)</f>
        <v>0</v>
      </c>
      <c r="BG307" s="170">
        <f>IF(N307="zákl. prenesená",J307,0)</f>
        <v>0</v>
      </c>
      <c r="BH307" s="170">
        <f>IF(N307="zníž. prenesená",J307,0)</f>
        <v>0</v>
      </c>
      <c r="BI307" s="170">
        <f>IF(N307="nulová",J307,0)</f>
        <v>0</v>
      </c>
      <c r="BJ307" s="17" t="s">
        <v>88</v>
      </c>
      <c r="BK307" s="171">
        <f>ROUND(I307*H307,3)</f>
        <v>0</v>
      </c>
      <c r="BL307" s="17" t="s">
        <v>229</v>
      </c>
      <c r="BM307" s="169" t="s">
        <v>495</v>
      </c>
    </row>
    <row r="308" spans="2:65" s="13" customFormat="1" ht="11.25">
      <c r="B308" s="180"/>
      <c r="D308" s="173" t="s">
        <v>231</v>
      </c>
      <c r="E308" s="181" t="s">
        <v>0</v>
      </c>
      <c r="F308" s="182" t="s">
        <v>496</v>
      </c>
      <c r="H308" s="183">
        <v>11.505000000000001</v>
      </c>
      <c r="I308" s="184"/>
      <c r="L308" s="180"/>
      <c r="M308" s="185"/>
      <c r="N308" s="186"/>
      <c r="O308" s="186"/>
      <c r="P308" s="186"/>
      <c r="Q308" s="186"/>
      <c r="R308" s="186"/>
      <c r="S308" s="186"/>
      <c r="T308" s="187"/>
      <c r="AT308" s="181" t="s">
        <v>231</v>
      </c>
      <c r="AU308" s="181" t="s">
        <v>88</v>
      </c>
      <c r="AV308" s="13" t="s">
        <v>88</v>
      </c>
      <c r="AW308" s="13" t="s">
        <v>28</v>
      </c>
      <c r="AX308" s="13" t="s">
        <v>73</v>
      </c>
      <c r="AY308" s="181" t="s">
        <v>222</v>
      </c>
    </row>
    <row r="309" spans="2:65" s="13" customFormat="1" ht="11.25">
      <c r="B309" s="180"/>
      <c r="D309" s="173" t="s">
        <v>231</v>
      </c>
      <c r="E309" s="181" t="s">
        <v>0</v>
      </c>
      <c r="F309" s="182" t="s">
        <v>497</v>
      </c>
      <c r="H309" s="183">
        <v>-1.5760000000000001</v>
      </c>
      <c r="I309" s="184"/>
      <c r="L309" s="180"/>
      <c r="M309" s="185"/>
      <c r="N309" s="186"/>
      <c r="O309" s="186"/>
      <c r="P309" s="186"/>
      <c r="Q309" s="186"/>
      <c r="R309" s="186"/>
      <c r="S309" s="186"/>
      <c r="T309" s="187"/>
      <c r="AT309" s="181" t="s">
        <v>231</v>
      </c>
      <c r="AU309" s="181" t="s">
        <v>88</v>
      </c>
      <c r="AV309" s="13" t="s">
        <v>88</v>
      </c>
      <c r="AW309" s="13" t="s">
        <v>28</v>
      </c>
      <c r="AX309" s="13" t="s">
        <v>73</v>
      </c>
      <c r="AY309" s="181" t="s">
        <v>222</v>
      </c>
    </row>
    <row r="310" spans="2:65" s="13" customFormat="1" ht="11.25">
      <c r="B310" s="180"/>
      <c r="D310" s="173" t="s">
        <v>231</v>
      </c>
      <c r="E310" s="181" t="s">
        <v>0</v>
      </c>
      <c r="F310" s="182" t="s">
        <v>498</v>
      </c>
      <c r="H310" s="183">
        <v>-1.1819999999999999</v>
      </c>
      <c r="I310" s="184"/>
      <c r="L310" s="180"/>
      <c r="M310" s="185"/>
      <c r="N310" s="186"/>
      <c r="O310" s="186"/>
      <c r="P310" s="186"/>
      <c r="Q310" s="186"/>
      <c r="R310" s="186"/>
      <c r="S310" s="186"/>
      <c r="T310" s="187"/>
      <c r="AT310" s="181" t="s">
        <v>231</v>
      </c>
      <c r="AU310" s="181" t="s">
        <v>88</v>
      </c>
      <c r="AV310" s="13" t="s">
        <v>88</v>
      </c>
      <c r="AW310" s="13" t="s">
        <v>28</v>
      </c>
      <c r="AX310" s="13" t="s">
        <v>73</v>
      </c>
      <c r="AY310" s="181" t="s">
        <v>222</v>
      </c>
    </row>
    <row r="311" spans="2:65" s="13" customFormat="1" ht="11.25">
      <c r="B311" s="180"/>
      <c r="D311" s="173" t="s">
        <v>231</v>
      </c>
      <c r="E311" s="181" t="s">
        <v>0</v>
      </c>
      <c r="F311" s="182" t="s">
        <v>499</v>
      </c>
      <c r="H311" s="183">
        <v>0.188</v>
      </c>
      <c r="I311" s="184"/>
      <c r="L311" s="180"/>
      <c r="M311" s="185"/>
      <c r="N311" s="186"/>
      <c r="O311" s="186"/>
      <c r="P311" s="186"/>
      <c r="Q311" s="186"/>
      <c r="R311" s="186"/>
      <c r="S311" s="186"/>
      <c r="T311" s="187"/>
      <c r="AT311" s="181" t="s">
        <v>231</v>
      </c>
      <c r="AU311" s="181" t="s">
        <v>88</v>
      </c>
      <c r="AV311" s="13" t="s">
        <v>88</v>
      </c>
      <c r="AW311" s="13" t="s">
        <v>28</v>
      </c>
      <c r="AX311" s="13" t="s">
        <v>73</v>
      </c>
      <c r="AY311" s="181" t="s">
        <v>222</v>
      </c>
    </row>
    <row r="312" spans="2:65" s="14" customFormat="1" ht="11.25">
      <c r="B312" s="188"/>
      <c r="D312" s="173" t="s">
        <v>231</v>
      </c>
      <c r="E312" s="189" t="s">
        <v>0</v>
      </c>
      <c r="F312" s="190" t="s">
        <v>238</v>
      </c>
      <c r="H312" s="191">
        <v>8.9350000000000005</v>
      </c>
      <c r="I312" s="192"/>
      <c r="L312" s="188"/>
      <c r="M312" s="193"/>
      <c r="N312" s="194"/>
      <c r="O312" s="194"/>
      <c r="P312" s="194"/>
      <c r="Q312" s="194"/>
      <c r="R312" s="194"/>
      <c r="S312" s="194"/>
      <c r="T312" s="195"/>
      <c r="AT312" s="189" t="s">
        <v>231</v>
      </c>
      <c r="AU312" s="189" t="s">
        <v>88</v>
      </c>
      <c r="AV312" s="14" t="s">
        <v>229</v>
      </c>
      <c r="AW312" s="14" t="s">
        <v>28</v>
      </c>
      <c r="AX312" s="14" t="s">
        <v>81</v>
      </c>
      <c r="AY312" s="189" t="s">
        <v>222</v>
      </c>
    </row>
    <row r="313" spans="2:65" s="1" customFormat="1" ht="24" customHeight="1">
      <c r="B313" s="158"/>
      <c r="C313" s="159" t="s">
        <v>500</v>
      </c>
      <c r="D313" s="159" t="s">
        <v>224</v>
      </c>
      <c r="E313" s="160" t="s">
        <v>501</v>
      </c>
      <c r="F313" s="161" t="s">
        <v>502</v>
      </c>
      <c r="G313" s="162" t="s">
        <v>227</v>
      </c>
      <c r="H313" s="163">
        <v>5.91</v>
      </c>
      <c r="I313" s="164"/>
      <c r="J313" s="163">
        <f>ROUND(I313*H313,3)</f>
        <v>0</v>
      </c>
      <c r="K313" s="161" t="s">
        <v>228</v>
      </c>
      <c r="L313" s="32"/>
      <c r="M313" s="165" t="s">
        <v>0</v>
      </c>
      <c r="N313" s="166" t="s">
        <v>39</v>
      </c>
      <c r="O313" s="55"/>
      <c r="P313" s="167">
        <f>O313*H313</f>
        <v>0</v>
      </c>
      <c r="Q313" s="167">
        <v>0.10778</v>
      </c>
      <c r="R313" s="167">
        <f>Q313*H313</f>
        <v>0.63697979999999998</v>
      </c>
      <c r="S313" s="167">
        <v>0</v>
      </c>
      <c r="T313" s="168">
        <f>S313*H313</f>
        <v>0</v>
      </c>
      <c r="AR313" s="169" t="s">
        <v>229</v>
      </c>
      <c r="AT313" s="169" t="s">
        <v>224</v>
      </c>
      <c r="AU313" s="169" t="s">
        <v>88</v>
      </c>
      <c r="AY313" s="17" t="s">
        <v>222</v>
      </c>
      <c r="BE313" s="170">
        <f>IF(N313="základná",J313,0)</f>
        <v>0</v>
      </c>
      <c r="BF313" s="170">
        <f>IF(N313="znížená",J313,0)</f>
        <v>0</v>
      </c>
      <c r="BG313" s="170">
        <f>IF(N313="zákl. prenesená",J313,0)</f>
        <v>0</v>
      </c>
      <c r="BH313" s="170">
        <f>IF(N313="zníž. prenesená",J313,0)</f>
        <v>0</v>
      </c>
      <c r="BI313" s="170">
        <f>IF(N313="nulová",J313,0)</f>
        <v>0</v>
      </c>
      <c r="BJ313" s="17" t="s">
        <v>88</v>
      </c>
      <c r="BK313" s="171">
        <f>ROUND(I313*H313,3)</f>
        <v>0</v>
      </c>
      <c r="BL313" s="17" t="s">
        <v>229</v>
      </c>
      <c r="BM313" s="169" t="s">
        <v>503</v>
      </c>
    </row>
    <row r="314" spans="2:65" s="13" customFormat="1" ht="11.25">
      <c r="B314" s="180"/>
      <c r="D314" s="173" t="s">
        <v>231</v>
      </c>
      <c r="E314" s="181" t="s">
        <v>0</v>
      </c>
      <c r="F314" s="182" t="s">
        <v>504</v>
      </c>
      <c r="H314" s="183">
        <v>5.91</v>
      </c>
      <c r="I314" s="184"/>
      <c r="L314" s="180"/>
      <c r="M314" s="185"/>
      <c r="N314" s="186"/>
      <c r="O314" s="186"/>
      <c r="P314" s="186"/>
      <c r="Q314" s="186"/>
      <c r="R314" s="186"/>
      <c r="S314" s="186"/>
      <c r="T314" s="187"/>
      <c r="AT314" s="181" t="s">
        <v>231</v>
      </c>
      <c r="AU314" s="181" t="s">
        <v>88</v>
      </c>
      <c r="AV314" s="13" t="s">
        <v>88</v>
      </c>
      <c r="AW314" s="13" t="s">
        <v>28</v>
      </c>
      <c r="AX314" s="13" t="s">
        <v>81</v>
      </c>
      <c r="AY314" s="181" t="s">
        <v>222</v>
      </c>
    </row>
    <row r="315" spans="2:65" s="1" customFormat="1" ht="16.5" customHeight="1">
      <c r="B315" s="158"/>
      <c r="C315" s="159" t="s">
        <v>505</v>
      </c>
      <c r="D315" s="159" t="s">
        <v>224</v>
      </c>
      <c r="E315" s="160" t="s">
        <v>506</v>
      </c>
      <c r="F315" s="161" t="s">
        <v>507</v>
      </c>
      <c r="G315" s="162" t="s">
        <v>484</v>
      </c>
      <c r="H315" s="163">
        <v>5.8049999999999997</v>
      </c>
      <c r="I315" s="164"/>
      <c r="J315" s="163">
        <f>ROUND(I315*H315,3)</f>
        <v>0</v>
      </c>
      <c r="K315" s="161" t="s">
        <v>228</v>
      </c>
      <c r="L315" s="32"/>
      <c r="M315" s="165" t="s">
        <v>0</v>
      </c>
      <c r="N315" s="166" t="s">
        <v>39</v>
      </c>
      <c r="O315" s="55"/>
      <c r="P315" s="167">
        <f>O315*H315</f>
        <v>0</v>
      </c>
      <c r="Q315" s="167">
        <v>1.2E-4</v>
      </c>
      <c r="R315" s="167">
        <f>Q315*H315</f>
        <v>6.9660000000000002E-4</v>
      </c>
      <c r="S315" s="167">
        <v>0</v>
      </c>
      <c r="T315" s="168">
        <f>S315*H315</f>
        <v>0</v>
      </c>
      <c r="AR315" s="169" t="s">
        <v>229</v>
      </c>
      <c r="AT315" s="169" t="s">
        <v>224</v>
      </c>
      <c r="AU315" s="169" t="s">
        <v>88</v>
      </c>
      <c r="AY315" s="17" t="s">
        <v>222</v>
      </c>
      <c r="BE315" s="170">
        <f>IF(N315="základná",J315,0)</f>
        <v>0</v>
      </c>
      <c r="BF315" s="170">
        <f>IF(N315="znížená",J315,0)</f>
        <v>0</v>
      </c>
      <c r="BG315" s="170">
        <f>IF(N315="zákl. prenesená",J315,0)</f>
        <v>0</v>
      </c>
      <c r="BH315" s="170">
        <f>IF(N315="zníž. prenesená",J315,0)</f>
        <v>0</v>
      </c>
      <c r="BI315" s="170">
        <f>IF(N315="nulová",J315,0)</f>
        <v>0</v>
      </c>
      <c r="BJ315" s="17" t="s">
        <v>88</v>
      </c>
      <c r="BK315" s="171">
        <f>ROUND(I315*H315,3)</f>
        <v>0</v>
      </c>
      <c r="BL315" s="17" t="s">
        <v>229</v>
      </c>
      <c r="BM315" s="169" t="s">
        <v>508</v>
      </c>
    </row>
    <row r="316" spans="2:65" s="12" customFormat="1" ht="11.25">
      <c r="B316" s="172"/>
      <c r="D316" s="173" t="s">
        <v>231</v>
      </c>
      <c r="E316" s="174" t="s">
        <v>0</v>
      </c>
      <c r="F316" s="175" t="s">
        <v>509</v>
      </c>
      <c r="H316" s="174" t="s">
        <v>0</v>
      </c>
      <c r="I316" s="176"/>
      <c r="L316" s="172"/>
      <c r="M316" s="177"/>
      <c r="N316" s="178"/>
      <c r="O316" s="178"/>
      <c r="P316" s="178"/>
      <c r="Q316" s="178"/>
      <c r="R316" s="178"/>
      <c r="S316" s="178"/>
      <c r="T316" s="179"/>
      <c r="AT316" s="174" t="s">
        <v>231</v>
      </c>
      <c r="AU316" s="174" t="s">
        <v>88</v>
      </c>
      <c r="AV316" s="12" t="s">
        <v>81</v>
      </c>
      <c r="AW316" s="12" t="s">
        <v>28</v>
      </c>
      <c r="AX316" s="12" t="s">
        <v>73</v>
      </c>
      <c r="AY316" s="174" t="s">
        <v>222</v>
      </c>
    </row>
    <row r="317" spans="2:65" s="13" customFormat="1" ht="11.25">
      <c r="B317" s="180"/>
      <c r="D317" s="173" t="s">
        <v>231</v>
      </c>
      <c r="E317" s="181" t="s">
        <v>0</v>
      </c>
      <c r="F317" s="182" t="s">
        <v>510</v>
      </c>
      <c r="H317" s="183">
        <v>1.97</v>
      </c>
      <c r="I317" s="184"/>
      <c r="L317" s="180"/>
      <c r="M317" s="185"/>
      <c r="N317" s="186"/>
      <c r="O317" s="186"/>
      <c r="P317" s="186"/>
      <c r="Q317" s="186"/>
      <c r="R317" s="186"/>
      <c r="S317" s="186"/>
      <c r="T317" s="187"/>
      <c r="AT317" s="181" t="s">
        <v>231</v>
      </c>
      <c r="AU317" s="181" t="s">
        <v>88</v>
      </c>
      <c r="AV317" s="13" t="s">
        <v>88</v>
      </c>
      <c r="AW317" s="13" t="s">
        <v>28</v>
      </c>
      <c r="AX317" s="13" t="s">
        <v>73</v>
      </c>
      <c r="AY317" s="181" t="s">
        <v>222</v>
      </c>
    </row>
    <row r="318" spans="2:65" s="13" customFormat="1" ht="11.25">
      <c r="B318" s="180"/>
      <c r="D318" s="173" t="s">
        <v>231</v>
      </c>
      <c r="E318" s="181" t="s">
        <v>0</v>
      </c>
      <c r="F318" s="182" t="s">
        <v>511</v>
      </c>
      <c r="H318" s="183">
        <v>3.835</v>
      </c>
      <c r="I318" s="184"/>
      <c r="L318" s="180"/>
      <c r="M318" s="185"/>
      <c r="N318" s="186"/>
      <c r="O318" s="186"/>
      <c r="P318" s="186"/>
      <c r="Q318" s="186"/>
      <c r="R318" s="186"/>
      <c r="S318" s="186"/>
      <c r="T318" s="187"/>
      <c r="AT318" s="181" t="s">
        <v>231</v>
      </c>
      <c r="AU318" s="181" t="s">
        <v>88</v>
      </c>
      <c r="AV318" s="13" t="s">
        <v>88</v>
      </c>
      <c r="AW318" s="13" t="s">
        <v>28</v>
      </c>
      <c r="AX318" s="13" t="s">
        <v>73</v>
      </c>
      <c r="AY318" s="181" t="s">
        <v>222</v>
      </c>
    </row>
    <row r="319" spans="2:65" s="14" customFormat="1" ht="11.25">
      <c r="B319" s="188"/>
      <c r="D319" s="173" t="s">
        <v>231</v>
      </c>
      <c r="E319" s="189" t="s">
        <v>0</v>
      </c>
      <c r="F319" s="190" t="s">
        <v>238</v>
      </c>
      <c r="H319" s="191">
        <v>5.8049999999999997</v>
      </c>
      <c r="I319" s="192"/>
      <c r="L319" s="188"/>
      <c r="M319" s="193"/>
      <c r="N319" s="194"/>
      <c r="O319" s="194"/>
      <c r="P319" s="194"/>
      <c r="Q319" s="194"/>
      <c r="R319" s="194"/>
      <c r="S319" s="194"/>
      <c r="T319" s="195"/>
      <c r="AT319" s="189" t="s">
        <v>231</v>
      </c>
      <c r="AU319" s="189" t="s">
        <v>88</v>
      </c>
      <c r="AV319" s="14" t="s">
        <v>229</v>
      </c>
      <c r="AW319" s="14" t="s">
        <v>28</v>
      </c>
      <c r="AX319" s="14" t="s">
        <v>81</v>
      </c>
      <c r="AY319" s="189" t="s">
        <v>222</v>
      </c>
    </row>
    <row r="320" spans="2:65" s="1" customFormat="1" ht="24" customHeight="1">
      <c r="B320" s="158"/>
      <c r="C320" s="159" t="s">
        <v>512</v>
      </c>
      <c r="D320" s="159" t="s">
        <v>224</v>
      </c>
      <c r="E320" s="160" t="s">
        <v>513</v>
      </c>
      <c r="F320" s="161" t="s">
        <v>514</v>
      </c>
      <c r="G320" s="162" t="s">
        <v>287</v>
      </c>
      <c r="H320" s="163">
        <v>0.11700000000000001</v>
      </c>
      <c r="I320" s="164"/>
      <c r="J320" s="163">
        <f>ROUND(I320*H320,3)</f>
        <v>0</v>
      </c>
      <c r="K320" s="161" t="s">
        <v>228</v>
      </c>
      <c r="L320" s="32"/>
      <c r="M320" s="165" t="s">
        <v>0</v>
      </c>
      <c r="N320" s="166" t="s">
        <v>39</v>
      </c>
      <c r="O320" s="55"/>
      <c r="P320" s="167">
        <f>O320*H320</f>
        <v>0</v>
      </c>
      <c r="Q320" s="167">
        <v>1.002</v>
      </c>
      <c r="R320" s="167">
        <f>Q320*H320</f>
        <v>0.117234</v>
      </c>
      <c r="S320" s="167">
        <v>0</v>
      </c>
      <c r="T320" s="168">
        <f>S320*H320</f>
        <v>0</v>
      </c>
      <c r="AR320" s="169" t="s">
        <v>229</v>
      </c>
      <c r="AT320" s="169" t="s">
        <v>224</v>
      </c>
      <c r="AU320" s="169" t="s">
        <v>88</v>
      </c>
      <c r="AY320" s="17" t="s">
        <v>222</v>
      </c>
      <c r="BE320" s="170">
        <f>IF(N320="základná",J320,0)</f>
        <v>0</v>
      </c>
      <c r="BF320" s="170">
        <f>IF(N320="znížená",J320,0)</f>
        <v>0</v>
      </c>
      <c r="BG320" s="170">
        <f>IF(N320="zákl. prenesená",J320,0)</f>
        <v>0</v>
      </c>
      <c r="BH320" s="170">
        <f>IF(N320="zníž. prenesená",J320,0)</f>
        <v>0</v>
      </c>
      <c r="BI320" s="170">
        <f>IF(N320="nulová",J320,0)</f>
        <v>0</v>
      </c>
      <c r="BJ320" s="17" t="s">
        <v>88</v>
      </c>
      <c r="BK320" s="171">
        <f>ROUND(I320*H320,3)</f>
        <v>0</v>
      </c>
      <c r="BL320" s="17" t="s">
        <v>229</v>
      </c>
      <c r="BM320" s="169" t="s">
        <v>515</v>
      </c>
    </row>
    <row r="321" spans="2:65" s="13" customFormat="1" ht="11.25">
      <c r="B321" s="180"/>
      <c r="D321" s="173" t="s">
        <v>231</v>
      </c>
      <c r="E321" s="181" t="s">
        <v>0</v>
      </c>
      <c r="F321" s="182" t="s">
        <v>516</v>
      </c>
      <c r="H321" s="183">
        <v>8.4000000000000005E-2</v>
      </c>
      <c r="I321" s="184"/>
      <c r="L321" s="180"/>
      <c r="M321" s="185"/>
      <c r="N321" s="186"/>
      <c r="O321" s="186"/>
      <c r="P321" s="186"/>
      <c r="Q321" s="186"/>
      <c r="R321" s="186"/>
      <c r="S321" s="186"/>
      <c r="T321" s="187"/>
      <c r="AT321" s="181" t="s">
        <v>231</v>
      </c>
      <c r="AU321" s="181" t="s">
        <v>88</v>
      </c>
      <c r="AV321" s="13" t="s">
        <v>88</v>
      </c>
      <c r="AW321" s="13" t="s">
        <v>28</v>
      </c>
      <c r="AX321" s="13" t="s">
        <v>73</v>
      </c>
      <c r="AY321" s="181" t="s">
        <v>222</v>
      </c>
    </row>
    <row r="322" spans="2:65" s="13" customFormat="1" ht="11.25">
      <c r="B322" s="180"/>
      <c r="D322" s="173" t="s">
        <v>231</v>
      </c>
      <c r="E322" s="181" t="s">
        <v>0</v>
      </c>
      <c r="F322" s="182" t="s">
        <v>517</v>
      </c>
      <c r="H322" s="183">
        <v>3.3000000000000002E-2</v>
      </c>
      <c r="I322" s="184"/>
      <c r="L322" s="180"/>
      <c r="M322" s="185"/>
      <c r="N322" s="186"/>
      <c r="O322" s="186"/>
      <c r="P322" s="186"/>
      <c r="Q322" s="186"/>
      <c r="R322" s="186"/>
      <c r="S322" s="186"/>
      <c r="T322" s="187"/>
      <c r="AT322" s="181" t="s">
        <v>231</v>
      </c>
      <c r="AU322" s="181" t="s">
        <v>88</v>
      </c>
      <c r="AV322" s="13" t="s">
        <v>88</v>
      </c>
      <c r="AW322" s="13" t="s">
        <v>28</v>
      </c>
      <c r="AX322" s="13" t="s">
        <v>73</v>
      </c>
      <c r="AY322" s="181" t="s">
        <v>222</v>
      </c>
    </row>
    <row r="323" spans="2:65" s="14" customFormat="1" ht="11.25">
      <c r="B323" s="188"/>
      <c r="D323" s="173" t="s">
        <v>231</v>
      </c>
      <c r="E323" s="189" t="s">
        <v>0</v>
      </c>
      <c r="F323" s="190" t="s">
        <v>238</v>
      </c>
      <c r="H323" s="191">
        <v>0.11700000000000001</v>
      </c>
      <c r="I323" s="192"/>
      <c r="L323" s="188"/>
      <c r="M323" s="193"/>
      <c r="N323" s="194"/>
      <c r="O323" s="194"/>
      <c r="P323" s="194"/>
      <c r="Q323" s="194"/>
      <c r="R323" s="194"/>
      <c r="S323" s="194"/>
      <c r="T323" s="195"/>
      <c r="AT323" s="189" t="s">
        <v>231</v>
      </c>
      <c r="AU323" s="189" t="s">
        <v>88</v>
      </c>
      <c r="AV323" s="14" t="s">
        <v>229</v>
      </c>
      <c r="AW323" s="14" t="s">
        <v>28</v>
      </c>
      <c r="AX323" s="14" t="s">
        <v>81</v>
      </c>
      <c r="AY323" s="189" t="s">
        <v>222</v>
      </c>
    </row>
    <row r="324" spans="2:65" s="1" customFormat="1" ht="16.5" customHeight="1">
      <c r="B324" s="158"/>
      <c r="C324" s="159" t="s">
        <v>518</v>
      </c>
      <c r="D324" s="159" t="s">
        <v>224</v>
      </c>
      <c r="E324" s="160" t="s">
        <v>519</v>
      </c>
      <c r="F324" s="161" t="s">
        <v>520</v>
      </c>
      <c r="G324" s="162" t="s">
        <v>245</v>
      </c>
      <c r="H324" s="163">
        <v>0.79</v>
      </c>
      <c r="I324" s="164"/>
      <c r="J324" s="163">
        <f>ROUND(I324*H324,3)</f>
        <v>0</v>
      </c>
      <c r="K324" s="161" t="s">
        <v>228</v>
      </c>
      <c r="L324" s="32"/>
      <c r="M324" s="165" t="s">
        <v>0</v>
      </c>
      <c r="N324" s="166" t="s">
        <v>39</v>
      </c>
      <c r="O324" s="55"/>
      <c r="P324" s="167">
        <f>O324*H324</f>
        <v>0</v>
      </c>
      <c r="Q324" s="167">
        <v>2.4617499999999999</v>
      </c>
      <c r="R324" s="167">
        <f>Q324*H324</f>
        <v>1.9447825000000001</v>
      </c>
      <c r="S324" s="167">
        <v>0</v>
      </c>
      <c r="T324" s="168">
        <f>S324*H324</f>
        <v>0</v>
      </c>
      <c r="AR324" s="169" t="s">
        <v>229</v>
      </c>
      <c r="AT324" s="169" t="s">
        <v>224</v>
      </c>
      <c r="AU324" s="169" t="s">
        <v>88</v>
      </c>
      <c r="AY324" s="17" t="s">
        <v>222</v>
      </c>
      <c r="BE324" s="170">
        <f>IF(N324="základná",J324,0)</f>
        <v>0</v>
      </c>
      <c r="BF324" s="170">
        <f>IF(N324="znížená",J324,0)</f>
        <v>0</v>
      </c>
      <c r="BG324" s="170">
        <f>IF(N324="zákl. prenesená",J324,0)</f>
        <v>0</v>
      </c>
      <c r="BH324" s="170">
        <f>IF(N324="zníž. prenesená",J324,0)</f>
        <v>0</v>
      </c>
      <c r="BI324" s="170">
        <f>IF(N324="nulová",J324,0)</f>
        <v>0</v>
      </c>
      <c r="BJ324" s="17" t="s">
        <v>88</v>
      </c>
      <c r="BK324" s="171">
        <f>ROUND(I324*H324,3)</f>
        <v>0</v>
      </c>
      <c r="BL324" s="17" t="s">
        <v>229</v>
      </c>
      <c r="BM324" s="169" t="s">
        <v>521</v>
      </c>
    </row>
    <row r="325" spans="2:65" s="12" customFormat="1" ht="11.25">
      <c r="B325" s="172"/>
      <c r="D325" s="173" t="s">
        <v>231</v>
      </c>
      <c r="E325" s="174" t="s">
        <v>0</v>
      </c>
      <c r="F325" s="175" t="s">
        <v>522</v>
      </c>
      <c r="H325" s="174" t="s">
        <v>0</v>
      </c>
      <c r="I325" s="176"/>
      <c r="L325" s="172"/>
      <c r="M325" s="177"/>
      <c r="N325" s="178"/>
      <c r="O325" s="178"/>
      <c r="P325" s="178"/>
      <c r="Q325" s="178"/>
      <c r="R325" s="178"/>
      <c r="S325" s="178"/>
      <c r="T325" s="179"/>
      <c r="AT325" s="174" t="s">
        <v>231</v>
      </c>
      <c r="AU325" s="174" t="s">
        <v>88</v>
      </c>
      <c r="AV325" s="12" t="s">
        <v>81</v>
      </c>
      <c r="AW325" s="12" t="s">
        <v>28</v>
      </c>
      <c r="AX325" s="12" t="s">
        <v>73</v>
      </c>
      <c r="AY325" s="174" t="s">
        <v>222</v>
      </c>
    </row>
    <row r="326" spans="2:65" s="13" customFormat="1" ht="11.25">
      <c r="B326" s="180"/>
      <c r="D326" s="173" t="s">
        <v>231</v>
      </c>
      <c r="E326" s="181" t="s">
        <v>0</v>
      </c>
      <c r="F326" s="182" t="s">
        <v>523</v>
      </c>
      <c r="H326" s="183">
        <v>0.79</v>
      </c>
      <c r="I326" s="184"/>
      <c r="L326" s="180"/>
      <c r="M326" s="185"/>
      <c r="N326" s="186"/>
      <c r="O326" s="186"/>
      <c r="P326" s="186"/>
      <c r="Q326" s="186"/>
      <c r="R326" s="186"/>
      <c r="S326" s="186"/>
      <c r="T326" s="187"/>
      <c r="AT326" s="181" t="s">
        <v>231</v>
      </c>
      <c r="AU326" s="181" t="s">
        <v>88</v>
      </c>
      <c r="AV326" s="13" t="s">
        <v>88</v>
      </c>
      <c r="AW326" s="13" t="s">
        <v>28</v>
      </c>
      <c r="AX326" s="13" t="s">
        <v>81</v>
      </c>
      <c r="AY326" s="181" t="s">
        <v>222</v>
      </c>
    </row>
    <row r="327" spans="2:65" s="11" customFormat="1" ht="22.9" customHeight="1">
      <c r="B327" s="145"/>
      <c r="D327" s="146" t="s">
        <v>72</v>
      </c>
      <c r="E327" s="156" t="s">
        <v>229</v>
      </c>
      <c r="F327" s="156" t="s">
        <v>524</v>
      </c>
      <c r="I327" s="148"/>
      <c r="J327" s="157">
        <f>BK327</f>
        <v>0</v>
      </c>
      <c r="L327" s="145"/>
      <c r="M327" s="150"/>
      <c r="N327" s="151"/>
      <c r="O327" s="151"/>
      <c r="P327" s="152">
        <f>SUM(P328:P382)</f>
        <v>0</v>
      </c>
      <c r="Q327" s="151"/>
      <c r="R327" s="152">
        <f>SUM(R328:R382)</f>
        <v>60.931472240000005</v>
      </c>
      <c r="S327" s="151"/>
      <c r="T327" s="153">
        <f>SUM(T328:T382)</f>
        <v>0</v>
      </c>
      <c r="AR327" s="146" t="s">
        <v>81</v>
      </c>
      <c r="AT327" s="154" t="s">
        <v>72</v>
      </c>
      <c r="AU327" s="154" t="s">
        <v>81</v>
      </c>
      <c r="AY327" s="146" t="s">
        <v>222</v>
      </c>
      <c r="BK327" s="155">
        <f>SUM(BK328:BK382)</f>
        <v>0</v>
      </c>
    </row>
    <row r="328" spans="2:65" s="1" customFormat="1" ht="36" customHeight="1">
      <c r="B328" s="158"/>
      <c r="C328" s="159" t="s">
        <v>525</v>
      </c>
      <c r="D328" s="159" t="s">
        <v>224</v>
      </c>
      <c r="E328" s="160" t="s">
        <v>526</v>
      </c>
      <c r="F328" s="161" t="s">
        <v>527</v>
      </c>
      <c r="G328" s="162" t="s">
        <v>227</v>
      </c>
      <c r="H328" s="163">
        <v>101.001</v>
      </c>
      <c r="I328" s="164"/>
      <c r="J328" s="163">
        <f>ROUND(I328*H328,3)</f>
        <v>0</v>
      </c>
      <c r="K328" s="161" t="s">
        <v>0</v>
      </c>
      <c r="L328" s="32"/>
      <c r="M328" s="165" t="s">
        <v>0</v>
      </c>
      <c r="N328" s="166" t="s">
        <v>39</v>
      </c>
      <c r="O328" s="55"/>
      <c r="P328" s="167">
        <f>O328*H328</f>
        <v>0</v>
      </c>
      <c r="Q328" s="167">
        <v>0.25341000000000002</v>
      </c>
      <c r="R328" s="167">
        <f>Q328*H328</f>
        <v>25.594663410000003</v>
      </c>
      <c r="S328" s="167">
        <v>0</v>
      </c>
      <c r="T328" s="168">
        <f>S328*H328</f>
        <v>0</v>
      </c>
      <c r="AR328" s="169" t="s">
        <v>229</v>
      </c>
      <c r="AT328" s="169" t="s">
        <v>224</v>
      </c>
      <c r="AU328" s="169" t="s">
        <v>88</v>
      </c>
      <c r="AY328" s="17" t="s">
        <v>222</v>
      </c>
      <c r="BE328" s="170">
        <f>IF(N328="základná",J328,0)</f>
        <v>0</v>
      </c>
      <c r="BF328" s="170">
        <f>IF(N328="znížená",J328,0)</f>
        <v>0</v>
      </c>
      <c r="BG328" s="170">
        <f>IF(N328="zákl. prenesená",J328,0)</f>
        <v>0</v>
      </c>
      <c r="BH328" s="170">
        <f>IF(N328="zníž. prenesená",J328,0)</f>
        <v>0</v>
      </c>
      <c r="BI328" s="170">
        <f>IF(N328="nulová",J328,0)</f>
        <v>0</v>
      </c>
      <c r="BJ328" s="17" t="s">
        <v>88</v>
      </c>
      <c r="BK328" s="171">
        <f>ROUND(I328*H328,3)</f>
        <v>0</v>
      </c>
      <c r="BL328" s="17" t="s">
        <v>229</v>
      </c>
      <c r="BM328" s="169" t="s">
        <v>528</v>
      </c>
    </row>
    <row r="329" spans="2:65" s="13" customFormat="1" ht="11.25">
      <c r="B329" s="180"/>
      <c r="D329" s="173" t="s">
        <v>231</v>
      </c>
      <c r="E329" s="181" t="s">
        <v>0</v>
      </c>
      <c r="F329" s="182" t="s">
        <v>529</v>
      </c>
      <c r="H329" s="183">
        <v>85.765000000000001</v>
      </c>
      <c r="I329" s="184"/>
      <c r="L329" s="180"/>
      <c r="M329" s="185"/>
      <c r="N329" s="186"/>
      <c r="O329" s="186"/>
      <c r="P329" s="186"/>
      <c r="Q329" s="186"/>
      <c r="R329" s="186"/>
      <c r="S329" s="186"/>
      <c r="T329" s="187"/>
      <c r="AT329" s="181" t="s">
        <v>231</v>
      </c>
      <c r="AU329" s="181" t="s">
        <v>88</v>
      </c>
      <c r="AV329" s="13" t="s">
        <v>88</v>
      </c>
      <c r="AW329" s="13" t="s">
        <v>28</v>
      </c>
      <c r="AX329" s="13" t="s">
        <v>73</v>
      </c>
      <c r="AY329" s="181" t="s">
        <v>222</v>
      </c>
    </row>
    <row r="330" spans="2:65" s="13" customFormat="1" ht="11.25">
      <c r="B330" s="180"/>
      <c r="D330" s="173" t="s">
        <v>231</v>
      </c>
      <c r="E330" s="181" t="s">
        <v>0</v>
      </c>
      <c r="F330" s="182" t="s">
        <v>530</v>
      </c>
      <c r="H330" s="183">
        <v>15.236000000000001</v>
      </c>
      <c r="I330" s="184"/>
      <c r="L330" s="180"/>
      <c r="M330" s="185"/>
      <c r="N330" s="186"/>
      <c r="O330" s="186"/>
      <c r="P330" s="186"/>
      <c r="Q330" s="186"/>
      <c r="R330" s="186"/>
      <c r="S330" s="186"/>
      <c r="T330" s="187"/>
      <c r="AT330" s="181" t="s">
        <v>231</v>
      </c>
      <c r="AU330" s="181" t="s">
        <v>88</v>
      </c>
      <c r="AV330" s="13" t="s">
        <v>88</v>
      </c>
      <c r="AW330" s="13" t="s">
        <v>28</v>
      </c>
      <c r="AX330" s="13" t="s">
        <v>73</v>
      </c>
      <c r="AY330" s="181" t="s">
        <v>222</v>
      </c>
    </row>
    <row r="331" spans="2:65" s="14" customFormat="1" ht="11.25">
      <c r="B331" s="188"/>
      <c r="D331" s="173" t="s">
        <v>231</v>
      </c>
      <c r="E331" s="189" t="s">
        <v>0</v>
      </c>
      <c r="F331" s="190" t="s">
        <v>238</v>
      </c>
      <c r="H331" s="191">
        <v>101.001</v>
      </c>
      <c r="I331" s="192"/>
      <c r="L331" s="188"/>
      <c r="M331" s="193"/>
      <c r="N331" s="194"/>
      <c r="O331" s="194"/>
      <c r="P331" s="194"/>
      <c r="Q331" s="194"/>
      <c r="R331" s="194"/>
      <c r="S331" s="194"/>
      <c r="T331" s="195"/>
      <c r="AT331" s="189" t="s">
        <v>231</v>
      </c>
      <c r="AU331" s="189" t="s">
        <v>88</v>
      </c>
      <c r="AV331" s="14" t="s">
        <v>229</v>
      </c>
      <c r="AW331" s="14" t="s">
        <v>28</v>
      </c>
      <c r="AX331" s="14" t="s">
        <v>81</v>
      </c>
      <c r="AY331" s="189" t="s">
        <v>222</v>
      </c>
    </row>
    <row r="332" spans="2:65" s="1" customFormat="1" ht="16.5" customHeight="1">
      <c r="B332" s="158"/>
      <c r="C332" s="159" t="s">
        <v>531</v>
      </c>
      <c r="D332" s="159" t="s">
        <v>224</v>
      </c>
      <c r="E332" s="160" t="s">
        <v>532</v>
      </c>
      <c r="F332" s="161" t="s">
        <v>533</v>
      </c>
      <c r="G332" s="162" t="s">
        <v>227</v>
      </c>
      <c r="H332" s="163">
        <v>101.001</v>
      </c>
      <c r="I332" s="164"/>
      <c r="J332" s="163">
        <f>ROUND(I332*H332,3)</f>
        <v>0</v>
      </c>
      <c r="K332" s="161" t="s">
        <v>228</v>
      </c>
      <c r="L332" s="32"/>
      <c r="M332" s="165" t="s">
        <v>0</v>
      </c>
      <c r="N332" s="166" t="s">
        <v>39</v>
      </c>
      <c r="O332" s="55"/>
      <c r="P332" s="167">
        <f>O332*H332</f>
        <v>0</v>
      </c>
      <c r="Q332" s="167">
        <v>0.13270999999999999</v>
      </c>
      <c r="R332" s="167">
        <f>Q332*H332</f>
        <v>13.403842709999999</v>
      </c>
      <c r="S332" s="167">
        <v>0</v>
      </c>
      <c r="T332" s="168">
        <f>S332*H332</f>
        <v>0</v>
      </c>
      <c r="AR332" s="169" t="s">
        <v>229</v>
      </c>
      <c r="AT332" s="169" t="s">
        <v>224</v>
      </c>
      <c r="AU332" s="169" t="s">
        <v>88</v>
      </c>
      <c r="AY332" s="17" t="s">
        <v>222</v>
      </c>
      <c r="BE332" s="170">
        <f>IF(N332="základná",J332,0)</f>
        <v>0</v>
      </c>
      <c r="BF332" s="170">
        <f>IF(N332="znížená",J332,0)</f>
        <v>0</v>
      </c>
      <c r="BG332" s="170">
        <f>IF(N332="zákl. prenesená",J332,0)</f>
        <v>0</v>
      </c>
      <c r="BH332" s="170">
        <f>IF(N332="zníž. prenesená",J332,0)</f>
        <v>0</v>
      </c>
      <c r="BI332" s="170">
        <f>IF(N332="nulová",J332,0)</f>
        <v>0</v>
      </c>
      <c r="BJ332" s="17" t="s">
        <v>88</v>
      </c>
      <c r="BK332" s="171">
        <f>ROUND(I332*H332,3)</f>
        <v>0</v>
      </c>
      <c r="BL332" s="17" t="s">
        <v>229</v>
      </c>
      <c r="BM332" s="169" t="s">
        <v>534</v>
      </c>
    </row>
    <row r="333" spans="2:65" s="13" customFormat="1" ht="11.25">
      <c r="B333" s="180"/>
      <c r="D333" s="173" t="s">
        <v>231</v>
      </c>
      <c r="E333" s="181" t="s">
        <v>0</v>
      </c>
      <c r="F333" s="182" t="s">
        <v>152</v>
      </c>
      <c r="H333" s="183">
        <v>101.001</v>
      </c>
      <c r="I333" s="184"/>
      <c r="L333" s="180"/>
      <c r="M333" s="185"/>
      <c r="N333" s="186"/>
      <c r="O333" s="186"/>
      <c r="P333" s="186"/>
      <c r="Q333" s="186"/>
      <c r="R333" s="186"/>
      <c r="S333" s="186"/>
      <c r="T333" s="187"/>
      <c r="AT333" s="181" t="s">
        <v>231</v>
      </c>
      <c r="AU333" s="181" t="s">
        <v>88</v>
      </c>
      <c r="AV333" s="13" t="s">
        <v>88</v>
      </c>
      <c r="AW333" s="13" t="s">
        <v>28</v>
      </c>
      <c r="AX333" s="13" t="s">
        <v>81</v>
      </c>
      <c r="AY333" s="181" t="s">
        <v>222</v>
      </c>
    </row>
    <row r="334" spans="2:65" s="1" customFormat="1" ht="36" customHeight="1">
      <c r="B334" s="158"/>
      <c r="C334" s="159" t="s">
        <v>535</v>
      </c>
      <c r="D334" s="159" t="s">
        <v>224</v>
      </c>
      <c r="E334" s="160" t="s">
        <v>536</v>
      </c>
      <c r="F334" s="161" t="s">
        <v>537</v>
      </c>
      <c r="G334" s="162" t="s">
        <v>227</v>
      </c>
      <c r="H334" s="163">
        <v>116.151</v>
      </c>
      <c r="I334" s="164"/>
      <c r="J334" s="163">
        <f>ROUND(I334*H334,3)</f>
        <v>0</v>
      </c>
      <c r="K334" s="161" t="s">
        <v>228</v>
      </c>
      <c r="L334" s="32"/>
      <c r="M334" s="165" t="s">
        <v>0</v>
      </c>
      <c r="N334" s="166" t="s">
        <v>39</v>
      </c>
      <c r="O334" s="55"/>
      <c r="P334" s="167">
        <f>O334*H334</f>
        <v>0</v>
      </c>
      <c r="Q334" s="167">
        <v>2.4499999999999999E-3</v>
      </c>
      <c r="R334" s="167">
        <f>Q334*H334</f>
        <v>0.28456994999999996</v>
      </c>
      <c r="S334" s="167">
        <v>0</v>
      </c>
      <c r="T334" s="168">
        <f>S334*H334</f>
        <v>0</v>
      </c>
      <c r="AR334" s="169" t="s">
        <v>229</v>
      </c>
      <c r="AT334" s="169" t="s">
        <v>224</v>
      </c>
      <c r="AU334" s="169" t="s">
        <v>88</v>
      </c>
      <c r="AY334" s="17" t="s">
        <v>222</v>
      </c>
      <c r="BE334" s="170">
        <f>IF(N334="základná",J334,0)</f>
        <v>0</v>
      </c>
      <c r="BF334" s="170">
        <f>IF(N334="znížená",J334,0)</f>
        <v>0</v>
      </c>
      <c r="BG334" s="170">
        <f>IF(N334="zákl. prenesená",J334,0)</f>
        <v>0</v>
      </c>
      <c r="BH334" s="170">
        <f>IF(N334="zníž. prenesená",J334,0)</f>
        <v>0</v>
      </c>
      <c r="BI334" s="170">
        <f>IF(N334="nulová",J334,0)</f>
        <v>0</v>
      </c>
      <c r="BJ334" s="17" t="s">
        <v>88</v>
      </c>
      <c r="BK334" s="171">
        <f>ROUND(I334*H334,3)</f>
        <v>0</v>
      </c>
      <c r="BL334" s="17" t="s">
        <v>229</v>
      </c>
      <c r="BM334" s="169" t="s">
        <v>538</v>
      </c>
    </row>
    <row r="335" spans="2:65" s="13" customFormat="1" ht="11.25">
      <c r="B335" s="180"/>
      <c r="D335" s="173" t="s">
        <v>231</v>
      </c>
      <c r="E335" s="181" t="s">
        <v>0</v>
      </c>
      <c r="F335" s="182" t="s">
        <v>539</v>
      </c>
      <c r="H335" s="183">
        <v>116.151</v>
      </c>
      <c r="I335" s="184"/>
      <c r="L335" s="180"/>
      <c r="M335" s="185"/>
      <c r="N335" s="186"/>
      <c r="O335" s="186"/>
      <c r="P335" s="186"/>
      <c r="Q335" s="186"/>
      <c r="R335" s="186"/>
      <c r="S335" s="186"/>
      <c r="T335" s="187"/>
      <c r="AT335" s="181" t="s">
        <v>231</v>
      </c>
      <c r="AU335" s="181" t="s">
        <v>88</v>
      </c>
      <c r="AV335" s="13" t="s">
        <v>88</v>
      </c>
      <c r="AW335" s="13" t="s">
        <v>28</v>
      </c>
      <c r="AX335" s="13" t="s">
        <v>81</v>
      </c>
      <c r="AY335" s="181" t="s">
        <v>222</v>
      </c>
    </row>
    <row r="336" spans="2:65" s="1" customFormat="1" ht="36" customHeight="1">
      <c r="B336" s="158"/>
      <c r="C336" s="159" t="s">
        <v>540</v>
      </c>
      <c r="D336" s="159" t="s">
        <v>224</v>
      </c>
      <c r="E336" s="160" t="s">
        <v>541</v>
      </c>
      <c r="F336" s="161" t="s">
        <v>542</v>
      </c>
      <c r="G336" s="162" t="s">
        <v>227</v>
      </c>
      <c r="H336" s="163">
        <v>14.653</v>
      </c>
      <c r="I336" s="164"/>
      <c r="J336" s="163">
        <f>ROUND(I336*H336,3)</f>
        <v>0</v>
      </c>
      <c r="K336" s="161" t="s">
        <v>228</v>
      </c>
      <c r="L336" s="32"/>
      <c r="M336" s="165" t="s">
        <v>0</v>
      </c>
      <c r="N336" s="166" t="s">
        <v>39</v>
      </c>
      <c r="O336" s="55"/>
      <c r="P336" s="167">
        <f>O336*H336</f>
        <v>0</v>
      </c>
      <c r="Q336" s="167">
        <v>4.9399999999999999E-3</v>
      </c>
      <c r="R336" s="167">
        <f>Q336*H336</f>
        <v>7.2385820000000003E-2</v>
      </c>
      <c r="S336" s="167">
        <v>0</v>
      </c>
      <c r="T336" s="168">
        <f>S336*H336</f>
        <v>0</v>
      </c>
      <c r="AR336" s="169" t="s">
        <v>229</v>
      </c>
      <c r="AT336" s="169" t="s">
        <v>224</v>
      </c>
      <c r="AU336" s="169" t="s">
        <v>88</v>
      </c>
      <c r="AY336" s="17" t="s">
        <v>222</v>
      </c>
      <c r="BE336" s="170">
        <f>IF(N336="základná",J336,0)</f>
        <v>0</v>
      </c>
      <c r="BF336" s="170">
        <f>IF(N336="znížená",J336,0)</f>
        <v>0</v>
      </c>
      <c r="BG336" s="170">
        <f>IF(N336="zákl. prenesená",J336,0)</f>
        <v>0</v>
      </c>
      <c r="BH336" s="170">
        <f>IF(N336="zníž. prenesená",J336,0)</f>
        <v>0</v>
      </c>
      <c r="BI336" s="170">
        <f>IF(N336="nulová",J336,0)</f>
        <v>0</v>
      </c>
      <c r="BJ336" s="17" t="s">
        <v>88</v>
      </c>
      <c r="BK336" s="171">
        <f>ROUND(I336*H336,3)</f>
        <v>0</v>
      </c>
      <c r="BL336" s="17" t="s">
        <v>229</v>
      </c>
      <c r="BM336" s="169" t="s">
        <v>543</v>
      </c>
    </row>
    <row r="337" spans="2:65" s="13" customFormat="1" ht="11.25">
      <c r="B337" s="180"/>
      <c r="D337" s="173" t="s">
        <v>231</v>
      </c>
      <c r="E337" s="181" t="s">
        <v>0</v>
      </c>
      <c r="F337" s="182" t="s">
        <v>544</v>
      </c>
      <c r="H337" s="183">
        <v>14.653</v>
      </c>
      <c r="I337" s="184"/>
      <c r="L337" s="180"/>
      <c r="M337" s="185"/>
      <c r="N337" s="186"/>
      <c r="O337" s="186"/>
      <c r="P337" s="186"/>
      <c r="Q337" s="186"/>
      <c r="R337" s="186"/>
      <c r="S337" s="186"/>
      <c r="T337" s="187"/>
      <c r="AT337" s="181" t="s">
        <v>231</v>
      </c>
      <c r="AU337" s="181" t="s">
        <v>88</v>
      </c>
      <c r="AV337" s="13" t="s">
        <v>88</v>
      </c>
      <c r="AW337" s="13" t="s">
        <v>28</v>
      </c>
      <c r="AX337" s="13" t="s">
        <v>81</v>
      </c>
      <c r="AY337" s="181" t="s">
        <v>222</v>
      </c>
    </row>
    <row r="338" spans="2:65" s="1" customFormat="1" ht="16.5" customHeight="1">
      <c r="B338" s="158"/>
      <c r="C338" s="159" t="s">
        <v>545</v>
      </c>
      <c r="D338" s="159" t="s">
        <v>224</v>
      </c>
      <c r="E338" s="160" t="s">
        <v>546</v>
      </c>
      <c r="F338" s="161" t="s">
        <v>547</v>
      </c>
      <c r="G338" s="162" t="s">
        <v>245</v>
      </c>
      <c r="H338" s="163">
        <v>8.532</v>
      </c>
      <c r="I338" s="164"/>
      <c r="J338" s="163">
        <f>ROUND(I338*H338,3)</f>
        <v>0</v>
      </c>
      <c r="K338" s="161" t="s">
        <v>228</v>
      </c>
      <c r="L338" s="32"/>
      <c r="M338" s="165" t="s">
        <v>0</v>
      </c>
      <c r="N338" s="166" t="s">
        <v>39</v>
      </c>
      <c r="O338" s="55"/>
      <c r="P338" s="167">
        <f>O338*H338</f>
        <v>0</v>
      </c>
      <c r="Q338" s="167">
        <v>2.29698</v>
      </c>
      <c r="R338" s="167">
        <f>Q338*H338</f>
        <v>19.597833359999999</v>
      </c>
      <c r="S338" s="167">
        <v>0</v>
      </c>
      <c r="T338" s="168">
        <f>S338*H338</f>
        <v>0</v>
      </c>
      <c r="AR338" s="169" t="s">
        <v>229</v>
      </c>
      <c r="AT338" s="169" t="s">
        <v>224</v>
      </c>
      <c r="AU338" s="169" t="s">
        <v>88</v>
      </c>
      <c r="AY338" s="17" t="s">
        <v>222</v>
      </c>
      <c r="BE338" s="170">
        <f>IF(N338="základná",J338,0)</f>
        <v>0</v>
      </c>
      <c r="BF338" s="170">
        <f>IF(N338="znížená",J338,0)</f>
        <v>0</v>
      </c>
      <c r="BG338" s="170">
        <f>IF(N338="zákl. prenesená",J338,0)</f>
        <v>0</v>
      </c>
      <c r="BH338" s="170">
        <f>IF(N338="zníž. prenesená",J338,0)</f>
        <v>0</v>
      </c>
      <c r="BI338" s="170">
        <f>IF(N338="nulová",J338,0)</f>
        <v>0</v>
      </c>
      <c r="BJ338" s="17" t="s">
        <v>88</v>
      </c>
      <c r="BK338" s="171">
        <f>ROUND(I338*H338,3)</f>
        <v>0</v>
      </c>
      <c r="BL338" s="17" t="s">
        <v>229</v>
      </c>
      <c r="BM338" s="169" t="s">
        <v>548</v>
      </c>
    </row>
    <row r="339" spans="2:65" s="12" customFormat="1" ht="11.25">
      <c r="B339" s="172"/>
      <c r="D339" s="173" t="s">
        <v>231</v>
      </c>
      <c r="E339" s="174" t="s">
        <v>0</v>
      </c>
      <c r="F339" s="175" t="s">
        <v>549</v>
      </c>
      <c r="H339" s="174" t="s">
        <v>0</v>
      </c>
      <c r="I339" s="176"/>
      <c r="L339" s="172"/>
      <c r="M339" s="177"/>
      <c r="N339" s="178"/>
      <c r="O339" s="178"/>
      <c r="P339" s="178"/>
      <c r="Q339" s="178"/>
      <c r="R339" s="178"/>
      <c r="S339" s="178"/>
      <c r="T339" s="179"/>
      <c r="AT339" s="174" t="s">
        <v>231</v>
      </c>
      <c r="AU339" s="174" t="s">
        <v>88</v>
      </c>
      <c r="AV339" s="12" t="s">
        <v>81</v>
      </c>
      <c r="AW339" s="12" t="s">
        <v>28</v>
      </c>
      <c r="AX339" s="12" t="s">
        <v>73</v>
      </c>
      <c r="AY339" s="174" t="s">
        <v>222</v>
      </c>
    </row>
    <row r="340" spans="2:65" s="13" customFormat="1" ht="11.25">
      <c r="B340" s="180"/>
      <c r="D340" s="173" t="s">
        <v>231</v>
      </c>
      <c r="E340" s="181" t="s">
        <v>0</v>
      </c>
      <c r="F340" s="182" t="s">
        <v>550</v>
      </c>
      <c r="H340" s="183">
        <v>2.9430000000000001</v>
      </c>
      <c r="I340" s="184"/>
      <c r="L340" s="180"/>
      <c r="M340" s="185"/>
      <c r="N340" s="186"/>
      <c r="O340" s="186"/>
      <c r="P340" s="186"/>
      <c r="Q340" s="186"/>
      <c r="R340" s="186"/>
      <c r="S340" s="186"/>
      <c r="T340" s="187"/>
      <c r="AT340" s="181" t="s">
        <v>231</v>
      </c>
      <c r="AU340" s="181" t="s">
        <v>88</v>
      </c>
      <c r="AV340" s="13" t="s">
        <v>88</v>
      </c>
      <c r="AW340" s="13" t="s">
        <v>28</v>
      </c>
      <c r="AX340" s="13" t="s">
        <v>73</v>
      </c>
      <c r="AY340" s="181" t="s">
        <v>222</v>
      </c>
    </row>
    <row r="341" spans="2:65" s="12" customFormat="1" ht="11.25">
      <c r="B341" s="172"/>
      <c r="D341" s="173" t="s">
        <v>231</v>
      </c>
      <c r="E341" s="174" t="s">
        <v>0</v>
      </c>
      <c r="F341" s="175" t="s">
        <v>551</v>
      </c>
      <c r="H341" s="174" t="s">
        <v>0</v>
      </c>
      <c r="I341" s="176"/>
      <c r="L341" s="172"/>
      <c r="M341" s="177"/>
      <c r="N341" s="178"/>
      <c r="O341" s="178"/>
      <c r="P341" s="178"/>
      <c r="Q341" s="178"/>
      <c r="R341" s="178"/>
      <c r="S341" s="178"/>
      <c r="T341" s="179"/>
      <c r="AT341" s="174" t="s">
        <v>231</v>
      </c>
      <c r="AU341" s="174" t="s">
        <v>88</v>
      </c>
      <c r="AV341" s="12" t="s">
        <v>81</v>
      </c>
      <c r="AW341" s="12" t="s">
        <v>28</v>
      </c>
      <c r="AX341" s="12" t="s">
        <v>73</v>
      </c>
      <c r="AY341" s="174" t="s">
        <v>222</v>
      </c>
    </row>
    <row r="342" spans="2:65" s="13" customFormat="1" ht="11.25">
      <c r="B342" s="180"/>
      <c r="D342" s="173" t="s">
        <v>231</v>
      </c>
      <c r="E342" s="181" t="s">
        <v>0</v>
      </c>
      <c r="F342" s="182" t="s">
        <v>552</v>
      </c>
      <c r="H342" s="183">
        <v>0.75</v>
      </c>
      <c r="I342" s="184"/>
      <c r="L342" s="180"/>
      <c r="M342" s="185"/>
      <c r="N342" s="186"/>
      <c r="O342" s="186"/>
      <c r="P342" s="186"/>
      <c r="Q342" s="186"/>
      <c r="R342" s="186"/>
      <c r="S342" s="186"/>
      <c r="T342" s="187"/>
      <c r="AT342" s="181" t="s">
        <v>231</v>
      </c>
      <c r="AU342" s="181" t="s">
        <v>88</v>
      </c>
      <c r="AV342" s="13" t="s">
        <v>88</v>
      </c>
      <c r="AW342" s="13" t="s">
        <v>28</v>
      </c>
      <c r="AX342" s="13" t="s">
        <v>73</v>
      </c>
      <c r="AY342" s="181" t="s">
        <v>222</v>
      </c>
    </row>
    <row r="343" spans="2:65" s="12" customFormat="1" ht="11.25">
      <c r="B343" s="172"/>
      <c r="D343" s="173" t="s">
        <v>231</v>
      </c>
      <c r="E343" s="174" t="s">
        <v>0</v>
      </c>
      <c r="F343" s="175" t="s">
        <v>553</v>
      </c>
      <c r="H343" s="174" t="s">
        <v>0</v>
      </c>
      <c r="I343" s="176"/>
      <c r="L343" s="172"/>
      <c r="M343" s="177"/>
      <c r="N343" s="178"/>
      <c r="O343" s="178"/>
      <c r="P343" s="178"/>
      <c r="Q343" s="178"/>
      <c r="R343" s="178"/>
      <c r="S343" s="178"/>
      <c r="T343" s="179"/>
      <c r="AT343" s="174" t="s">
        <v>231</v>
      </c>
      <c r="AU343" s="174" t="s">
        <v>88</v>
      </c>
      <c r="AV343" s="12" t="s">
        <v>81</v>
      </c>
      <c r="AW343" s="12" t="s">
        <v>28</v>
      </c>
      <c r="AX343" s="12" t="s">
        <v>73</v>
      </c>
      <c r="AY343" s="174" t="s">
        <v>222</v>
      </c>
    </row>
    <row r="344" spans="2:65" s="13" customFormat="1" ht="11.25">
      <c r="B344" s="180"/>
      <c r="D344" s="173" t="s">
        <v>231</v>
      </c>
      <c r="E344" s="181" t="s">
        <v>0</v>
      </c>
      <c r="F344" s="182" t="s">
        <v>554</v>
      </c>
      <c r="H344" s="183">
        <v>0.81200000000000006</v>
      </c>
      <c r="I344" s="184"/>
      <c r="L344" s="180"/>
      <c r="M344" s="185"/>
      <c r="N344" s="186"/>
      <c r="O344" s="186"/>
      <c r="P344" s="186"/>
      <c r="Q344" s="186"/>
      <c r="R344" s="186"/>
      <c r="S344" s="186"/>
      <c r="T344" s="187"/>
      <c r="AT344" s="181" t="s">
        <v>231</v>
      </c>
      <c r="AU344" s="181" t="s">
        <v>88</v>
      </c>
      <c r="AV344" s="13" t="s">
        <v>88</v>
      </c>
      <c r="AW344" s="13" t="s">
        <v>28</v>
      </c>
      <c r="AX344" s="13" t="s">
        <v>73</v>
      </c>
      <c r="AY344" s="181" t="s">
        <v>222</v>
      </c>
    </row>
    <row r="345" spans="2:65" s="12" customFormat="1" ht="11.25">
      <c r="B345" s="172"/>
      <c r="D345" s="173" t="s">
        <v>231</v>
      </c>
      <c r="E345" s="174" t="s">
        <v>0</v>
      </c>
      <c r="F345" s="175" t="s">
        <v>555</v>
      </c>
      <c r="H345" s="174" t="s">
        <v>0</v>
      </c>
      <c r="I345" s="176"/>
      <c r="L345" s="172"/>
      <c r="M345" s="177"/>
      <c r="N345" s="178"/>
      <c r="O345" s="178"/>
      <c r="P345" s="178"/>
      <c r="Q345" s="178"/>
      <c r="R345" s="178"/>
      <c r="S345" s="178"/>
      <c r="T345" s="179"/>
      <c r="AT345" s="174" t="s">
        <v>231</v>
      </c>
      <c r="AU345" s="174" t="s">
        <v>88</v>
      </c>
      <c r="AV345" s="12" t="s">
        <v>81</v>
      </c>
      <c r="AW345" s="12" t="s">
        <v>28</v>
      </c>
      <c r="AX345" s="12" t="s">
        <v>73</v>
      </c>
      <c r="AY345" s="174" t="s">
        <v>222</v>
      </c>
    </row>
    <row r="346" spans="2:65" s="13" customFormat="1" ht="11.25">
      <c r="B346" s="180"/>
      <c r="D346" s="173" t="s">
        <v>231</v>
      </c>
      <c r="E346" s="181" t="s">
        <v>0</v>
      </c>
      <c r="F346" s="182" t="s">
        <v>556</v>
      </c>
      <c r="H346" s="183">
        <v>2.7519999999999998</v>
      </c>
      <c r="I346" s="184"/>
      <c r="L346" s="180"/>
      <c r="M346" s="185"/>
      <c r="N346" s="186"/>
      <c r="O346" s="186"/>
      <c r="P346" s="186"/>
      <c r="Q346" s="186"/>
      <c r="R346" s="186"/>
      <c r="S346" s="186"/>
      <c r="T346" s="187"/>
      <c r="AT346" s="181" t="s">
        <v>231</v>
      </c>
      <c r="AU346" s="181" t="s">
        <v>88</v>
      </c>
      <c r="AV346" s="13" t="s">
        <v>88</v>
      </c>
      <c r="AW346" s="13" t="s">
        <v>28</v>
      </c>
      <c r="AX346" s="13" t="s">
        <v>73</v>
      </c>
      <c r="AY346" s="181" t="s">
        <v>222</v>
      </c>
    </row>
    <row r="347" spans="2:65" s="12" customFormat="1" ht="11.25">
      <c r="B347" s="172"/>
      <c r="D347" s="173" t="s">
        <v>231</v>
      </c>
      <c r="E347" s="174" t="s">
        <v>0</v>
      </c>
      <c r="F347" s="175" t="s">
        <v>557</v>
      </c>
      <c r="H347" s="174" t="s">
        <v>0</v>
      </c>
      <c r="I347" s="176"/>
      <c r="L347" s="172"/>
      <c r="M347" s="177"/>
      <c r="N347" s="178"/>
      <c r="O347" s="178"/>
      <c r="P347" s="178"/>
      <c r="Q347" s="178"/>
      <c r="R347" s="178"/>
      <c r="S347" s="178"/>
      <c r="T347" s="179"/>
      <c r="AT347" s="174" t="s">
        <v>231</v>
      </c>
      <c r="AU347" s="174" t="s">
        <v>88</v>
      </c>
      <c r="AV347" s="12" t="s">
        <v>81</v>
      </c>
      <c r="AW347" s="12" t="s">
        <v>28</v>
      </c>
      <c r="AX347" s="12" t="s">
        <v>73</v>
      </c>
      <c r="AY347" s="174" t="s">
        <v>222</v>
      </c>
    </row>
    <row r="348" spans="2:65" s="13" customFormat="1" ht="11.25">
      <c r="B348" s="180"/>
      <c r="D348" s="173" t="s">
        <v>231</v>
      </c>
      <c r="E348" s="181" t="s">
        <v>0</v>
      </c>
      <c r="F348" s="182" t="s">
        <v>558</v>
      </c>
      <c r="H348" s="183">
        <v>1.0149999999999999</v>
      </c>
      <c r="I348" s="184"/>
      <c r="L348" s="180"/>
      <c r="M348" s="185"/>
      <c r="N348" s="186"/>
      <c r="O348" s="186"/>
      <c r="P348" s="186"/>
      <c r="Q348" s="186"/>
      <c r="R348" s="186"/>
      <c r="S348" s="186"/>
      <c r="T348" s="187"/>
      <c r="AT348" s="181" t="s">
        <v>231</v>
      </c>
      <c r="AU348" s="181" t="s">
        <v>88</v>
      </c>
      <c r="AV348" s="13" t="s">
        <v>88</v>
      </c>
      <c r="AW348" s="13" t="s">
        <v>28</v>
      </c>
      <c r="AX348" s="13" t="s">
        <v>73</v>
      </c>
      <c r="AY348" s="181" t="s">
        <v>222</v>
      </c>
    </row>
    <row r="349" spans="2:65" s="13" customFormat="1" ht="11.25">
      <c r="B349" s="180"/>
      <c r="D349" s="173" t="s">
        <v>231</v>
      </c>
      <c r="E349" s="181" t="s">
        <v>0</v>
      </c>
      <c r="F349" s="182" t="s">
        <v>559</v>
      </c>
      <c r="H349" s="183">
        <v>0.26</v>
      </c>
      <c r="I349" s="184"/>
      <c r="L349" s="180"/>
      <c r="M349" s="185"/>
      <c r="N349" s="186"/>
      <c r="O349" s="186"/>
      <c r="P349" s="186"/>
      <c r="Q349" s="186"/>
      <c r="R349" s="186"/>
      <c r="S349" s="186"/>
      <c r="T349" s="187"/>
      <c r="AT349" s="181" t="s">
        <v>231</v>
      </c>
      <c r="AU349" s="181" t="s">
        <v>88</v>
      </c>
      <c r="AV349" s="13" t="s">
        <v>88</v>
      </c>
      <c r="AW349" s="13" t="s">
        <v>28</v>
      </c>
      <c r="AX349" s="13" t="s">
        <v>73</v>
      </c>
      <c r="AY349" s="181" t="s">
        <v>222</v>
      </c>
    </row>
    <row r="350" spans="2:65" s="14" customFormat="1" ht="11.25">
      <c r="B350" s="188"/>
      <c r="D350" s="173" t="s">
        <v>231</v>
      </c>
      <c r="E350" s="189" t="s">
        <v>0</v>
      </c>
      <c r="F350" s="190" t="s">
        <v>238</v>
      </c>
      <c r="H350" s="191">
        <v>8.532</v>
      </c>
      <c r="I350" s="192"/>
      <c r="L350" s="188"/>
      <c r="M350" s="193"/>
      <c r="N350" s="194"/>
      <c r="O350" s="194"/>
      <c r="P350" s="194"/>
      <c r="Q350" s="194"/>
      <c r="R350" s="194"/>
      <c r="S350" s="194"/>
      <c r="T350" s="195"/>
      <c r="AT350" s="189" t="s">
        <v>231</v>
      </c>
      <c r="AU350" s="189" t="s">
        <v>88</v>
      </c>
      <c r="AV350" s="14" t="s">
        <v>229</v>
      </c>
      <c r="AW350" s="14" t="s">
        <v>28</v>
      </c>
      <c r="AX350" s="14" t="s">
        <v>81</v>
      </c>
      <c r="AY350" s="189" t="s">
        <v>222</v>
      </c>
    </row>
    <row r="351" spans="2:65" s="1" customFormat="1" ht="24" customHeight="1">
      <c r="B351" s="158"/>
      <c r="C351" s="159" t="s">
        <v>560</v>
      </c>
      <c r="D351" s="159" t="s">
        <v>224</v>
      </c>
      <c r="E351" s="160" t="s">
        <v>561</v>
      </c>
      <c r="F351" s="161" t="s">
        <v>562</v>
      </c>
      <c r="G351" s="162" t="s">
        <v>227</v>
      </c>
      <c r="H351" s="163">
        <v>41.616</v>
      </c>
      <c r="I351" s="164"/>
      <c r="J351" s="163">
        <f>ROUND(I351*H351,3)</f>
        <v>0</v>
      </c>
      <c r="K351" s="161" t="s">
        <v>228</v>
      </c>
      <c r="L351" s="32"/>
      <c r="M351" s="165" t="s">
        <v>0</v>
      </c>
      <c r="N351" s="166" t="s">
        <v>39</v>
      </c>
      <c r="O351" s="55"/>
      <c r="P351" s="167">
        <f>O351*H351</f>
        <v>0</v>
      </c>
      <c r="Q351" s="167">
        <v>3.4099999999999998E-3</v>
      </c>
      <c r="R351" s="167">
        <f>Q351*H351</f>
        <v>0.14191055999999999</v>
      </c>
      <c r="S351" s="167">
        <v>0</v>
      </c>
      <c r="T351" s="168">
        <f>S351*H351</f>
        <v>0</v>
      </c>
      <c r="AR351" s="169" t="s">
        <v>229</v>
      </c>
      <c r="AT351" s="169" t="s">
        <v>224</v>
      </c>
      <c r="AU351" s="169" t="s">
        <v>88</v>
      </c>
      <c r="AY351" s="17" t="s">
        <v>222</v>
      </c>
      <c r="BE351" s="170">
        <f>IF(N351="základná",J351,0)</f>
        <v>0</v>
      </c>
      <c r="BF351" s="170">
        <f>IF(N351="znížená",J351,0)</f>
        <v>0</v>
      </c>
      <c r="BG351" s="170">
        <f>IF(N351="zákl. prenesená",J351,0)</f>
        <v>0</v>
      </c>
      <c r="BH351" s="170">
        <f>IF(N351="zníž. prenesená",J351,0)</f>
        <v>0</v>
      </c>
      <c r="BI351" s="170">
        <f>IF(N351="nulová",J351,0)</f>
        <v>0</v>
      </c>
      <c r="BJ351" s="17" t="s">
        <v>88</v>
      </c>
      <c r="BK351" s="171">
        <f>ROUND(I351*H351,3)</f>
        <v>0</v>
      </c>
      <c r="BL351" s="17" t="s">
        <v>229</v>
      </c>
      <c r="BM351" s="169" t="s">
        <v>563</v>
      </c>
    </row>
    <row r="352" spans="2:65" s="12" customFormat="1" ht="11.25">
      <c r="B352" s="172"/>
      <c r="D352" s="173" t="s">
        <v>231</v>
      </c>
      <c r="E352" s="174" t="s">
        <v>0</v>
      </c>
      <c r="F352" s="175" t="s">
        <v>549</v>
      </c>
      <c r="H352" s="174" t="s">
        <v>0</v>
      </c>
      <c r="I352" s="176"/>
      <c r="L352" s="172"/>
      <c r="M352" s="177"/>
      <c r="N352" s="178"/>
      <c r="O352" s="178"/>
      <c r="P352" s="178"/>
      <c r="Q352" s="178"/>
      <c r="R352" s="178"/>
      <c r="S352" s="178"/>
      <c r="T352" s="179"/>
      <c r="AT352" s="174" t="s">
        <v>231</v>
      </c>
      <c r="AU352" s="174" t="s">
        <v>88</v>
      </c>
      <c r="AV352" s="12" t="s">
        <v>81</v>
      </c>
      <c r="AW352" s="12" t="s">
        <v>28</v>
      </c>
      <c r="AX352" s="12" t="s">
        <v>73</v>
      </c>
      <c r="AY352" s="174" t="s">
        <v>222</v>
      </c>
    </row>
    <row r="353" spans="2:65" s="13" customFormat="1" ht="11.25">
      <c r="B353" s="180"/>
      <c r="D353" s="173" t="s">
        <v>231</v>
      </c>
      <c r="E353" s="181" t="s">
        <v>0</v>
      </c>
      <c r="F353" s="182" t="s">
        <v>564</v>
      </c>
      <c r="H353" s="183">
        <v>8.9169999999999998</v>
      </c>
      <c r="I353" s="184"/>
      <c r="L353" s="180"/>
      <c r="M353" s="185"/>
      <c r="N353" s="186"/>
      <c r="O353" s="186"/>
      <c r="P353" s="186"/>
      <c r="Q353" s="186"/>
      <c r="R353" s="186"/>
      <c r="S353" s="186"/>
      <c r="T353" s="187"/>
      <c r="AT353" s="181" t="s">
        <v>231</v>
      </c>
      <c r="AU353" s="181" t="s">
        <v>88</v>
      </c>
      <c r="AV353" s="13" t="s">
        <v>88</v>
      </c>
      <c r="AW353" s="13" t="s">
        <v>28</v>
      </c>
      <c r="AX353" s="13" t="s">
        <v>73</v>
      </c>
      <c r="AY353" s="181" t="s">
        <v>222</v>
      </c>
    </row>
    <row r="354" spans="2:65" s="12" customFormat="1" ht="11.25">
      <c r="B354" s="172"/>
      <c r="D354" s="173" t="s">
        <v>231</v>
      </c>
      <c r="E354" s="174" t="s">
        <v>0</v>
      </c>
      <c r="F354" s="175" t="s">
        <v>553</v>
      </c>
      <c r="H354" s="174" t="s">
        <v>0</v>
      </c>
      <c r="I354" s="176"/>
      <c r="L354" s="172"/>
      <c r="M354" s="177"/>
      <c r="N354" s="178"/>
      <c r="O354" s="178"/>
      <c r="P354" s="178"/>
      <c r="Q354" s="178"/>
      <c r="R354" s="178"/>
      <c r="S354" s="178"/>
      <c r="T354" s="179"/>
      <c r="AT354" s="174" t="s">
        <v>231</v>
      </c>
      <c r="AU354" s="174" t="s">
        <v>88</v>
      </c>
      <c r="AV354" s="12" t="s">
        <v>81</v>
      </c>
      <c r="AW354" s="12" t="s">
        <v>28</v>
      </c>
      <c r="AX354" s="12" t="s">
        <v>73</v>
      </c>
      <c r="AY354" s="174" t="s">
        <v>222</v>
      </c>
    </row>
    <row r="355" spans="2:65" s="13" customFormat="1" ht="11.25">
      <c r="B355" s="180"/>
      <c r="D355" s="173" t="s">
        <v>231</v>
      </c>
      <c r="E355" s="181" t="s">
        <v>0</v>
      </c>
      <c r="F355" s="182" t="s">
        <v>565</v>
      </c>
      <c r="H355" s="183">
        <v>2.8</v>
      </c>
      <c r="I355" s="184"/>
      <c r="L355" s="180"/>
      <c r="M355" s="185"/>
      <c r="N355" s="186"/>
      <c r="O355" s="186"/>
      <c r="P355" s="186"/>
      <c r="Q355" s="186"/>
      <c r="R355" s="186"/>
      <c r="S355" s="186"/>
      <c r="T355" s="187"/>
      <c r="AT355" s="181" t="s">
        <v>231</v>
      </c>
      <c r="AU355" s="181" t="s">
        <v>88</v>
      </c>
      <c r="AV355" s="13" t="s">
        <v>88</v>
      </c>
      <c r="AW355" s="13" t="s">
        <v>28</v>
      </c>
      <c r="AX355" s="13" t="s">
        <v>73</v>
      </c>
      <c r="AY355" s="181" t="s">
        <v>222</v>
      </c>
    </row>
    <row r="356" spans="2:65" s="12" customFormat="1" ht="11.25">
      <c r="B356" s="172"/>
      <c r="D356" s="173" t="s">
        <v>231</v>
      </c>
      <c r="E356" s="174" t="s">
        <v>0</v>
      </c>
      <c r="F356" s="175" t="s">
        <v>555</v>
      </c>
      <c r="H356" s="174" t="s">
        <v>0</v>
      </c>
      <c r="I356" s="176"/>
      <c r="L356" s="172"/>
      <c r="M356" s="177"/>
      <c r="N356" s="178"/>
      <c r="O356" s="178"/>
      <c r="P356" s="178"/>
      <c r="Q356" s="178"/>
      <c r="R356" s="178"/>
      <c r="S356" s="178"/>
      <c r="T356" s="179"/>
      <c r="AT356" s="174" t="s">
        <v>231</v>
      </c>
      <c r="AU356" s="174" t="s">
        <v>88</v>
      </c>
      <c r="AV356" s="12" t="s">
        <v>81</v>
      </c>
      <c r="AW356" s="12" t="s">
        <v>28</v>
      </c>
      <c r="AX356" s="12" t="s">
        <v>73</v>
      </c>
      <c r="AY356" s="174" t="s">
        <v>222</v>
      </c>
    </row>
    <row r="357" spans="2:65" s="13" customFormat="1" ht="11.25">
      <c r="B357" s="180"/>
      <c r="D357" s="173" t="s">
        <v>231</v>
      </c>
      <c r="E357" s="181" t="s">
        <v>0</v>
      </c>
      <c r="F357" s="182" t="s">
        <v>566</v>
      </c>
      <c r="H357" s="183">
        <v>22.018999999999998</v>
      </c>
      <c r="I357" s="184"/>
      <c r="L357" s="180"/>
      <c r="M357" s="185"/>
      <c r="N357" s="186"/>
      <c r="O357" s="186"/>
      <c r="P357" s="186"/>
      <c r="Q357" s="186"/>
      <c r="R357" s="186"/>
      <c r="S357" s="186"/>
      <c r="T357" s="187"/>
      <c r="AT357" s="181" t="s">
        <v>231</v>
      </c>
      <c r="AU357" s="181" t="s">
        <v>88</v>
      </c>
      <c r="AV357" s="13" t="s">
        <v>88</v>
      </c>
      <c r="AW357" s="13" t="s">
        <v>28</v>
      </c>
      <c r="AX357" s="13" t="s">
        <v>73</v>
      </c>
      <c r="AY357" s="181" t="s">
        <v>222</v>
      </c>
    </row>
    <row r="358" spans="2:65" s="12" customFormat="1" ht="11.25">
      <c r="B358" s="172"/>
      <c r="D358" s="173" t="s">
        <v>231</v>
      </c>
      <c r="E358" s="174" t="s">
        <v>0</v>
      </c>
      <c r="F358" s="175" t="s">
        <v>557</v>
      </c>
      <c r="H358" s="174" t="s">
        <v>0</v>
      </c>
      <c r="I358" s="176"/>
      <c r="L358" s="172"/>
      <c r="M358" s="177"/>
      <c r="N358" s="178"/>
      <c r="O358" s="178"/>
      <c r="P358" s="178"/>
      <c r="Q358" s="178"/>
      <c r="R358" s="178"/>
      <c r="S358" s="178"/>
      <c r="T358" s="179"/>
      <c r="AT358" s="174" t="s">
        <v>231</v>
      </c>
      <c r="AU358" s="174" t="s">
        <v>88</v>
      </c>
      <c r="AV358" s="12" t="s">
        <v>81</v>
      </c>
      <c r="AW358" s="12" t="s">
        <v>28</v>
      </c>
      <c r="AX358" s="12" t="s">
        <v>73</v>
      </c>
      <c r="AY358" s="174" t="s">
        <v>222</v>
      </c>
    </row>
    <row r="359" spans="2:65" s="13" customFormat="1" ht="11.25">
      <c r="B359" s="180"/>
      <c r="D359" s="173" t="s">
        <v>231</v>
      </c>
      <c r="E359" s="181" t="s">
        <v>0</v>
      </c>
      <c r="F359" s="182" t="s">
        <v>567</v>
      </c>
      <c r="H359" s="183">
        <v>6.15</v>
      </c>
      <c r="I359" s="184"/>
      <c r="L359" s="180"/>
      <c r="M359" s="185"/>
      <c r="N359" s="186"/>
      <c r="O359" s="186"/>
      <c r="P359" s="186"/>
      <c r="Q359" s="186"/>
      <c r="R359" s="186"/>
      <c r="S359" s="186"/>
      <c r="T359" s="187"/>
      <c r="AT359" s="181" t="s">
        <v>231</v>
      </c>
      <c r="AU359" s="181" t="s">
        <v>88</v>
      </c>
      <c r="AV359" s="13" t="s">
        <v>88</v>
      </c>
      <c r="AW359" s="13" t="s">
        <v>28</v>
      </c>
      <c r="AX359" s="13" t="s">
        <v>73</v>
      </c>
      <c r="AY359" s="181" t="s">
        <v>222</v>
      </c>
    </row>
    <row r="360" spans="2:65" s="13" customFormat="1" ht="11.25">
      <c r="B360" s="180"/>
      <c r="D360" s="173" t="s">
        <v>231</v>
      </c>
      <c r="E360" s="181" t="s">
        <v>0</v>
      </c>
      <c r="F360" s="182" t="s">
        <v>568</v>
      </c>
      <c r="H360" s="183">
        <v>1.73</v>
      </c>
      <c r="I360" s="184"/>
      <c r="L360" s="180"/>
      <c r="M360" s="185"/>
      <c r="N360" s="186"/>
      <c r="O360" s="186"/>
      <c r="P360" s="186"/>
      <c r="Q360" s="186"/>
      <c r="R360" s="186"/>
      <c r="S360" s="186"/>
      <c r="T360" s="187"/>
      <c r="AT360" s="181" t="s">
        <v>231</v>
      </c>
      <c r="AU360" s="181" t="s">
        <v>88</v>
      </c>
      <c r="AV360" s="13" t="s">
        <v>88</v>
      </c>
      <c r="AW360" s="13" t="s">
        <v>28</v>
      </c>
      <c r="AX360" s="13" t="s">
        <v>73</v>
      </c>
      <c r="AY360" s="181" t="s">
        <v>222</v>
      </c>
    </row>
    <row r="361" spans="2:65" s="14" customFormat="1" ht="11.25">
      <c r="B361" s="188"/>
      <c r="D361" s="173" t="s">
        <v>231</v>
      </c>
      <c r="E361" s="189" t="s">
        <v>120</v>
      </c>
      <c r="F361" s="190" t="s">
        <v>238</v>
      </c>
      <c r="H361" s="191">
        <v>41.616</v>
      </c>
      <c r="I361" s="192"/>
      <c r="L361" s="188"/>
      <c r="M361" s="193"/>
      <c r="N361" s="194"/>
      <c r="O361" s="194"/>
      <c r="P361" s="194"/>
      <c r="Q361" s="194"/>
      <c r="R361" s="194"/>
      <c r="S361" s="194"/>
      <c r="T361" s="195"/>
      <c r="AT361" s="189" t="s">
        <v>231</v>
      </c>
      <c r="AU361" s="189" t="s">
        <v>88</v>
      </c>
      <c r="AV361" s="14" t="s">
        <v>229</v>
      </c>
      <c r="AW361" s="14" t="s">
        <v>28</v>
      </c>
      <c r="AX361" s="14" t="s">
        <v>81</v>
      </c>
      <c r="AY361" s="189" t="s">
        <v>222</v>
      </c>
    </row>
    <row r="362" spans="2:65" s="1" customFormat="1" ht="24" customHeight="1">
      <c r="B362" s="158"/>
      <c r="C362" s="159" t="s">
        <v>569</v>
      </c>
      <c r="D362" s="159" t="s">
        <v>224</v>
      </c>
      <c r="E362" s="160" t="s">
        <v>570</v>
      </c>
      <c r="F362" s="161" t="s">
        <v>571</v>
      </c>
      <c r="G362" s="162" t="s">
        <v>227</v>
      </c>
      <c r="H362" s="163">
        <v>41.616</v>
      </c>
      <c r="I362" s="164"/>
      <c r="J362" s="163">
        <f>ROUND(I362*H362,3)</f>
        <v>0</v>
      </c>
      <c r="K362" s="161" t="s">
        <v>228</v>
      </c>
      <c r="L362" s="32"/>
      <c r="M362" s="165" t="s">
        <v>0</v>
      </c>
      <c r="N362" s="166" t="s">
        <v>39</v>
      </c>
      <c r="O362" s="55"/>
      <c r="P362" s="167">
        <f>O362*H362</f>
        <v>0</v>
      </c>
      <c r="Q362" s="167">
        <v>0</v>
      </c>
      <c r="R362" s="167">
        <f>Q362*H362</f>
        <v>0</v>
      </c>
      <c r="S362" s="167">
        <v>0</v>
      </c>
      <c r="T362" s="168">
        <f>S362*H362</f>
        <v>0</v>
      </c>
      <c r="AR362" s="169" t="s">
        <v>229</v>
      </c>
      <c r="AT362" s="169" t="s">
        <v>224</v>
      </c>
      <c r="AU362" s="169" t="s">
        <v>88</v>
      </c>
      <c r="AY362" s="17" t="s">
        <v>222</v>
      </c>
      <c r="BE362" s="170">
        <f>IF(N362="základná",J362,0)</f>
        <v>0</v>
      </c>
      <c r="BF362" s="170">
        <f>IF(N362="znížená",J362,0)</f>
        <v>0</v>
      </c>
      <c r="BG362" s="170">
        <f>IF(N362="zákl. prenesená",J362,0)</f>
        <v>0</v>
      </c>
      <c r="BH362" s="170">
        <f>IF(N362="zníž. prenesená",J362,0)</f>
        <v>0</v>
      </c>
      <c r="BI362" s="170">
        <f>IF(N362="nulová",J362,0)</f>
        <v>0</v>
      </c>
      <c r="BJ362" s="17" t="s">
        <v>88</v>
      </c>
      <c r="BK362" s="171">
        <f>ROUND(I362*H362,3)</f>
        <v>0</v>
      </c>
      <c r="BL362" s="17" t="s">
        <v>229</v>
      </c>
      <c r="BM362" s="169" t="s">
        <v>572</v>
      </c>
    </row>
    <row r="363" spans="2:65" s="13" customFormat="1" ht="11.25">
      <c r="B363" s="180"/>
      <c r="D363" s="173" t="s">
        <v>231</v>
      </c>
      <c r="E363" s="181" t="s">
        <v>0</v>
      </c>
      <c r="F363" s="182" t="s">
        <v>120</v>
      </c>
      <c r="H363" s="183">
        <v>41.616</v>
      </c>
      <c r="I363" s="184"/>
      <c r="L363" s="180"/>
      <c r="M363" s="185"/>
      <c r="N363" s="186"/>
      <c r="O363" s="186"/>
      <c r="P363" s="186"/>
      <c r="Q363" s="186"/>
      <c r="R363" s="186"/>
      <c r="S363" s="186"/>
      <c r="T363" s="187"/>
      <c r="AT363" s="181" t="s">
        <v>231</v>
      </c>
      <c r="AU363" s="181" t="s">
        <v>88</v>
      </c>
      <c r="AV363" s="13" t="s">
        <v>88</v>
      </c>
      <c r="AW363" s="13" t="s">
        <v>28</v>
      </c>
      <c r="AX363" s="13" t="s">
        <v>81</v>
      </c>
      <c r="AY363" s="181" t="s">
        <v>222</v>
      </c>
    </row>
    <row r="364" spans="2:65" s="1" customFormat="1" ht="24" customHeight="1">
      <c r="B364" s="158"/>
      <c r="C364" s="159" t="s">
        <v>573</v>
      </c>
      <c r="D364" s="159" t="s">
        <v>224</v>
      </c>
      <c r="E364" s="160" t="s">
        <v>574</v>
      </c>
      <c r="F364" s="161" t="s">
        <v>575</v>
      </c>
      <c r="G364" s="162" t="s">
        <v>287</v>
      </c>
      <c r="H364" s="163">
        <v>0.52100000000000002</v>
      </c>
      <c r="I364" s="164"/>
      <c r="J364" s="163">
        <f>ROUND(I364*H364,3)</f>
        <v>0</v>
      </c>
      <c r="K364" s="161" t="s">
        <v>228</v>
      </c>
      <c r="L364" s="32"/>
      <c r="M364" s="165" t="s">
        <v>0</v>
      </c>
      <c r="N364" s="166" t="s">
        <v>39</v>
      </c>
      <c r="O364" s="55"/>
      <c r="P364" s="167">
        <f>O364*H364</f>
        <v>0</v>
      </c>
      <c r="Q364" s="167">
        <v>1.0165999999999999</v>
      </c>
      <c r="R364" s="167">
        <f>Q364*H364</f>
        <v>0.52964860000000002</v>
      </c>
      <c r="S364" s="167">
        <v>0</v>
      </c>
      <c r="T364" s="168">
        <f>S364*H364</f>
        <v>0</v>
      </c>
      <c r="AR364" s="169" t="s">
        <v>229</v>
      </c>
      <c r="AT364" s="169" t="s">
        <v>224</v>
      </c>
      <c r="AU364" s="169" t="s">
        <v>88</v>
      </c>
      <c r="AY364" s="17" t="s">
        <v>222</v>
      </c>
      <c r="BE364" s="170">
        <f>IF(N364="základná",J364,0)</f>
        <v>0</v>
      </c>
      <c r="BF364" s="170">
        <f>IF(N364="znížená",J364,0)</f>
        <v>0</v>
      </c>
      <c r="BG364" s="170">
        <f>IF(N364="zákl. prenesená",J364,0)</f>
        <v>0</v>
      </c>
      <c r="BH364" s="170">
        <f>IF(N364="zníž. prenesená",J364,0)</f>
        <v>0</v>
      </c>
      <c r="BI364" s="170">
        <f>IF(N364="nulová",J364,0)</f>
        <v>0</v>
      </c>
      <c r="BJ364" s="17" t="s">
        <v>88</v>
      </c>
      <c r="BK364" s="171">
        <f>ROUND(I364*H364,3)</f>
        <v>0</v>
      </c>
      <c r="BL364" s="17" t="s">
        <v>229</v>
      </c>
      <c r="BM364" s="169" t="s">
        <v>576</v>
      </c>
    </row>
    <row r="365" spans="2:65" s="13" customFormat="1" ht="22.5">
      <c r="B365" s="180"/>
      <c r="D365" s="173" t="s">
        <v>231</v>
      </c>
      <c r="E365" s="181" t="s">
        <v>0</v>
      </c>
      <c r="F365" s="182" t="s">
        <v>577</v>
      </c>
      <c r="H365" s="183">
        <v>0.52100000000000002</v>
      </c>
      <c r="I365" s="184"/>
      <c r="L365" s="180"/>
      <c r="M365" s="185"/>
      <c r="N365" s="186"/>
      <c r="O365" s="186"/>
      <c r="P365" s="186"/>
      <c r="Q365" s="186"/>
      <c r="R365" s="186"/>
      <c r="S365" s="186"/>
      <c r="T365" s="187"/>
      <c r="AT365" s="181" t="s">
        <v>231</v>
      </c>
      <c r="AU365" s="181" t="s">
        <v>88</v>
      </c>
      <c r="AV365" s="13" t="s">
        <v>88</v>
      </c>
      <c r="AW365" s="13" t="s">
        <v>28</v>
      </c>
      <c r="AX365" s="13" t="s">
        <v>81</v>
      </c>
      <c r="AY365" s="181" t="s">
        <v>222</v>
      </c>
    </row>
    <row r="366" spans="2:65" s="1" customFormat="1" ht="36" customHeight="1">
      <c r="B366" s="158"/>
      <c r="C366" s="159" t="s">
        <v>578</v>
      </c>
      <c r="D366" s="159" t="s">
        <v>224</v>
      </c>
      <c r="E366" s="160" t="s">
        <v>579</v>
      </c>
      <c r="F366" s="161" t="s">
        <v>580</v>
      </c>
      <c r="G366" s="162" t="s">
        <v>227</v>
      </c>
      <c r="H366" s="163">
        <v>13.852</v>
      </c>
      <c r="I366" s="164"/>
      <c r="J366" s="163">
        <f>ROUND(I366*H366,3)</f>
        <v>0</v>
      </c>
      <c r="K366" s="161" t="s">
        <v>228</v>
      </c>
      <c r="L366" s="32"/>
      <c r="M366" s="165" t="s">
        <v>0</v>
      </c>
      <c r="N366" s="166" t="s">
        <v>39</v>
      </c>
      <c r="O366" s="55"/>
      <c r="P366" s="167">
        <f>O366*H366</f>
        <v>0</v>
      </c>
      <c r="Q366" s="167">
        <v>1.4999999999999999E-4</v>
      </c>
      <c r="R366" s="167">
        <f>Q366*H366</f>
        <v>2.0777999999999999E-3</v>
      </c>
      <c r="S366" s="167">
        <v>0</v>
      </c>
      <c r="T366" s="168">
        <f>S366*H366</f>
        <v>0</v>
      </c>
      <c r="AR366" s="169" t="s">
        <v>229</v>
      </c>
      <c r="AT366" s="169" t="s">
        <v>224</v>
      </c>
      <c r="AU366" s="169" t="s">
        <v>88</v>
      </c>
      <c r="AY366" s="17" t="s">
        <v>222</v>
      </c>
      <c r="BE366" s="170">
        <f>IF(N366="základná",J366,0)</f>
        <v>0</v>
      </c>
      <c r="BF366" s="170">
        <f>IF(N366="znížená",J366,0)</f>
        <v>0</v>
      </c>
      <c r="BG366" s="170">
        <f>IF(N366="zákl. prenesená",J366,0)</f>
        <v>0</v>
      </c>
      <c r="BH366" s="170">
        <f>IF(N366="zníž. prenesená",J366,0)</f>
        <v>0</v>
      </c>
      <c r="BI366" s="170">
        <f>IF(N366="nulová",J366,0)</f>
        <v>0</v>
      </c>
      <c r="BJ366" s="17" t="s">
        <v>88</v>
      </c>
      <c r="BK366" s="171">
        <f>ROUND(I366*H366,3)</f>
        <v>0</v>
      </c>
      <c r="BL366" s="17" t="s">
        <v>229</v>
      </c>
      <c r="BM366" s="169" t="s">
        <v>581</v>
      </c>
    </row>
    <row r="367" spans="2:65" s="12" customFormat="1" ht="11.25">
      <c r="B367" s="172"/>
      <c r="D367" s="173" t="s">
        <v>231</v>
      </c>
      <c r="E367" s="174" t="s">
        <v>0</v>
      </c>
      <c r="F367" s="175" t="s">
        <v>549</v>
      </c>
      <c r="H367" s="174" t="s">
        <v>0</v>
      </c>
      <c r="I367" s="176"/>
      <c r="L367" s="172"/>
      <c r="M367" s="177"/>
      <c r="N367" s="178"/>
      <c r="O367" s="178"/>
      <c r="P367" s="178"/>
      <c r="Q367" s="178"/>
      <c r="R367" s="178"/>
      <c r="S367" s="178"/>
      <c r="T367" s="179"/>
      <c r="AT367" s="174" t="s">
        <v>231</v>
      </c>
      <c r="AU367" s="174" t="s">
        <v>88</v>
      </c>
      <c r="AV367" s="12" t="s">
        <v>81</v>
      </c>
      <c r="AW367" s="12" t="s">
        <v>28</v>
      </c>
      <c r="AX367" s="12" t="s">
        <v>73</v>
      </c>
      <c r="AY367" s="174" t="s">
        <v>222</v>
      </c>
    </row>
    <row r="368" spans="2:65" s="13" customFormat="1" ht="11.25">
      <c r="B368" s="180"/>
      <c r="D368" s="173" t="s">
        <v>231</v>
      </c>
      <c r="E368" s="181" t="s">
        <v>0</v>
      </c>
      <c r="F368" s="182" t="s">
        <v>564</v>
      </c>
      <c r="H368" s="183">
        <v>8.9169999999999998</v>
      </c>
      <c r="I368" s="184"/>
      <c r="L368" s="180"/>
      <c r="M368" s="185"/>
      <c r="N368" s="186"/>
      <c r="O368" s="186"/>
      <c r="P368" s="186"/>
      <c r="Q368" s="186"/>
      <c r="R368" s="186"/>
      <c r="S368" s="186"/>
      <c r="T368" s="187"/>
      <c r="AT368" s="181" t="s">
        <v>231</v>
      </c>
      <c r="AU368" s="181" t="s">
        <v>88</v>
      </c>
      <c r="AV368" s="13" t="s">
        <v>88</v>
      </c>
      <c r="AW368" s="13" t="s">
        <v>28</v>
      </c>
      <c r="AX368" s="13" t="s">
        <v>73</v>
      </c>
      <c r="AY368" s="181" t="s">
        <v>222</v>
      </c>
    </row>
    <row r="369" spans="2:65" s="13" customFormat="1" ht="11.25">
      <c r="B369" s="180"/>
      <c r="D369" s="173" t="s">
        <v>231</v>
      </c>
      <c r="E369" s="181" t="s">
        <v>0</v>
      </c>
      <c r="F369" s="182" t="s">
        <v>582</v>
      </c>
      <c r="H369" s="183">
        <v>1.86</v>
      </c>
      <c r="I369" s="184"/>
      <c r="L369" s="180"/>
      <c r="M369" s="185"/>
      <c r="N369" s="186"/>
      <c r="O369" s="186"/>
      <c r="P369" s="186"/>
      <c r="Q369" s="186"/>
      <c r="R369" s="186"/>
      <c r="S369" s="186"/>
      <c r="T369" s="187"/>
      <c r="AT369" s="181" t="s">
        <v>231</v>
      </c>
      <c r="AU369" s="181" t="s">
        <v>88</v>
      </c>
      <c r="AV369" s="13" t="s">
        <v>88</v>
      </c>
      <c r="AW369" s="13" t="s">
        <v>28</v>
      </c>
      <c r="AX369" s="13" t="s">
        <v>73</v>
      </c>
      <c r="AY369" s="181" t="s">
        <v>222</v>
      </c>
    </row>
    <row r="370" spans="2:65" s="12" customFormat="1" ht="11.25">
      <c r="B370" s="172"/>
      <c r="D370" s="173" t="s">
        <v>231</v>
      </c>
      <c r="E370" s="174" t="s">
        <v>0</v>
      </c>
      <c r="F370" s="175" t="s">
        <v>557</v>
      </c>
      <c r="H370" s="174" t="s">
        <v>0</v>
      </c>
      <c r="I370" s="176"/>
      <c r="L370" s="172"/>
      <c r="M370" s="177"/>
      <c r="N370" s="178"/>
      <c r="O370" s="178"/>
      <c r="P370" s="178"/>
      <c r="Q370" s="178"/>
      <c r="R370" s="178"/>
      <c r="S370" s="178"/>
      <c r="T370" s="179"/>
      <c r="AT370" s="174" t="s">
        <v>231</v>
      </c>
      <c r="AU370" s="174" t="s">
        <v>88</v>
      </c>
      <c r="AV370" s="12" t="s">
        <v>81</v>
      </c>
      <c r="AW370" s="12" t="s">
        <v>28</v>
      </c>
      <c r="AX370" s="12" t="s">
        <v>73</v>
      </c>
      <c r="AY370" s="174" t="s">
        <v>222</v>
      </c>
    </row>
    <row r="371" spans="2:65" s="13" customFormat="1" ht="11.25">
      <c r="B371" s="180"/>
      <c r="D371" s="173" t="s">
        <v>231</v>
      </c>
      <c r="E371" s="181" t="s">
        <v>0</v>
      </c>
      <c r="F371" s="182" t="s">
        <v>583</v>
      </c>
      <c r="H371" s="183">
        <v>3.0750000000000002</v>
      </c>
      <c r="I371" s="184"/>
      <c r="L371" s="180"/>
      <c r="M371" s="185"/>
      <c r="N371" s="186"/>
      <c r="O371" s="186"/>
      <c r="P371" s="186"/>
      <c r="Q371" s="186"/>
      <c r="R371" s="186"/>
      <c r="S371" s="186"/>
      <c r="T371" s="187"/>
      <c r="AT371" s="181" t="s">
        <v>231</v>
      </c>
      <c r="AU371" s="181" t="s">
        <v>88</v>
      </c>
      <c r="AV371" s="13" t="s">
        <v>88</v>
      </c>
      <c r="AW371" s="13" t="s">
        <v>28</v>
      </c>
      <c r="AX371" s="13" t="s">
        <v>73</v>
      </c>
      <c r="AY371" s="181" t="s">
        <v>222</v>
      </c>
    </row>
    <row r="372" spans="2:65" s="14" customFormat="1" ht="11.25">
      <c r="B372" s="188"/>
      <c r="D372" s="173" t="s">
        <v>231</v>
      </c>
      <c r="E372" s="189" t="s">
        <v>0</v>
      </c>
      <c r="F372" s="190" t="s">
        <v>238</v>
      </c>
      <c r="H372" s="191">
        <v>13.852</v>
      </c>
      <c r="I372" s="192"/>
      <c r="L372" s="188"/>
      <c r="M372" s="193"/>
      <c r="N372" s="194"/>
      <c r="O372" s="194"/>
      <c r="P372" s="194"/>
      <c r="Q372" s="194"/>
      <c r="R372" s="194"/>
      <c r="S372" s="194"/>
      <c r="T372" s="195"/>
      <c r="AT372" s="189" t="s">
        <v>231</v>
      </c>
      <c r="AU372" s="189" t="s">
        <v>88</v>
      </c>
      <c r="AV372" s="14" t="s">
        <v>229</v>
      </c>
      <c r="AW372" s="14" t="s">
        <v>28</v>
      </c>
      <c r="AX372" s="14" t="s">
        <v>81</v>
      </c>
      <c r="AY372" s="189" t="s">
        <v>222</v>
      </c>
    </row>
    <row r="373" spans="2:65" s="1" customFormat="1" ht="24" customHeight="1">
      <c r="B373" s="158"/>
      <c r="C373" s="196" t="s">
        <v>584</v>
      </c>
      <c r="D373" s="196" t="s">
        <v>301</v>
      </c>
      <c r="E373" s="197" t="s">
        <v>585</v>
      </c>
      <c r="F373" s="198" t="s">
        <v>586</v>
      </c>
      <c r="G373" s="199" t="s">
        <v>227</v>
      </c>
      <c r="H373" s="200">
        <v>14.545</v>
      </c>
      <c r="I373" s="201"/>
      <c r="J373" s="200">
        <f>ROUND(I373*H373,3)</f>
        <v>0</v>
      </c>
      <c r="K373" s="198" t="s">
        <v>228</v>
      </c>
      <c r="L373" s="202"/>
      <c r="M373" s="203" t="s">
        <v>0</v>
      </c>
      <c r="N373" s="204" t="s">
        <v>39</v>
      </c>
      <c r="O373" s="55"/>
      <c r="P373" s="167">
        <f>O373*H373</f>
        <v>0</v>
      </c>
      <c r="Q373" s="167">
        <v>1.9E-2</v>
      </c>
      <c r="R373" s="167">
        <f>Q373*H373</f>
        <v>0.27635500000000002</v>
      </c>
      <c r="S373" s="167">
        <v>0</v>
      </c>
      <c r="T373" s="168">
        <f>S373*H373</f>
        <v>0</v>
      </c>
      <c r="AR373" s="169" t="s">
        <v>271</v>
      </c>
      <c r="AT373" s="169" t="s">
        <v>301</v>
      </c>
      <c r="AU373" s="169" t="s">
        <v>88</v>
      </c>
      <c r="AY373" s="17" t="s">
        <v>222</v>
      </c>
      <c r="BE373" s="170">
        <f>IF(N373="základná",J373,0)</f>
        <v>0</v>
      </c>
      <c r="BF373" s="170">
        <f>IF(N373="znížená",J373,0)</f>
        <v>0</v>
      </c>
      <c r="BG373" s="170">
        <f>IF(N373="zákl. prenesená",J373,0)</f>
        <v>0</v>
      </c>
      <c r="BH373" s="170">
        <f>IF(N373="zníž. prenesená",J373,0)</f>
        <v>0</v>
      </c>
      <c r="BI373" s="170">
        <f>IF(N373="nulová",J373,0)</f>
        <v>0</v>
      </c>
      <c r="BJ373" s="17" t="s">
        <v>88</v>
      </c>
      <c r="BK373" s="171">
        <f>ROUND(I373*H373,3)</f>
        <v>0</v>
      </c>
      <c r="BL373" s="17" t="s">
        <v>229</v>
      </c>
      <c r="BM373" s="169" t="s">
        <v>587</v>
      </c>
    </row>
    <row r="374" spans="2:65" s="13" customFormat="1" ht="11.25">
      <c r="B374" s="180"/>
      <c r="D374" s="173" t="s">
        <v>231</v>
      </c>
      <c r="F374" s="182" t="s">
        <v>588</v>
      </c>
      <c r="H374" s="183">
        <v>14.545</v>
      </c>
      <c r="I374" s="184"/>
      <c r="L374" s="180"/>
      <c r="M374" s="185"/>
      <c r="N374" s="186"/>
      <c r="O374" s="186"/>
      <c r="P374" s="186"/>
      <c r="Q374" s="186"/>
      <c r="R374" s="186"/>
      <c r="S374" s="186"/>
      <c r="T374" s="187"/>
      <c r="AT374" s="181" t="s">
        <v>231</v>
      </c>
      <c r="AU374" s="181" t="s">
        <v>88</v>
      </c>
      <c r="AV374" s="13" t="s">
        <v>88</v>
      </c>
      <c r="AW374" s="13" t="s">
        <v>2</v>
      </c>
      <c r="AX374" s="13" t="s">
        <v>81</v>
      </c>
      <c r="AY374" s="181" t="s">
        <v>222</v>
      </c>
    </row>
    <row r="375" spans="2:65" s="1" customFormat="1" ht="24" customHeight="1">
      <c r="B375" s="158"/>
      <c r="C375" s="159" t="s">
        <v>589</v>
      </c>
      <c r="D375" s="159" t="s">
        <v>224</v>
      </c>
      <c r="E375" s="160" t="s">
        <v>590</v>
      </c>
      <c r="F375" s="161" t="s">
        <v>591</v>
      </c>
      <c r="G375" s="162" t="s">
        <v>484</v>
      </c>
      <c r="H375" s="163">
        <v>10.050000000000001</v>
      </c>
      <c r="I375" s="164"/>
      <c r="J375" s="163">
        <f>ROUND(I375*H375,3)</f>
        <v>0</v>
      </c>
      <c r="K375" s="161" t="s">
        <v>228</v>
      </c>
      <c r="L375" s="32"/>
      <c r="M375" s="165" t="s">
        <v>0</v>
      </c>
      <c r="N375" s="166" t="s">
        <v>39</v>
      </c>
      <c r="O375" s="55"/>
      <c r="P375" s="167">
        <f>O375*H375</f>
        <v>0</v>
      </c>
      <c r="Q375" s="167">
        <v>0.1002</v>
      </c>
      <c r="R375" s="167">
        <f>Q375*H375</f>
        <v>1.00701</v>
      </c>
      <c r="S375" s="167">
        <v>0</v>
      </c>
      <c r="T375" s="168">
        <f>S375*H375</f>
        <v>0</v>
      </c>
      <c r="AR375" s="169" t="s">
        <v>229</v>
      </c>
      <c r="AT375" s="169" t="s">
        <v>224</v>
      </c>
      <c r="AU375" s="169" t="s">
        <v>88</v>
      </c>
      <c r="AY375" s="17" t="s">
        <v>222</v>
      </c>
      <c r="BE375" s="170">
        <f>IF(N375="základná",J375,0)</f>
        <v>0</v>
      </c>
      <c r="BF375" s="170">
        <f>IF(N375="znížená",J375,0)</f>
        <v>0</v>
      </c>
      <c r="BG375" s="170">
        <f>IF(N375="zákl. prenesená",J375,0)</f>
        <v>0</v>
      </c>
      <c r="BH375" s="170">
        <f>IF(N375="zníž. prenesená",J375,0)</f>
        <v>0</v>
      </c>
      <c r="BI375" s="170">
        <f>IF(N375="nulová",J375,0)</f>
        <v>0</v>
      </c>
      <c r="BJ375" s="17" t="s">
        <v>88</v>
      </c>
      <c r="BK375" s="171">
        <f>ROUND(I375*H375,3)</f>
        <v>0</v>
      </c>
      <c r="BL375" s="17" t="s">
        <v>229</v>
      </c>
      <c r="BM375" s="169" t="s">
        <v>592</v>
      </c>
    </row>
    <row r="376" spans="2:65" s="13" customFormat="1" ht="11.25">
      <c r="B376" s="180"/>
      <c r="D376" s="173" t="s">
        <v>231</v>
      </c>
      <c r="E376" s="181" t="s">
        <v>0</v>
      </c>
      <c r="F376" s="182" t="s">
        <v>593</v>
      </c>
      <c r="H376" s="183">
        <v>10.050000000000001</v>
      </c>
      <c r="I376" s="184"/>
      <c r="L376" s="180"/>
      <c r="M376" s="185"/>
      <c r="N376" s="186"/>
      <c r="O376" s="186"/>
      <c r="P376" s="186"/>
      <c r="Q376" s="186"/>
      <c r="R376" s="186"/>
      <c r="S376" s="186"/>
      <c r="T376" s="187"/>
      <c r="AT376" s="181" t="s">
        <v>231</v>
      </c>
      <c r="AU376" s="181" t="s">
        <v>88</v>
      </c>
      <c r="AV376" s="13" t="s">
        <v>88</v>
      </c>
      <c r="AW376" s="13" t="s">
        <v>28</v>
      </c>
      <c r="AX376" s="13" t="s">
        <v>81</v>
      </c>
      <c r="AY376" s="181" t="s">
        <v>222</v>
      </c>
    </row>
    <row r="377" spans="2:65" s="1" customFormat="1" ht="24" customHeight="1">
      <c r="B377" s="158"/>
      <c r="C377" s="159" t="s">
        <v>594</v>
      </c>
      <c r="D377" s="159" t="s">
        <v>224</v>
      </c>
      <c r="E377" s="160" t="s">
        <v>595</v>
      </c>
      <c r="F377" s="161" t="s">
        <v>596</v>
      </c>
      <c r="G377" s="162" t="s">
        <v>227</v>
      </c>
      <c r="H377" s="163">
        <v>4.9130000000000003</v>
      </c>
      <c r="I377" s="164"/>
      <c r="J377" s="163">
        <f>ROUND(I377*H377,3)</f>
        <v>0</v>
      </c>
      <c r="K377" s="161" t="s">
        <v>228</v>
      </c>
      <c r="L377" s="32"/>
      <c r="M377" s="165" t="s">
        <v>0</v>
      </c>
      <c r="N377" s="166" t="s">
        <v>39</v>
      </c>
      <c r="O377" s="55"/>
      <c r="P377" s="167">
        <f>O377*H377</f>
        <v>0</v>
      </c>
      <c r="Q377" s="167">
        <v>4.3099999999999996E-3</v>
      </c>
      <c r="R377" s="167">
        <f>Q377*H377</f>
        <v>2.1175029999999997E-2</v>
      </c>
      <c r="S377" s="167">
        <v>0</v>
      </c>
      <c r="T377" s="168">
        <f>S377*H377</f>
        <v>0</v>
      </c>
      <c r="AR377" s="169" t="s">
        <v>229</v>
      </c>
      <c r="AT377" s="169" t="s">
        <v>224</v>
      </c>
      <c r="AU377" s="169" t="s">
        <v>88</v>
      </c>
      <c r="AY377" s="17" t="s">
        <v>222</v>
      </c>
      <c r="BE377" s="170">
        <f>IF(N377="základná",J377,0)</f>
        <v>0</v>
      </c>
      <c r="BF377" s="170">
        <f>IF(N377="znížená",J377,0)</f>
        <v>0</v>
      </c>
      <c r="BG377" s="170">
        <f>IF(N377="zákl. prenesená",J377,0)</f>
        <v>0</v>
      </c>
      <c r="BH377" s="170">
        <f>IF(N377="zníž. prenesená",J377,0)</f>
        <v>0</v>
      </c>
      <c r="BI377" s="170">
        <f>IF(N377="nulová",J377,0)</f>
        <v>0</v>
      </c>
      <c r="BJ377" s="17" t="s">
        <v>88</v>
      </c>
      <c r="BK377" s="171">
        <f>ROUND(I377*H377,3)</f>
        <v>0</v>
      </c>
      <c r="BL377" s="17" t="s">
        <v>229</v>
      </c>
      <c r="BM377" s="169" t="s">
        <v>597</v>
      </c>
    </row>
    <row r="378" spans="2:65" s="13" customFormat="1" ht="11.25">
      <c r="B378" s="180"/>
      <c r="D378" s="173" t="s">
        <v>231</v>
      </c>
      <c r="E378" s="181" t="s">
        <v>0</v>
      </c>
      <c r="F378" s="182" t="s">
        <v>598</v>
      </c>
      <c r="H378" s="183">
        <v>4.5229999999999997</v>
      </c>
      <c r="I378" s="184"/>
      <c r="L378" s="180"/>
      <c r="M378" s="185"/>
      <c r="N378" s="186"/>
      <c r="O378" s="186"/>
      <c r="P378" s="186"/>
      <c r="Q378" s="186"/>
      <c r="R378" s="186"/>
      <c r="S378" s="186"/>
      <c r="T378" s="187"/>
      <c r="AT378" s="181" t="s">
        <v>231</v>
      </c>
      <c r="AU378" s="181" t="s">
        <v>88</v>
      </c>
      <c r="AV378" s="13" t="s">
        <v>88</v>
      </c>
      <c r="AW378" s="13" t="s">
        <v>28</v>
      </c>
      <c r="AX378" s="13" t="s">
        <v>73</v>
      </c>
      <c r="AY378" s="181" t="s">
        <v>222</v>
      </c>
    </row>
    <row r="379" spans="2:65" s="13" customFormat="1" ht="11.25">
      <c r="B379" s="180"/>
      <c r="D379" s="173" t="s">
        <v>231</v>
      </c>
      <c r="E379" s="181" t="s">
        <v>0</v>
      </c>
      <c r="F379" s="182" t="s">
        <v>599</v>
      </c>
      <c r="H379" s="183">
        <v>0.39</v>
      </c>
      <c r="I379" s="184"/>
      <c r="L379" s="180"/>
      <c r="M379" s="185"/>
      <c r="N379" s="186"/>
      <c r="O379" s="186"/>
      <c r="P379" s="186"/>
      <c r="Q379" s="186"/>
      <c r="R379" s="186"/>
      <c r="S379" s="186"/>
      <c r="T379" s="187"/>
      <c r="AT379" s="181" t="s">
        <v>231</v>
      </c>
      <c r="AU379" s="181" t="s">
        <v>88</v>
      </c>
      <c r="AV379" s="13" t="s">
        <v>88</v>
      </c>
      <c r="AW379" s="13" t="s">
        <v>28</v>
      </c>
      <c r="AX379" s="13" t="s">
        <v>73</v>
      </c>
      <c r="AY379" s="181" t="s">
        <v>222</v>
      </c>
    </row>
    <row r="380" spans="2:65" s="14" customFormat="1" ht="11.25">
      <c r="B380" s="188"/>
      <c r="D380" s="173" t="s">
        <v>231</v>
      </c>
      <c r="E380" s="189" t="s">
        <v>110</v>
      </c>
      <c r="F380" s="190" t="s">
        <v>238</v>
      </c>
      <c r="H380" s="191">
        <v>4.9130000000000003</v>
      </c>
      <c r="I380" s="192"/>
      <c r="L380" s="188"/>
      <c r="M380" s="193"/>
      <c r="N380" s="194"/>
      <c r="O380" s="194"/>
      <c r="P380" s="194"/>
      <c r="Q380" s="194"/>
      <c r="R380" s="194"/>
      <c r="S380" s="194"/>
      <c r="T380" s="195"/>
      <c r="AT380" s="189" t="s">
        <v>231</v>
      </c>
      <c r="AU380" s="189" t="s">
        <v>88</v>
      </c>
      <c r="AV380" s="14" t="s">
        <v>229</v>
      </c>
      <c r="AW380" s="14" t="s">
        <v>28</v>
      </c>
      <c r="AX380" s="14" t="s">
        <v>81</v>
      </c>
      <c r="AY380" s="189" t="s">
        <v>222</v>
      </c>
    </row>
    <row r="381" spans="2:65" s="1" customFormat="1" ht="24" customHeight="1">
      <c r="B381" s="158"/>
      <c r="C381" s="159" t="s">
        <v>600</v>
      </c>
      <c r="D381" s="159" t="s">
        <v>224</v>
      </c>
      <c r="E381" s="160" t="s">
        <v>601</v>
      </c>
      <c r="F381" s="161" t="s">
        <v>602</v>
      </c>
      <c r="G381" s="162" t="s">
        <v>227</v>
      </c>
      <c r="H381" s="163">
        <v>4.9130000000000003</v>
      </c>
      <c r="I381" s="164"/>
      <c r="J381" s="163">
        <f>ROUND(I381*H381,3)</f>
        <v>0</v>
      </c>
      <c r="K381" s="161" t="s">
        <v>228</v>
      </c>
      <c r="L381" s="32"/>
      <c r="M381" s="165" t="s">
        <v>0</v>
      </c>
      <c r="N381" s="166" t="s">
        <v>39</v>
      </c>
      <c r="O381" s="55"/>
      <c r="P381" s="167">
        <f>O381*H381</f>
        <v>0</v>
      </c>
      <c r="Q381" s="167">
        <v>0</v>
      </c>
      <c r="R381" s="167">
        <f>Q381*H381</f>
        <v>0</v>
      </c>
      <c r="S381" s="167">
        <v>0</v>
      </c>
      <c r="T381" s="168">
        <f>S381*H381</f>
        <v>0</v>
      </c>
      <c r="AR381" s="169" t="s">
        <v>229</v>
      </c>
      <c r="AT381" s="169" t="s">
        <v>224</v>
      </c>
      <c r="AU381" s="169" t="s">
        <v>88</v>
      </c>
      <c r="AY381" s="17" t="s">
        <v>222</v>
      </c>
      <c r="BE381" s="170">
        <f>IF(N381="základná",J381,0)</f>
        <v>0</v>
      </c>
      <c r="BF381" s="170">
        <f>IF(N381="znížená",J381,0)</f>
        <v>0</v>
      </c>
      <c r="BG381" s="170">
        <f>IF(N381="zákl. prenesená",J381,0)</f>
        <v>0</v>
      </c>
      <c r="BH381" s="170">
        <f>IF(N381="zníž. prenesená",J381,0)</f>
        <v>0</v>
      </c>
      <c r="BI381" s="170">
        <f>IF(N381="nulová",J381,0)</f>
        <v>0</v>
      </c>
      <c r="BJ381" s="17" t="s">
        <v>88</v>
      </c>
      <c r="BK381" s="171">
        <f>ROUND(I381*H381,3)</f>
        <v>0</v>
      </c>
      <c r="BL381" s="17" t="s">
        <v>229</v>
      </c>
      <c r="BM381" s="169" t="s">
        <v>603</v>
      </c>
    </row>
    <row r="382" spans="2:65" s="13" customFormat="1" ht="11.25">
      <c r="B382" s="180"/>
      <c r="D382" s="173" t="s">
        <v>231</v>
      </c>
      <c r="E382" s="181" t="s">
        <v>0</v>
      </c>
      <c r="F382" s="182" t="s">
        <v>110</v>
      </c>
      <c r="H382" s="183">
        <v>4.9130000000000003</v>
      </c>
      <c r="I382" s="184"/>
      <c r="L382" s="180"/>
      <c r="M382" s="185"/>
      <c r="N382" s="186"/>
      <c r="O382" s="186"/>
      <c r="P382" s="186"/>
      <c r="Q382" s="186"/>
      <c r="R382" s="186"/>
      <c r="S382" s="186"/>
      <c r="T382" s="187"/>
      <c r="AT382" s="181" t="s">
        <v>231</v>
      </c>
      <c r="AU382" s="181" t="s">
        <v>88</v>
      </c>
      <c r="AV382" s="13" t="s">
        <v>88</v>
      </c>
      <c r="AW382" s="13" t="s">
        <v>28</v>
      </c>
      <c r="AX382" s="13" t="s">
        <v>81</v>
      </c>
      <c r="AY382" s="181" t="s">
        <v>222</v>
      </c>
    </row>
    <row r="383" spans="2:65" s="11" customFormat="1" ht="22.9" customHeight="1">
      <c r="B383" s="145"/>
      <c r="D383" s="146" t="s">
        <v>72</v>
      </c>
      <c r="E383" s="156" t="s">
        <v>255</v>
      </c>
      <c r="F383" s="156" t="s">
        <v>604</v>
      </c>
      <c r="I383" s="148"/>
      <c r="J383" s="157">
        <f>BK383</f>
        <v>0</v>
      </c>
      <c r="L383" s="145"/>
      <c r="M383" s="150"/>
      <c r="N383" s="151"/>
      <c r="O383" s="151"/>
      <c r="P383" s="152">
        <f>SUM(P384:P389)</f>
        <v>0</v>
      </c>
      <c r="Q383" s="151"/>
      <c r="R383" s="152">
        <f>SUM(R384:R389)</f>
        <v>4.1637599999999999</v>
      </c>
      <c r="S383" s="151"/>
      <c r="T383" s="153">
        <f>SUM(T384:T389)</f>
        <v>0</v>
      </c>
      <c r="AR383" s="146" t="s">
        <v>81</v>
      </c>
      <c r="AT383" s="154" t="s">
        <v>72</v>
      </c>
      <c r="AU383" s="154" t="s">
        <v>81</v>
      </c>
      <c r="AY383" s="146" t="s">
        <v>222</v>
      </c>
      <c r="BK383" s="155">
        <f>SUM(BK384:BK389)</f>
        <v>0</v>
      </c>
    </row>
    <row r="384" spans="2:65" s="1" customFormat="1" ht="24" customHeight="1">
      <c r="B384" s="158"/>
      <c r="C384" s="159" t="s">
        <v>605</v>
      </c>
      <c r="D384" s="159" t="s">
        <v>224</v>
      </c>
      <c r="E384" s="160" t="s">
        <v>606</v>
      </c>
      <c r="F384" s="161" t="s">
        <v>607</v>
      </c>
      <c r="G384" s="162" t="s">
        <v>227</v>
      </c>
      <c r="H384" s="163">
        <v>6</v>
      </c>
      <c r="I384" s="164"/>
      <c r="J384" s="163">
        <f>ROUND(I384*H384,3)</f>
        <v>0</v>
      </c>
      <c r="K384" s="161" t="s">
        <v>228</v>
      </c>
      <c r="L384" s="32"/>
      <c r="M384" s="165" t="s">
        <v>0</v>
      </c>
      <c r="N384" s="166" t="s">
        <v>39</v>
      </c>
      <c r="O384" s="55"/>
      <c r="P384" s="167">
        <f>O384*H384</f>
        <v>0</v>
      </c>
      <c r="Q384" s="167">
        <v>0.46166000000000001</v>
      </c>
      <c r="R384" s="167">
        <f>Q384*H384</f>
        <v>2.7699600000000002</v>
      </c>
      <c r="S384" s="167">
        <v>0</v>
      </c>
      <c r="T384" s="168">
        <f>S384*H384</f>
        <v>0</v>
      </c>
      <c r="AR384" s="169" t="s">
        <v>229</v>
      </c>
      <c r="AT384" s="169" t="s">
        <v>224</v>
      </c>
      <c r="AU384" s="169" t="s">
        <v>88</v>
      </c>
      <c r="AY384" s="17" t="s">
        <v>222</v>
      </c>
      <c r="BE384" s="170">
        <f>IF(N384="základná",J384,0)</f>
        <v>0</v>
      </c>
      <c r="BF384" s="170">
        <f>IF(N384="znížená",J384,0)</f>
        <v>0</v>
      </c>
      <c r="BG384" s="170">
        <f>IF(N384="zákl. prenesená",J384,0)</f>
        <v>0</v>
      </c>
      <c r="BH384" s="170">
        <f>IF(N384="zníž. prenesená",J384,0)</f>
        <v>0</v>
      </c>
      <c r="BI384" s="170">
        <f>IF(N384="nulová",J384,0)</f>
        <v>0</v>
      </c>
      <c r="BJ384" s="17" t="s">
        <v>88</v>
      </c>
      <c r="BK384" s="171">
        <f>ROUND(I384*H384,3)</f>
        <v>0</v>
      </c>
      <c r="BL384" s="17" t="s">
        <v>229</v>
      </c>
      <c r="BM384" s="169" t="s">
        <v>608</v>
      </c>
    </row>
    <row r="385" spans="2:65" s="1" customFormat="1" ht="24" customHeight="1">
      <c r="B385" s="158"/>
      <c r="C385" s="159" t="s">
        <v>609</v>
      </c>
      <c r="D385" s="159" t="s">
        <v>224</v>
      </c>
      <c r="E385" s="160" t="s">
        <v>610</v>
      </c>
      <c r="F385" s="161" t="s">
        <v>611</v>
      </c>
      <c r="G385" s="162" t="s">
        <v>227</v>
      </c>
      <c r="H385" s="163">
        <v>6</v>
      </c>
      <c r="I385" s="164"/>
      <c r="J385" s="163">
        <f>ROUND(I385*H385,3)</f>
        <v>0</v>
      </c>
      <c r="K385" s="161" t="s">
        <v>228</v>
      </c>
      <c r="L385" s="32"/>
      <c r="M385" s="165" t="s">
        <v>0</v>
      </c>
      <c r="N385" s="166" t="s">
        <v>39</v>
      </c>
      <c r="O385" s="55"/>
      <c r="P385" s="167">
        <f>O385*H385</f>
        <v>0</v>
      </c>
      <c r="Q385" s="167">
        <v>0.10100000000000001</v>
      </c>
      <c r="R385" s="167">
        <f>Q385*H385</f>
        <v>0.60600000000000009</v>
      </c>
      <c r="S385" s="167">
        <v>0</v>
      </c>
      <c r="T385" s="168">
        <f>S385*H385</f>
        <v>0</v>
      </c>
      <c r="AR385" s="169" t="s">
        <v>229</v>
      </c>
      <c r="AT385" s="169" t="s">
        <v>224</v>
      </c>
      <c r="AU385" s="169" t="s">
        <v>88</v>
      </c>
      <c r="AY385" s="17" t="s">
        <v>222</v>
      </c>
      <c r="BE385" s="170">
        <f>IF(N385="základná",J385,0)</f>
        <v>0</v>
      </c>
      <c r="BF385" s="170">
        <f>IF(N385="znížená",J385,0)</f>
        <v>0</v>
      </c>
      <c r="BG385" s="170">
        <f>IF(N385="zákl. prenesená",J385,0)</f>
        <v>0</v>
      </c>
      <c r="BH385" s="170">
        <f>IF(N385="zníž. prenesená",J385,0)</f>
        <v>0</v>
      </c>
      <c r="BI385" s="170">
        <f>IF(N385="nulová",J385,0)</f>
        <v>0</v>
      </c>
      <c r="BJ385" s="17" t="s">
        <v>88</v>
      </c>
      <c r="BK385" s="171">
        <f>ROUND(I385*H385,3)</f>
        <v>0</v>
      </c>
      <c r="BL385" s="17" t="s">
        <v>229</v>
      </c>
      <c r="BM385" s="169" t="s">
        <v>612</v>
      </c>
    </row>
    <row r="386" spans="2:65" s="12" customFormat="1" ht="11.25">
      <c r="B386" s="172"/>
      <c r="D386" s="173" t="s">
        <v>231</v>
      </c>
      <c r="E386" s="174" t="s">
        <v>0</v>
      </c>
      <c r="F386" s="175" t="s">
        <v>613</v>
      </c>
      <c r="H386" s="174" t="s">
        <v>0</v>
      </c>
      <c r="I386" s="176"/>
      <c r="L386" s="172"/>
      <c r="M386" s="177"/>
      <c r="N386" s="178"/>
      <c r="O386" s="178"/>
      <c r="P386" s="178"/>
      <c r="Q386" s="178"/>
      <c r="R386" s="178"/>
      <c r="S386" s="178"/>
      <c r="T386" s="179"/>
      <c r="AT386" s="174" t="s">
        <v>231</v>
      </c>
      <c r="AU386" s="174" t="s">
        <v>88</v>
      </c>
      <c r="AV386" s="12" t="s">
        <v>81</v>
      </c>
      <c r="AW386" s="12" t="s">
        <v>28</v>
      </c>
      <c r="AX386" s="12" t="s">
        <v>73</v>
      </c>
      <c r="AY386" s="174" t="s">
        <v>222</v>
      </c>
    </row>
    <row r="387" spans="2:65" s="13" customFormat="1" ht="11.25">
      <c r="B387" s="180"/>
      <c r="D387" s="173" t="s">
        <v>231</v>
      </c>
      <c r="E387" s="181" t="s">
        <v>0</v>
      </c>
      <c r="F387" s="182" t="s">
        <v>614</v>
      </c>
      <c r="H387" s="183">
        <v>6</v>
      </c>
      <c r="I387" s="184"/>
      <c r="L387" s="180"/>
      <c r="M387" s="185"/>
      <c r="N387" s="186"/>
      <c r="O387" s="186"/>
      <c r="P387" s="186"/>
      <c r="Q387" s="186"/>
      <c r="R387" s="186"/>
      <c r="S387" s="186"/>
      <c r="T387" s="187"/>
      <c r="AT387" s="181" t="s">
        <v>231</v>
      </c>
      <c r="AU387" s="181" t="s">
        <v>88</v>
      </c>
      <c r="AV387" s="13" t="s">
        <v>88</v>
      </c>
      <c r="AW387" s="13" t="s">
        <v>28</v>
      </c>
      <c r="AX387" s="13" t="s">
        <v>81</v>
      </c>
      <c r="AY387" s="181" t="s">
        <v>222</v>
      </c>
    </row>
    <row r="388" spans="2:65" s="1" customFormat="1" ht="24" customHeight="1">
      <c r="B388" s="158"/>
      <c r="C388" s="196" t="s">
        <v>615</v>
      </c>
      <c r="D388" s="196" t="s">
        <v>301</v>
      </c>
      <c r="E388" s="197" t="s">
        <v>616</v>
      </c>
      <c r="F388" s="198" t="s">
        <v>617</v>
      </c>
      <c r="G388" s="199" t="s">
        <v>227</v>
      </c>
      <c r="H388" s="200">
        <v>6.06</v>
      </c>
      <c r="I388" s="201"/>
      <c r="J388" s="200">
        <f>ROUND(I388*H388,3)</f>
        <v>0</v>
      </c>
      <c r="K388" s="198" t="s">
        <v>228</v>
      </c>
      <c r="L388" s="202"/>
      <c r="M388" s="203" t="s">
        <v>0</v>
      </c>
      <c r="N388" s="204" t="s">
        <v>39</v>
      </c>
      <c r="O388" s="55"/>
      <c r="P388" s="167">
        <f>O388*H388</f>
        <v>0</v>
      </c>
      <c r="Q388" s="167">
        <v>0.13</v>
      </c>
      <c r="R388" s="167">
        <f>Q388*H388</f>
        <v>0.78779999999999994</v>
      </c>
      <c r="S388" s="167">
        <v>0</v>
      </c>
      <c r="T388" s="168">
        <f>S388*H388</f>
        <v>0</v>
      </c>
      <c r="AR388" s="169" t="s">
        <v>271</v>
      </c>
      <c r="AT388" s="169" t="s">
        <v>301</v>
      </c>
      <c r="AU388" s="169" t="s">
        <v>88</v>
      </c>
      <c r="AY388" s="17" t="s">
        <v>222</v>
      </c>
      <c r="BE388" s="170">
        <f>IF(N388="základná",J388,0)</f>
        <v>0</v>
      </c>
      <c r="BF388" s="170">
        <f>IF(N388="znížená",J388,0)</f>
        <v>0</v>
      </c>
      <c r="BG388" s="170">
        <f>IF(N388="zákl. prenesená",J388,0)</f>
        <v>0</v>
      </c>
      <c r="BH388" s="170">
        <f>IF(N388="zníž. prenesená",J388,0)</f>
        <v>0</v>
      </c>
      <c r="BI388" s="170">
        <f>IF(N388="nulová",J388,0)</f>
        <v>0</v>
      </c>
      <c r="BJ388" s="17" t="s">
        <v>88</v>
      </c>
      <c r="BK388" s="171">
        <f>ROUND(I388*H388,3)</f>
        <v>0</v>
      </c>
      <c r="BL388" s="17" t="s">
        <v>229</v>
      </c>
      <c r="BM388" s="169" t="s">
        <v>618</v>
      </c>
    </row>
    <row r="389" spans="2:65" s="13" customFormat="1" ht="11.25">
      <c r="B389" s="180"/>
      <c r="D389" s="173" t="s">
        <v>231</v>
      </c>
      <c r="F389" s="182" t="s">
        <v>619</v>
      </c>
      <c r="H389" s="183">
        <v>6.06</v>
      </c>
      <c r="I389" s="184"/>
      <c r="L389" s="180"/>
      <c r="M389" s="185"/>
      <c r="N389" s="186"/>
      <c r="O389" s="186"/>
      <c r="P389" s="186"/>
      <c r="Q389" s="186"/>
      <c r="R389" s="186"/>
      <c r="S389" s="186"/>
      <c r="T389" s="187"/>
      <c r="AT389" s="181" t="s">
        <v>231</v>
      </c>
      <c r="AU389" s="181" t="s">
        <v>88</v>
      </c>
      <c r="AV389" s="13" t="s">
        <v>88</v>
      </c>
      <c r="AW389" s="13" t="s">
        <v>2</v>
      </c>
      <c r="AX389" s="13" t="s">
        <v>81</v>
      </c>
      <c r="AY389" s="181" t="s">
        <v>222</v>
      </c>
    </row>
    <row r="390" spans="2:65" s="11" customFormat="1" ht="22.9" customHeight="1">
      <c r="B390" s="145"/>
      <c r="D390" s="146" t="s">
        <v>72</v>
      </c>
      <c r="E390" s="156" t="s">
        <v>261</v>
      </c>
      <c r="F390" s="156" t="s">
        <v>620</v>
      </c>
      <c r="I390" s="148"/>
      <c r="J390" s="157">
        <f>BK390</f>
        <v>0</v>
      </c>
      <c r="L390" s="145"/>
      <c r="M390" s="150"/>
      <c r="N390" s="151"/>
      <c r="O390" s="151"/>
      <c r="P390" s="152">
        <f>SUM(P391:P748)</f>
        <v>0</v>
      </c>
      <c r="Q390" s="151"/>
      <c r="R390" s="152">
        <f>SUM(R391:R748)</f>
        <v>225.55021848999996</v>
      </c>
      <c r="S390" s="151"/>
      <c r="T390" s="153">
        <f>SUM(T391:T748)</f>
        <v>0</v>
      </c>
      <c r="AR390" s="146" t="s">
        <v>81</v>
      </c>
      <c r="AT390" s="154" t="s">
        <v>72</v>
      </c>
      <c r="AU390" s="154" t="s">
        <v>81</v>
      </c>
      <c r="AY390" s="146" t="s">
        <v>222</v>
      </c>
      <c r="BK390" s="155">
        <f>SUM(BK391:BK748)</f>
        <v>0</v>
      </c>
    </row>
    <row r="391" spans="2:65" s="1" customFormat="1" ht="36" customHeight="1">
      <c r="B391" s="158"/>
      <c r="C391" s="159" t="s">
        <v>621</v>
      </c>
      <c r="D391" s="159" t="s">
        <v>224</v>
      </c>
      <c r="E391" s="160" t="s">
        <v>622</v>
      </c>
      <c r="F391" s="161" t="s">
        <v>623</v>
      </c>
      <c r="G391" s="162" t="s">
        <v>227</v>
      </c>
      <c r="H391" s="163">
        <v>219.55600000000001</v>
      </c>
      <c r="I391" s="164"/>
      <c r="J391" s="163">
        <f>ROUND(I391*H391,3)</f>
        <v>0</v>
      </c>
      <c r="K391" s="161" t="s">
        <v>228</v>
      </c>
      <c r="L391" s="32"/>
      <c r="M391" s="165" t="s">
        <v>0</v>
      </c>
      <c r="N391" s="166" t="s">
        <v>39</v>
      </c>
      <c r="O391" s="55"/>
      <c r="P391" s="167">
        <f>O391*H391</f>
        <v>0</v>
      </c>
      <c r="Q391" s="167">
        <v>4.1700000000000001E-3</v>
      </c>
      <c r="R391" s="167">
        <f>Q391*H391</f>
        <v>0.91554852000000009</v>
      </c>
      <c r="S391" s="167">
        <v>0</v>
      </c>
      <c r="T391" s="168">
        <f>S391*H391</f>
        <v>0</v>
      </c>
      <c r="AR391" s="169" t="s">
        <v>229</v>
      </c>
      <c r="AT391" s="169" t="s">
        <v>224</v>
      </c>
      <c r="AU391" s="169" t="s">
        <v>88</v>
      </c>
      <c r="AY391" s="17" t="s">
        <v>222</v>
      </c>
      <c r="BE391" s="170">
        <f>IF(N391="základná",J391,0)</f>
        <v>0</v>
      </c>
      <c r="BF391" s="170">
        <f>IF(N391="znížená",J391,0)</f>
        <v>0</v>
      </c>
      <c r="BG391" s="170">
        <f>IF(N391="zákl. prenesená",J391,0)</f>
        <v>0</v>
      </c>
      <c r="BH391" s="170">
        <f>IF(N391="zníž. prenesená",J391,0)</f>
        <v>0</v>
      </c>
      <c r="BI391" s="170">
        <f>IF(N391="nulová",J391,0)</f>
        <v>0</v>
      </c>
      <c r="BJ391" s="17" t="s">
        <v>88</v>
      </c>
      <c r="BK391" s="171">
        <f>ROUND(I391*H391,3)</f>
        <v>0</v>
      </c>
      <c r="BL391" s="17" t="s">
        <v>229</v>
      </c>
      <c r="BM391" s="169" t="s">
        <v>624</v>
      </c>
    </row>
    <row r="392" spans="2:65" s="12" customFormat="1" ht="11.25">
      <c r="B392" s="172"/>
      <c r="D392" s="173" t="s">
        <v>231</v>
      </c>
      <c r="E392" s="174" t="s">
        <v>0</v>
      </c>
      <c r="F392" s="175" t="s">
        <v>625</v>
      </c>
      <c r="H392" s="174" t="s">
        <v>0</v>
      </c>
      <c r="I392" s="176"/>
      <c r="L392" s="172"/>
      <c r="M392" s="177"/>
      <c r="N392" s="178"/>
      <c r="O392" s="178"/>
      <c r="P392" s="178"/>
      <c r="Q392" s="178"/>
      <c r="R392" s="178"/>
      <c r="S392" s="178"/>
      <c r="T392" s="179"/>
      <c r="AT392" s="174" t="s">
        <v>231</v>
      </c>
      <c r="AU392" s="174" t="s">
        <v>88</v>
      </c>
      <c r="AV392" s="12" t="s">
        <v>81</v>
      </c>
      <c r="AW392" s="12" t="s">
        <v>28</v>
      </c>
      <c r="AX392" s="12" t="s">
        <v>73</v>
      </c>
      <c r="AY392" s="174" t="s">
        <v>222</v>
      </c>
    </row>
    <row r="393" spans="2:65" s="12" customFormat="1" ht="11.25">
      <c r="B393" s="172"/>
      <c r="D393" s="173" t="s">
        <v>231</v>
      </c>
      <c r="E393" s="174" t="s">
        <v>0</v>
      </c>
      <c r="F393" s="175" t="s">
        <v>626</v>
      </c>
      <c r="H393" s="174" t="s">
        <v>0</v>
      </c>
      <c r="I393" s="176"/>
      <c r="L393" s="172"/>
      <c r="M393" s="177"/>
      <c r="N393" s="178"/>
      <c r="O393" s="178"/>
      <c r="P393" s="178"/>
      <c r="Q393" s="178"/>
      <c r="R393" s="178"/>
      <c r="S393" s="178"/>
      <c r="T393" s="179"/>
      <c r="AT393" s="174" t="s">
        <v>231</v>
      </c>
      <c r="AU393" s="174" t="s">
        <v>88</v>
      </c>
      <c r="AV393" s="12" t="s">
        <v>81</v>
      </c>
      <c r="AW393" s="12" t="s">
        <v>28</v>
      </c>
      <c r="AX393" s="12" t="s">
        <v>73</v>
      </c>
      <c r="AY393" s="174" t="s">
        <v>222</v>
      </c>
    </row>
    <row r="394" spans="2:65" s="13" customFormat="1" ht="11.25">
      <c r="B394" s="180"/>
      <c r="D394" s="173" t="s">
        <v>231</v>
      </c>
      <c r="E394" s="181" t="s">
        <v>0</v>
      </c>
      <c r="F394" s="182" t="s">
        <v>627</v>
      </c>
      <c r="H394" s="183">
        <v>5.39</v>
      </c>
      <c r="I394" s="184"/>
      <c r="L394" s="180"/>
      <c r="M394" s="185"/>
      <c r="N394" s="186"/>
      <c r="O394" s="186"/>
      <c r="P394" s="186"/>
      <c r="Q394" s="186"/>
      <c r="R394" s="186"/>
      <c r="S394" s="186"/>
      <c r="T394" s="187"/>
      <c r="AT394" s="181" t="s">
        <v>231</v>
      </c>
      <c r="AU394" s="181" t="s">
        <v>88</v>
      </c>
      <c r="AV394" s="13" t="s">
        <v>88</v>
      </c>
      <c r="AW394" s="13" t="s">
        <v>28</v>
      </c>
      <c r="AX394" s="13" t="s">
        <v>73</v>
      </c>
      <c r="AY394" s="181" t="s">
        <v>222</v>
      </c>
    </row>
    <row r="395" spans="2:65" s="13" customFormat="1" ht="11.25">
      <c r="B395" s="180"/>
      <c r="D395" s="173" t="s">
        <v>231</v>
      </c>
      <c r="E395" s="181" t="s">
        <v>0</v>
      </c>
      <c r="F395" s="182" t="s">
        <v>628</v>
      </c>
      <c r="H395" s="183">
        <v>7.24</v>
      </c>
      <c r="I395" s="184"/>
      <c r="L395" s="180"/>
      <c r="M395" s="185"/>
      <c r="N395" s="186"/>
      <c r="O395" s="186"/>
      <c r="P395" s="186"/>
      <c r="Q395" s="186"/>
      <c r="R395" s="186"/>
      <c r="S395" s="186"/>
      <c r="T395" s="187"/>
      <c r="AT395" s="181" t="s">
        <v>231</v>
      </c>
      <c r="AU395" s="181" t="s">
        <v>88</v>
      </c>
      <c r="AV395" s="13" t="s">
        <v>88</v>
      </c>
      <c r="AW395" s="13" t="s">
        <v>28</v>
      </c>
      <c r="AX395" s="13" t="s">
        <v>73</v>
      </c>
      <c r="AY395" s="181" t="s">
        <v>222</v>
      </c>
    </row>
    <row r="396" spans="2:65" s="13" customFormat="1" ht="11.25">
      <c r="B396" s="180"/>
      <c r="D396" s="173" t="s">
        <v>231</v>
      </c>
      <c r="E396" s="181" t="s">
        <v>0</v>
      </c>
      <c r="F396" s="182" t="s">
        <v>629</v>
      </c>
      <c r="H396" s="183">
        <v>1.89</v>
      </c>
      <c r="I396" s="184"/>
      <c r="L396" s="180"/>
      <c r="M396" s="185"/>
      <c r="N396" s="186"/>
      <c r="O396" s="186"/>
      <c r="P396" s="186"/>
      <c r="Q396" s="186"/>
      <c r="R396" s="186"/>
      <c r="S396" s="186"/>
      <c r="T396" s="187"/>
      <c r="AT396" s="181" t="s">
        <v>231</v>
      </c>
      <c r="AU396" s="181" t="s">
        <v>88</v>
      </c>
      <c r="AV396" s="13" t="s">
        <v>88</v>
      </c>
      <c r="AW396" s="13" t="s">
        <v>28</v>
      </c>
      <c r="AX396" s="13" t="s">
        <v>73</v>
      </c>
      <c r="AY396" s="181" t="s">
        <v>222</v>
      </c>
    </row>
    <row r="397" spans="2:65" s="13" customFormat="1" ht="11.25">
      <c r="B397" s="180"/>
      <c r="D397" s="173" t="s">
        <v>231</v>
      </c>
      <c r="E397" s="181" t="s">
        <v>0</v>
      </c>
      <c r="F397" s="182" t="s">
        <v>630</v>
      </c>
      <c r="H397" s="183">
        <v>3.68</v>
      </c>
      <c r="I397" s="184"/>
      <c r="L397" s="180"/>
      <c r="M397" s="185"/>
      <c r="N397" s="186"/>
      <c r="O397" s="186"/>
      <c r="P397" s="186"/>
      <c r="Q397" s="186"/>
      <c r="R397" s="186"/>
      <c r="S397" s="186"/>
      <c r="T397" s="187"/>
      <c r="AT397" s="181" t="s">
        <v>231</v>
      </c>
      <c r="AU397" s="181" t="s">
        <v>88</v>
      </c>
      <c r="AV397" s="13" t="s">
        <v>88</v>
      </c>
      <c r="AW397" s="13" t="s">
        <v>28</v>
      </c>
      <c r="AX397" s="13" t="s">
        <v>73</v>
      </c>
      <c r="AY397" s="181" t="s">
        <v>222</v>
      </c>
    </row>
    <row r="398" spans="2:65" s="13" customFormat="1" ht="11.25">
      <c r="B398" s="180"/>
      <c r="D398" s="173" t="s">
        <v>231</v>
      </c>
      <c r="E398" s="181" t="s">
        <v>0</v>
      </c>
      <c r="F398" s="182" t="s">
        <v>631</v>
      </c>
      <c r="H398" s="183">
        <v>10.3</v>
      </c>
      <c r="I398" s="184"/>
      <c r="L398" s="180"/>
      <c r="M398" s="185"/>
      <c r="N398" s="186"/>
      <c r="O398" s="186"/>
      <c r="P398" s="186"/>
      <c r="Q398" s="186"/>
      <c r="R398" s="186"/>
      <c r="S398" s="186"/>
      <c r="T398" s="187"/>
      <c r="AT398" s="181" t="s">
        <v>231</v>
      </c>
      <c r="AU398" s="181" t="s">
        <v>88</v>
      </c>
      <c r="AV398" s="13" t="s">
        <v>88</v>
      </c>
      <c r="AW398" s="13" t="s">
        <v>28</v>
      </c>
      <c r="AX398" s="13" t="s">
        <v>73</v>
      </c>
      <c r="AY398" s="181" t="s">
        <v>222</v>
      </c>
    </row>
    <row r="399" spans="2:65" s="15" customFormat="1" ht="11.25">
      <c r="B399" s="205"/>
      <c r="D399" s="173" t="s">
        <v>231</v>
      </c>
      <c r="E399" s="206" t="s">
        <v>0</v>
      </c>
      <c r="F399" s="207" t="s">
        <v>632</v>
      </c>
      <c r="H399" s="208">
        <v>28.5</v>
      </c>
      <c r="I399" s="209"/>
      <c r="L399" s="205"/>
      <c r="M399" s="210"/>
      <c r="N399" s="211"/>
      <c r="O399" s="211"/>
      <c r="P399" s="211"/>
      <c r="Q399" s="211"/>
      <c r="R399" s="211"/>
      <c r="S399" s="211"/>
      <c r="T399" s="212"/>
      <c r="AT399" s="206" t="s">
        <v>231</v>
      </c>
      <c r="AU399" s="206" t="s">
        <v>88</v>
      </c>
      <c r="AV399" s="15" t="s">
        <v>242</v>
      </c>
      <c r="AW399" s="15" t="s">
        <v>28</v>
      </c>
      <c r="AX399" s="15" t="s">
        <v>73</v>
      </c>
      <c r="AY399" s="206" t="s">
        <v>222</v>
      </c>
    </row>
    <row r="400" spans="2:65" s="12" customFormat="1" ht="11.25">
      <c r="B400" s="172"/>
      <c r="D400" s="173" t="s">
        <v>231</v>
      </c>
      <c r="E400" s="174" t="s">
        <v>0</v>
      </c>
      <c r="F400" s="175" t="s">
        <v>633</v>
      </c>
      <c r="H400" s="174" t="s">
        <v>0</v>
      </c>
      <c r="I400" s="176"/>
      <c r="L400" s="172"/>
      <c r="M400" s="177"/>
      <c r="N400" s="178"/>
      <c r="O400" s="178"/>
      <c r="P400" s="178"/>
      <c r="Q400" s="178"/>
      <c r="R400" s="178"/>
      <c r="S400" s="178"/>
      <c r="T400" s="179"/>
      <c r="AT400" s="174" t="s">
        <v>231</v>
      </c>
      <c r="AU400" s="174" t="s">
        <v>88</v>
      </c>
      <c r="AV400" s="12" t="s">
        <v>81</v>
      </c>
      <c r="AW400" s="12" t="s">
        <v>28</v>
      </c>
      <c r="AX400" s="12" t="s">
        <v>73</v>
      </c>
      <c r="AY400" s="174" t="s">
        <v>222</v>
      </c>
    </row>
    <row r="401" spans="2:65" s="13" customFormat="1" ht="11.25">
      <c r="B401" s="180"/>
      <c r="D401" s="173" t="s">
        <v>231</v>
      </c>
      <c r="E401" s="181" t="s">
        <v>0</v>
      </c>
      <c r="F401" s="182" t="s">
        <v>634</v>
      </c>
      <c r="H401" s="183">
        <v>115.74</v>
      </c>
      <c r="I401" s="184"/>
      <c r="L401" s="180"/>
      <c r="M401" s="185"/>
      <c r="N401" s="186"/>
      <c r="O401" s="186"/>
      <c r="P401" s="186"/>
      <c r="Q401" s="186"/>
      <c r="R401" s="186"/>
      <c r="S401" s="186"/>
      <c r="T401" s="187"/>
      <c r="AT401" s="181" t="s">
        <v>231</v>
      </c>
      <c r="AU401" s="181" t="s">
        <v>88</v>
      </c>
      <c r="AV401" s="13" t="s">
        <v>88</v>
      </c>
      <c r="AW401" s="13" t="s">
        <v>28</v>
      </c>
      <c r="AX401" s="13" t="s">
        <v>73</v>
      </c>
      <c r="AY401" s="181" t="s">
        <v>222</v>
      </c>
    </row>
    <row r="402" spans="2:65" s="13" customFormat="1" ht="11.25">
      <c r="B402" s="180"/>
      <c r="D402" s="173" t="s">
        <v>231</v>
      </c>
      <c r="E402" s="181" t="s">
        <v>0</v>
      </c>
      <c r="F402" s="182" t="s">
        <v>635</v>
      </c>
      <c r="H402" s="183">
        <v>63.756</v>
      </c>
      <c r="I402" s="184"/>
      <c r="L402" s="180"/>
      <c r="M402" s="185"/>
      <c r="N402" s="186"/>
      <c r="O402" s="186"/>
      <c r="P402" s="186"/>
      <c r="Q402" s="186"/>
      <c r="R402" s="186"/>
      <c r="S402" s="186"/>
      <c r="T402" s="187"/>
      <c r="AT402" s="181" t="s">
        <v>231</v>
      </c>
      <c r="AU402" s="181" t="s">
        <v>88</v>
      </c>
      <c r="AV402" s="13" t="s">
        <v>88</v>
      </c>
      <c r="AW402" s="13" t="s">
        <v>28</v>
      </c>
      <c r="AX402" s="13" t="s">
        <v>73</v>
      </c>
      <c r="AY402" s="181" t="s">
        <v>222</v>
      </c>
    </row>
    <row r="403" spans="2:65" s="13" customFormat="1" ht="11.25">
      <c r="B403" s="180"/>
      <c r="D403" s="173" t="s">
        <v>231</v>
      </c>
      <c r="E403" s="181" t="s">
        <v>0</v>
      </c>
      <c r="F403" s="182" t="s">
        <v>636</v>
      </c>
      <c r="H403" s="183">
        <v>11.56</v>
      </c>
      <c r="I403" s="184"/>
      <c r="L403" s="180"/>
      <c r="M403" s="185"/>
      <c r="N403" s="186"/>
      <c r="O403" s="186"/>
      <c r="P403" s="186"/>
      <c r="Q403" s="186"/>
      <c r="R403" s="186"/>
      <c r="S403" s="186"/>
      <c r="T403" s="187"/>
      <c r="AT403" s="181" t="s">
        <v>231</v>
      </c>
      <c r="AU403" s="181" t="s">
        <v>88</v>
      </c>
      <c r="AV403" s="13" t="s">
        <v>88</v>
      </c>
      <c r="AW403" s="13" t="s">
        <v>28</v>
      </c>
      <c r="AX403" s="13" t="s">
        <v>73</v>
      </c>
      <c r="AY403" s="181" t="s">
        <v>222</v>
      </c>
    </row>
    <row r="404" spans="2:65" s="15" customFormat="1" ht="11.25">
      <c r="B404" s="205"/>
      <c r="D404" s="173" t="s">
        <v>231</v>
      </c>
      <c r="E404" s="206" t="s">
        <v>165</v>
      </c>
      <c r="F404" s="207" t="s">
        <v>632</v>
      </c>
      <c r="H404" s="208">
        <v>191.05600000000001</v>
      </c>
      <c r="I404" s="209"/>
      <c r="L404" s="205"/>
      <c r="M404" s="210"/>
      <c r="N404" s="211"/>
      <c r="O404" s="211"/>
      <c r="P404" s="211"/>
      <c r="Q404" s="211"/>
      <c r="R404" s="211"/>
      <c r="S404" s="211"/>
      <c r="T404" s="212"/>
      <c r="AT404" s="206" t="s">
        <v>231</v>
      </c>
      <c r="AU404" s="206" t="s">
        <v>88</v>
      </c>
      <c r="AV404" s="15" t="s">
        <v>242</v>
      </c>
      <c r="AW404" s="15" t="s">
        <v>28</v>
      </c>
      <c r="AX404" s="15" t="s">
        <v>73</v>
      </c>
      <c r="AY404" s="206" t="s">
        <v>222</v>
      </c>
    </row>
    <row r="405" spans="2:65" s="14" customFormat="1" ht="11.25">
      <c r="B405" s="188"/>
      <c r="D405" s="173" t="s">
        <v>231</v>
      </c>
      <c r="E405" s="189" t="s">
        <v>163</v>
      </c>
      <c r="F405" s="190" t="s">
        <v>238</v>
      </c>
      <c r="H405" s="191">
        <v>219.55600000000001</v>
      </c>
      <c r="I405" s="192"/>
      <c r="L405" s="188"/>
      <c r="M405" s="193"/>
      <c r="N405" s="194"/>
      <c r="O405" s="194"/>
      <c r="P405" s="194"/>
      <c r="Q405" s="194"/>
      <c r="R405" s="194"/>
      <c r="S405" s="194"/>
      <c r="T405" s="195"/>
      <c r="AT405" s="189" t="s">
        <v>231</v>
      </c>
      <c r="AU405" s="189" t="s">
        <v>88</v>
      </c>
      <c r="AV405" s="14" t="s">
        <v>229</v>
      </c>
      <c r="AW405" s="14" t="s">
        <v>28</v>
      </c>
      <c r="AX405" s="14" t="s">
        <v>81</v>
      </c>
      <c r="AY405" s="189" t="s">
        <v>222</v>
      </c>
    </row>
    <row r="406" spans="2:65" s="1" customFormat="1" ht="24" customHeight="1">
      <c r="B406" s="158"/>
      <c r="C406" s="159" t="s">
        <v>637</v>
      </c>
      <c r="D406" s="159" t="s">
        <v>224</v>
      </c>
      <c r="E406" s="160" t="s">
        <v>638</v>
      </c>
      <c r="F406" s="161" t="s">
        <v>639</v>
      </c>
      <c r="G406" s="162" t="s">
        <v>227</v>
      </c>
      <c r="H406" s="163">
        <v>28.5</v>
      </c>
      <c r="I406" s="164"/>
      <c r="J406" s="163">
        <f>ROUND(I406*H406,3)</f>
        <v>0</v>
      </c>
      <c r="K406" s="161" t="s">
        <v>228</v>
      </c>
      <c r="L406" s="32"/>
      <c r="M406" s="165" t="s">
        <v>0</v>
      </c>
      <c r="N406" s="166" t="s">
        <v>39</v>
      </c>
      <c r="O406" s="55"/>
      <c r="P406" s="167">
        <f>O406*H406</f>
        <v>0</v>
      </c>
      <c r="Q406" s="167">
        <v>2.0000000000000001E-4</v>
      </c>
      <c r="R406" s="167">
        <f>Q406*H406</f>
        <v>5.7000000000000002E-3</v>
      </c>
      <c r="S406" s="167">
        <v>0</v>
      </c>
      <c r="T406" s="168">
        <f>S406*H406</f>
        <v>0</v>
      </c>
      <c r="AR406" s="169" t="s">
        <v>229</v>
      </c>
      <c r="AT406" s="169" t="s">
        <v>224</v>
      </c>
      <c r="AU406" s="169" t="s">
        <v>88</v>
      </c>
      <c r="AY406" s="17" t="s">
        <v>222</v>
      </c>
      <c r="BE406" s="170">
        <f>IF(N406="základná",J406,0)</f>
        <v>0</v>
      </c>
      <c r="BF406" s="170">
        <f>IF(N406="znížená",J406,0)</f>
        <v>0</v>
      </c>
      <c r="BG406" s="170">
        <f>IF(N406="zákl. prenesená",J406,0)</f>
        <v>0</v>
      </c>
      <c r="BH406" s="170">
        <f>IF(N406="zníž. prenesená",J406,0)</f>
        <v>0</v>
      </c>
      <c r="BI406" s="170">
        <f>IF(N406="nulová",J406,0)</f>
        <v>0</v>
      </c>
      <c r="BJ406" s="17" t="s">
        <v>88</v>
      </c>
      <c r="BK406" s="171">
        <f>ROUND(I406*H406,3)</f>
        <v>0</v>
      </c>
      <c r="BL406" s="17" t="s">
        <v>229</v>
      </c>
      <c r="BM406" s="169" t="s">
        <v>640</v>
      </c>
    </row>
    <row r="407" spans="2:65" s="13" customFormat="1" ht="11.25">
      <c r="B407" s="180"/>
      <c r="D407" s="173" t="s">
        <v>231</v>
      </c>
      <c r="E407" s="181" t="s">
        <v>0</v>
      </c>
      <c r="F407" s="182" t="s">
        <v>641</v>
      </c>
      <c r="H407" s="183">
        <v>28.5</v>
      </c>
      <c r="I407" s="184"/>
      <c r="L407" s="180"/>
      <c r="M407" s="185"/>
      <c r="N407" s="186"/>
      <c r="O407" s="186"/>
      <c r="P407" s="186"/>
      <c r="Q407" s="186"/>
      <c r="R407" s="186"/>
      <c r="S407" s="186"/>
      <c r="T407" s="187"/>
      <c r="AT407" s="181" t="s">
        <v>231</v>
      </c>
      <c r="AU407" s="181" t="s">
        <v>88</v>
      </c>
      <c r="AV407" s="13" t="s">
        <v>88</v>
      </c>
      <c r="AW407" s="13" t="s">
        <v>28</v>
      </c>
      <c r="AX407" s="13" t="s">
        <v>81</v>
      </c>
      <c r="AY407" s="181" t="s">
        <v>222</v>
      </c>
    </row>
    <row r="408" spans="2:65" s="1" customFormat="1" ht="24" customHeight="1">
      <c r="B408" s="158"/>
      <c r="C408" s="159" t="s">
        <v>642</v>
      </c>
      <c r="D408" s="159" t="s">
        <v>224</v>
      </c>
      <c r="E408" s="160" t="s">
        <v>643</v>
      </c>
      <c r="F408" s="161" t="s">
        <v>644</v>
      </c>
      <c r="G408" s="162" t="s">
        <v>227</v>
      </c>
      <c r="H408" s="163">
        <v>99.45</v>
      </c>
      <c r="I408" s="164"/>
      <c r="J408" s="163">
        <f>ROUND(I408*H408,3)</f>
        <v>0</v>
      </c>
      <c r="K408" s="161" t="s">
        <v>228</v>
      </c>
      <c r="L408" s="32"/>
      <c r="M408" s="165" t="s">
        <v>0</v>
      </c>
      <c r="N408" s="166" t="s">
        <v>39</v>
      </c>
      <c r="O408" s="55"/>
      <c r="P408" s="167">
        <f>O408*H408</f>
        <v>0</v>
      </c>
      <c r="Q408" s="167">
        <v>7.7000000000000002E-3</v>
      </c>
      <c r="R408" s="167">
        <f>Q408*H408</f>
        <v>0.76576500000000003</v>
      </c>
      <c r="S408" s="167">
        <v>0</v>
      </c>
      <c r="T408" s="168">
        <f>S408*H408</f>
        <v>0</v>
      </c>
      <c r="AR408" s="169" t="s">
        <v>229</v>
      </c>
      <c r="AT408" s="169" t="s">
        <v>224</v>
      </c>
      <c r="AU408" s="169" t="s">
        <v>88</v>
      </c>
      <c r="AY408" s="17" t="s">
        <v>222</v>
      </c>
      <c r="BE408" s="170">
        <f>IF(N408="základná",J408,0)</f>
        <v>0</v>
      </c>
      <c r="BF408" s="170">
        <f>IF(N408="znížená",J408,0)</f>
        <v>0</v>
      </c>
      <c r="BG408" s="170">
        <f>IF(N408="zákl. prenesená",J408,0)</f>
        <v>0</v>
      </c>
      <c r="BH408" s="170">
        <f>IF(N408="zníž. prenesená",J408,0)</f>
        <v>0</v>
      </c>
      <c r="BI408" s="170">
        <f>IF(N408="nulová",J408,0)</f>
        <v>0</v>
      </c>
      <c r="BJ408" s="17" t="s">
        <v>88</v>
      </c>
      <c r="BK408" s="171">
        <f>ROUND(I408*H408,3)</f>
        <v>0</v>
      </c>
      <c r="BL408" s="17" t="s">
        <v>229</v>
      </c>
      <c r="BM408" s="169" t="s">
        <v>645</v>
      </c>
    </row>
    <row r="409" spans="2:65" s="13" customFormat="1" ht="11.25">
      <c r="B409" s="180"/>
      <c r="D409" s="173" t="s">
        <v>231</v>
      </c>
      <c r="E409" s="181" t="s">
        <v>0</v>
      </c>
      <c r="F409" s="182" t="s">
        <v>646</v>
      </c>
      <c r="H409" s="183">
        <v>46.3</v>
      </c>
      <c r="I409" s="184"/>
      <c r="L409" s="180"/>
      <c r="M409" s="185"/>
      <c r="N409" s="186"/>
      <c r="O409" s="186"/>
      <c r="P409" s="186"/>
      <c r="Q409" s="186"/>
      <c r="R409" s="186"/>
      <c r="S409" s="186"/>
      <c r="T409" s="187"/>
      <c r="AT409" s="181" t="s">
        <v>231</v>
      </c>
      <c r="AU409" s="181" t="s">
        <v>88</v>
      </c>
      <c r="AV409" s="13" t="s">
        <v>88</v>
      </c>
      <c r="AW409" s="13" t="s">
        <v>28</v>
      </c>
      <c r="AX409" s="13" t="s">
        <v>73</v>
      </c>
      <c r="AY409" s="181" t="s">
        <v>222</v>
      </c>
    </row>
    <row r="410" spans="2:65" s="13" customFormat="1" ht="11.25">
      <c r="B410" s="180"/>
      <c r="D410" s="173" t="s">
        <v>231</v>
      </c>
      <c r="E410" s="181" t="s">
        <v>0</v>
      </c>
      <c r="F410" s="182" t="s">
        <v>647</v>
      </c>
      <c r="H410" s="183">
        <v>53.15</v>
      </c>
      <c r="I410" s="184"/>
      <c r="L410" s="180"/>
      <c r="M410" s="185"/>
      <c r="N410" s="186"/>
      <c r="O410" s="186"/>
      <c r="P410" s="186"/>
      <c r="Q410" s="186"/>
      <c r="R410" s="186"/>
      <c r="S410" s="186"/>
      <c r="T410" s="187"/>
      <c r="AT410" s="181" t="s">
        <v>231</v>
      </c>
      <c r="AU410" s="181" t="s">
        <v>88</v>
      </c>
      <c r="AV410" s="13" t="s">
        <v>88</v>
      </c>
      <c r="AW410" s="13" t="s">
        <v>28</v>
      </c>
      <c r="AX410" s="13" t="s">
        <v>73</v>
      </c>
      <c r="AY410" s="181" t="s">
        <v>222</v>
      </c>
    </row>
    <row r="411" spans="2:65" s="14" customFormat="1" ht="11.25">
      <c r="B411" s="188"/>
      <c r="D411" s="173" t="s">
        <v>231</v>
      </c>
      <c r="E411" s="189" t="s">
        <v>162</v>
      </c>
      <c r="F411" s="190" t="s">
        <v>238</v>
      </c>
      <c r="H411" s="191">
        <v>99.45</v>
      </c>
      <c r="I411" s="192"/>
      <c r="L411" s="188"/>
      <c r="M411" s="193"/>
      <c r="N411" s="194"/>
      <c r="O411" s="194"/>
      <c r="P411" s="194"/>
      <c r="Q411" s="194"/>
      <c r="R411" s="194"/>
      <c r="S411" s="194"/>
      <c r="T411" s="195"/>
      <c r="AT411" s="189" t="s">
        <v>231</v>
      </c>
      <c r="AU411" s="189" t="s">
        <v>88</v>
      </c>
      <c r="AV411" s="14" t="s">
        <v>229</v>
      </c>
      <c r="AW411" s="14" t="s">
        <v>28</v>
      </c>
      <c r="AX411" s="14" t="s">
        <v>81</v>
      </c>
      <c r="AY411" s="189" t="s">
        <v>222</v>
      </c>
    </row>
    <row r="412" spans="2:65" s="1" customFormat="1" ht="24" customHeight="1">
      <c r="B412" s="158"/>
      <c r="C412" s="159" t="s">
        <v>648</v>
      </c>
      <c r="D412" s="159" t="s">
        <v>224</v>
      </c>
      <c r="E412" s="160" t="s">
        <v>649</v>
      </c>
      <c r="F412" s="161" t="s">
        <v>650</v>
      </c>
      <c r="G412" s="162" t="s">
        <v>227</v>
      </c>
      <c r="H412" s="163">
        <v>99.45</v>
      </c>
      <c r="I412" s="164"/>
      <c r="J412" s="163">
        <f>ROUND(I412*H412,3)</f>
        <v>0</v>
      </c>
      <c r="K412" s="161" t="s">
        <v>228</v>
      </c>
      <c r="L412" s="32"/>
      <c r="M412" s="165" t="s">
        <v>0</v>
      </c>
      <c r="N412" s="166" t="s">
        <v>39</v>
      </c>
      <c r="O412" s="55"/>
      <c r="P412" s="167">
        <f>O412*H412</f>
        <v>0</v>
      </c>
      <c r="Q412" s="167">
        <v>1.056E-2</v>
      </c>
      <c r="R412" s="167">
        <f>Q412*H412</f>
        <v>1.050192</v>
      </c>
      <c r="S412" s="167">
        <v>0</v>
      </c>
      <c r="T412" s="168">
        <f>S412*H412</f>
        <v>0</v>
      </c>
      <c r="AR412" s="169" t="s">
        <v>229</v>
      </c>
      <c r="AT412" s="169" t="s">
        <v>224</v>
      </c>
      <c r="AU412" s="169" t="s">
        <v>88</v>
      </c>
      <c r="AY412" s="17" t="s">
        <v>222</v>
      </c>
      <c r="BE412" s="170">
        <f>IF(N412="základná",J412,0)</f>
        <v>0</v>
      </c>
      <c r="BF412" s="170">
        <f>IF(N412="znížená",J412,0)</f>
        <v>0</v>
      </c>
      <c r="BG412" s="170">
        <f>IF(N412="zákl. prenesená",J412,0)</f>
        <v>0</v>
      </c>
      <c r="BH412" s="170">
        <f>IF(N412="zníž. prenesená",J412,0)</f>
        <v>0</v>
      </c>
      <c r="BI412" s="170">
        <f>IF(N412="nulová",J412,0)</f>
        <v>0</v>
      </c>
      <c r="BJ412" s="17" t="s">
        <v>88</v>
      </c>
      <c r="BK412" s="171">
        <f>ROUND(I412*H412,3)</f>
        <v>0</v>
      </c>
      <c r="BL412" s="17" t="s">
        <v>229</v>
      </c>
      <c r="BM412" s="169" t="s">
        <v>651</v>
      </c>
    </row>
    <row r="413" spans="2:65" s="13" customFormat="1" ht="11.25">
      <c r="B413" s="180"/>
      <c r="D413" s="173" t="s">
        <v>231</v>
      </c>
      <c r="E413" s="181" t="s">
        <v>0</v>
      </c>
      <c r="F413" s="182" t="s">
        <v>162</v>
      </c>
      <c r="H413" s="183">
        <v>99.45</v>
      </c>
      <c r="I413" s="184"/>
      <c r="L413" s="180"/>
      <c r="M413" s="185"/>
      <c r="N413" s="186"/>
      <c r="O413" s="186"/>
      <c r="P413" s="186"/>
      <c r="Q413" s="186"/>
      <c r="R413" s="186"/>
      <c r="S413" s="186"/>
      <c r="T413" s="187"/>
      <c r="AT413" s="181" t="s">
        <v>231</v>
      </c>
      <c r="AU413" s="181" t="s">
        <v>88</v>
      </c>
      <c r="AV413" s="13" t="s">
        <v>88</v>
      </c>
      <c r="AW413" s="13" t="s">
        <v>28</v>
      </c>
      <c r="AX413" s="13" t="s">
        <v>81</v>
      </c>
      <c r="AY413" s="181" t="s">
        <v>222</v>
      </c>
    </row>
    <row r="414" spans="2:65" s="1" customFormat="1" ht="24" customHeight="1">
      <c r="B414" s="158"/>
      <c r="C414" s="159" t="s">
        <v>652</v>
      </c>
      <c r="D414" s="159" t="s">
        <v>224</v>
      </c>
      <c r="E414" s="160" t="s">
        <v>653</v>
      </c>
      <c r="F414" s="161" t="s">
        <v>654</v>
      </c>
      <c r="G414" s="162" t="s">
        <v>227</v>
      </c>
      <c r="H414" s="163">
        <v>28.5</v>
      </c>
      <c r="I414" s="164"/>
      <c r="J414" s="163">
        <f>ROUND(I414*H414,3)</f>
        <v>0</v>
      </c>
      <c r="K414" s="161" t="s">
        <v>228</v>
      </c>
      <c r="L414" s="32"/>
      <c r="M414" s="165" t="s">
        <v>0</v>
      </c>
      <c r="N414" s="166" t="s">
        <v>39</v>
      </c>
      <c r="O414" s="55"/>
      <c r="P414" s="167">
        <f>O414*H414</f>
        <v>0</v>
      </c>
      <c r="Q414" s="167">
        <v>1.8000000000000001E-4</v>
      </c>
      <c r="R414" s="167">
        <f>Q414*H414</f>
        <v>5.13E-3</v>
      </c>
      <c r="S414" s="167">
        <v>0</v>
      </c>
      <c r="T414" s="168">
        <f>S414*H414</f>
        <v>0</v>
      </c>
      <c r="AR414" s="169" t="s">
        <v>229</v>
      </c>
      <c r="AT414" s="169" t="s">
        <v>224</v>
      </c>
      <c r="AU414" s="169" t="s">
        <v>88</v>
      </c>
      <c r="AY414" s="17" t="s">
        <v>222</v>
      </c>
      <c r="BE414" s="170">
        <f>IF(N414="základná",J414,0)</f>
        <v>0</v>
      </c>
      <c r="BF414" s="170">
        <f>IF(N414="znížená",J414,0)</f>
        <v>0</v>
      </c>
      <c r="BG414" s="170">
        <f>IF(N414="zákl. prenesená",J414,0)</f>
        <v>0</v>
      </c>
      <c r="BH414" s="170">
        <f>IF(N414="zníž. prenesená",J414,0)</f>
        <v>0</v>
      </c>
      <c r="BI414" s="170">
        <f>IF(N414="nulová",J414,0)</f>
        <v>0</v>
      </c>
      <c r="BJ414" s="17" t="s">
        <v>88</v>
      </c>
      <c r="BK414" s="171">
        <f>ROUND(I414*H414,3)</f>
        <v>0</v>
      </c>
      <c r="BL414" s="17" t="s">
        <v>229</v>
      </c>
      <c r="BM414" s="169" t="s">
        <v>655</v>
      </c>
    </row>
    <row r="415" spans="2:65" s="12" customFormat="1" ht="11.25">
      <c r="B415" s="172"/>
      <c r="D415" s="173" t="s">
        <v>231</v>
      </c>
      <c r="E415" s="174" t="s">
        <v>0</v>
      </c>
      <c r="F415" s="175" t="s">
        <v>656</v>
      </c>
      <c r="H415" s="174" t="s">
        <v>0</v>
      </c>
      <c r="I415" s="176"/>
      <c r="L415" s="172"/>
      <c r="M415" s="177"/>
      <c r="N415" s="178"/>
      <c r="O415" s="178"/>
      <c r="P415" s="178"/>
      <c r="Q415" s="178"/>
      <c r="R415" s="178"/>
      <c r="S415" s="178"/>
      <c r="T415" s="179"/>
      <c r="AT415" s="174" t="s">
        <v>231</v>
      </c>
      <c r="AU415" s="174" t="s">
        <v>88</v>
      </c>
      <c r="AV415" s="12" t="s">
        <v>81</v>
      </c>
      <c r="AW415" s="12" t="s">
        <v>28</v>
      </c>
      <c r="AX415" s="12" t="s">
        <v>73</v>
      </c>
      <c r="AY415" s="174" t="s">
        <v>222</v>
      </c>
    </row>
    <row r="416" spans="2:65" s="13" customFormat="1" ht="11.25">
      <c r="B416" s="180"/>
      <c r="D416" s="173" t="s">
        <v>231</v>
      </c>
      <c r="E416" s="181" t="s">
        <v>0</v>
      </c>
      <c r="F416" s="182" t="s">
        <v>627</v>
      </c>
      <c r="H416" s="183">
        <v>5.39</v>
      </c>
      <c r="I416" s="184"/>
      <c r="L416" s="180"/>
      <c r="M416" s="185"/>
      <c r="N416" s="186"/>
      <c r="O416" s="186"/>
      <c r="P416" s="186"/>
      <c r="Q416" s="186"/>
      <c r="R416" s="186"/>
      <c r="S416" s="186"/>
      <c r="T416" s="187"/>
      <c r="AT416" s="181" t="s">
        <v>231</v>
      </c>
      <c r="AU416" s="181" t="s">
        <v>88</v>
      </c>
      <c r="AV416" s="13" t="s">
        <v>88</v>
      </c>
      <c r="AW416" s="13" t="s">
        <v>28</v>
      </c>
      <c r="AX416" s="13" t="s">
        <v>73</v>
      </c>
      <c r="AY416" s="181" t="s">
        <v>222</v>
      </c>
    </row>
    <row r="417" spans="2:65" s="13" customFormat="1" ht="11.25">
      <c r="B417" s="180"/>
      <c r="D417" s="173" t="s">
        <v>231</v>
      </c>
      <c r="E417" s="181" t="s">
        <v>0</v>
      </c>
      <c r="F417" s="182" t="s">
        <v>628</v>
      </c>
      <c r="H417" s="183">
        <v>7.24</v>
      </c>
      <c r="I417" s="184"/>
      <c r="L417" s="180"/>
      <c r="M417" s="185"/>
      <c r="N417" s="186"/>
      <c r="O417" s="186"/>
      <c r="P417" s="186"/>
      <c r="Q417" s="186"/>
      <c r="R417" s="186"/>
      <c r="S417" s="186"/>
      <c r="T417" s="187"/>
      <c r="AT417" s="181" t="s">
        <v>231</v>
      </c>
      <c r="AU417" s="181" t="s">
        <v>88</v>
      </c>
      <c r="AV417" s="13" t="s">
        <v>88</v>
      </c>
      <c r="AW417" s="13" t="s">
        <v>28</v>
      </c>
      <c r="AX417" s="13" t="s">
        <v>73</v>
      </c>
      <c r="AY417" s="181" t="s">
        <v>222</v>
      </c>
    </row>
    <row r="418" spans="2:65" s="13" customFormat="1" ht="11.25">
      <c r="B418" s="180"/>
      <c r="D418" s="173" t="s">
        <v>231</v>
      </c>
      <c r="E418" s="181" t="s">
        <v>0</v>
      </c>
      <c r="F418" s="182" t="s">
        <v>629</v>
      </c>
      <c r="H418" s="183">
        <v>1.89</v>
      </c>
      <c r="I418" s="184"/>
      <c r="L418" s="180"/>
      <c r="M418" s="185"/>
      <c r="N418" s="186"/>
      <c r="O418" s="186"/>
      <c r="P418" s="186"/>
      <c r="Q418" s="186"/>
      <c r="R418" s="186"/>
      <c r="S418" s="186"/>
      <c r="T418" s="187"/>
      <c r="AT418" s="181" t="s">
        <v>231</v>
      </c>
      <c r="AU418" s="181" t="s">
        <v>88</v>
      </c>
      <c r="AV418" s="13" t="s">
        <v>88</v>
      </c>
      <c r="AW418" s="13" t="s">
        <v>28</v>
      </c>
      <c r="AX418" s="13" t="s">
        <v>73</v>
      </c>
      <c r="AY418" s="181" t="s">
        <v>222</v>
      </c>
    </row>
    <row r="419" spans="2:65" s="13" customFormat="1" ht="11.25">
      <c r="B419" s="180"/>
      <c r="D419" s="173" t="s">
        <v>231</v>
      </c>
      <c r="E419" s="181" t="s">
        <v>0</v>
      </c>
      <c r="F419" s="182" t="s">
        <v>630</v>
      </c>
      <c r="H419" s="183">
        <v>3.68</v>
      </c>
      <c r="I419" s="184"/>
      <c r="L419" s="180"/>
      <c r="M419" s="185"/>
      <c r="N419" s="186"/>
      <c r="O419" s="186"/>
      <c r="P419" s="186"/>
      <c r="Q419" s="186"/>
      <c r="R419" s="186"/>
      <c r="S419" s="186"/>
      <c r="T419" s="187"/>
      <c r="AT419" s="181" t="s">
        <v>231</v>
      </c>
      <c r="AU419" s="181" t="s">
        <v>88</v>
      </c>
      <c r="AV419" s="13" t="s">
        <v>88</v>
      </c>
      <c r="AW419" s="13" t="s">
        <v>28</v>
      </c>
      <c r="AX419" s="13" t="s">
        <v>73</v>
      </c>
      <c r="AY419" s="181" t="s">
        <v>222</v>
      </c>
    </row>
    <row r="420" spans="2:65" s="13" customFormat="1" ht="11.25">
      <c r="B420" s="180"/>
      <c r="D420" s="173" t="s">
        <v>231</v>
      </c>
      <c r="E420" s="181" t="s">
        <v>0</v>
      </c>
      <c r="F420" s="182" t="s">
        <v>631</v>
      </c>
      <c r="H420" s="183">
        <v>10.3</v>
      </c>
      <c r="I420" s="184"/>
      <c r="L420" s="180"/>
      <c r="M420" s="185"/>
      <c r="N420" s="186"/>
      <c r="O420" s="186"/>
      <c r="P420" s="186"/>
      <c r="Q420" s="186"/>
      <c r="R420" s="186"/>
      <c r="S420" s="186"/>
      <c r="T420" s="187"/>
      <c r="AT420" s="181" t="s">
        <v>231</v>
      </c>
      <c r="AU420" s="181" t="s">
        <v>88</v>
      </c>
      <c r="AV420" s="13" t="s">
        <v>88</v>
      </c>
      <c r="AW420" s="13" t="s">
        <v>28</v>
      </c>
      <c r="AX420" s="13" t="s">
        <v>73</v>
      </c>
      <c r="AY420" s="181" t="s">
        <v>222</v>
      </c>
    </row>
    <row r="421" spans="2:65" s="14" customFormat="1" ht="11.25">
      <c r="B421" s="188"/>
      <c r="D421" s="173" t="s">
        <v>231</v>
      </c>
      <c r="E421" s="189" t="s">
        <v>0</v>
      </c>
      <c r="F421" s="190" t="s">
        <v>238</v>
      </c>
      <c r="H421" s="191">
        <v>28.5</v>
      </c>
      <c r="I421" s="192"/>
      <c r="L421" s="188"/>
      <c r="M421" s="193"/>
      <c r="N421" s="194"/>
      <c r="O421" s="194"/>
      <c r="P421" s="194"/>
      <c r="Q421" s="194"/>
      <c r="R421" s="194"/>
      <c r="S421" s="194"/>
      <c r="T421" s="195"/>
      <c r="AT421" s="189" t="s">
        <v>231</v>
      </c>
      <c r="AU421" s="189" t="s">
        <v>88</v>
      </c>
      <c r="AV421" s="14" t="s">
        <v>229</v>
      </c>
      <c r="AW421" s="14" t="s">
        <v>28</v>
      </c>
      <c r="AX421" s="14" t="s">
        <v>81</v>
      </c>
      <c r="AY421" s="189" t="s">
        <v>222</v>
      </c>
    </row>
    <row r="422" spans="2:65" s="1" customFormat="1" ht="24" customHeight="1">
      <c r="B422" s="158"/>
      <c r="C422" s="159" t="s">
        <v>657</v>
      </c>
      <c r="D422" s="159" t="s">
        <v>224</v>
      </c>
      <c r="E422" s="160" t="s">
        <v>658</v>
      </c>
      <c r="F422" s="161" t="s">
        <v>659</v>
      </c>
      <c r="G422" s="162" t="s">
        <v>227</v>
      </c>
      <c r="H422" s="163">
        <v>28.5</v>
      </c>
      <c r="I422" s="164"/>
      <c r="J422" s="163">
        <f>ROUND(I422*H422,3)</f>
        <v>0</v>
      </c>
      <c r="K422" s="161" t="s">
        <v>228</v>
      </c>
      <c r="L422" s="32"/>
      <c r="M422" s="165" t="s">
        <v>0</v>
      </c>
      <c r="N422" s="166" t="s">
        <v>39</v>
      </c>
      <c r="O422" s="55"/>
      <c r="P422" s="167">
        <f>O422*H422</f>
        <v>0</v>
      </c>
      <c r="Q422" s="167">
        <v>4.15E-3</v>
      </c>
      <c r="R422" s="167">
        <f>Q422*H422</f>
        <v>0.11827500000000001</v>
      </c>
      <c r="S422" s="167">
        <v>0</v>
      </c>
      <c r="T422" s="168">
        <f>S422*H422</f>
        <v>0</v>
      </c>
      <c r="AR422" s="169" t="s">
        <v>229</v>
      </c>
      <c r="AT422" s="169" t="s">
        <v>224</v>
      </c>
      <c r="AU422" s="169" t="s">
        <v>88</v>
      </c>
      <c r="AY422" s="17" t="s">
        <v>222</v>
      </c>
      <c r="BE422" s="170">
        <f>IF(N422="základná",J422,0)</f>
        <v>0</v>
      </c>
      <c r="BF422" s="170">
        <f>IF(N422="znížená",J422,0)</f>
        <v>0</v>
      </c>
      <c r="BG422" s="170">
        <f>IF(N422="zákl. prenesená",J422,0)</f>
        <v>0</v>
      </c>
      <c r="BH422" s="170">
        <f>IF(N422="zníž. prenesená",J422,0)</f>
        <v>0</v>
      </c>
      <c r="BI422" s="170">
        <f>IF(N422="nulová",J422,0)</f>
        <v>0</v>
      </c>
      <c r="BJ422" s="17" t="s">
        <v>88</v>
      </c>
      <c r="BK422" s="171">
        <f>ROUND(I422*H422,3)</f>
        <v>0</v>
      </c>
      <c r="BL422" s="17" t="s">
        <v>229</v>
      </c>
      <c r="BM422" s="169" t="s">
        <v>660</v>
      </c>
    </row>
    <row r="423" spans="2:65" s="12" customFormat="1" ht="11.25">
      <c r="B423" s="172"/>
      <c r="D423" s="173" t="s">
        <v>231</v>
      </c>
      <c r="E423" s="174" t="s">
        <v>0</v>
      </c>
      <c r="F423" s="175" t="s">
        <v>656</v>
      </c>
      <c r="H423" s="174" t="s">
        <v>0</v>
      </c>
      <c r="I423" s="176"/>
      <c r="L423" s="172"/>
      <c r="M423" s="177"/>
      <c r="N423" s="178"/>
      <c r="O423" s="178"/>
      <c r="P423" s="178"/>
      <c r="Q423" s="178"/>
      <c r="R423" s="178"/>
      <c r="S423" s="178"/>
      <c r="T423" s="179"/>
      <c r="AT423" s="174" t="s">
        <v>231</v>
      </c>
      <c r="AU423" s="174" t="s">
        <v>88</v>
      </c>
      <c r="AV423" s="12" t="s">
        <v>81</v>
      </c>
      <c r="AW423" s="12" t="s">
        <v>28</v>
      </c>
      <c r="AX423" s="12" t="s">
        <v>73</v>
      </c>
      <c r="AY423" s="174" t="s">
        <v>222</v>
      </c>
    </row>
    <row r="424" spans="2:65" s="13" customFormat="1" ht="11.25">
      <c r="B424" s="180"/>
      <c r="D424" s="173" t="s">
        <v>231</v>
      </c>
      <c r="E424" s="181" t="s">
        <v>0</v>
      </c>
      <c r="F424" s="182" t="s">
        <v>627</v>
      </c>
      <c r="H424" s="183">
        <v>5.39</v>
      </c>
      <c r="I424" s="184"/>
      <c r="L424" s="180"/>
      <c r="M424" s="185"/>
      <c r="N424" s="186"/>
      <c r="O424" s="186"/>
      <c r="P424" s="186"/>
      <c r="Q424" s="186"/>
      <c r="R424" s="186"/>
      <c r="S424" s="186"/>
      <c r="T424" s="187"/>
      <c r="AT424" s="181" t="s">
        <v>231</v>
      </c>
      <c r="AU424" s="181" t="s">
        <v>88</v>
      </c>
      <c r="AV424" s="13" t="s">
        <v>88</v>
      </c>
      <c r="AW424" s="13" t="s">
        <v>28</v>
      </c>
      <c r="AX424" s="13" t="s">
        <v>73</v>
      </c>
      <c r="AY424" s="181" t="s">
        <v>222</v>
      </c>
    </row>
    <row r="425" spans="2:65" s="13" customFormat="1" ht="11.25">
      <c r="B425" s="180"/>
      <c r="D425" s="173" t="s">
        <v>231</v>
      </c>
      <c r="E425" s="181" t="s">
        <v>0</v>
      </c>
      <c r="F425" s="182" t="s">
        <v>628</v>
      </c>
      <c r="H425" s="183">
        <v>7.24</v>
      </c>
      <c r="I425" s="184"/>
      <c r="L425" s="180"/>
      <c r="M425" s="185"/>
      <c r="N425" s="186"/>
      <c r="O425" s="186"/>
      <c r="P425" s="186"/>
      <c r="Q425" s="186"/>
      <c r="R425" s="186"/>
      <c r="S425" s="186"/>
      <c r="T425" s="187"/>
      <c r="AT425" s="181" t="s">
        <v>231</v>
      </c>
      <c r="AU425" s="181" t="s">
        <v>88</v>
      </c>
      <c r="AV425" s="13" t="s">
        <v>88</v>
      </c>
      <c r="AW425" s="13" t="s">
        <v>28</v>
      </c>
      <c r="AX425" s="13" t="s">
        <v>73</v>
      </c>
      <c r="AY425" s="181" t="s">
        <v>222</v>
      </c>
    </row>
    <row r="426" spans="2:65" s="13" customFormat="1" ht="11.25">
      <c r="B426" s="180"/>
      <c r="D426" s="173" t="s">
        <v>231</v>
      </c>
      <c r="E426" s="181" t="s">
        <v>0</v>
      </c>
      <c r="F426" s="182" t="s">
        <v>629</v>
      </c>
      <c r="H426" s="183">
        <v>1.89</v>
      </c>
      <c r="I426" s="184"/>
      <c r="L426" s="180"/>
      <c r="M426" s="185"/>
      <c r="N426" s="186"/>
      <c r="O426" s="186"/>
      <c r="P426" s="186"/>
      <c r="Q426" s="186"/>
      <c r="R426" s="186"/>
      <c r="S426" s="186"/>
      <c r="T426" s="187"/>
      <c r="AT426" s="181" t="s">
        <v>231</v>
      </c>
      <c r="AU426" s="181" t="s">
        <v>88</v>
      </c>
      <c r="AV426" s="13" t="s">
        <v>88</v>
      </c>
      <c r="AW426" s="13" t="s">
        <v>28</v>
      </c>
      <c r="AX426" s="13" t="s">
        <v>73</v>
      </c>
      <c r="AY426" s="181" t="s">
        <v>222</v>
      </c>
    </row>
    <row r="427" spans="2:65" s="13" customFormat="1" ht="11.25">
      <c r="B427" s="180"/>
      <c r="D427" s="173" t="s">
        <v>231</v>
      </c>
      <c r="E427" s="181" t="s">
        <v>0</v>
      </c>
      <c r="F427" s="182" t="s">
        <v>630</v>
      </c>
      <c r="H427" s="183">
        <v>3.68</v>
      </c>
      <c r="I427" s="184"/>
      <c r="L427" s="180"/>
      <c r="M427" s="185"/>
      <c r="N427" s="186"/>
      <c r="O427" s="186"/>
      <c r="P427" s="186"/>
      <c r="Q427" s="186"/>
      <c r="R427" s="186"/>
      <c r="S427" s="186"/>
      <c r="T427" s="187"/>
      <c r="AT427" s="181" t="s">
        <v>231</v>
      </c>
      <c r="AU427" s="181" t="s">
        <v>88</v>
      </c>
      <c r="AV427" s="13" t="s">
        <v>88</v>
      </c>
      <c r="AW427" s="13" t="s">
        <v>28</v>
      </c>
      <c r="AX427" s="13" t="s">
        <v>73</v>
      </c>
      <c r="AY427" s="181" t="s">
        <v>222</v>
      </c>
    </row>
    <row r="428" spans="2:65" s="13" customFormat="1" ht="11.25">
      <c r="B428" s="180"/>
      <c r="D428" s="173" t="s">
        <v>231</v>
      </c>
      <c r="E428" s="181" t="s">
        <v>0</v>
      </c>
      <c r="F428" s="182" t="s">
        <v>631</v>
      </c>
      <c r="H428" s="183">
        <v>10.3</v>
      </c>
      <c r="I428" s="184"/>
      <c r="L428" s="180"/>
      <c r="M428" s="185"/>
      <c r="N428" s="186"/>
      <c r="O428" s="186"/>
      <c r="P428" s="186"/>
      <c r="Q428" s="186"/>
      <c r="R428" s="186"/>
      <c r="S428" s="186"/>
      <c r="T428" s="187"/>
      <c r="AT428" s="181" t="s">
        <v>231</v>
      </c>
      <c r="AU428" s="181" t="s">
        <v>88</v>
      </c>
      <c r="AV428" s="13" t="s">
        <v>88</v>
      </c>
      <c r="AW428" s="13" t="s">
        <v>28</v>
      </c>
      <c r="AX428" s="13" t="s">
        <v>73</v>
      </c>
      <c r="AY428" s="181" t="s">
        <v>222</v>
      </c>
    </row>
    <row r="429" spans="2:65" s="14" customFormat="1" ht="11.25">
      <c r="B429" s="188"/>
      <c r="D429" s="173" t="s">
        <v>231</v>
      </c>
      <c r="E429" s="189" t="s">
        <v>0</v>
      </c>
      <c r="F429" s="190" t="s">
        <v>238</v>
      </c>
      <c r="H429" s="191">
        <v>28.5</v>
      </c>
      <c r="I429" s="192"/>
      <c r="L429" s="188"/>
      <c r="M429" s="193"/>
      <c r="N429" s="194"/>
      <c r="O429" s="194"/>
      <c r="P429" s="194"/>
      <c r="Q429" s="194"/>
      <c r="R429" s="194"/>
      <c r="S429" s="194"/>
      <c r="T429" s="195"/>
      <c r="AT429" s="189" t="s">
        <v>231</v>
      </c>
      <c r="AU429" s="189" t="s">
        <v>88</v>
      </c>
      <c r="AV429" s="14" t="s">
        <v>229</v>
      </c>
      <c r="AW429" s="14" t="s">
        <v>28</v>
      </c>
      <c r="AX429" s="14" t="s">
        <v>81</v>
      </c>
      <c r="AY429" s="189" t="s">
        <v>222</v>
      </c>
    </row>
    <row r="430" spans="2:65" s="1" customFormat="1" ht="36" customHeight="1">
      <c r="B430" s="158"/>
      <c r="C430" s="159" t="s">
        <v>661</v>
      </c>
      <c r="D430" s="159" t="s">
        <v>224</v>
      </c>
      <c r="E430" s="160" t="s">
        <v>662</v>
      </c>
      <c r="F430" s="161" t="s">
        <v>663</v>
      </c>
      <c r="G430" s="162" t="s">
        <v>227</v>
      </c>
      <c r="H430" s="163">
        <v>28.5</v>
      </c>
      <c r="I430" s="164"/>
      <c r="J430" s="163">
        <f>ROUND(I430*H430,3)</f>
        <v>0</v>
      </c>
      <c r="K430" s="161" t="s">
        <v>228</v>
      </c>
      <c r="L430" s="32"/>
      <c r="M430" s="165" t="s">
        <v>0</v>
      </c>
      <c r="N430" s="166" t="s">
        <v>39</v>
      </c>
      <c r="O430" s="55"/>
      <c r="P430" s="167">
        <f>O430*H430</f>
        <v>0</v>
      </c>
      <c r="Q430" s="167">
        <v>2.7499999999999998E-3</v>
      </c>
      <c r="R430" s="167">
        <f>Q430*H430</f>
        <v>7.8375E-2</v>
      </c>
      <c r="S430" s="167">
        <v>0</v>
      </c>
      <c r="T430" s="168">
        <f>S430*H430</f>
        <v>0</v>
      </c>
      <c r="AR430" s="169" t="s">
        <v>229</v>
      </c>
      <c r="AT430" s="169" t="s">
        <v>224</v>
      </c>
      <c r="AU430" s="169" t="s">
        <v>88</v>
      </c>
      <c r="AY430" s="17" t="s">
        <v>222</v>
      </c>
      <c r="BE430" s="170">
        <f>IF(N430="základná",J430,0)</f>
        <v>0</v>
      </c>
      <c r="BF430" s="170">
        <f>IF(N430="znížená",J430,0)</f>
        <v>0</v>
      </c>
      <c r="BG430" s="170">
        <f>IF(N430="zákl. prenesená",J430,0)</f>
        <v>0</v>
      </c>
      <c r="BH430" s="170">
        <f>IF(N430="zníž. prenesená",J430,0)</f>
        <v>0</v>
      </c>
      <c r="BI430" s="170">
        <f>IF(N430="nulová",J430,0)</f>
        <v>0</v>
      </c>
      <c r="BJ430" s="17" t="s">
        <v>88</v>
      </c>
      <c r="BK430" s="171">
        <f>ROUND(I430*H430,3)</f>
        <v>0</v>
      </c>
      <c r="BL430" s="17" t="s">
        <v>229</v>
      </c>
      <c r="BM430" s="169" t="s">
        <v>664</v>
      </c>
    </row>
    <row r="431" spans="2:65" s="12" customFormat="1" ht="11.25">
      <c r="B431" s="172"/>
      <c r="D431" s="173" t="s">
        <v>231</v>
      </c>
      <c r="E431" s="174" t="s">
        <v>0</v>
      </c>
      <c r="F431" s="175" t="s">
        <v>656</v>
      </c>
      <c r="H431" s="174" t="s">
        <v>0</v>
      </c>
      <c r="I431" s="176"/>
      <c r="L431" s="172"/>
      <c r="M431" s="177"/>
      <c r="N431" s="178"/>
      <c r="O431" s="178"/>
      <c r="P431" s="178"/>
      <c r="Q431" s="178"/>
      <c r="R431" s="178"/>
      <c r="S431" s="178"/>
      <c r="T431" s="179"/>
      <c r="AT431" s="174" t="s">
        <v>231</v>
      </c>
      <c r="AU431" s="174" t="s">
        <v>88</v>
      </c>
      <c r="AV431" s="12" t="s">
        <v>81</v>
      </c>
      <c r="AW431" s="12" t="s">
        <v>28</v>
      </c>
      <c r="AX431" s="12" t="s">
        <v>73</v>
      </c>
      <c r="AY431" s="174" t="s">
        <v>222</v>
      </c>
    </row>
    <row r="432" spans="2:65" s="13" customFormat="1" ht="11.25">
      <c r="B432" s="180"/>
      <c r="D432" s="173" t="s">
        <v>231</v>
      </c>
      <c r="E432" s="181" t="s">
        <v>0</v>
      </c>
      <c r="F432" s="182" t="s">
        <v>627</v>
      </c>
      <c r="H432" s="183">
        <v>5.39</v>
      </c>
      <c r="I432" s="184"/>
      <c r="L432" s="180"/>
      <c r="M432" s="185"/>
      <c r="N432" s="186"/>
      <c r="O432" s="186"/>
      <c r="P432" s="186"/>
      <c r="Q432" s="186"/>
      <c r="R432" s="186"/>
      <c r="S432" s="186"/>
      <c r="T432" s="187"/>
      <c r="AT432" s="181" t="s">
        <v>231</v>
      </c>
      <c r="AU432" s="181" t="s">
        <v>88</v>
      </c>
      <c r="AV432" s="13" t="s">
        <v>88</v>
      </c>
      <c r="AW432" s="13" t="s">
        <v>28</v>
      </c>
      <c r="AX432" s="13" t="s">
        <v>73</v>
      </c>
      <c r="AY432" s="181" t="s">
        <v>222</v>
      </c>
    </row>
    <row r="433" spans="2:65" s="13" customFormat="1" ht="11.25">
      <c r="B433" s="180"/>
      <c r="D433" s="173" t="s">
        <v>231</v>
      </c>
      <c r="E433" s="181" t="s">
        <v>0</v>
      </c>
      <c r="F433" s="182" t="s">
        <v>628</v>
      </c>
      <c r="H433" s="183">
        <v>7.24</v>
      </c>
      <c r="I433" s="184"/>
      <c r="L433" s="180"/>
      <c r="M433" s="185"/>
      <c r="N433" s="186"/>
      <c r="O433" s="186"/>
      <c r="P433" s="186"/>
      <c r="Q433" s="186"/>
      <c r="R433" s="186"/>
      <c r="S433" s="186"/>
      <c r="T433" s="187"/>
      <c r="AT433" s="181" t="s">
        <v>231</v>
      </c>
      <c r="AU433" s="181" t="s">
        <v>88</v>
      </c>
      <c r="AV433" s="13" t="s">
        <v>88</v>
      </c>
      <c r="AW433" s="13" t="s">
        <v>28</v>
      </c>
      <c r="AX433" s="13" t="s">
        <v>73</v>
      </c>
      <c r="AY433" s="181" t="s">
        <v>222</v>
      </c>
    </row>
    <row r="434" spans="2:65" s="13" customFormat="1" ht="11.25">
      <c r="B434" s="180"/>
      <c r="D434" s="173" t="s">
        <v>231</v>
      </c>
      <c r="E434" s="181" t="s">
        <v>0</v>
      </c>
      <c r="F434" s="182" t="s">
        <v>629</v>
      </c>
      <c r="H434" s="183">
        <v>1.89</v>
      </c>
      <c r="I434" s="184"/>
      <c r="L434" s="180"/>
      <c r="M434" s="185"/>
      <c r="N434" s="186"/>
      <c r="O434" s="186"/>
      <c r="P434" s="186"/>
      <c r="Q434" s="186"/>
      <c r="R434" s="186"/>
      <c r="S434" s="186"/>
      <c r="T434" s="187"/>
      <c r="AT434" s="181" t="s">
        <v>231</v>
      </c>
      <c r="AU434" s="181" t="s">
        <v>88</v>
      </c>
      <c r="AV434" s="13" t="s">
        <v>88</v>
      </c>
      <c r="AW434" s="13" t="s">
        <v>28</v>
      </c>
      <c r="AX434" s="13" t="s">
        <v>73</v>
      </c>
      <c r="AY434" s="181" t="s">
        <v>222</v>
      </c>
    </row>
    <row r="435" spans="2:65" s="13" customFormat="1" ht="11.25">
      <c r="B435" s="180"/>
      <c r="D435" s="173" t="s">
        <v>231</v>
      </c>
      <c r="E435" s="181" t="s">
        <v>0</v>
      </c>
      <c r="F435" s="182" t="s">
        <v>630</v>
      </c>
      <c r="H435" s="183">
        <v>3.68</v>
      </c>
      <c r="I435" s="184"/>
      <c r="L435" s="180"/>
      <c r="M435" s="185"/>
      <c r="N435" s="186"/>
      <c r="O435" s="186"/>
      <c r="P435" s="186"/>
      <c r="Q435" s="186"/>
      <c r="R435" s="186"/>
      <c r="S435" s="186"/>
      <c r="T435" s="187"/>
      <c r="AT435" s="181" t="s">
        <v>231</v>
      </c>
      <c r="AU435" s="181" t="s">
        <v>88</v>
      </c>
      <c r="AV435" s="13" t="s">
        <v>88</v>
      </c>
      <c r="AW435" s="13" t="s">
        <v>28</v>
      </c>
      <c r="AX435" s="13" t="s">
        <v>73</v>
      </c>
      <c r="AY435" s="181" t="s">
        <v>222</v>
      </c>
    </row>
    <row r="436" spans="2:65" s="13" customFormat="1" ht="11.25">
      <c r="B436" s="180"/>
      <c r="D436" s="173" t="s">
        <v>231</v>
      </c>
      <c r="E436" s="181" t="s">
        <v>0</v>
      </c>
      <c r="F436" s="182" t="s">
        <v>631</v>
      </c>
      <c r="H436" s="183">
        <v>10.3</v>
      </c>
      <c r="I436" s="184"/>
      <c r="L436" s="180"/>
      <c r="M436" s="185"/>
      <c r="N436" s="186"/>
      <c r="O436" s="186"/>
      <c r="P436" s="186"/>
      <c r="Q436" s="186"/>
      <c r="R436" s="186"/>
      <c r="S436" s="186"/>
      <c r="T436" s="187"/>
      <c r="AT436" s="181" t="s">
        <v>231</v>
      </c>
      <c r="AU436" s="181" t="s">
        <v>88</v>
      </c>
      <c r="AV436" s="13" t="s">
        <v>88</v>
      </c>
      <c r="AW436" s="13" t="s">
        <v>28</v>
      </c>
      <c r="AX436" s="13" t="s">
        <v>73</v>
      </c>
      <c r="AY436" s="181" t="s">
        <v>222</v>
      </c>
    </row>
    <row r="437" spans="2:65" s="14" customFormat="1" ht="11.25">
      <c r="B437" s="188"/>
      <c r="D437" s="173" t="s">
        <v>231</v>
      </c>
      <c r="E437" s="189" t="s">
        <v>0</v>
      </c>
      <c r="F437" s="190" t="s">
        <v>238</v>
      </c>
      <c r="H437" s="191">
        <v>28.5</v>
      </c>
      <c r="I437" s="192"/>
      <c r="L437" s="188"/>
      <c r="M437" s="193"/>
      <c r="N437" s="194"/>
      <c r="O437" s="194"/>
      <c r="P437" s="194"/>
      <c r="Q437" s="194"/>
      <c r="R437" s="194"/>
      <c r="S437" s="194"/>
      <c r="T437" s="195"/>
      <c r="AT437" s="189" t="s">
        <v>231</v>
      </c>
      <c r="AU437" s="189" t="s">
        <v>88</v>
      </c>
      <c r="AV437" s="14" t="s">
        <v>229</v>
      </c>
      <c r="AW437" s="14" t="s">
        <v>28</v>
      </c>
      <c r="AX437" s="14" t="s">
        <v>81</v>
      </c>
      <c r="AY437" s="189" t="s">
        <v>222</v>
      </c>
    </row>
    <row r="438" spans="2:65" s="1" customFormat="1" ht="24" customHeight="1">
      <c r="B438" s="158"/>
      <c r="C438" s="159" t="s">
        <v>665</v>
      </c>
      <c r="D438" s="159" t="s">
        <v>224</v>
      </c>
      <c r="E438" s="160" t="s">
        <v>666</v>
      </c>
      <c r="F438" s="161" t="s">
        <v>667</v>
      </c>
      <c r="G438" s="162" t="s">
        <v>227</v>
      </c>
      <c r="H438" s="163">
        <v>383.64600000000002</v>
      </c>
      <c r="I438" s="164"/>
      <c r="J438" s="163">
        <f>ROUND(I438*H438,3)</f>
        <v>0</v>
      </c>
      <c r="K438" s="161" t="s">
        <v>228</v>
      </c>
      <c r="L438" s="32"/>
      <c r="M438" s="165" t="s">
        <v>0</v>
      </c>
      <c r="N438" s="166" t="s">
        <v>39</v>
      </c>
      <c r="O438" s="55"/>
      <c r="P438" s="167">
        <f>O438*H438</f>
        <v>0</v>
      </c>
      <c r="Q438" s="167">
        <v>2.0000000000000001E-4</v>
      </c>
      <c r="R438" s="167">
        <f>Q438*H438</f>
        <v>7.6729200000000011E-2</v>
      </c>
      <c r="S438" s="167">
        <v>0</v>
      </c>
      <c r="T438" s="168">
        <f>S438*H438</f>
        <v>0</v>
      </c>
      <c r="AR438" s="169" t="s">
        <v>229</v>
      </c>
      <c r="AT438" s="169" t="s">
        <v>224</v>
      </c>
      <c r="AU438" s="169" t="s">
        <v>88</v>
      </c>
      <c r="AY438" s="17" t="s">
        <v>222</v>
      </c>
      <c r="BE438" s="170">
        <f>IF(N438="základná",J438,0)</f>
        <v>0</v>
      </c>
      <c r="BF438" s="170">
        <f>IF(N438="znížená",J438,0)</f>
        <v>0</v>
      </c>
      <c r="BG438" s="170">
        <f>IF(N438="zákl. prenesená",J438,0)</f>
        <v>0</v>
      </c>
      <c r="BH438" s="170">
        <f>IF(N438="zníž. prenesená",J438,0)</f>
        <v>0</v>
      </c>
      <c r="BI438" s="170">
        <f>IF(N438="nulová",J438,0)</f>
        <v>0</v>
      </c>
      <c r="BJ438" s="17" t="s">
        <v>88</v>
      </c>
      <c r="BK438" s="171">
        <f>ROUND(I438*H438,3)</f>
        <v>0</v>
      </c>
      <c r="BL438" s="17" t="s">
        <v>229</v>
      </c>
      <c r="BM438" s="169" t="s">
        <v>668</v>
      </c>
    </row>
    <row r="439" spans="2:65" s="13" customFormat="1" ht="11.25">
      <c r="B439" s="180"/>
      <c r="D439" s="173" t="s">
        <v>231</v>
      </c>
      <c r="E439" s="181" t="s">
        <v>0</v>
      </c>
      <c r="F439" s="182" t="s">
        <v>158</v>
      </c>
      <c r="H439" s="183">
        <v>343.459</v>
      </c>
      <c r="I439" s="184"/>
      <c r="L439" s="180"/>
      <c r="M439" s="185"/>
      <c r="N439" s="186"/>
      <c r="O439" s="186"/>
      <c r="P439" s="186"/>
      <c r="Q439" s="186"/>
      <c r="R439" s="186"/>
      <c r="S439" s="186"/>
      <c r="T439" s="187"/>
      <c r="AT439" s="181" t="s">
        <v>231</v>
      </c>
      <c r="AU439" s="181" t="s">
        <v>88</v>
      </c>
      <c r="AV439" s="13" t="s">
        <v>88</v>
      </c>
      <c r="AW439" s="13" t="s">
        <v>28</v>
      </c>
      <c r="AX439" s="13" t="s">
        <v>73</v>
      </c>
      <c r="AY439" s="181" t="s">
        <v>222</v>
      </c>
    </row>
    <row r="440" spans="2:65" s="12" customFormat="1" ht="11.25">
      <c r="B440" s="172"/>
      <c r="D440" s="173" t="s">
        <v>231</v>
      </c>
      <c r="E440" s="174" t="s">
        <v>0</v>
      </c>
      <c r="F440" s="175" t="s">
        <v>669</v>
      </c>
      <c r="H440" s="174" t="s">
        <v>0</v>
      </c>
      <c r="I440" s="176"/>
      <c r="L440" s="172"/>
      <c r="M440" s="177"/>
      <c r="N440" s="178"/>
      <c r="O440" s="178"/>
      <c r="P440" s="178"/>
      <c r="Q440" s="178"/>
      <c r="R440" s="178"/>
      <c r="S440" s="178"/>
      <c r="T440" s="179"/>
      <c r="AT440" s="174" t="s">
        <v>231</v>
      </c>
      <c r="AU440" s="174" t="s">
        <v>88</v>
      </c>
      <c r="AV440" s="12" t="s">
        <v>81</v>
      </c>
      <c r="AW440" s="12" t="s">
        <v>28</v>
      </c>
      <c r="AX440" s="12" t="s">
        <v>73</v>
      </c>
      <c r="AY440" s="174" t="s">
        <v>222</v>
      </c>
    </row>
    <row r="441" spans="2:65" s="13" customFormat="1" ht="11.25">
      <c r="B441" s="180"/>
      <c r="D441" s="173" t="s">
        <v>231</v>
      </c>
      <c r="E441" s="181" t="s">
        <v>0</v>
      </c>
      <c r="F441" s="182" t="s">
        <v>670</v>
      </c>
      <c r="H441" s="183">
        <v>3.0750000000000002</v>
      </c>
      <c r="I441" s="184"/>
      <c r="L441" s="180"/>
      <c r="M441" s="185"/>
      <c r="N441" s="186"/>
      <c r="O441" s="186"/>
      <c r="P441" s="186"/>
      <c r="Q441" s="186"/>
      <c r="R441" s="186"/>
      <c r="S441" s="186"/>
      <c r="T441" s="187"/>
      <c r="AT441" s="181" t="s">
        <v>231</v>
      </c>
      <c r="AU441" s="181" t="s">
        <v>88</v>
      </c>
      <c r="AV441" s="13" t="s">
        <v>88</v>
      </c>
      <c r="AW441" s="13" t="s">
        <v>28</v>
      </c>
      <c r="AX441" s="13" t="s">
        <v>73</v>
      </c>
      <c r="AY441" s="181" t="s">
        <v>222</v>
      </c>
    </row>
    <row r="442" spans="2:65" s="13" customFormat="1" ht="11.25">
      <c r="B442" s="180"/>
      <c r="D442" s="173" t="s">
        <v>231</v>
      </c>
      <c r="E442" s="181" t="s">
        <v>0</v>
      </c>
      <c r="F442" s="182" t="s">
        <v>671</v>
      </c>
      <c r="H442" s="183">
        <v>9.9290000000000003</v>
      </c>
      <c r="I442" s="184"/>
      <c r="L442" s="180"/>
      <c r="M442" s="185"/>
      <c r="N442" s="186"/>
      <c r="O442" s="186"/>
      <c r="P442" s="186"/>
      <c r="Q442" s="186"/>
      <c r="R442" s="186"/>
      <c r="S442" s="186"/>
      <c r="T442" s="187"/>
      <c r="AT442" s="181" t="s">
        <v>231</v>
      </c>
      <c r="AU442" s="181" t="s">
        <v>88</v>
      </c>
      <c r="AV442" s="13" t="s">
        <v>88</v>
      </c>
      <c r="AW442" s="13" t="s">
        <v>28</v>
      </c>
      <c r="AX442" s="13" t="s">
        <v>73</v>
      </c>
      <c r="AY442" s="181" t="s">
        <v>222</v>
      </c>
    </row>
    <row r="443" spans="2:65" s="13" customFormat="1" ht="11.25">
      <c r="B443" s="180"/>
      <c r="D443" s="173" t="s">
        <v>231</v>
      </c>
      <c r="E443" s="181" t="s">
        <v>0</v>
      </c>
      <c r="F443" s="182" t="s">
        <v>672</v>
      </c>
      <c r="H443" s="183">
        <v>1.998</v>
      </c>
      <c r="I443" s="184"/>
      <c r="L443" s="180"/>
      <c r="M443" s="185"/>
      <c r="N443" s="186"/>
      <c r="O443" s="186"/>
      <c r="P443" s="186"/>
      <c r="Q443" s="186"/>
      <c r="R443" s="186"/>
      <c r="S443" s="186"/>
      <c r="T443" s="187"/>
      <c r="AT443" s="181" t="s">
        <v>231</v>
      </c>
      <c r="AU443" s="181" t="s">
        <v>88</v>
      </c>
      <c r="AV443" s="13" t="s">
        <v>88</v>
      </c>
      <c r="AW443" s="13" t="s">
        <v>28</v>
      </c>
      <c r="AX443" s="13" t="s">
        <v>73</v>
      </c>
      <c r="AY443" s="181" t="s">
        <v>222</v>
      </c>
    </row>
    <row r="444" spans="2:65" s="13" customFormat="1" ht="11.25">
      <c r="B444" s="180"/>
      <c r="D444" s="173" t="s">
        <v>231</v>
      </c>
      <c r="E444" s="181" t="s">
        <v>0</v>
      </c>
      <c r="F444" s="182" t="s">
        <v>673</v>
      </c>
      <c r="H444" s="183">
        <v>2.714</v>
      </c>
      <c r="I444" s="184"/>
      <c r="L444" s="180"/>
      <c r="M444" s="185"/>
      <c r="N444" s="186"/>
      <c r="O444" s="186"/>
      <c r="P444" s="186"/>
      <c r="Q444" s="186"/>
      <c r="R444" s="186"/>
      <c r="S444" s="186"/>
      <c r="T444" s="187"/>
      <c r="AT444" s="181" t="s">
        <v>231</v>
      </c>
      <c r="AU444" s="181" t="s">
        <v>88</v>
      </c>
      <c r="AV444" s="13" t="s">
        <v>88</v>
      </c>
      <c r="AW444" s="13" t="s">
        <v>28</v>
      </c>
      <c r="AX444" s="13" t="s">
        <v>73</v>
      </c>
      <c r="AY444" s="181" t="s">
        <v>222</v>
      </c>
    </row>
    <row r="445" spans="2:65" s="13" customFormat="1" ht="11.25">
      <c r="B445" s="180"/>
      <c r="D445" s="173" t="s">
        <v>231</v>
      </c>
      <c r="E445" s="181" t="s">
        <v>0</v>
      </c>
      <c r="F445" s="182" t="s">
        <v>674</v>
      </c>
      <c r="H445" s="183">
        <v>5.43</v>
      </c>
      <c r="I445" s="184"/>
      <c r="L445" s="180"/>
      <c r="M445" s="185"/>
      <c r="N445" s="186"/>
      <c r="O445" s="186"/>
      <c r="P445" s="186"/>
      <c r="Q445" s="186"/>
      <c r="R445" s="186"/>
      <c r="S445" s="186"/>
      <c r="T445" s="187"/>
      <c r="AT445" s="181" t="s">
        <v>231</v>
      </c>
      <c r="AU445" s="181" t="s">
        <v>88</v>
      </c>
      <c r="AV445" s="13" t="s">
        <v>88</v>
      </c>
      <c r="AW445" s="13" t="s">
        <v>28</v>
      </c>
      <c r="AX445" s="13" t="s">
        <v>73</v>
      </c>
      <c r="AY445" s="181" t="s">
        <v>222</v>
      </c>
    </row>
    <row r="446" spans="2:65" s="13" customFormat="1" ht="11.25">
      <c r="B446" s="180"/>
      <c r="D446" s="173" t="s">
        <v>231</v>
      </c>
      <c r="E446" s="181" t="s">
        <v>0</v>
      </c>
      <c r="F446" s="182" t="s">
        <v>675</v>
      </c>
      <c r="H446" s="183">
        <v>6.39</v>
      </c>
      <c r="I446" s="184"/>
      <c r="L446" s="180"/>
      <c r="M446" s="185"/>
      <c r="N446" s="186"/>
      <c r="O446" s="186"/>
      <c r="P446" s="186"/>
      <c r="Q446" s="186"/>
      <c r="R446" s="186"/>
      <c r="S446" s="186"/>
      <c r="T446" s="187"/>
      <c r="AT446" s="181" t="s">
        <v>231</v>
      </c>
      <c r="AU446" s="181" t="s">
        <v>88</v>
      </c>
      <c r="AV446" s="13" t="s">
        <v>88</v>
      </c>
      <c r="AW446" s="13" t="s">
        <v>28</v>
      </c>
      <c r="AX446" s="13" t="s">
        <v>73</v>
      </c>
      <c r="AY446" s="181" t="s">
        <v>222</v>
      </c>
    </row>
    <row r="447" spans="2:65" s="12" customFormat="1" ht="11.25">
      <c r="B447" s="172"/>
      <c r="D447" s="173" t="s">
        <v>231</v>
      </c>
      <c r="E447" s="174" t="s">
        <v>0</v>
      </c>
      <c r="F447" s="175" t="s">
        <v>676</v>
      </c>
      <c r="H447" s="174" t="s">
        <v>0</v>
      </c>
      <c r="I447" s="176"/>
      <c r="L447" s="172"/>
      <c r="M447" s="177"/>
      <c r="N447" s="178"/>
      <c r="O447" s="178"/>
      <c r="P447" s="178"/>
      <c r="Q447" s="178"/>
      <c r="R447" s="178"/>
      <c r="S447" s="178"/>
      <c r="T447" s="179"/>
      <c r="AT447" s="174" t="s">
        <v>231</v>
      </c>
      <c r="AU447" s="174" t="s">
        <v>88</v>
      </c>
      <c r="AV447" s="12" t="s">
        <v>81</v>
      </c>
      <c r="AW447" s="12" t="s">
        <v>28</v>
      </c>
      <c r="AX447" s="12" t="s">
        <v>73</v>
      </c>
      <c r="AY447" s="174" t="s">
        <v>222</v>
      </c>
    </row>
    <row r="448" spans="2:65" s="13" customFormat="1" ht="11.25">
      <c r="B448" s="180"/>
      <c r="D448" s="173" t="s">
        <v>231</v>
      </c>
      <c r="E448" s="181" t="s">
        <v>0</v>
      </c>
      <c r="F448" s="182" t="s">
        <v>478</v>
      </c>
      <c r="H448" s="183">
        <v>7.05</v>
      </c>
      <c r="I448" s="184"/>
      <c r="L448" s="180"/>
      <c r="M448" s="185"/>
      <c r="N448" s="186"/>
      <c r="O448" s="186"/>
      <c r="P448" s="186"/>
      <c r="Q448" s="186"/>
      <c r="R448" s="186"/>
      <c r="S448" s="186"/>
      <c r="T448" s="187"/>
      <c r="AT448" s="181" t="s">
        <v>231</v>
      </c>
      <c r="AU448" s="181" t="s">
        <v>88</v>
      </c>
      <c r="AV448" s="13" t="s">
        <v>88</v>
      </c>
      <c r="AW448" s="13" t="s">
        <v>28</v>
      </c>
      <c r="AX448" s="13" t="s">
        <v>73</v>
      </c>
      <c r="AY448" s="181" t="s">
        <v>222</v>
      </c>
    </row>
    <row r="449" spans="2:65" s="13" customFormat="1" ht="11.25">
      <c r="B449" s="180"/>
      <c r="D449" s="173" t="s">
        <v>231</v>
      </c>
      <c r="E449" s="181" t="s">
        <v>0</v>
      </c>
      <c r="F449" s="182" t="s">
        <v>479</v>
      </c>
      <c r="H449" s="183">
        <v>-3.625</v>
      </c>
      <c r="I449" s="184"/>
      <c r="L449" s="180"/>
      <c r="M449" s="185"/>
      <c r="N449" s="186"/>
      <c r="O449" s="186"/>
      <c r="P449" s="186"/>
      <c r="Q449" s="186"/>
      <c r="R449" s="186"/>
      <c r="S449" s="186"/>
      <c r="T449" s="187"/>
      <c r="AT449" s="181" t="s">
        <v>231</v>
      </c>
      <c r="AU449" s="181" t="s">
        <v>88</v>
      </c>
      <c r="AV449" s="13" t="s">
        <v>88</v>
      </c>
      <c r="AW449" s="13" t="s">
        <v>28</v>
      </c>
      <c r="AX449" s="13" t="s">
        <v>73</v>
      </c>
      <c r="AY449" s="181" t="s">
        <v>222</v>
      </c>
    </row>
    <row r="450" spans="2:65" s="13" customFormat="1" ht="11.25">
      <c r="B450" s="180"/>
      <c r="D450" s="173" t="s">
        <v>231</v>
      </c>
      <c r="E450" s="181" t="s">
        <v>0</v>
      </c>
      <c r="F450" s="182" t="s">
        <v>677</v>
      </c>
      <c r="H450" s="183">
        <v>0.91800000000000004</v>
      </c>
      <c r="I450" s="184"/>
      <c r="L450" s="180"/>
      <c r="M450" s="185"/>
      <c r="N450" s="186"/>
      <c r="O450" s="186"/>
      <c r="P450" s="186"/>
      <c r="Q450" s="186"/>
      <c r="R450" s="186"/>
      <c r="S450" s="186"/>
      <c r="T450" s="187"/>
      <c r="AT450" s="181" t="s">
        <v>231</v>
      </c>
      <c r="AU450" s="181" t="s">
        <v>88</v>
      </c>
      <c r="AV450" s="13" t="s">
        <v>88</v>
      </c>
      <c r="AW450" s="13" t="s">
        <v>28</v>
      </c>
      <c r="AX450" s="13" t="s">
        <v>73</v>
      </c>
      <c r="AY450" s="181" t="s">
        <v>222</v>
      </c>
    </row>
    <row r="451" spans="2:65" s="13" customFormat="1" ht="11.25">
      <c r="B451" s="180"/>
      <c r="D451" s="173" t="s">
        <v>231</v>
      </c>
      <c r="E451" s="181" t="s">
        <v>0</v>
      </c>
      <c r="F451" s="182" t="s">
        <v>480</v>
      </c>
      <c r="H451" s="183">
        <v>1.35</v>
      </c>
      <c r="I451" s="184"/>
      <c r="L451" s="180"/>
      <c r="M451" s="185"/>
      <c r="N451" s="186"/>
      <c r="O451" s="186"/>
      <c r="P451" s="186"/>
      <c r="Q451" s="186"/>
      <c r="R451" s="186"/>
      <c r="S451" s="186"/>
      <c r="T451" s="187"/>
      <c r="AT451" s="181" t="s">
        <v>231</v>
      </c>
      <c r="AU451" s="181" t="s">
        <v>88</v>
      </c>
      <c r="AV451" s="13" t="s">
        <v>88</v>
      </c>
      <c r="AW451" s="13" t="s">
        <v>28</v>
      </c>
      <c r="AX451" s="13" t="s">
        <v>73</v>
      </c>
      <c r="AY451" s="181" t="s">
        <v>222</v>
      </c>
    </row>
    <row r="452" spans="2:65" s="13" customFormat="1" ht="11.25">
      <c r="B452" s="180"/>
      <c r="D452" s="173" t="s">
        <v>231</v>
      </c>
      <c r="E452" s="181" t="s">
        <v>0</v>
      </c>
      <c r="F452" s="182" t="s">
        <v>678</v>
      </c>
      <c r="H452" s="183">
        <v>0.315</v>
      </c>
      <c r="I452" s="184"/>
      <c r="L452" s="180"/>
      <c r="M452" s="185"/>
      <c r="N452" s="186"/>
      <c r="O452" s="186"/>
      <c r="P452" s="186"/>
      <c r="Q452" s="186"/>
      <c r="R452" s="186"/>
      <c r="S452" s="186"/>
      <c r="T452" s="187"/>
      <c r="AT452" s="181" t="s">
        <v>231</v>
      </c>
      <c r="AU452" s="181" t="s">
        <v>88</v>
      </c>
      <c r="AV452" s="13" t="s">
        <v>88</v>
      </c>
      <c r="AW452" s="13" t="s">
        <v>28</v>
      </c>
      <c r="AX452" s="13" t="s">
        <v>73</v>
      </c>
      <c r="AY452" s="181" t="s">
        <v>222</v>
      </c>
    </row>
    <row r="453" spans="2:65" s="13" customFormat="1" ht="11.25">
      <c r="B453" s="180"/>
      <c r="D453" s="173" t="s">
        <v>231</v>
      </c>
      <c r="E453" s="181" t="s">
        <v>0</v>
      </c>
      <c r="F453" s="182" t="s">
        <v>481</v>
      </c>
      <c r="H453" s="183">
        <v>7.35</v>
      </c>
      <c r="I453" s="184"/>
      <c r="L453" s="180"/>
      <c r="M453" s="185"/>
      <c r="N453" s="186"/>
      <c r="O453" s="186"/>
      <c r="P453" s="186"/>
      <c r="Q453" s="186"/>
      <c r="R453" s="186"/>
      <c r="S453" s="186"/>
      <c r="T453" s="187"/>
      <c r="AT453" s="181" t="s">
        <v>231</v>
      </c>
      <c r="AU453" s="181" t="s">
        <v>88</v>
      </c>
      <c r="AV453" s="13" t="s">
        <v>88</v>
      </c>
      <c r="AW453" s="13" t="s">
        <v>28</v>
      </c>
      <c r="AX453" s="13" t="s">
        <v>73</v>
      </c>
      <c r="AY453" s="181" t="s">
        <v>222</v>
      </c>
    </row>
    <row r="454" spans="2:65" s="13" customFormat="1" ht="11.25">
      <c r="B454" s="180"/>
      <c r="D454" s="173" t="s">
        <v>231</v>
      </c>
      <c r="E454" s="181" t="s">
        <v>0</v>
      </c>
      <c r="F454" s="182" t="s">
        <v>479</v>
      </c>
      <c r="H454" s="183">
        <v>-3.625</v>
      </c>
      <c r="I454" s="184"/>
      <c r="L454" s="180"/>
      <c r="M454" s="185"/>
      <c r="N454" s="186"/>
      <c r="O454" s="186"/>
      <c r="P454" s="186"/>
      <c r="Q454" s="186"/>
      <c r="R454" s="186"/>
      <c r="S454" s="186"/>
      <c r="T454" s="187"/>
      <c r="AT454" s="181" t="s">
        <v>231</v>
      </c>
      <c r="AU454" s="181" t="s">
        <v>88</v>
      </c>
      <c r="AV454" s="13" t="s">
        <v>88</v>
      </c>
      <c r="AW454" s="13" t="s">
        <v>28</v>
      </c>
      <c r="AX454" s="13" t="s">
        <v>73</v>
      </c>
      <c r="AY454" s="181" t="s">
        <v>222</v>
      </c>
    </row>
    <row r="455" spans="2:65" s="13" customFormat="1" ht="11.25">
      <c r="B455" s="180"/>
      <c r="D455" s="173" t="s">
        <v>231</v>
      </c>
      <c r="E455" s="181" t="s">
        <v>0</v>
      </c>
      <c r="F455" s="182" t="s">
        <v>677</v>
      </c>
      <c r="H455" s="183">
        <v>0.91800000000000004</v>
      </c>
      <c r="I455" s="184"/>
      <c r="L455" s="180"/>
      <c r="M455" s="185"/>
      <c r="N455" s="186"/>
      <c r="O455" s="186"/>
      <c r="P455" s="186"/>
      <c r="Q455" s="186"/>
      <c r="R455" s="186"/>
      <c r="S455" s="186"/>
      <c r="T455" s="187"/>
      <c r="AT455" s="181" t="s">
        <v>231</v>
      </c>
      <c r="AU455" s="181" t="s">
        <v>88</v>
      </c>
      <c r="AV455" s="13" t="s">
        <v>88</v>
      </c>
      <c r="AW455" s="13" t="s">
        <v>28</v>
      </c>
      <c r="AX455" s="13" t="s">
        <v>73</v>
      </c>
      <c r="AY455" s="181" t="s">
        <v>222</v>
      </c>
    </row>
    <row r="456" spans="2:65" s="14" customFormat="1" ht="11.25">
      <c r="B456" s="188"/>
      <c r="D456" s="173" t="s">
        <v>231</v>
      </c>
      <c r="E456" s="189" t="s">
        <v>160</v>
      </c>
      <c r="F456" s="190" t="s">
        <v>238</v>
      </c>
      <c r="H456" s="191">
        <v>383.64600000000002</v>
      </c>
      <c r="I456" s="192"/>
      <c r="L456" s="188"/>
      <c r="M456" s="193"/>
      <c r="N456" s="194"/>
      <c r="O456" s="194"/>
      <c r="P456" s="194"/>
      <c r="Q456" s="194"/>
      <c r="R456" s="194"/>
      <c r="S456" s="194"/>
      <c r="T456" s="195"/>
      <c r="AT456" s="189" t="s">
        <v>231</v>
      </c>
      <c r="AU456" s="189" t="s">
        <v>88</v>
      </c>
      <c r="AV456" s="14" t="s">
        <v>229</v>
      </c>
      <c r="AW456" s="14" t="s">
        <v>28</v>
      </c>
      <c r="AX456" s="14" t="s">
        <v>81</v>
      </c>
      <c r="AY456" s="189" t="s">
        <v>222</v>
      </c>
    </row>
    <row r="457" spans="2:65" s="1" customFormat="1" ht="24" customHeight="1">
      <c r="B457" s="158"/>
      <c r="C457" s="159" t="s">
        <v>679</v>
      </c>
      <c r="D457" s="159" t="s">
        <v>224</v>
      </c>
      <c r="E457" s="160" t="s">
        <v>680</v>
      </c>
      <c r="F457" s="161" t="s">
        <v>681</v>
      </c>
      <c r="G457" s="162" t="s">
        <v>227</v>
      </c>
      <c r="H457" s="163">
        <v>207.44200000000001</v>
      </c>
      <c r="I457" s="164"/>
      <c r="J457" s="163">
        <f>ROUND(I457*H457,3)</f>
        <v>0</v>
      </c>
      <c r="K457" s="161" t="s">
        <v>228</v>
      </c>
      <c r="L457" s="32"/>
      <c r="M457" s="165" t="s">
        <v>0</v>
      </c>
      <c r="N457" s="166" t="s">
        <v>39</v>
      </c>
      <c r="O457" s="55"/>
      <c r="P457" s="167">
        <f>O457*H457</f>
        <v>0</v>
      </c>
      <c r="Q457" s="167">
        <v>4.15E-3</v>
      </c>
      <c r="R457" s="167">
        <f>Q457*H457</f>
        <v>0.86088430000000005</v>
      </c>
      <c r="S457" s="167">
        <v>0</v>
      </c>
      <c r="T457" s="168">
        <f>S457*H457</f>
        <v>0</v>
      </c>
      <c r="AR457" s="169" t="s">
        <v>229</v>
      </c>
      <c r="AT457" s="169" t="s">
        <v>224</v>
      </c>
      <c r="AU457" s="169" t="s">
        <v>88</v>
      </c>
      <c r="AY457" s="17" t="s">
        <v>222</v>
      </c>
      <c r="BE457" s="170">
        <f>IF(N457="základná",J457,0)</f>
        <v>0</v>
      </c>
      <c r="BF457" s="170">
        <f>IF(N457="znížená",J457,0)</f>
        <v>0</v>
      </c>
      <c r="BG457" s="170">
        <f>IF(N457="zákl. prenesená",J457,0)</f>
        <v>0</v>
      </c>
      <c r="BH457" s="170">
        <f>IF(N457="zníž. prenesená",J457,0)</f>
        <v>0</v>
      </c>
      <c r="BI457" s="170">
        <f>IF(N457="nulová",J457,0)</f>
        <v>0</v>
      </c>
      <c r="BJ457" s="17" t="s">
        <v>88</v>
      </c>
      <c r="BK457" s="171">
        <f>ROUND(I457*H457,3)</f>
        <v>0</v>
      </c>
      <c r="BL457" s="17" t="s">
        <v>229</v>
      </c>
      <c r="BM457" s="169" t="s">
        <v>682</v>
      </c>
    </row>
    <row r="458" spans="2:65" s="13" customFormat="1" ht="11.25">
      <c r="B458" s="180"/>
      <c r="D458" s="173" t="s">
        <v>231</v>
      </c>
      <c r="E458" s="181" t="s">
        <v>0</v>
      </c>
      <c r="F458" s="182" t="s">
        <v>683</v>
      </c>
      <c r="H458" s="183">
        <v>207.44200000000001</v>
      </c>
      <c r="I458" s="184"/>
      <c r="L458" s="180"/>
      <c r="M458" s="185"/>
      <c r="N458" s="186"/>
      <c r="O458" s="186"/>
      <c r="P458" s="186"/>
      <c r="Q458" s="186"/>
      <c r="R458" s="186"/>
      <c r="S458" s="186"/>
      <c r="T458" s="187"/>
      <c r="AT458" s="181" t="s">
        <v>231</v>
      </c>
      <c r="AU458" s="181" t="s">
        <v>88</v>
      </c>
      <c r="AV458" s="13" t="s">
        <v>88</v>
      </c>
      <c r="AW458" s="13" t="s">
        <v>28</v>
      </c>
      <c r="AX458" s="13" t="s">
        <v>81</v>
      </c>
      <c r="AY458" s="181" t="s">
        <v>222</v>
      </c>
    </row>
    <row r="459" spans="2:65" s="1" customFormat="1" ht="24" customHeight="1">
      <c r="B459" s="158"/>
      <c r="C459" s="159" t="s">
        <v>684</v>
      </c>
      <c r="D459" s="159" t="s">
        <v>224</v>
      </c>
      <c r="E459" s="160" t="s">
        <v>685</v>
      </c>
      <c r="F459" s="161" t="s">
        <v>686</v>
      </c>
      <c r="G459" s="162" t="s">
        <v>227</v>
      </c>
      <c r="H459" s="163">
        <v>343.459</v>
      </c>
      <c r="I459" s="164"/>
      <c r="J459" s="163">
        <f>ROUND(I459*H459,3)</f>
        <v>0</v>
      </c>
      <c r="K459" s="161" t="s">
        <v>228</v>
      </c>
      <c r="L459" s="32"/>
      <c r="M459" s="165" t="s">
        <v>0</v>
      </c>
      <c r="N459" s="166" t="s">
        <v>39</v>
      </c>
      <c r="O459" s="55"/>
      <c r="P459" s="167">
        <f>O459*H459</f>
        <v>0</v>
      </c>
      <c r="Q459" s="167">
        <v>3.98E-3</v>
      </c>
      <c r="R459" s="167">
        <f>Q459*H459</f>
        <v>1.36696682</v>
      </c>
      <c r="S459" s="167">
        <v>0</v>
      </c>
      <c r="T459" s="168">
        <f>S459*H459</f>
        <v>0</v>
      </c>
      <c r="AR459" s="169" t="s">
        <v>229</v>
      </c>
      <c r="AT459" s="169" t="s">
        <v>224</v>
      </c>
      <c r="AU459" s="169" t="s">
        <v>88</v>
      </c>
      <c r="AY459" s="17" t="s">
        <v>222</v>
      </c>
      <c r="BE459" s="170">
        <f>IF(N459="základná",J459,0)</f>
        <v>0</v>
      </c>
      <c r="BF459" s="170">
        <f>IF(N459="znížená",J459,0)</f>
        <v>0</v>
      </c>
      <c r="BG459" s="170">
        <f>IF(N459="zákl. prenesená",J459,0)</f>
        <v>0</v>
      </c>
      <c r="BH459" s="170">
        <f>IF(N459="zníž. prenesená",J459,0)</f>
        <v>0</v>
      </c>
      <c r="BI459" s="170">
        <f>IF(N459="nulová",J459,0)</f>
        <v>0</v>
      </c>
      <c r="BJ459" s="17" t="s">
        <v>88</v>
      </c>
      <c r="BK459" s="171">
        <f>ROUND(I459*H459,3)</f>
        <v>0</v>
      </c>
      <c r="BL459" s="17" t="s">
        <v>229</v>
      </c>
      <c r="BM459" s="169" t="s">
        <v>687</v>
      </c>
    </row>
    <row r="460" spans="2:65" s="12" customFormat="1" ht="11.25">
      <c r="B460" s="172"/>
      <c r="D460" s="173" t="s">
        <v>231</v>
      </c>
      <c r="E460" s="174" t="s">
        <v>0</v>
      </c>
      <c r="F460" s="175" t="s">
        <v>688</v>
      </c>
      <c r="H460" s="174" t="s">
        <v>0</v>
      </c>
      <c r="I460" s="176"/>
      <c r="L460" s="172"/>
      <c r="M460" s="177"/>
      <c r="N460" s="178"/>
      <c r="O460" s="178"/>
      <c r="P460" s="178"/>
      <c r="Q460" s="178"/>
      <c r="R460" s="178"/>
      <c r="S460" s="178"/>
      <c r="T460" s="179"/>
      <c r="AT460" s="174" t="s">
        <v>231</v>
      </c>
      <c r="AU460" s="174" t="s">
        <v>88</v>
      </c>
      <c r="AV460" s="12" t="s">
        <v>81</v>
      </c>
      <c r="AW460" s="12" t="s">
        <v>28</v>
      </c>
      <c r="AX460" s="12" t="s">
        <v>73</v>
      </c>
      <c r="AY460" s="174" t="s">
        <v>222</v>
      </c>
    </row>
    <row r="461" spans="2:65" s="13" customFormat="1" ht="11.25">
      <c r="B461" s="180"/>
      <c r="D461" s="173" t="s">
        <v>231</v>
      </c>
      <c r="E461" s="181" t="s">
        <v>0</v>
      </c>
      <c r="F461" s="182" t="s">
        <v>689</v>
      </c>
      <c r="H461" s="183">
        <v>35.305</v>
      </c>
      <c r="I461" s="184"/>
      <c r="L461" s="180"/>
      <c r="M461" s="185"/>
      <c r="N461" s="186"/>
      <c r="O461" s="186"/>
      <c r="P461" s="186"/>
      <c r="Q461" s="186"/>
      <c r="R461" s="186"/>
      <c r="S461" s="186"/>
      <c r="T461" s="187"/>
      <c r="AT461" s="181" t="s">
        <v>231</v>
      </c>
      <c r="AU461" s="181" t="s">
        <v>88</v>
      </c>
      <c r="AV461" s="13" t="s">
        <v>88</v>
      </c>
      <c r="AW461" s="13" t="s">
        <v>28</v>
      </c>
      <c r="AX461" s="13" t="s">
        <v>73</v>
      </c>
      <c r="AY461" s="181" t="s">
        <v>222</v>
      </c>
    </row>
    <row r="462" spans="2:65" s="13" customFormat="1" ht="11.25">
      <c r="B462" s="180"/>
      <c r="D462" s="173" t="s">
        <v>231</v>
      </c>
      <c r="E462" s="181" t="s">
        <v>0</v>
      </c>
      <c r="F462" s="182" t="s">
        <v>690</v>
      </c>
      <c r="H462" s="183">
        <v>1.5840000000000001</v>
      </c>
      <c r="I462" s="184"/>
      <c r="L462" s="180"/>
      <c r="M462" s="185"/>
      <c r="N462" s="186"/>
      <c r="O462" s="186"/>
      <c r="P462" s="186"/>
      <c r="Q462" s="186"/>
      <c r="R462" s="186"/>
      <c r="S462" s="186"/>
      <c r="T462" s="187"/>
      <c r="AT462" s="181" t="s">
        <v>231</v>
      </c>
      <c r="AU462" s="181" t="s">
        <v>88</v>
      </c>
      <c r="AV462" s="13" t="s">
        <v>88</v>
      </c>
      <c r="AW462" s="13" t="s">
        <v>28</v>
      </c>
      <c r="AX462" s="13" t="s">
        <v>73</v>
      </c>
      <c r="AY462" s="181" t="s">
        <v>222</v>
      </c>
    </row>
    <row r="463" spans="2:65" s="13" customFormat="1" ht="11.25">
      <c r="B463" s="180"/>
      <c r="D463" s="173" t="s">
        <v>231</v>
      </c>
      <c r="E463" s="181" t="s">
        <v>0</v>
      </c>
      <c r="F463" s="182" t="s">
        <v>691</v>
      </c>
      <c r="H463" s="183">
        <v>1.4</v>
      </c>
      <c r="I463" s="184"/>
      <c r="L463" s="180"/>
      <c r="M463" s="185"/>
      <c r="N463" s="186"/>
      <c r="O463" s="186"/>
      <c r="P463" s="186"/>
      <c r="Q463" s="186"/>
      <c r="R463" s="186"/>
      <c r="S463" s="186"/>
      <c r="T463" s="187"/>
      <c r="AT463" s="181" t="s">
        <v>231</v>
      </c>
      <c r="AU463" s="181" t="s">
        <v>88</v>
      </c>
      <c r="AV463" s="13" t="s">
        <v>88</v>
      </c>
      <c r="AW463" s="13" t="s">
        <v>28</v>
      </c>
      <c r="AX463" s="13" t="s">
        <v>73</v>
      </c>
      <c r="AY463" s="181" t="s">
        <v>222</v>
      </c>
    </row>
    <row r="464" spans="2:65" s="13" customFormat="1" ht="11.25">
      <c r="B464" s="180"/>
      <c r="D464" s="173" t="s">
        <v>231</v>
      </c>
      <c r="E464" s="181" t="s">
        <v>0</v>
      </c>
      <c r="F464" s="182" t="s">
        <v>692</v>
      </c>
      <c r="H464" s="183">
        <v>1.1879999999999999</v>
      </c>
      <c r="I464" s="184"/>
      <c r="L464" s="180"/>
      <c r="M464" s="185"/>
      <c r="N464" s="186"/>
      <c r="O464" s="186"/>
      <c r="P464" s="186"/>
      <c r="Q464" s="186"/>
      <c r="R464" s="186"/>
      <c r="S464" s="186"/>
      <c r="T464" s="187"/>
      <c r="AT464" s="181" t="s">
        <v>231</v>
      </c>
      <c r="AU464" s="181" t="s">
        <v>88</v>
      </c>
      <c r="AV464" s="13" t="s">
        <v>88</v>
      </c>
      <c r="AW464" s="13" t="s">
        <v>28</v>
      </c>
      <c r="AX464" s="13" t="s">
        <v>73</v>
      </c>
      <c r="AY464" s="181" t="s">
        <v>222</v>
      </c>
    </row>
    <row r="465" spans="2:51" s="13" customFormat="1" ht="11.25">
      <c r="B465" s="180"/>
      <c r="D465" s="173" t="s">
        <v>231</v>
      </c>
      <c r="E465" s="181" t="s">
        <v>0</v>
      </c>
      <c r="F465" s="182" t="s">
        <v>693</v>
      </c>
      <c r="H465" s="183">
        <v>2.91</v>
      </c>
      <c r="I465" s="184"/>
      <c r="L465" s="180"/>
      <c r="M465" s="185"/>
      <c r="N465" s="186"/>
      <c r="O465" s="186"/>
      <c r="P465" s="186"/>
      <c r="Q465" s="186"/>
      <c r="R465" s="186"/>
      <c r="S465" s="186"/>
      <c r="T465" s="187"/>
      <c r="AT465" s="181" t="s">
        <v>231</v>
      </c>
      <c r="AU465" s="181" t="s">
        <v>88</v>
      </c>
      <c r="AV465" s="13" t="s">
        <v>88</v>
      </c>
      <c r="AW465" s="13" t="s">
        <v>28</v>
      </c>
      <c r="AX465" s="13" t="s">
        <v>73</v>
      </c>
      <c r="AY465" s="181" t="s">
        <v>222</v>
      </c>
    </row>
    <row r="466" spans="2:51" s="13" customFormat="1" ht="11.25">
      <c r="B466" s="180"/>
      <c r="D466" s="173" t="s">
        <v>231</v>
      </c>
      <c r="E466" s="181" t="s">
        <v>0</v>
      </c>
      <c r="F466" s="182" t="s">
        <v>694</v>
      </c>
      <c r="H466" s="183">
        <v>0.66</v>
      </c>
      <c r="I466" s="184"/>
      <c r="L466" s="180"/>
      <c r="M466" s="185"/>
      <c r="N466" s="186"/>
      <c r="O466" s="186"/>
      <c r="P466" s="186"/>
      <c r="Q466" s="186"/>
      <c r="R466" s="186"/>
      <c r="S466" s="186"/>
      <c r="T466" s="187"/>
      <c r="AT466" s="181" t="s">
        <v>231</v>
      </c>
      <c r="AU466" s="181" t="s">
        <v>88</v>
      </c>
      <c r="AV466" s="13" t="s">
        <v>88</v>
      </c>
      <c r="AW466" s="13" t="s">
        <v>28</v>
      </c>
      <c r="AX466" s="13" t="s">
        <v>73</v>
      </c>
      <c r="AY466" s="181" t="s">
        <v>222</v>
      </c>
    </row>
    <row r="467" spans="2:51" s="13" customFormat="1" ht="11.25">
      <c r="B467" s="180"/>
      <c r="D467" s="173" t="s">
        <v>231</v>
      </c>
      <c r="E467" s="181" t="s">
        <v>0</v>
      </c>
      <c r="F467" s="182" t="s">
        <v>695</v>
      </c>
      <c r="H467" s="183">
        <v>20.57</v>
      </c>
      <c r="I467" s="184"/>
      <c r="L467" s="180"/>
      <c r="M467" s="185"/>
      <c r="N467" s="186"/>
      <c r="O467" s="186"/>
      <c r="P467" s="186"/>
      <c r="Q467" s="186"/>
      <c r="R467" s="186"/>
      <c r="S467" s="186"/>
      <c r="T467" s="187"/>
      <c r="AT467" s="181" t="s">
        <v>231</v>
      </c>
      <c r="AU467" s="181" t="s">
        <v>88</v>
      </c>
      <c r="AV467" s="13" t="s">
        <v>88</v>
      </c>
      <c r="AW467" s="13" t="s">
        <v>28</v>
      </c>
      <c r="AX467" s="13" t="s">
        <v>73</v>
      </c>
      <c r="AY467" s="181" t="s">
        <v>222</v>
      </c>
    </row>
    <row r="468" spans="2:51" s="13" customFormat="1" ht="11.25">
      <c r="B468" s="180"/>
      <c r="D468" s="173" t="s">
        <v>231</v>
      </c>
      <c r="E468" s="181" t="s">
        <v>0</v>
      </c>
      <c r="F468" s="182" t="s">
        <v>696</v>
      </c>
      <c r="H468" s="183">
        <v>14.07</v>
      </c>
      <c r="I468" s="184"/>
      <c r="L468" s="180"/>
      <c r="M468" s="185"/>
      <c r="N468" s="186"/>
      <c r="O468" s="186"/>
      <c r="P468" s="186"/>
      <c r="Q468" s="186"/>
      <c r="R468" s="186"/>
      <c r="S468" s="186"/>
      <c r="T468" s="187"/>
      <c r="AT468" s="181" t="s">
        <v>231</v>
      </c>
      <c r="AU468" s="181" t="s">
        <v>88</v>
      </c>
      <c r="AV468" s="13" t="s">
        <v>88</v>
      </c>
      <c r="AW468" s="13" t="s">
        <v>28</v>
      </c>
      <c r="AX468" s="13" t="s">
        <v>73</v>
      </c>
      <c r="AY468" s="181" t="s">
        <v>222</v>
      </c>
    </row>
    <row r="469" spans="2:51" s="13" customFormat="1" ht="11.25">
      <c r="B469" s="180"/>
      <c r="D469" s="173" t="s">
        <v>231</v>
      </c>
      <c r="E469" s="181" t="s">
        <v>0</v>
      </c>
      <c r="F469" s="182" t="s">
        <v>697</v>
      </c>
      <c r="H469" s="183">
        <v>0.39600000000000002</v>
      </c>
      <c r="I469" s="184"/>
      <c r="L469" s="180"/>
      <c r="M469" s="185"/>
      <c r="N469" s="186"/>
      <c r="O469" s="186"/>
      <c r="P469" s="186"/>
      <c r="Q469" s="186"/>
      <c r="R469" s="186"/>
      <c r="S469" s="186"/>
      <c r="T469" s="187"/>
      <c r="AT469" s="181" t="s">
        <v>231</v>
      </c>
      <c r="AU469" s="181" t="s">
        <v>88</v>
      </c>
      <c r="AV469" s="13" t="s">
        <v>88</v>
      </c>
      <c r="AW469" s="13" t="s">
        <v>28</v>
      </c>
      <c r="AX469" s="13" t="s">
        <v>73</v>
      </c>
      <c r="AY469" s="181" t="s">
        <v>222</v>
      </c>
    </row>
    <row r="470" spans="2:51" s="13" customFormat="1" ht="11.25">
      <c r="B470" s="180"/>
      <c r="D470" s="173" t="s">
        <v>231</v>
      </c>
      <c r="E470" s="181" t="s">
        <v>0</v>
      </c>
      <c r="F470" s="182" t="s">
        <v>698</v>
      </c>
      <c r="H470" s="183">
        <v>15.54</v>
      </c>
      <c r="I470" s="184"/>
      <c r="L470" s="180"/>
      <c r="M470" s="185"/>
      <c r="N470" s="186"/>
      <c r="O470" s="186"/>
      <c r="P470" s="186"/>
      <c r="Q470" s="186"/>
      <c r="R470" s="186"/>
      <c r="S470" s="186"/>
      <c r="T470" s="187"/>
      <c r="AT470" s="181" t="s">
        <v>231</v>
      </c>
      <c r="AU470" s="181" t="s">
        <v>88</v>
      </c>
      <c r="AV470" s="13" t="s">
        <v>88</v>
      </c>
      <c r="AW470" s="13" t="s">
        <v>28</v>
      </c>
      <c r="AX470" s="13" t="s">
        <v>73</v>
      </c>
      <c r="AY470" s="181" t="s">
        <v>222</v>
      </c>
    </row>
    <row r="471" spans="2:51" s="13" customFormat="1" ht="11.25">
      <c r="B471" s="180"/>
      <c r="D471" s="173" t="s">
        <v>231</v>
      </c>
      <c r="E471" s="181" t="s">
        <v>0</v>
      </c>
      <c r="F471" s="182" t="s">
        <v>699</v>
      </c>
      <c r="H471" s="183">
        <v>0.52800000000000002</v>
      </c>
      <c r="I471" s="184"/>
      <c r="L471" s="180"/>
      <c r="M471" s="185"/>
      <c r="N471" s="186"/>
      <c r="O471" s="186"/>
      <c r="P471" s="186"/>
      <c r="Q471" s="186"/>
      <c r="R471" s="186"/>
      <c r="S471" s="186"/>
      <c r="T471" s="187"/>
      <c r="AT471" s="181" t="s">
        <v>231</v>
      </c>
      <c r="AU471" s="181" t="s">
        <v>88</v>
      </c>
      <c r="AV471" s="13" t="s">
        <v>88</v>
      </c>
      <c r="AW471" s="13" t="s">
        <v>28</v>
      </c>
      <c r="AX471" s="13" t="s">
        <v>73</v>
      </c>
      <c r="AY471" s="181" t="s">
        <v>222</v>
      </c>
    </row>
    <row r="472" spans="2:51" s="13" customFormat="1" ht="11.25">
      <c r="B472" s="180"/>
      <c r="D472" s="173" t="s">
        <v>231</v>
      </c>
      <c r="E472" s="181" t="s">
        <v>0</v>
      </c>
      <c r="F472" s="182" t="s">
        <v>700</v>
      </c>
      <c r="H472" s="183">
        <v>30.97</v>
      </c>
      <c r="I472" s="184"/>
      <c r="L472" s="180"/>
      <c r="M472" s="185"/>
      <c r="N472" s="186"/>
      <c r="O472" s="186"/>
      <c r="P472" s="186"/>
      <c r="Q472" s="186"/>
      <c r="R472" s="186"/>
      <c r="S472" s="186"/>
      <c r="T472" s="187"/>
      <c r="AT472" s="181" t="s">
        <v>231</v>
      </c>
      <c r="AU472" s="181" t="s">
        <v>88</v>
      </c>
      <c r="AV472" s="13" t="s">
        <v>88</v>
      </c>
      <c r="AW472" s="13" t="s">
        <v>28</v>
      </c>
      <c r="AX472" s="13" t="s">
        <v>73</v>
      </c>
      <c r="AY472" s="181" t="s">
        <v>222</v>
      </c>
    </row>
    <row r="473" spans="2:51" s="13" customFormat="1" ht="11.25">
      <c r="B473" s="180"/>
      <c r="D473" s="173" t="s">
        <v>231</v>
      </c>
      <c r="E473" s="181" t="s">
        <v>0</v>
      </c>
      <c r="F473" s="182" t="s">
        <v>701</v>
      </c>
      <c r="H473" s="183">
        <v>0.92400000000000004</v>
      </c>
      <c r="I473" s="184"/>
      <c r="L473" s="180"/>
      <c r="M473" s="185"/>
      <c r="N473" s="186"/>
      <c r="O473" s="186"/>
      <c r="P473" s="186"/>
      <c r="Q473" s="186"/>
      <c r="R473" s="186"/>
      <c r="S473" s="186"/>
      <c r="T473" s="187"/>
      <c r="AT473" s="181" t="s">
        <v>231</v>
      </c>
      <c r="AU473" s="181" t="s">
        <v>88</v>
      </c>
      <c r="AV473" s="13" t="s">
        <v>88</v>
      </c>
      <c r="AW473" s="13" t="s">
        <v>28</v>
      </c>
      <c r="AX473" s="13" t="s">
        <v>73</v>
      </c>
      <c r="AY473" s="181" t="s">
        <v>222</v>
      </c>
    </row>
    <row r="474" spans="2:51" s="13" customFormat="1" ht="11.25">
      <c r="B474" s="180"/>
      <c r="D474" s="173" t="s">
        <v>231</v>
      </c>
      <c r="E474" s="181" t="s">
        <v>0</v>
      </c>
      <c r="F474" s="182" t="s">
        <v>702</v>
      </c>
      <c r="H474" s="183">
        <v>23.085000000000001</v>
      </c>
      <c r="I474" s="184"/>
      <c r="L474" s="180"/>
      <c r="M474" s="185"/>
      <c r="N474" s="186"/>
      <c r="O474" s="186"/>
      <c r="P474" s="186"/>
      <c r="Q474" s="186"/>
      <c r="R474" s="186"/>
      <c r="S474" s="186"/>
      <c r="T474" s="187"/>
      <c r="AT474" s="181" t="s">
        <v>231</v>
      </c>
      <c r="AU474" s="181" t="s">
        <v>88</v>
      </c>
      <c r="AV474" s="13" t="s">
        <v>88</v>
      </c>
      <c r="AW474" s="13" t="s">
        <v>28</v>
      </c>
      <c r="AX474" s="13" t="s">
        <v>73</v>
      </c>
      <c r="AY474" s="181" t="s">
        <v>222</v>
      </c>
    </row>
    <row r="475" spans="2:51" s="13" customFormat="1" ht="11.25">
      <c r="B475" s="180"/>
      <c r="D475" s="173" t="s">
        <v>231</v>
      </c>
      <c r="E475" s="181" t="s">
        <v>0</v>
      </c>
      <c r="F475" s="182" t="s">
        <v>691</v>
      </c>
      <c r="H475" s="183">
        <v>1.4</v>
      </c>
      <c r="I475" s="184"/>
      <c r="L475" s="180"/>
      <c r="M475" s="185"/>
      <c r="N475" s="186"/>
      <c r="O475" s="186"/>
      <c r="P475" s="186"/>
      <c r="Q475" s="186"/>
      <c r="R475" s="186"/>
      <c r="S475" s="186"/>
      <c r="T475" s="187"/>
      <c r="AT475" s="181" t="s">
        <v>231</v>
      </c>
      <c r="AU475" s="181" t="s">
        <v>88</v>
      </c>
      <c r="AV475" s="13" t="s">
        <v>88</v>
      </c>
      <c r="AW475" s="13" t="s">
        <v>28</v>
      </c>
      <c r="AX475" s="13" t="s">
        <v>73</v>
      </c>
      <c r="AY475" s="181" t="s">
        <v>222</v>
      </c>
    </row>
    <row r="476" spans="2:51" s="13" customFormat="1" ht="11.25">
      <c r="B476" s="180"/>
      <c r="D476" s="173" t="s">
        <v>231</v>
      </c>
      <c r="E476" s="181" t="s">
        <v>0</v>
      </c>
      <c r="F476" s="182" t="s">
        <v>703</v>
      </c>
      <c r="H476" s="183">
        <v>16.725000000000001</v>
      </c>
      <c r="I476" s="184"/>
      <c r="L476" s="180"/>
      <c r="M476" s="185"/>
      <c r="N476" s="186"/>
      <c r="O476" s="186"/>
      <c r="P476" s="186"/>
      <c r="Q476" s="186"/>
      <c r="R476" s="186"/>
      <c r="S476" s="186"/>
      <c r="T476" s="187"/>
      <c r="AT476" s="181" t="s">
        <v>231</v>
      </c>
      <c r="AU476" s="181" t="s">
        <v>88</v>
      </c>
      <c r="AV476" s="13" t="s">
        <v>88</v>
      </c>
      <c r="AW476" s="13" t="s">
        <v>28</v>
      </c>
      <c r="AX476" s="13" t="s">
        <v>73</v>
      </c>
      <c r="AY476" s="181" t="s">
        <v>222</v>
      </c>
    </row>
    <row r="477" spans="2:51" s="15" customFormat="1" ht="11.25">
      <c r="B477" s="205"/>
      <c r="D477" s="173" t="s">
        <v>231</v>
      </c>
      <c r="E477" s="206" t="s">
        <v>0</v>
      </c>
      <c r="F477" s="207" t="s">
        <v>632</v>
      </c>
      <c r="H477" s="208">
        <v>167.255</v>
      </c>
      <c r="I477" s="209"/>
      <c r="L477" s="205"/>
      <c r="M477" s="210"/>
      <c r="N477" s="211"/>
      <c r="O477" s="211"/>
      <c r="P477" s="211"/>
      <c r="Q477" s="211"/>
      <c r="R477" s="211"/>
      <c r="S477" s="211"/>
      <c r="T477" s="212"/>
      <c r="AT477" s="206" t="s">
        <v>231</v>
      </c>
      <c r="AU477" s="206" t="s">
        <v>88</v>
      </c>
      <c r="AV477" s="15" t="s">
        <v>242</v>
      </c>
      <c r="AW477" s="15" t="s">
        <v>28</v>
      </c>
      <c r="AX477" s="15" t="s">
        <v>73</v>
      </c>
      <c r="AY477" s="206" t="s">
        <v>222</v>
      </c>
    </row>
    <row r="478" spans="2:51" s="12" customFormat="1" ht="11.25">
      <c r="B478" s="172"/>
      <c r="D478" s="173" t="s">
        <v>231</v>
      </c>
      <c r="E478" s="174" t="s">
        <v>0</v>
      </c>
      <c r="F478" s="175" t="s">
        <v>704</v>
      </c>
      <c r="H478" s="174" t="s">
        <v>0</v>
      </c>
      <c r="I478" s="176"/>
      <c r="L478" s="172"/>
      <c r="M478" s="177"/>
      <c r="N478" s="178"/>
      <c r="O478" s="178"/>
      <c r="P478" s="178"/>
      <c r="Q478" s="178"/>
      <c r="R478" s="178"/>
      <c r="S478" s="178"/>
      <c r="T478" s="179"/>
      <c r="AT478" s="174" t="s">
        <v>231</v>
      </c>
      <c r="AU478" s="174" t="s">
        <v>88</v>
      </c>
      <c r="AV478" s="12" t="s">
        <v>81</v>
      </c>
      <c r="AW478" s="12" t="s">
        <v>28</v>
      </c>
      <c r="AX478" s="12" t="s">
        <v>73</v>
      </c>
      <c r="AY478" s="174" t="s">
        <v>222</v>
      </c>
    </row>
    <row r="479" spans="2:51" s="13" customFormat="1" ht="11.25">
      <c r="B479" s="180"/>
      <c r="D479" s="173" t="s">
        <v>231</v>
      </c>
      <c r="E479" s="181" t="s">
        <v>0</v>
      </c>
      <c r="F479" s="182" t="s">
        <v>705</v>
      </c>
      <c r="H479" s="183">
        <v>173.828</v>
      </c>
      <c r="I479" s="184"/>
      <c r="L479" s="180"/>
      <c r="M479" s="185"/>
      <c r="N479" s="186"/>
      <c r="O479" s="186"/>
      <c r="P479" s="186"/>
      <c r="Q479" s="186"/>
      <c r="R479" s="186"/>
      <c r="S479" s="186"/>
      <c r="T479" s="187"/>
      <c r="AT479" s="181" t="s">
        <v>231</v>
      </c>
      <c r="AU479" s="181" t="s">
        <v>88</v>
      </c>
      <c r="AV479" s="13" t="s">
        <v>88</v>
      </c>
      <c r="AW479" s="13" t="s">
        <v>28</v>
      </c>
      <c r="AX479" s="13" t="s">
        <v>73</v>
      </c>
      <c r="AY479" s="181" t="s">
        <v>222</v>
      </c>
    </row>
    <row r="480" spans="2:51" s="13" customFormat="1" ht="11.25">
      <c r="B480" s="180"/>
      <c r="D480" s="173" t="s">
        <v>231</v>
      </c>
      <c r="E480" s="181" t="s">
        <v>0</v>
      </c>
      <c r="F480" s="182" t="s">
        <v>706</v>
      </c>
      <c r="H480" s="183">
        <v>2.3759999999999999</v>
      </c>
      <c r="I480" s="184"/>
      <c r="L480" s="180"/>
      <c r="M480" s="185"/>
      <c r="N480" s="186"/>
      <c r="O480" s="186"/>
      <c r="P480" s="186"/>
      <c r="Q480" s="186"/>
      <c r="R480" s="186"/>
      <c r="S480" s="186"/>
      <c r="T480" s="187"/>
      <c r="AT480" s="181" t="s">
        <v>231</v>
      </c>
      <c r="AU480" s="181" t="s">
        <v>88</v>
      </c>
      <c r="AV480" s="13" t="s">
        <v>88</v>
      </c>
      <c r="AW480" s="13" t="s">
        <v>28</v>
      </c>
      <c r="AX480" s="13" t="s">
        <v>73</v>
      </c>
      <c r="AY480" s="181" t="s">
        <v>222</v>
      </c>
    </row>
    <row r="481" spans="2:65" s="15" customFormat="1" ht="11.25">
      <c r="B481" s="205"/>
      <c r="D481" s="173" t="s">
        <v>231</v>
      </c>
      <c r="E481" s="206" t="s">
        <v>173</v>
      </c>
      <c r="F481" s="207" t="s">
        <v>632</v>
      </c>
      <c r="H481" s="208">
        <v>176.20400000000001</v>
      </c>
      <c r="I481" s="209"/>
      <c r="L481" s="205"/>
      <c r="M481" s="210"/>
      <c r="N481" s="211"/>
      <c r="O481" s="211"/>
      <c r="P481" s="211"/>
      <c r="Q481" s="211"/>
      <c r="R481" s="211"/>
      <c r="S481" s="211"/>
      <c r="T481" s="212"/>
      <c r="AT481" s="206" t="s">
        <v>231</v>
      </c>
      <c r="AU481" s="206" t="s">
        <v>88</v>
      </c>
      <c r="AV481" s="15" t="s">
        <v>242</v>
      </c>
      <c r="AW481" s="15" t="s">
        <v>28</v>
      </c>
      <c r="AX481" s="15" t="s">
        <v>73</v>
      </c>
      <c r="AY481" s="206" t="s">
        <v>222</v>
      </c>
    </row>
    <row r="482" spans="2:65" s="14" customFormat="1" ht="11.25">
      <c r="B482" s="188"/>
      <c r="D482" s="173" t="s">
        <v>231</v>
      </c>
      <c r="E482" s="189" t="s">
        <v>158</v>
      </c>
      <c r="F482" s="190" t="s">
        <v>238</v>
      </c>
      <c r="H482" s="191">
        <v>343.459</v>
      </c>
      <c r="I482" s="192"/>
      <c r="L482" s="188"/>
      <c r="M482" s="193"/>
      <c r="N482" s="194"/>
      <c r="O482" s="194"/>
      <c r="P482" s="194"/>
      <c r="Q482" s="194"/>
      <c r="R482" s="194"/>
      <c r="S482" s="194"/>
      <c r="T482" s="195"/>
      <c r="AT482" s="189" t="s">
        <v>231</v>
      </c>
      <c r="AU482" s="189" t="s">
        <v>88</v>
      </c>
      <c r="AV482" s="14" t="s">
        <v>229</v>
      </c>
      <c r="AW482" s="14" t="s">
        <v>28</v>
      </c>
      <c r="AX482" s="14" t="s">
        <v>81</v>
      </c>
      <c r="AY482" s="189" t="s">
        <v>222</v>
      </c>
    </row>
    <row r="483" spans="2:65" s="1" customFormat="1" ht="24" customHeight="1">
      <c r="B483" s="158"/>
      <c r="C483" s="159" t="s">
        <v>707</v>
      </c>
      <c r="D483" s="159" t="s">
        <v>224</v>
      </c>
      <c r="E483" s="160" t="s">
        <v>708</v>
      </c>
      <c r="F483" s="161" t="s">
        <v>709</v>
      </c>
      <c r="G483" s="162" t="s">
        <v>227</v>
      </c>
      <c r="H483" s="163">
        <v>207.44200000000001</v>
      </c>
      <c r="I483" s="164"/>
      <c r="J483" s="163">
        <f>ROUND(I483*H483,3)</f>
        <v>0</v>
      </c>
      <c r="K483" s="161" t="s">
        <v>228</v>
      </c>
      <c r="L483" s="32"/>
      <c r="M483" s="165" t="s">
        <v>0</v>
      </c>
      <c r="N483" s="166" t="s">
        <v>39</v>
      </c>
      <c r="O483" s="55"/>
      <c r="P483" s="167">
        <f>O483*H483</f>
        <v>0</v>
      </c>
      <c r="Q483" s="167">
        <v>1.8000000000000001E-4</v>
      </c>
      <c r="R483" s="167">
        <f>Q483*H483</f>
        <v>3.7339560000000001E-2</v>
      </c>
      <c r="S483" s="167">
        <v>0</v>
      </c>
      <c r="T483" s="168">
        <f>S483*H483</f>
        <v>0</v>
      </c>
      <c r="AR483" s="169" t="s">
        <v>229</v>
      </c>
      <c r="AT483" s="169" t="s">
        <v>224</v>
      </c>
      <c r="AU483" s="169" t="s">
        <v>88</v>
      </c>
      <c r="AY483" s="17" t="s">
        <v>222</v>
      </c>
      <c r="BE483" s="170">
        <f>IF(N483="základná",J483,0)</f>
        <v>0</v>
      </c>
      <c r="BF483" s="170">
        <f>IF(N483="znížená",J483,0)</f>
        <v>0</v>
      </c>
      <c r="BG483" s="170">
        <f>IF(N483="zákl. prenesená",J483,0)</f>
        <v>0</v>
      </c>
      <c r="BH483" s="170">
        <f>IF(N483="zníž. prenesená",J483,0)</f>
        <v>0</v>
      </c>
      <c r="BI483" s="170">
        <f>IF(N483="nulová",J483,0)</f>
        <v>0</v>
      </c>
      <c r="BJ483" s="17" t="s">
        <v>88</v>
      </c>
      <c r="BK483" s="171">
        <f>ROUND(I483*H483,3)</f>
        <v>0</v>
      </c>
      <c r="BL483" s="17" t="s">
        <v>229</v>
      </c>
      <c r="BM483" s="169" t="s">
        <v>710</v>
      </c>
    </row>
    <row r="484" spans="2:65" s="12" customFormat="1" ht="11.25">
      <c r="B484" s="172"/>
      <c r="D484" s="173" t="s">
        <v>231</v>
      </c>
      <c r="E484" s="174" t="s">
        <v>0</v>
      </c>
      <c r="F484" s="175" t="s">
        <v>688</v>
      </c>
      <c r="H484" s="174" t="s">
        <v>0</v>
      </c>
      <c r="I484" s="176"/>
      <c r="L484" s="172"/>
      <c r="M484" s="177"/>
      <c r="N484" s="178"/>
      <c r="O484" s="178"/>
      <c r="P484" s="178"/>
      <c r="Q484" s="178"/>
      <c r="R484" s="178"/>
      <c r="S484" s="178"/>
      <c r="T484" s="179"/>
      <c r="AT484" s="174" t="s">
        <v>231</v>
      </c>
      <c r="AU484" s="174" t="s">
        <v>88</v>
      </c>
      <c r="AV484" s="12" t="s">
        <v>81</v>
      </c>
      <c r="AW484" s="12" t="s">
        <v>28</v>
      </c>
      <c r="AX484" s="12" t="s">
        <v>73</v>
      </c>
      <c r="AY484" s="174" t="s">
        <v>222</v>
      </c>
    </row>
    <row r="485" spans="2:65" s="13" customFormat="1" ht="11.25">
      <c r="B485" s="180"/>
      <c r="D485" s="173" t="s">
        <v>231</v>
      </c>
      <c r="E485" s="181" t="s">
        <v>0</v>
      </c>
      <c r="F485" s="182" t="s">
        <v>689</v>
      </c>
      <c r="H485" s="183">
        <v>35.305</v>
      </c>
      <c r="I485" s="184"/>
      <c r="L485" s="180"/>
      <c r="M485" s="185"/>
      <c r="N485" s="186"/>
      <c r="O485" s="186"/>
      <c r="P485" s="186"/>
      <c r="Q485" s="186"/>
      <c r="R485" s="186"/>
      <c r="S485" s="186"/>
      <c r="T485" s="187"/>
      <c r="AT485" s="181" t="s">
        <v>231</v>
      </c>
      <c r="AU485" s="181" t="s">
        <v>88</v>
      </c>
      <c r="AV485" s="13" t="s">
        <v>88</v>
      </c>
      <c r="AW485" s="13" t="s">
        <v>28</v>
      </c>
      <c r="AX485" s="13" t="s">
        <v>73</v>
      </c>
      <c r="AY485" s="181" t="s">
        <v>222</v>
      </c>
    </row>
    <row r="486" spans="2:65" s="13" customFormat="1" ht="11.25">
      <c r="B486" s="180"/>
      <c r="D486" s="173" t="s">
        <v>231</v>
      </c>
      <c r="E486" s="181" t="s">
        <v>0</v>
      </c>
      <c r="F486" s="182" t="s">
        <v>690</v>
      </c>
      <c r="H486" s="183">
        <v>1.5840000000000001</v>
      </c>
      <c r="I486" s="184"/>
      <c r="L486" s="180"/>
      <c r="M486" s="185"/>
      <c r="N486" s="186"/>
      <c r="O486" s="186"/>
      <c r="P486" s="186"/>
      <c r="Q486" s="186"/>
      <c r="R486" s="186"/>
      <c r="S486" s="186"/>
      <c r="T486" s="187"/>
      <c r="AT486" s="181" t="s">
        <v>231</v>
      </c>
      <c r="AU486" s="181" t="s">
        <v>88</v>
      </c>
      <c r="AV486" s="13" t="s">
        <v>88</v>
      </c>
      <c r="AW486" s="13" t="s">
        <v>28</v>
      </c>
      <c r="AX486" s="13" t="s">
        <v>73</v>
      </c>
      <c r="AY486" s="181" t="s">
        <v>222</v>
      </c>
    </row>
    <row r="487" spans="2:65" s="13" customFormat="1" ht="11.25">
      <c r="B487" s="180"/>
      <c r="D487" s="173" t="s">
        <v>231</v>
      </c>
      <c r="E487" s="181" t="s">
        <v>0</v>
      </c>
      <c r="F487" s="182" t="s">
        <v>691</v>
      </c>
      <c r="H487" s="183">
        <v>1.4</v>
      </c>
      <c r="I487" s="184"/>
      <c r="L487" s="180"/>
      <c r="M487" s="185"/>
      <c r="N487" s="186"/>
      <c r="O487" s="186"/>
      <c r="P487" s="186"/>
      <c r="Q487" s="186"/>
      <c r="R487" s="186"/>
      <c r="S487" s="186"/>
      <c r="T487" s="187"/>
      <c r="AT487" s="181" t="s">
        <v>231</v>
      </c>
      <c r="AU487" s="181" t="s">
        <v>88</v>
      </c>
      <c r="AV487" s="13" t="s">
        <v>88</v>
      </c>
      <c r="AW487" s="13" t="s">
        <v>28</v>
      </c>
      <c r="AX487" s="13" t="s">
        <v>73</v>
      </c>
      <c r="AY487" s="181" t="s">
        <v>222</v>
      </c>
    </row>
    <row r="488" spans="2:65" s="13" customFormat="1" ht="11.25">
      <c r="B488" s="180"/>
      <c r="D488" s="173" t="s">
        <v>231</v>
      </c>
      <c r="E488" s="181" t="s">
        <v>0</v>
      </c>
      <c r="F488" s="182" t="s">
        <v>692</v>
      </c>
      <c r="H488" s="183">
        <v>1.1879999999999999</v>
      </c>
      <c r="I488" s="184"/>
      <c r="L488" s="180"/>
      <c r="M488" s="185"/>
      <c r="N488" s="186"/>
      <c r="O488" s="186"/>
      <c r="P488" s="186"/>
      <c r="Q488" s="186"/>
      <c r="R488" s="186"/>
      <c r="S488" s="186"/>
      <c r="T488" s="187"/>
      <c r="AT488" s="181" t="s">
        <v>231</v>
      </c>
      <c r="AU488" s="181" t="s">
        <v>88</v>
      </c>
      <c r="AV488" s="13" t="s">
        <v>88</v>
      </c>
      <c r="AW488" s="13" t="s">
        <v>28</v>
      </c>
      <c r="AX488" s="13" t="s">
        <v>73</v>
      </c>
      <c r="AY488" s="181" t="s">
        <v>222</v>
      </c>
    </row>
    <row r="489" spans="2:65" s="13" customFormat="1" ht="11.25">
      <c r="B489" s="180"/>
      <c r="D489" s="173" t="s">
        <v>231</v>
      </c>
      <c r="E489" s="181" t="s">
        <v>0</v>
      </c>
      <c r="F489" s="182" t="s">
        <v>693</v>
      </c>
      <c r="H489" s="183">
        <v>2.91</v>
      </c>
      <c r="I489" s="184"/>
      <c r="L489" s="180"/>
      <c r="M489" s="185"/>
      <c r="N489" s="186"/>
      <c r="O489" s="186"/>
      <c r="P489" s="186"/>
      <c r="Q489" s="186"/>
      <c r="R489" s="186"/>
      <c r="S489" s="186"/>
      <c r="T489" s="187"/>
      <c r="AT489" s="181" t="s">
        <v>231</v>
      </c>
      <c r="AU489" s="181" t="s">
        <v>88</v>
      </c>
      <c r="AV489" s="13" t="s">
        <v>88</v>
      </c>
      <c r="AW489" s="13" t="s">
        <v>28</v>
      </c>
      <c r="AX489" s="13" t="s">
        <v>73</v>
      </c>
      <c r="AY489" s="181" t="s">
        <v>222</v>
      </c>
    </row>
    <row r="490" spans="2:65" s="13" customFormat="1" ht="11.25">
      <c r="B490" s="180"/>
      <c r="D490" s="173" t="s">
        <v>231</v>
      </c>
      <c r="E490" s="181" t="s">
        <v>0</v>
      </c>
      <c r="F490" s="182" t="s">
        <v>694</v>
      </c>
      <c r="H490" s="183">
        <v>0.66</v>
      </c>
      <c r="I490" s="184"/>
      <c r="L490" s="180"/>
      <c r="M490" s="185"/>
      <c r="N490" s="186"/>
      <c r="O490" s="186"/>
      <c r="P490" s="186"/>
      <c r="Q490" s="186"/>
      <c r="R490" s="186"/>
      <c r="S490" s="186"/>
      <c r="T490" s="187"/>
      <c r="AT490" s="181" t="s">
        <v>231</v>
      </c>
      <c r="AU490" s="181" t="s">
        <v>88</v>
      </c>
      <c r="AV490" s="13" t="s">
        <v>88</v>
      </c>
      <c r="AW490" s="13" t="s">
        <v>28</v>
      </c>
      <c r="AX490" s="13" t="s">
        <v>73</v>
      </c>
      <c r="AY490" s="181" t="s">
        <v>222</v>
      </c>
    </row>
    <row r="491" spans="2:65" s="13" customFormat="1" ht="11.25">
      <c r="B491" s="180"/>
      <c r="D491" s="173" t="s">
        <v>231</v>
      </c>
      <c r="E491" s="181" t="s">
        <v>0</v>
      </c>
      <c r="F491" s="182" t="s">
        <v>695</v>
      </c>
      <c r="H491" s="183">
        <v>20.57</v>
      </c>
      <c r="I491" s="184"/>
      <c r="L491" s="180"/>
      <c r="M491" s="185"/>
      <c r="N491" s="186"/>
      <c r="O491" s="186"/>
      <c r="P491" s="186"/>
      <c r="Q491" s="186"/>
      <c r="R491" s="186"/>
      <c r="S491" s="186"/>
      <c r="T491" s="187"/>
      <c r="AT491" s="181" t="s">
        <v>231</v>
      </c>
      <c r="AU491" s="181" t="s">
        <v>88</v>
      </c>
      <c r="AV491" s="13" t="s">
        <v>88</v>
      </c>
      <c r="AW491" s="13" t="s">
        <v>28</v>
      </c>
      <c r="AX491" s="13" t="s">
        <v>73</v>
      </c>
      <c r="AY491" s="181" t="s">
        <v>222</v>
      </c>
    </row>
    <row r="492" spans="2:65" s="13" customFormat="1" ht="11.25">
      <c r="B492" s="180"/>
      <c r="D492" s="173" t="s">
        <v>231</v>
      </c>
      <c r="E492" s="181" t="s">
        <v>0</v>
      </c>
      <c r="F492" s="182" t="s">
        <v>696</v>
      </c>
      <c r="H492" s="183">
        <v>14.07</v>
      </c>
      <c r="I492" s="184"/>
      <c r="L492" s="180"/>
      <c r="M492" s="185"/>
      <c r="N492" s="186"/>
      <c r="O492" s="186"/>
      <c r="P492" s="186"/>
      <c r="Q492" s="186"/>
      <c r="R492" s="186"/>
      <c r="S492" s="186"/>
      <c r="T492" s="187"/>
      <c r="AT492" s="181" t="s">
        <v>231</v>
      </c>
      <c r="AU492" s="181" t="s">
        <v>88</v>
      </c>
      <c r="AV492" s="13" t="s">
        <v>88</v>
      </c>
      <c r="AW492" s="13" t="s">
        <v>28</v>
      </c>
      <c r="AX492" s="13" t="s">
        <v>73</v>
      </c>
      <c r="AY492" s="181" t="s">
        <v>222</v>
      </c>
    </row>
    <row r="493" spans="2:65" s="13" customFormat="1" ht="11.25">
      <c r="B493" s="180"/>
      <c r="D493" s="173" t="s">
        <v>231</v>
      </c>
      <c r="E493" s="181" t="s">
        <v>0</v>
      </c>
      <c r="F493" s="182" t="s">
        <v>697</v>
      </c>
      <c r="H493" s="183">
        <v>0.39600000000000002</v>
      </c>
      <c r="I493" s="184"/>
      <c r="L493" s="180"/>
      <c r="M493" s="185"/>
      <c r="N493" s="186"/>
      <c r="O493" s="186"/>
      <c r="P493" s="186"/>
      <c r="Q493" s="186"/>
      <c r="R493" s="186"/>
      <c r="S493" s="186"/>
      <c r="T493" s="187"/>
      <c r="AT493" s="181" t="s">
        <v>231</v>
      </c>
      <c r="AU493" s="181" t="s">
        <v>88</v>
      </c>
      <c r="AV493" s="13" t="s">
        <v>88</v>
      </c>
      <c r="AW493" s="13" t="s">
        <v>28</v>
      </c>
      <c r="AX493" s="13" t="s">
        <v>73</v>
      </c>
      <c r="AY493" s="181" t="s">
        <v>222</v>
      </c>
    </row>
    <row r="494" spans="2:65" s="13" customFormat="1" ht="11.25">
      <c r="B494" s="180"/>
      <c r="D494" s="173" t="s">
        <v>231</v>
      </c>
      <c r="E494" s="181" t="s">
        <v>0</v>
      </c>
      <c r="F494" s="182" t="s">
        <v>698</v>
      </c>
      <c r="H494" s="183">
        <v>15.54</v>
      </c>
      <c r="I494" s="184"/>
      <c r="L494" s="180"/>
      <c r="M494" s="185"/>
      <c r="N494" s="186"/>
      <c r="O494" s="186"/>
      <c r="P494" s="186"/>
      <c r="Q494" s="186"/>
      <c r="R494" s="186"/>
      <c r="S494" s="186"/>
      <c r="T494" s="187"/>
      <c r="AT494" s="181" t="s">
        <v>231</v>
      </c>
      <c r="AU494" s="181" t="s">
        <v>88</v>
      </c>
      <c r="AV494" s="13" t="s">
        <v>88</v>
      </c>
      <c r="AW494" s="13" t="s">
        <v>28</v>
      </c>
      <c r="AX494" s="13" t="s">
        <v>73</v>
      </c>
      <c r="AY494" s="181" t="s">
        <v>222</v>
      </c>
    </row>
    <row r="495" spans="2:65" s="13" customFormat="1" ht="11.25">
      <c r="B495" s="180"/>
      <c r="D495" s="173" t="s">
        <v>231</v>
      </c>
      <c r="E495" s="181" t="s">
        <v>0</v>
      </c>
      <c r="F495" s="182" t="s">
        <v>699</v>
      </c>
      <c r="H495" s="183">
        <v>0.52800000000000002</v>
      </c>
      <c r="I495" s="184"/>
      <c r="L495" s="180"/>
      <c r="M495" s="185"/>
      <c r="N495" s="186"/>
      <c r="O495" s="186"/>
      <c r="P495" s="186"/>
      <c r="Q495" s="186"/>
      <c r="R495" s="186"/>
      <c r="S495" s="186"/>
      <c r="T495" s="187"/>
      <c r="AT495" s="181" t="s">
        <v>231</v>
      </c>
      <c r="AU495" s="181" t="s">
        <v>88</v>
      </c>
      <c r="AV495" s="13" t="s">
        <v>88</v>
      </c>
      <c r="AW495" s="13" t="s">
        <v>28</v>
      </c>
      <c r="AX495" s="13" t="s">
        <v>73</v>
      </c>
      <c r="AY495" s="181" t="s">
        <v>222</v>
      </c>
    </row>
    <row r="496" spans="2:65" s="13" customFormat="1" ht="11.25">
      <c r="B496" s="180"/>
      <c r="D496" s="173" t="s">
        <v>231</v>
      </c>
      <c r="E496" s="181" t="s">
        <v>0</v>
      </c>
      <c r="F496" s="182" t="s">
        <v>700</v>
      </c>
      <c r="H496" s="183">
        <v>30.97</v>
      </c>
      <c r="I496" s="184"/>
      <c r="L496" s="180"/>
      <c r="M496" s="185"/>
      <c r="N496" s="186"/>
      <c r="O496" s="186"/>
      <c r="P496" s="186"/>
      <c r="Q496" s="186"/>
      <c r="R496" s="186"/>
      <c r="S496" s="186"/>
      <c r="T496" s="187"/>
      <c r="AT496" s="181" t="s">
        <v>231</v>
      </c>
      <c r="AU496" s="181" t="s">
        <v>88</v>
      </c>
      <c r="AV496" s="13" t="s">
        <v>88</v>
      </c>
      <c r="AW496" s="13" t="s">
        <v>28</v>
      </c>
      <c r="AX496" s="13" t="s">
        <v>73</v>
      </c>
      <c r="AY496" s="181" t="s">
        <v>222</v>
      </c>
    </row>
    <row r="497" spans="2:51" s="13" customFormat="1" ht="11.25">
      <c r="B497" s="180"/>
      <c r="D497" s="173" t="s">
        <v>231</v>
      </c>
      <c r="E497" s="181" t="s">
        <v>0</v>
      </c>
      <c r="F497" s="182" t="s">
        <v>701</v>
      </c>
      <c r="H497" s="183">
        <v>0.92400000000000004</v>
      </c>
      <c r="I497" s="184"/>
      <c r="L497" s="180"/>
      <c r="M497" s="185"/>
      <c r="N497" s="186"/>
      <c r="O497" s="186"/>
      <c r="P497" s="186"/>
      <c r="Q497" s="186"/>
      <c r="R497" s="186"/>
      <c r="S497" s="186"/>
      <c r="T497" s="187"/>
      <c r="AT497" s="181" t="s">
        <v>231</v>
      </c>
      <c r="AU497" s="181" t="s">
        <v>88</v>
      </c>
      <c r="AV497" s="13" t="s">
        <v>88</v>
      </c>
      <c r="AW497" s="13" t="s">
        <v>28</v>
      </c>
      <c r="AX497" s="13" t="s">
        <v>73</v>
      </c>
      <c r="AY497" s="181" t="s">
        <v>222</v>
      </c>
    </row>
    <row r="498" spans="2:51" s="13" customFormat="1" ht="11.25">
      <c r="B498" s="180"/>
      <c r="D498" s="173" t="s">
        <v>231</v>
      </c>
      <c r="E498" s="181" t="s">
        <v>0</v>
      </c>
      <c r="F498" s="182" t="s">
        <v>702</v>
      </c>
      <c r="H498" s="183">
        <v>23.085000000000001</v>
      </c>
      <c r="I498" s="184"/>
      <c r="L498" s="180"/>
      <c r="M498" s="185"/>
      <c r="N498" s="186"/>
      <c r="O498" s="186"/>
      <c r="P498" s="186"/>
      <c r="Q498" s="186"/>
      <c r="R498" s="186"/>
      <c r="S498" s="186"/>
      <c r="T498" s="187"/>
      <c r="AT498" s="181" t="s">
        <v>231</v>
      </c>
      <c r="AU498" s="181" t="s">
        <v>88</v>
      </c>
      <c r="AV498" s="13" t="s">
        <v>88</v>
      </c>
      <c r="AW498" s="13" t="s">
        <v>28</v>
      </c>
      <c r="AX498" s="13" t="s">
        <v>73</v>
      </c>
      <c r="AY498" s="181" t="s">
        <v>222</v>
      </c>
    </row>
    <row r="499" spans="2:51" s="13" customFormat="1" ht="11.25">
      <c r="B499" s="180"/>
      <c r="D499" s="173" t="s">
        <v>231</v>
      </c>
      <c r="E499" s="181" t="s">
        <v>0</v>
      </c>
      <c r="F499" s="182" t="s">
        <v>691</v>
      </c>
      <c r="H499" s="183">
        <v>1.4</v>
      </c>
      <c r="I499" s="184"/>
      <c r="L499" s="180"/>
      <c r="M499" s="185"/>
      <c r="N499" s="186"/>
      <c r="O499" s="186"/>
      <c r="P499" s="186"/>
      <c r="Q499" s="186"/>
      <c r="R499" s="186"/>
      <c r="S499" s="186"/>
      <c r="T499" s="187"/>
      <c r="AT499" s="181" t="s">
        <v>231</v>
      </c>
      <c r="AU499" s="181" t="s">
        <v>88</v>
      </c>
      <c r="AV499" s="13" t="s">
        <v>88</v>
      </c>
      <c r="AW499" s="13" t="s">
        <v>28</v>
      </c>
      <c r="AX499" s="13" t="s">
        <v>73</v>
      </c>
      <c r="AY499" s="181" t="s">
        <v>222</v>
      </c>
    </row>
    <row r="500" spans="2:51" s="13" customFormat="1" ht="11.25">
      <c r="B500" s="180"/>
      <c r="D500" s="173" t="s">
        <v>231</v>
      </c>
      <c r="E500" s="181" t="s">
        <v>0</v>
      </c>
      <c r="F500" s="182" t="s">
        <v>703</v>
      </c>
      <c r="H500" s="183">
        <v>16.725000000000001</v>
      </c>
      <c r="I500" s="184"/>
      <c r="L500" s="180"/>
      <c r="M500" s="185"/>
      <c r="N500" s="186"/>
      <c r="O500" s="186"/>
      <c r="P500" s="186"/>
      <c r="Q500" s="186"/>
      <c r="R500" s="186"/>
      <c r="S500" s="186"/>
      <c r="T500" s="187"/>
      <c r="AT500" s="181" t="s">
        <v>231</v>
      </c>
      <c r="AU500" s="181" t="s">
        <v>88</v>
      </c>
      <c r="AV500" s="13" t="s">
        <v>88</v>
      </c>
      <c r="AW500" s="13" t="s">
        <v>28</v>
      </c>
      <c r="AX500" s="13" t="s">
        <v>73</v>
      </c>
      <c r="AY500" s="181" t="s">
        <v>222</v>
      </c>
    </row>
    <row r="501" spans="2:51" s="15" customFormat="1" ht="11.25">
      <c r="B501" s="205"/>
      <c r="D501" s="173" t="s">
        <v>231</v>
      </c>
      <c r="E501" s="206" t="s">
        <v>0</v>
      </c>
      <c r="F501" s="207" t="s">
        <v>632</v>
      </c>
      <c r="H501" s="208">
        <v>167.255</v>
      </c>
      <c r="I501" s="209"/>
      <c r="L501" s="205"/>
      <c r="M501" s="210"/>
      <c r="N501" s="211"/>
      <c r="O501" s="211"/>
      <c r="P501" s="211"/>
      <c r="Q501" s="211"/>
      <c r="R501" s="211"/>
      <c r="S501" s="211"/>
      <c r="T501" s="212"/>
      <c r="AT501" s="206" t="s">
        <v>231</v>
      </c>
      <c r="AU501" s="206" t="s">
        <v>88</v>
      </c>
      <c r="AV501" s="15" t="s">
        <v>242</v>
      </c>
      <c r="AW501" s="15" t="s">
        <v>28</v>
      </c>
      <c r="AX501" s="15" t="s">
        <v>73</v>
      </c>
      <c r="AY501" s="206" t="s">
        <v>222</v>
      </c>
    </row>
    <row r="502" spans="2:51" s="12" customFormat="1" ht="11.25">
      <c r="B502" s="172"/>
      <c r="D502" s="173" t="s">
        <v>231</v>
      </c>
      <c r="E502" s="174" t="s">
        <v>0</v>
      </c>
      <c r="F502" s="175" t="s">
        <v>711</v>
      </c>
      <c r="H502" s="174" t="s">
        <v>0</v>
      </c>
      <c r="I502" s="176"/>
      <c r="L502" s="172"/>
      <c r="M502" s="177"/>
      <c r="N502" s="178"/>
      <c r="O502" s="178"/>
      <c r="P502" s="178"/>
      <c r="Q502" s="178"/>
      <c r="R502" s="178"/>
      <c r="S502" s="178"/>
      <c r="T502" s="179"/>
      <c r="AT502" s="174" t="s">
        <v>231</v>
      </c>
      <c r="AU502" s="174" t="s">
        <v>88</v>
      </c>
      <c r="AV502" s="12" t="s">
        <v>81</v>
      </c>
      <c r="AW502" s="12" t="s">
        <v>28</v>
      </c>
      <c r="AX502" s="12" t="s">
        <v>73</v>
      </c>
      <c r="AY502" s="174" t="s">
        <v>222</v>
      </c>
    </row>
    <row r="503" spans="2:51" s="12" customFormat="1" ht="11.25">
      <c r="B503" s="172"/>
      <c r="D503" s="173" t="s">
        <v>231</v>
      </c>
      <c r="E503" s="174" t="s">
        <v>0</v>
      </c>
      <c r="F503" s="175" t="s">
        <v>669</v>
      </c>
      <c r="H503" s="174" t="s">
        <v>0</v>
      </c>
      <c r="I503" s="176"/>
      <c r="L503" s="172"/>
      <c r="M503" s="177"/>
      <c r="N503" s="178"/>
      <c r="O503" s="178"/>
      <c r="P503" s="178"/>
      <c r="Q503" s="178"/>
      <c r="R503" s="178"/>
      <c r="S503" s="178"/>
      <c r="T503" s="179"/>
      <c r="AT503" s="174" t="s">
        <v>231</v>
      </c>
      <c r="AU503" s="174" t="s">
        <v>88</v>
      </c>
      <c r="AV503" s="12" t="s">
        <v>81</v>
      </c>
      <c r="AW503" s="12" t="s">
        <v>28</v>
      </c>
      <c r="AX503" s="12" t="s">
        <v>73</v>
      </c>
      <c r="AY503" s="174" t="s">
        <v>222</v>
      </c>
    </row>
    <row r="504" spans="2:51" s="13" customFormat="1" ht="11.25">
      <c r="B504" s="180"/>
      <c r="D504" s="173" t="s">
        <v>231</v>
      </c>
      <c r="E504" s="181" t="s">
        <v>0</v>
      </c>
      <c r="F504" s="182" t="s">
        <v>670</v>
      </c>
      <c r="H504" s="183">
        <v>3.0750000000000002</v>
      </c>
      <c r="I504" s="184"/>
      <c r="L504" s="180"/>
      <c r="M504" s="185"/>
      <c r="N504" s="186"/>
      <c r="O504" s="186"/>
      <c r="P504" s="186"/>
      <c r="Q504" s="186"/>
      <c r="R504" s="186"/>
      <c r="S504" s="186"/>
      <c r="T504" s="187"/>
      <c r="AT504" s="181" t="s">
        <v>231</v>
      </c>
      <c r="AU504" s="181" t="s">
        <v>88</v>
      </c>
      <c r="AV504" s="13" t="s">
        <v>88</v>
      </c>
      <c r="AW504" s="13" t="s">
        <v>28</v>
      </c>
      <c r="AX504" s="13" t="s">
        <v>73</v>
      </c>
      <c r="AY504" s="181" t="s">
        <v>222</v>
      </c>
    </row>
    <row r="505" spans="2:51" s="13" customFormat="1" ht="11.25">
      <c r="B505" s="180"/>
      <c r="D505" s="173" t="s">
        <v>231</v>
      </c>
      <c r="E505" s="181" t="s">
        <v>0</v>
      </c>
      <c r="F505" s="182" t="s">
        <v>671</v>
      </c>
      <c r="H505" s="183">
        <v>9.9290000000000003</v>
      </c>
      <c r="I505" s="184"/>
      <c r="L505" s="180"/>
      <c r="M505" s="185"/>
      <c r="N505" s="186"/>
      <c r="O505" s="186"/>
      <c r="P505" s="186"/>
      <c r="Q505" s="186"/>
      <c r="R505" s="186"/>
      <c r="S505" s="186"/>
      <c r="T505" s="187"/>
      <c r="AT505" s="181" t="s">
        <v>231</v>
      </c>
      <c r="AU505" s="181" t="s">
        <v>88</v>
      </c>
      <c r="AV505" s="13" t="s">
        <v>88</v>
      </c>
      <c r="AW505" s="13" t="s">
        <v>28</v>
      </c>
      <c r="AX505" s="13" t="s">
        <v>73</v>
      </c>
      <c r="AY505" s="181" t="s">
        <v>222</v>
      </c>
    </row>
    <row r="506" spans="2:51" s="13" customFormat="1" ht="11.25">
      <c r="B506" s="180"/>
      <c r="D506" s="173" t="s">
        <v>231</v>
      </c>
      <c r="E506" s="181" t="s">
        <v>0</v>
      </c>
      <c r="F506" s="182" t="s">
        <v>672</v>
      </c>
      <c r="H506" s="183">
        <v>1.998</v>
      </c>
      <c r="I506" s="184"/>
      <c r="L506" s="180"/>
      <c r="M506" s="185"/>
      <c r="N506" s="186"/>
      <c r="O506" s="186"/>
      <c r="P506" s="186"/>
      <c r="Q506" s="186"/>
      <c r="R506" s="186"/>
      <c r="S506" s="186"/>
      <c r="T506" s="187"/>
      <c r="AT506" s="181" t="s">
        <v>231</v>
      </c>
      <c r="AU506" s="181" t="s">
        <v>88</v>
      </c>
      <c r="AV506" s="13" t="s">
        <v>88</v>
      </c>
      <c r="AW506" s="13" t="s">
        <v>28</v>
      </c>
      <c r="AX506" s="13" t="s">
        <v>73</v>
      </c>
      <c r="AY506" s="181" t="s">
        <v>222</v>
      </c>
    </row>
    <row r="507" spans="2:51" s="13" customFormat="1" ht="11.25">
      <c r="B507" s="180"/>
      <c r="D507" s="173" t="s">
        <v>231</v>
      </c>
      <c r="E507" s="181" t="s">
        <v>0</v>
      </c>
      <c r="F507" s="182" t="s">
        <v>673</v>
      </c>
      <c r="H507" s="183">
        <v>2.714</v>
      </c>
      <c r="I507" s="184"/>
      <c r="L507" s="180"/>
      <c r="M507" s="185"/>
      <c r="N507" s="186"/>
      <c r="O507" s="186"/>
      <c r="P507" s="186"/>
      <c r="Q507" s="186"/>
      <c r="R507" s="186"/>
      <c r="S507" s="186"/>
      <c r="T507" s="187"/>
      <c r="AT507" s="181" t="s">
        <v>231</v>
      </c>
      <c r="AU507" s="181" t="s">
        <v>88</v>
      </c>
      <c r="AV507" s="13" t="s">
        <v>88</v>
      </c>
      <c r="AW507" s="13" t="s">
        <v>28</v>
      </c>
      <c r="AX507" s="13" t="s">
        <v>73</v>
      </c>
      <c r="AY507" s="181" t="s">
        <v>222</v>
      </c>
    </row>
    <row r="508" spans="2:51" s="13" customFormat="1" ht="11.25">
      <c r="B508" s="180"/>
      <c r="D508" s="173" t="s">
        <v>231</v>
      </c>
      <c r="E508" s="181" t="s">
        <v>0</v>
      </c>
      <c r="F508" s="182" t="s">
        <v>674</v>
      </c>
      <c r="H508" s="183">
        <v>5.43</v>
      </c>
      <c r="I508" s="184"/>
      <c r="L508" s="180"/>
      <c r="M508" s="185"/>
      <c r="N508" s="186"/>
      <c r="O508" s="186"/>
      <c r="P508" s="186"/>
      <c r="Q508" s="186"/>
      <c r="R508" s="186"/>
      <c r="S508" s="186"/>
      <c r="T508" s="187"/>
      <c r="AT508" s="181" t="s">
        <v>231</v>
      </c>
      <c r="AU508" s="181" t="s">
        <v>88</v>
      </c>
      <c r="AV508" s="13" t="s">
        <v>88</v>
      </c>
      <c r="AW508" s="13" t="s">
        <v>28</v>
      </c>
      <c r="AX508" s="13" t="s">
        <v>73</v>
      </c>
      <c r="AY508" s="181" t="s">
        <v>222</v>
      </c>
    </row>
    <row r="509" spans="2:51" s="13" customFormat="1" ht="11.25">
      <c r="B509" s="180"/>
      <c r="D509" s="173" t="s">
        <v>231</v>
      </c>
      <c r="E509" s="181" t="s">
        <v>0</v>
      </c>
      <c r="F509" s="182" t="s">
        <v>675</v>
      </c>
      <c r="H509" s="183">
        <v>6.39</v>
      </c>
      <c r="I509" s="184"/>
      <c r="L509" s="180"/>
      <c r="M509" s="185"/>
      <c r="N509" s="186"/>
      <c r="O509" s="186"/>
      <c r="P509" s="186"/>
      <c r="Q509" s="186"/>
      <c r="R509" s="186"/>
      <c r="S509" s="186"/>
      <c r="T509" s="187"/>
      <c r="AT509" s="181" t="s">
        <v>231</v>
      </c>
      <c r="AU509" s="181" t="s">
        <v>88</v>
      </c>
      <c r="AV509" s="13" t="s">
        <v>88</v>
      </c>
      <c r="AW509" s="13" t="s">
        <v>28</v>
      </c>
      <c r="AX509" s="13" t="s">
        <v>73</v>
      </c>
      <c r="AY509" s="181" t="s">
        <v>222</v>
      </c>
    </row>
    <row r="510" spans="2:51" s="12" customFormat="1" ht="11.25">
      <c r="B510" s="172"/>
      <c r="D510" s="173" t="s">
        <v>231</v>
      </c>
      <c r="E510" s="174" t="s">
        <v>0</v>
      </c>
      <c r="F510" s="175" t="s">
        <v>676</v>
      </c>
      <c r="H510" s="174" t="s">
        <v>0</v>
      </c>
      <c r="I510" s="176"/>
      <c r="L510" s="172"/>
      <c r="M510" s="177"/>
      <c r="N510" s="178"/>
      <c r="O510" s="178"/>
      <c r="P510" s="178"/>
      <c r="Q510" s="178"/>
      <c r="R510" s="178"/>
      <c r="S510" s="178"/>
      <c r="T510" s="179"/>
      <c r="AT510" s="174" t="s">
        <v>231</v>
      </c>
      <c r="AU510" s="174" t="s">
        <v>88</v>
      </c>
      <c r="AV510" s="12" t="s">
        <v>81</v>
      </c>
      <c r="AW510" s="12" t="s">
        <v>28</v>
      </c>
      <c r="AX510" s="12" t="s">
        <v>73</v>
      </c>
      <c r="AY510" s="174" t="s">
        <v>222</v>
      </c>
    </row>
    <row r="511" spans="2:51" s="13" customFormat="1" ht="11.25">
      <c r="B511" s="180"/>
      <c r="D511" s="173" t="s">
        <v>231</v>
      </c>
      <c r="E511" s="181" t="s">
        <v>0</v>
      </c>
      <c r="F511" s="182" t="s">
        <v>478</v>
      </c>
      <c r="H511" s="183">
        <v>7.05</v>
      </c>
      <c r="I511" s="184"/>
      <c r="L511" s="180"/>
      <c r="M511" s="185"/>
      <c r="N511" s="186"/>
      <c r="O511" s="186"/>
      <c r="P511" s="186"/>
      <c r="Q511" s="186"/>
      <c r="R511" s="186"/>
      <c r="S511" s="186"/>
      <c r="T511" s="187"/>
      <c r="AT511" s="181" t="s">
        <v>231</v>
      </c>
      <c r="AU511" s="181" t="s">
        <v>88</v>
      </c>
      <c r="AV511" s="13" t="s">
        <v>88</v>
      </c>
      <c r="AW511" s="13" t="s">
        <v>28</v>
      </c>
      <c r="AX511" s="13" t="s">
        <v>73</v>
      </c>
      <c r="AY511" s="181" t="s">
        <v>222</v>
      </c>
    </row>
    <row r="512" spans="2:51" s="13" customFormat="1" ht="11.25">
      <c r="B512" s="180"/>
      <c r="D512" s="173" t="s">
        <v>231</v>
      </c>
      <c r="E512" s="181" t="s">
        <v>0</v>
      </c>
      <c r="F512" s="182" t="s">
        <v>479</v>
      </c>
      <c r="H512" s="183">
        <v>-3.625</v>
      </c>
      <c r="I512" s="184"/>
      <c r="L512" s="180"/>
      <c r="M512" s="185"/>
      <c r="N512" s="186"/>
      <c r="O512" s="186"/>
      <c r="P512" s="186"/>
      <c r="Q512" s="186"/>
      <c r="R512" s="186"/>
      <c r="S512" s="186"/>
      <c r="T512" s="187"/>
      <c r="AT512" s="181" t="s">
        <v>231</v>
      </c>
      <c r="AU512" s="181" t="s">
        <v>88</v>
      </c>
      <c r="AV512" s="13" t="s">
        <v>88</v>
      </c>
      <c r="AW512" s="13" t="s">
        <v>28</v>
      </c>
      <c r="AX512" s="13" t="s">
        <v>73</v>
      </c>
      <c r="AY512" s="181" t="s">
        <v>222</v>
      </c>
    </row>
    <row r="513" spans="2:65" s="13" customFormat="1" ht="11.25">
      <c r="B513" s="180"/>
      <c r="D513" s="173" t="s">
        <v>231</v>
      </c>
      <c r="E513" s="181" t="s">
        <v>0</v>
      </c>
      <c r="F513" s="182" t="s">
        <v>677</v>
      </c>
      <c r="H513" s="183">
        <v>0.91800000000000004</v>
      </c>
      <c r="I513" s="184"/>
      <c r="L513" s="180"/>
      <c r="M513" s="185"/>
      <c r="N513" s="186"/>
      <c r="O513" s="186"/>
      <c r="P513" s="186"/>
      <c r="Q513" s="186"/>
      <c r="R513" s="186"/>
      <c r="S513" s="186"/>
      <c r="T513" s="187"/>
      <c r="AT513" s="181" t="s">
        <v>231</v>
      </c>
      <c r="AU513" s="181" t="s">
        <v>88</v>
      </c>
      <c r="AV513" s="13" t="s">
        <v>88</v>
      </c>
      <c r="AW513" s="13" t="s">
        <v>28</v>
      </c>
      <c r="AX513" s="13" t="s">
        <v>73</v>
      </c>
      <c r="AY513" s="181" t="s">
        <v>222</v>
      </c>
    </row>
    <row r="514" spans="2:65" s="13" customFormat="1" ht="11.25">
      <c r="B514" s="180"/>
      <c r="D514" s="173" t="s">
        <v>231</v>
      </c>
      <c r="E514" s="181" t="s">
        <v>0</v>
      </c>
      <c r="F514" s="182" t="s">
        <v>480</v>
      </c>
      <c r="H514" s="183">
        <v>1.35</v>
      </c>
      <c r="I514" s="184"/>
      <c r="L514" s="180"/>
      <c r="M514" s="185"/>
      <c r="N514" s="186"/>
      <c r="O514" s="186"/>
      <c r="P514" s="186"/>
      <c r="Q514" s="186"/>
      <c r="R514" s="186"/>
      <c r="S514" s="186"/>
      <c r="T514" s="187"/>
      <c r="AT514" s="181" t="s">
        <v>231</v>
      </c>
      <c r="AU514" s="181" t="s">
        <v>88</v>
      </c>
      <c r="AV514" s="13" t="s">
        <v>88</v>
      </c>
      <c r="AW514" s="13" t="s">
        <v>28</v>
      </c>
      <c r="AX514" s="13" t="s">
        <v>73</v>
      </c>
      <c r="AY514" s="181" t="s">
        <v>222</v>
      </c>
    </row>
    <row r="515" spans="2:65" s="13" customFormat="1" ht="11.25">
      <c r="B515" s="180"/>
      <c r="D515" s="173" t="s">
        <v>231</v>
      </c>
      <c r="E515" s="181" t="s">
        <v>0</v>
      </c>
      <c r="F515" s="182" t="s">
        <v>678</v>
      </c>
      <c r="H515" s="183">
        <v>0.315</v>
      </c>
      <c r="I515" s="184"/>
      <c r="L515" s="180"/>
      <c r="M515" s="185"/>
      <c r="N515" s="186"/>
      <c r="O515" s="186"/>
      <c r="P515" s="186"/>
      <c r="Q515" s="186"/>
      <c r="R515" s="186"/>
      <c r="S515" s="186"/>
      <c r="T515" s="187"/>
      <c r="AT515" s="181" t="s">
        <v>231</v>
      </c>
      <c r="AU515" s="181" t="s">
        <v>88</v>
      </c>
      <c r="AV515" s="13" t="s">
        <v>88</v>
      </c>
      <c r="AW515" s="13" t="s">
        <v>28</v>
      </c>
      <c r="AX515" s="13" t="s">
        <v>73</v>
      </c>
      <c r="AY515" s="181" t="s">
        <v>222</v>
      </c>
    </row>
    <row r="516" spans="2:65" s="13" customFormat="1" ht="11.25">
      <c r="B516" s="180"/>
      <c r="D516" s="173" t="s">
        <v>231</v>
      </c>
      <c r="E516" s="181" t="s">
        <v>0</v>
      </c>
      <c r="F516" s="182" t="s">
        <v>481</v>
      </c>
      <c r="H516" s="183">
        <v>7.35</v>
      </c>
      <c r="I516" s="184"/>
      <c r="L516" s="180"/>
      <c r="M516" s="185"/>
      <c r="N516" s="186"/>
      <c r="O516" s="186"/>
      <c r="P516" s="186"/>
      <c r="Q516" s="186"/>
      <c r="R516" s="186"/>
      <c r="S516" s="186"/>
      <c r="T516" s="187"/>
      <c r="AT516" s="181" t="s">
        <v>231</v>
      </c>
      <c r="AU516" s="181" t="s">
        <v>88</v>
      </c>
      <c r="AV516" s="13" t="s">
        <v>88</v>
      </c>
      <c r="AW516" s="13" t="s">
        <v>28</v>
      </c>
      <c r="AX516" s="13" t="s">
        <v>73</v>
      </c>
      <c r="AY516" s="181" t="s">
        <v>222</v>
      </c>
    </row>
    <row r="517" spans="2:65" s="13" customFormat="1" ht="11.25">
      <c r="B517" s="180"/>
      <c r="D517" s="173" t="s">
        <v>231</v>
      </c>
      <c r="E517" s="181" t="s">
        <v>0</v>
      </c>
      <c r="F517" s="182" t="s">
        <v>479</v>
      </c>
      <c r="H517" s="183">
        <v>-3.625</v>
      </c>
      <c r="I517" s="184"/>
      <c r="L517" s="180"/>
      <c r="M517" s="185"/>
      <c r="N517" s="186"/>
      <c r="O517" s="186"/>
      <c r="P517" s="186"/>
      <c r="Q517" s="186"/>
      <c r="R517" s="186"/>
      <c r="S517" s="186"/>
      <c r="T517" s="187"/>
      <c r="AT517" s="181" t="s">
        <v>231</v>
      </c>
      <c r="AU517" s="181" t="s">
        <v>88</v>
      </c>
      <c r="AV517" s="13" t="s">
        <v>88</v>
      </c>
      <c r="AW517" s="13" t="s">
        <v>28</v>
      </c>
      <c r="AX517" s="13" t="s">
        <v>73</v>
      </c>
      <c r="AY517" s="181" t="s">
        <v>222</v>
      </c>
    </row>
    <row r="518" spans="2:65" s="13" customFormat="1" ht="11.25">
      <c r="B518" s="180"/>
      <c r="D518" s="173" t="s">
        <v>231</v>
      </c>
      <c r="E518" s="181" t="s">
        <v>0</v>
      </c>
      <c r="F518" s="182" t="s">
        <v>677</v>
      </c>
      <c r="H518" s="183">
        <v>0.91800000000000004</v>
      </c>
      <c r="I518" s="184"/>
      <c r="L518" s="180"/>
      <c r="M518" s="185"/>
      <c r="N518" s="186"/>
      <c r="O518" s="186"/>
      <c r="P518" s="186"/>
      <c r="Q518" s="186"/>
      <c r="R518" s="186"/>
      <c r="S518" s="186"/>
      <c r="T518" s="187"/>
      <c r="AT518" s="181" t="s">
        <v>231</v>
      </c>
      <c r="AU518" s="181" t="s">
        <v>88</v>
      </c>
      <c r="AV518" s="13" t="s">
        <v>88</v>
      </c>
      <c r="AW518" s="13" t="s">
        <v>28</v>
      </c>
      <c r="AX518" s="13" t="s">
        <v>73</v>
      </c>
      <c r="AY518" s="181" t="s">
        <v>222</v>
      </c>
    </row>
    <row r="519" spans="2:65" s="14" customFormat="1" ht="11.25">
      <c r="B519" s="188"/>
      <c r="D519" s="173" t="s">
        <v>231</v>
      </c>
      <c r="E519" s="189" t="s">
        <v>712</v>
      </c>
      <c r="F519" s="190" t="s">
        <v>238</v>
      </c>
      <c r="H519" s="191">
        <v>207.44200000000001</v>
      </c>
      <c r="I519" s="192"/>
      <c r="L519" s="188"/>
      <c r="M519" s="193"/>
      <c r="N519" s="194"/>
      <c r="O519" s="194"/>
      <c r="P519" s="194"/>
      <c r="Q519" s="194"/>
      <c r="R519" s="194"/>
      <c r="S519" s="194"/>
      <c r="T519" s="195"/>
      <c r="AT519" s="189" t="s">
        <v>231</v>
      </c>
      <c r="AU519" s="189" t="s">
        <v>88</v>
      </c>
      <c r="AV519" s="14" t="s">
        <v>229</v>
      </c>
      <c r="AW519" s="14" t="s">
        <v>28</v>
      </c>
      <c r="AX519" s="14" t="s">
        <v>81</v>
      </c>
      <c r="AY519" s="189" t="s">
        <v>222</v>
      </c>
    </row>
    <row r="520" spans="2:65" s="1" customFormat="1" ht="36" customHeight="1">
      <c r="B520" s="158"/>
      <c r="C520" s="159" t="s">
        <v>713</v>
      </c>
      <c r="D520" s="159" t="s">
        <v>224</v>
      </c>
      <c r="E520" s="160" t="s">
        <v>714</v>
      </c>
      <c r="F520" s="161" t="s">
        <v>715</v>
      </c>
      <c r="G520" s="162" t="s">
        <v>227</v>
      </c>
      <c r="H520" s="163">
        <v>168.149</v>
      </c>
      <c r="I520" s="164"/>
      <c r="J520" s="163">
        <f>ROUND(I520*H520,3)</f>
        <v>0</v>
      </c>
      <c r="K520" s="161" t="s">
        <v>228</v>
      </c>
      <c r="L520" s="32"/>
      <c r="M520" s="165" t="s">
        <v>0</v>
      </c>
      <c r="N520" s="166" t="s">
        <v>39</v>
      </c>
      <c r="O520" s="55"/>
      <c r="P520" s="167">
        <f>O520*H520</f>
        <v>0</v>
      </c>
      <c r="Q520" s="167">
        <v>2.6199999999999999E-3</v>
      </c>
      <c r="R520" s="167">
        <f>Q520*H520</f>
        <v>0.44055037999999996</v>
      </c>
      <c r="S520" s="167">
        <v>0</v>
      </c>
      <c r="T520" s="168">
        <f>S520*H520</f>
        <v>0</v>
      </c>
      <c r="AR520" s="169" t="s">
        <v>229</v>
      </c>
      <c r="AT520" s="169" t="s">
        <v>224</v>
      </c>
      <c r="AU520" s="169" t="s">
        <v>88</v>
      </c>
      <c r="AY520" s="17" t="s">
        <v>222</v>
      </c>
      <c r="BE520" s="170">
        <f>IF(N520="základná",J520,0)</f>
        <v>0</v>
      </c>
      <c r="BF520" s="170">
        <f>IF(N520="znížená",J520,0)</f>
        <v>0</v>
      </c>
      <c r="BG520" s="170">
        <f>IF(N520="zákl. prenesená",J520,0)</f>
        <v>0</v>
      </c>
      <c r="BH520" s="170">
        <f>IF(N520="zníž. prenesená",J520,0)</f>
        <v>0</v>
      </c>
      <c r="BI520" s="170">
        <f>IF(N520="nulová",J520,0)</f>
        <v>0</v>
      </c>
      <c r="BJ520" s="17" t="s">
        <v>88</v>
      </c>
      <c r="BK520" s="171">
        <f>ROUND(I520*H520,3)</f>
        <v>0</v>
      </c>
      <c r="BL520" s="17" t="s">
        <v>229</v>
      </c>
      <c r="BM520" s="169" t="s">
        <v>716</v>
      </c>
    </row>
    <row r="521" spans="2:65" s="12" customFormat="1" ht="11.25">
      <c r="B521" s="172"/>
      <c r="D521" s="173" t="s">
        <v>231</v>
      </c>
      <c r="E521" s="174" t="s">
        <v>0</v>
      </c>
      <c r="F521" s="175" t="s">
        <v>688</v>
      </c>
      <c r="H521" s="174" t="s">
        <v>0</v>
      </c>
      <c r="I521" s="176"/>
      <c r="L521" s="172"/>
      <c r="M521" s="177"/>
      <c r="N521" s="178"/>
      <c r="O521" s="178"/>
      <c r="P521" s="178"/>
      <c r="Q521" s="178"/>
      <c r="R521" s="178"/>
      <c r="S521" s="178"/>
      <c r="T521" s="179"/>
      <c r="AT521" s="174" t="s">
        <v>231</v>
      </c>
      <c r="AU521" s="174" t="s">
        <v>88</v>
      </c>
      <c r="AV521" s="12" t="s">
        <v>81</v>
      </c>
      <c r="AW521" s="12" t="s">
        <v>28</v>
      </c>
      <c r="AX521" s="12" t="s">
        <v>73</v>
      </c>
      <c r="AY521" s="174" t="s">
        <v>222</v>
      </c>
    </row>
    <row r="522" spans="2:65" s="13" customFormat="1" ht="11.25">
      <c r="B522" s="180"/>
      <c r="D522" s="173" t="s">
        <v>231</v>
      </c>
      <c r="E522" s="181" t="s">
        <v>0</v>
      </c>
      <c r="F522" s="182" t="s">
        <v>689</v>
      </c>
      <c r="H522" s="183">
        <v>35.305</v>
      </c>
      <c r="I522" s="184"/>
      <c r="L522" s="180"/>
      <c r="M522" s="185"/>
      <c r="N522" s="186"/>
      <c r="O522" s="186"/>
      <c r="P522" s="186"/>
      <c r="Q522" s="186"/>
      <c r="R522" s="186"/>
      <c r="S522" s="186"/>
      <c r="T522" s="187"/>
      <c r="AT522" s="181" t="s">
        <v>231</v>
      </c>
      <c r="AU522" s="181" t="s">
        <v>88</v>
      </c>
      <c r="AV522" s="13" t="s">
        <v>88</v>
      </c>
      <c r="AW522" s="13" t="s">
        <v>28</v>
      </c>
      <c r="AX522" s="13" t="s">
        <v>73</v>
      </c>
      <c r="AY522" s="181" t="s">
        <v>222</v>
      </c>
    </row>
    <row r="523" spans="2:65" s="13" customFormat="1" ht="11.25">
      <c r="B523" s="180"/>
      <c r="D523" s="173" t="s">
        <v>231</v>
      </c>
      <c r="E523" s="181" t="s">
        <v>0</v>
      </c>
      <c r="F523" s="182" t="s">
        <v>690</v>
      </c>
      <c r="H523" s="183">
        <v>1.5840000000000001</v>
      </c>
      <c r="I523" s="184"/>
      <c r="L523" s="180"/>
      <c r="M523" s="185"/>
      <c r="N523" s="186"/>
      <c r="O523" s="186"/>
      <c r="P523" s="186"/>
      <c r="Q523" s="186"/>
      <c r="R523" s="186"/>
      <c r="S523" s="186"/>
      <c r="T523" s="187"/>
      <c r="AT523" s="181" t="s">
        <v>231</v>
      </c>
      <c r="AU523" s="181" t="s">
        <v>88</v>
      </c>
      <c r="AV523" s="13" t="s">
        <v>88</v>
      </c>
      <c r="AW523" s="13" t="s">
        <v>28</v>
      </c>
      <c r="AX523" s="13" t="s">
        <v>73</v>
      </c>
      <c r="AY523" s="181" t="s">
        <v>222</v>
      </c>
    </row>
    <row r="524" spans="2:65" s="13" customFormat="1" ht="11.25">
      <c r="B524" s="180"/>
      <c r="D524" s="173" t="s">
        <v>231</v>
      </c>
      <c r="E524" s="181" t="s">
        <v>0</v>
      </c>
      <c r="F524" s="182" t="s">
        <v>691</v>
      </c>
      <c r="H524" s="183">
        <v>1.4</v>
      </c>
      <c r="I524" s="184"/>
      <c r="L524" s="180"/>
      <c r="M524" s="185"/>
      <c r="N524" s="186"/>
      <c r="O524" s="186"/>
      <c r="P524" s="186"/>
      <c r="Q524" s="186"/>
      <c r="R524" s="186"/>
      <c r="S524" s="186"/>
      <c r="T524" s="187"/>
      <c r="AT524" s="181" t="s">
        <v>231</v>
      </c>
      <c r="AU524" s="181" t="s">
        <v>88</v>
      </c>
      <c r="AV524" s="13" t="s">
        <v>88</v>
      </c>
      <c r="AW524" s="13" t="s">
        <v>28</v>
      </c>
      <c r="AX524" s="13" t="s">
        <v>73</v>
      </c>
      <c r="AY524" s="181" t="s">
        <v>222</v>
      </c>
    </row>
    <row r="525" spans="2:65" s="13" customFormat="1" ht="11.25">
      <c r="B525" s="180"/>
      <c r="D525" s="173" t="s">
        <v>231</v>
      </c>
      <c r="E525" s="181" t="s">
        <v>0</v>
      </c>
      <c r="F525" s="182" t="s">
        <v>692</v>
      </c>
      <c r="H525" s="183">
        <v>1.1879999999999999</v>
      </c>
      <c r="I525" s="184"/>
      <c r="L525" s="180"/>
      <c r="M525" s="185"/>
      <c r="N525" s="186"/>
      <c r="O525" s="186"/>
      <c r="P525" s="186"/>
      <c r="Q525" s="186"/>
      <c r="R525" s="186"/>
      <c r="S525" s="186"/>
      <c r="T525" s="187"/>
      <c r="AT525" s="181" t="s">
        <v>231</v>
      </c>
      <c r="AU525" s="181" t="s">
        <v>88</v>
      </c>
      <c r="AV525" s="13" t="s">
        <v>88</v>
      </c>
      <c r="AW525" s="13" t="s">
        <v>28</v>
      </c>
      <c r="AX525" s="13" t="s">
        <v>73</v>
      </c>
      <c r="AY525" s="181" t="s">
        <v>222</v>
      </c>
    </row>
    <row r="526" spans="2:65" s="13" customFormat="1" ht="11.25">
      <c r="B526" s="180"/>
      <c r="D526" s="173" t="s">
        <v>231</v>
      </c>
      <c r="E526" s="181" t="s">
        <v>0</v>
      </c>
      <c r="F526" s="182" t="s">
        <v>693</v>
      </c>
      <c r="H526" s="183">
        <v>2.91</v>
      </c>
      <c r="I526" s="184"/>
      <c r="L526" s="180"/>
      <c r="M526" s="185"/>
      <c r="N526" s="186"/>
      <c r="O526" s="186"/>
      <c r="P526" s="186"/>
      <c r="Q526" s="186"/>
      <c r="R526" s="186"/>
      <c r="S526" s="186"/>
      <c r="T526" s="187"/>
      <c r="AT526" s="181" t="s">
        <v>231</v>
      </c>
      <c r="AU526" s="181" t="s">
        <v>88</v>
      </c>
      <c r="AV526" s="13" t="s">
        <v>88</v>
      </c>
      <c r="AW526" s="13" t="s">
        <v>28</v>
      </c>
      <c r="AX526" s="13" t="s">
        <v>73</v>
      </c>
      <c r="AY526" s="181" t="s">
        <v>222</v>
      </c>
    </row>
    <row r="527" spans="2:65" s="13" customFormat="1" ht="11.25">
      <c r="B527" s="180"/>
      <c r="D527" s="173" t="s">
        <v>231</v>
      </c>
      <c r="E527" s="181" t="s">
        <v>0</v>
      </c>
      <c r="F527" s="182" t="s">
        <v>694</v>
      </c>
      <c r="H527" s="183">
        <v>0.66</v>
      </c>
      <c r="I527" s="184"/>
      <c r="L527" s="180"/>
      <c r="M527" s="185"/>
      <c r="N527" s="186"/>
      <c r="O527" s="186"/>
      <c r="P527" s="186"/>
      <c r="Q527" s="186"/>
      <c r="R527" s="186"/>
      <c r="S527" s="186"/>
      <c r="T527" s="187"/>
      <c r="AT527" s="181" t="s">
        <v>231</v>
      </c>
      <c r="AU527" s="181" t="s">
        <v>88</v>
      </c>
      <c r="AV527" s="13" t="s">
        <v>88</v>
      </c>
      <c r="AW527" s="13" t="s">
        <v>28</v>
      </c>
      <c r="AX527" s="13" t="s">
        <v>73</v>
      </c>
      <c r="AY527" s="181" t="s">
        <v>222</v>
      </c>
    </row>
    <row r="528" spans="2:65" s="13" customFormat="1" ht="11.25">
      <c r="B528" s="180"/>
      <c r="D528" s="173" t="s">
        <v>231</v>
      </c>
      <c r="E528" s="181" t="s">
        <v>0</v>
      </c>
      <c r="F528" s="182" t="s">
        <v>695</v>
      </c>
      <c r="H528" s="183">
        <v>20.57</v>
      </c>
      <c r="I528" s="184"/>
      <c r="L528" s="180"/>
      <c r="M528" s="185"/>
      <c r="N528" s="186"/>
      <c r="O528" s="186"/>
      <c r="P528" s="186"/>
      <c r="Q528" s="186"/>
      <c r="R528" s="186"/>
      <c r="S528" s="186"/>
      <c r="T528" s="187"/>
      <c r="AT528" s="181" t="s">
        <v>231</v>
      </c>
      <c r="AU528" s="181" t="s">
        <v>88</v>
      </c>
      <c r="AV528" s="13" t="s">
        <v>88</v>
      </c>
      <c r="AW528" s="13" t="s">
        <v>28</v>
      </c>
      <c r="AX528" s="13" t="s">
        <v>73</v>
      </c>
      <c r="AY528" s="181" t="s">
        <v>222</v>
      </c>
    </row>
    <row r="529" spans="2:51" s="13" customFormat="1" ht="11.25">
      <c r="B529" s="180"/>
      <c r="D529" s="173" t="s">
        <v>231</v>
      </c>
      <c r="E529" s="181" t="s">
        <v>0</v>
      </c>
      <c r="F529" s="182" t="s">
        <v>696</v>
      </c>
      <c r="H529" s="183">
        <v>14.07</v>
      </c>
      <c r="I529" s="184"/>
      <c r="L529" s="180"/>
      <c r="M529" s="185"/>
      <c r="N529" s="186"/>
      <c r="O529" s="186"/>
      <c r="P529" s="186"/>
      <c r="Q529" s="186"/>
      <c r="R529" s="186"/>
      <c r="S529" s="186"/>
      <c r="T529" s="187"/>
      <c r="AT529" s="181" t="s">
        <v>231</v>
      </c>
      <c r="AU529" s="181" t="s">
        <v>88</v>
      </c>
      <c r="AV529" s="13" t="s">
        <v>88</v>
      </c>
      <c r="AW529" s="13" t="s">
        <v>28</v>
      </c>
      <c r="AX529" s="13" t="s">
        <v>73</v>
      </c>
      <c r="AY529" s="181" t="s">
        <v>222</v>
      </c>
    </row>
    <row r="530" spans="2:51" s="13" customFormat="1" ht="11.25">
      <c r="B530" s="180"/>
      <c r="D530" s="173" t="s">
        <v>231</v>
      </c>
      <c r="E530" s="181" t="s">
        <v>0</v>
      </c>
      <c r="F530" s="182" t="s">
        <v>697</v>
      </c>
      <c r="H530" s="183">
        <v>0.39600000000000002</v>
      </c>
      <c r="I530" s="184"/>
      <c r="L530" s="180"/>
      <c r="M530" s="185"/>
      <c r="N530" s="186"/>
      <c r="O530" s="186"/>
      <c r="P530" s="186"/>
      <c r="Q530" s="186"/>
      <c r="R530" s="186"/>
      <c r="S530" s="186"/>
      <c r="T530" s="187"/>
      <c r="AT530" s="181" t="s">
        <v>231</v>
      </c>
      <c r="AU530" s="181" t="s">
        <v>88</v>
      </c>
      <c r="AV530" s="13" t="s">
        <v>88</v>
      </c>
      <c r="AW530" s="13" t="s">
        <v>28</v>
      </c>
      <c r="AX530" s="13" t="s">
        <v>73</v>
      </c>
      <c r="AY530" s="181" t="s">
        <v>222</v>
      </c>
    </row>
    <row r="531" spans="2:51" s="13" customFormat="1" ht="11.25">
      <c r="B531" s="180"/>
      <c r="D531" s="173" t="s">
        <v>231</v>
      </c>
      <c r="E531" s="181" t="s">
        <v>0</v>
      </c>
      <c r="F531" s="182" t="s">
        <v>698</v>
      </c>
      <c r="H531" s="183">
        <v>15.54</v>
      </c>
      <c r="I531" s="184"/>
      <c r="L531" s="180"/>
      <c r="M531" s="185"/>
      <c r="N531" s="186"/>
      <c r="O531" s="186"/>
      <c r="P531" s="186"/>
      <c r="Q531" s="186"/>
      <c r="R531" s="186"/>
      <c r="S531" s="186"/>
      <c r="T531" s="187"/>
      <c r="AT531" s="181" t="s">
        <v>231</v>
      </c>
      <c r="AU531" s="181" t="s">
        <v>88</v>
      </c>
      <c r="AV531" s="13" t="s">
        <v>88</v>
      </c>
      <c r="AW531" s="13" t="s">
        <v>28</v>
      </c>
      <c r="AX531" s="13" t="s">
        <v>73</v>
      </c>
      <c r="AY531" s="181" t="s">
        <v>222</v>
      </c>
    </row>
    <row r="532" spans="2:51" s="13" customFormat="1" ht="11.25">
      <c r="B532" s="180"/>
      <c r="D532" s="173" t="s">
        <v>231</v>
      </c>
      <c r="E532" s="181" t="s">
        <v>0</v>
      </c>
      <c r="F532" s="182" t="s">
        <v>699</v>
      </c>
      <c r="H532" s="183">
        <v>0.52800000000000002</v>
      </c>
      <c r="I532" s="184"/>
      <c r="L532" s="180"/>
      <c r="M532" s="185"/>
      <c r="N532" s="186"/>
      <c r="O532" s="186"/>
      <c r="P532" s="186"/>
      <c r="Q532" s="186"/>
      <c r="R532" s="186"/>
      <c r="S532" s="186"/>
      <c r="T532" s="187"/>
      <c r="AT532" s="181" t="s">
        <v>231</v>
      </c>
      <c r="AU532" s="181" t="s">
        <v>88</v>
      </c>
      <c r="AV532" s="13" t="s">
        <v>88</v>
      </c>
      <c r="AW532" s="13" t="s">
        <v>28</v>
      </c>
      <c r="AX532" s="13" t="s">
        <v>73</v>
      </c>
      <c r="AY532" s="181" t="s">
        <v>222</v>
      </c>
    </row>
    <row r="533" spans="2:51" s="13" customFormat="1" ht="11.25">
      <c r="B533" s="180"/>
      <c r="D533" s="173" t="s">
        <v>231</v>
      </c>
      <c r="E533" s="181" t="s">
        <v>0</v>
      </c>
      <c r="F533" s="182" t="s">
        <v>700</v>
      </c>
      <c r="H533" s="183">
        <v>30.97</v>
      </c>
      <c r="I533" s="184"/>
      <c r="L533" s="180"/>
      <c r="M533" s="185"/>
      <c r="N533" s="186"/>
      <c r="O533" s="186"/>
      <c r="P533" s="186"/>
      <c r="Q533" s="186"/>
      <c r="R533" s="186"/>
      <c r="S533" s="186"/>
      <c r="T533" s="187"/>
      <c r="AT533" s="181" t="s">
        <v>231</v>
      </c>
      <c r="AU533" s="181" t="s">
        <v>88</v>
      </c>
      <c r="AV533" s="13" t="s">
        <v>88</v>
      </c>
      <c r="AW533" s="13" t="s">
        <v>28</v>
      </c>
      <c r="AX533" s="13" t="s">
        <v>73</v>
      </c>
      <c r="AY533" s="181" t="s">
        <v>222</v>
      </c>
    </row>
    <row r="534" spans="2:51" s="13" customFormat="1" ht="11.25">
      <c r="B534" s="180"/>
      <c r="D534" s="173" t="s">
        <v>231</v>
      </c>
      <c r="E534" s="181" t="s">
        <v>0</v>
      </c>
      <c r="F534" s="182" t="s">
        <v>701</v>
      </c>
      <c r="H534" s="183">
        <v>0.92400000000000004</v>
      </c>
      <c r="I534" s="184"/>
      <c r="L534" s="180"/>
      <c r="M534" s="185"/>
      <c r="N534" s="186"/>
      <c r="O534" s="186"/>
      <c r="P534" s="186"/>
      <c r="Q534" s="186"/>
      <c r="R534" s="186"/>
      <c r="S534" s="186"/>
      <c r="T534" s="187"/>
      <c r="AT534" s="181" t="s">
        <v>231</v>
      </c>
      <c r="AU534" s="181" t="s">
        <v>88</v>
      </c>
      <c r="AV534" s="13" t="s">
        <v>88</v>
      </c>
      <c r="AW534" s="13" t="s">
        <v>28</v>
      </c>
      <c r="AX534" s="13" t="s">
        <v>73</v>
      </c>
      <c r="AY534" s="181" t="s">
        <v>222</v>
      </c>
    </row>
    <row r="535" spans="2:51" s="13" customFormat="1" ht="11.25">
      <c r="B535" s="180"/>
      <c r="D535" s="173" t="s">
        <v>231</v>
      </c>
      <c r="E535" s="181" t="s">
        <v>0</v>
      </c>
      <c r="F535" s="182" t="s">
        <v>702</v>
      </c>
      <c r="H535" s="183">
        <v>23.085000000000001</v>
      </c>
      <c r="I535" s="184"/>
      <c r="L535" s="180"/>
      <c r="M535" s="185"/>
      <c r="N535" s="186"/>
      <c r="O535" s="186"/>
      <c r="P535" s="186"/>
      <c r="Q535" s="186"/>
      <c r="R535" s="186"/>
      <c r="S535" s="186"/>
      <c r="T535" s="187"/>
      <c r="AT535" s="181" t="s">
        <v>231</v>
      </c>
      <c r="AU535" s="181" t="s">
        <v>88</v>
      </c>
      <c r="AV535" s="13" t="s">
        <v>88</v>
      </c>
      <c r="AW535" s="13" t="s">
        <v>28</v>
      </c>
      <c r="AX535" s="13" t="s">
        <v>73</v>
      </c>
      <c r="AY535" s="181" t="s">
        <v>222</v>
      </c>
    </row>
    <row r="536" spans="2:51" s="13" customFormat="1" ht="11.25">
      <c r="B536" s="180"/>
      <c r="D536" s="173" t="s">
        <v>231</v>
      </c>
      <c r="E536" s="181" t="s">
        <v>0</v>
      </c>
      <c r="F536" s="182" t="s">
        <v>691</v>
      </c>
      <c r="H536" s="183">
        <v>1.4</v>
      </c>
      <c r="I536" s="184"/>
      <c r="L536" s="180"/>
      <c r="M536" s="185"/>
      <c r="N536" s="186"/>
      <c r="O536" s="186"/>
      <c r="P536" s="186"/>
      <c r="Q536" s="186"/>
      <c r="R536" s="186"/>
      <c r="S536" s="186"/>
      <c r="T536" s="187"/>
      <c r="AT536" s="181" t="s">
        <v>231</v>
      </c>
      <c r="AU536" s="181" t="s">
        <v>88</v>
      </c>
      <c r="AV536" s="13" t="s">
        <v>88</v>
      </c>
      <c r="AW536" s="13" t="s">
        <v>28</v>
      </c>
      <c r="AX536" s="13" t="s">
        <v>73</v>
      </c>
      <c r="AY536" s="181" t="s">
        <v>222</v>
      </c>
    </row>
    <row r="537" spans="2:51" s="13" customFormat="1" ht="11.25">
      <c r="B537" s="180"/>
      <c r="D537" s="173" t="s">
        <v>231</v>
      </c>
      <c r="E537" s="181" t="s">
        <v>0</v>
      </c>
      <c r="F537" s="182" t="s">
        <v>703</v>
      </c>
      <c r="H537" s="183">
        <v>16.725000000000001</v>
      </c>
      <c r="I537" s="184"/>
      <c r="L537" s="180"/>
      <c r="M537" s="185"/>
      <c r="N537" s="186"/>
      <c r="O537" s="186"/>
      <c r="P537" s="186"/>
      <c r="Q537" s="186"/>
      <c r="R537" s="186"/>
      <c r="S537" s="186"/>
      <c r="T537" s="187"/>
      <c r="AT537" s="181" t="s">
        <v>231</v>
      </c>
      <c r="AU537" s="181" t="s">
        <v>88</v>
      </c>
      <c r="AV537" s="13" t="s">
        <v>88</v>
      </c>
      <c r="AW537" s="13" t="s">
        <v>28</v>
      </c>
      <c r="AX537" s="13" t="s">
        <v>73</v>
      </c>
      <c r="AY537" s="181" t="s">
        <v>222</v>
      </c>
    </row>
    <row r="538" spans="2:51" s="12" customFormat="1" ht="11.25">
      <c r="B538" s="172"/>
      <c r="D538" s="173" t="s">
        <v>231</v>
      </c>
      <c r="E538" s="174" t="s">
        <v>0</v>
      </c>
      <c r="F538" s="175" t="s">
        <v>711</v>
      </c>
      <c r="H538" s="174" t="s">
        <v>0</v>
      </c>
      <c r="I538" s="176"/>
      <c r="L538" s="172"/>
      <c r="M538" s="177"/>
      <c r="N538" s="178"/>
      <c r="O538" s="178"/>
      <c r="P538" s="178"/>
      <c r="Q538" s="178"/>
      <c r="R538" s="178"/>
      <c r="S538" s="178"/>
      <c r="T538" s="179"/>
      <c r="AT538" s="174" t="s">
        <v>231</v>
      </c>
      <c r="AU538" s="174" t="s">
        <v>88</v>
      </c>
      <c r="AV538" s="12" t="s">
        <v>81</v>
      </c>
      <c r="AW538" s="12" t="s">
        <v>28</v>
      </c>
      <c r="AX538" s="12" t="s">
        <v>73</v>
      </c>
      <c r="AY538" s="174" t="s">
        <v>222</v>
      </c>
    </row>
    <row r="539" spans="2:51" s="12" customFormat="1" ht="11.25">
      <c r="B539" s="172"/>
      <c r="D539" s="173" t="s">
        <v>231</v>
      </c>
      <c r="E539" s="174" t="s">
        <v>0</v>
      </c>
      <c r="F539" s="175" t="s">
        <v>669</v>
      </c>
      <c r="H539" s="174" t="s">
        <v>0</v>
      </c>
      <c r="I539" s="176"/>
      <c r="L539" s="172"/>
      <c r="M539" s="177"/>
      <c r="N539" s="178"/>
      <c r="O539" s="178"/>
      <c r="P539" s="178"/>
      <c r="Q539" s="178"/>
      <c r="R539" s="178"/>
      <c r="S539" s="178"/>
      <c r="T539" s="179"/>
      <c r="AT539" s="174" t="s">
        <v>231</v>
      </c>
      <c r="AU539" s="174" t="s">
        <v>88</v>
      </c>
      <c r="AV539" s="12" t="s">
        <v>81</v>
      </c>
      <c r="AW539" s="12" t="s">
        <v>28</v>
      </c>
      <c r="AX539" s="12" t="s">
        <v>73</v>
      </c>
      <c r="AY539" s="174" t="s">
        <v>222</v>
      </c>
    </row>
    <row r="540" spans="2:51" s="13" customFormat="1" ht="11.25">
      <c r="B540" s="180"/>
      <c r="D540" s="173" t="s">
        <v>231</v>
      </c>
      <c r="E540" s="181" t="s">
        <v>0</v>
      </c>
      <c r="F540" s="182" t="s">
        <v>670</v>
      </c>
      <c r="H540" s="183">
        <v>3.0750000000000002</v>
      </c>
      <c r="I540" s="184"/>
      <c r="L540" s="180"/>
      <c r="M540" s="185"/>
      <c r="N540" s="186"/>
      <c r="O540" s="186"/>
      <c r="P540" s="186"/>
      <c r="Q540" s="186"/>
      <c r="R540" s="186"/>
      <c r="S540" s="186"/>
      <c r="T540" s="187"/>
      <c r="AT540" s="181" t="s">
        <v>231</v>
      </c>
      <c r="AU540" s="181" t="s">
        <v>88</v>
      </c>
      <c r="AV540" s="13" t="s">
        <v>88</v>
      </c>
      <c r="AW540" s="13" t="s">
        <v>28</v>
      </c>
      <c r="AX540" s="13" t="s">
        <v>73</v>
      </c>
      <c r="AY540" s="181" t="s">
        <v>222</v>
      </c>
    </row>
    <row r="541" spans="2:51" s="13" customFormat="1" ht="11.25">
      <c r="B541" s="180"/>
      <c r="D541" s="173" t="s">
        <v>231</v>
      </c>
      <c r="E541" s="181" t="s">
        <v>0</v>
      </c>
      <c r="F541" s="182" t="s">
        <v>671</v>
      </c>
      <c r="H541" s="183">
        <v>9.9290000000000003</v>
      </c>
      <c r="I541" s="184"/>
      <c r="L541" s="180"/>
      <c r="M541" s="185"/>
      <c r="N541" s="186"/>
      <c r="O541" s="186"/>
      <c r="P541" s="186"/>
      <c r="Q541" s="186"/>
      <c r="R541" s="186"/>
      <c r="S541" s="186"/>
      <c r="T541" s="187"/>
      <c r="AT541" s="181" t="s">
        <v>231</v>
      </c>
      <c r="AU541" s="181" t="s">
        <v>88</v>
      </c>
      <c r="AV541" s="13" t="s">
        <v>88</v>
      </c>
      <c r="AW541" s="13" t="s">
        <v>28</v>
      </c>
      <c r="AX541" s="13" t="s">
        <v>73</v>
      </c>
      <c r="AY541" s="181" t="s">
        <v>222</v>
      </c>
    </row>
    <row r="542" spans="2:51" s="13" customFormat="1" ht="11.25">
      <c r="B542" s="180"/>
      <c r="D542" s="173" t="s">
        <v>231</v>
      </c>
      <c r="E542" s="181" t="s">
        <v>0</v>
      </c>
      <c r="F542" s="182" t="s">
        <v>672</v>
      </c>
      <c r="H542" s="183">
        <v>1.998</v>
      </c>
      <c r="I542" s="184"/>
      <c r="L542" s="180"/>
      <c r="M542" s="185"/>
      <c r="N542" s="186"/>
      <c r="O542" s="186"/>
      <c r="P542" s="186"/>
      <c r="Q542" s="186"/>
      <c r="R542" s="186"/>
      <c r="S542" s="186"/>
      <c r="T542" s="187"/>
      <c r="AT542" s="181" t="s">
        <v>231</v>
      </c>
      <c r="AU542" s="181" t="s">
        <v>88</v>
      </c>
      <c r="AV542" s="13" t="s">
        <v>88</v>
      </c>
      <c r="AW542" s="13" t="s">
        <v>28</v>
      </c>
      <c r="AX542" s="13" t="s">
        <v>73</v>
      </c>
      <c r="AY542" s="181" t="s">
        <v>222</v>
      </c>
    </row>
    <row r="543" spans="2:51" s="13" customFormat="1" ht="11.25">
      <c r="B543" s="180"/>
      <c r="D543" s="173" t="s">
        <v>231</v>
      </c>
      <c r="E543" s="181" t="s">
        <v>0</v>
      </c>
      <c r="F543" s="182" t="s">
        <v>673</v>
      </c>
      <c r="H543" s="183">
        <v>2.714</v>
      </c>
      <c r="I543" s="184"/>
      <c r="L543" s="180"/>
      <c r="M543" s="185"/>
      <c r="N543" s="186"/>
      <c r="O543" s="186"/>
      <c r="P543" s="186"/>
      <c r="Q543" s="186"/>
      <c r="R543" s="186"/>
      <c r="S543" s="186"/>
      <c r="T543" s="187"/>
      <c r="AT543" s="181" t="s">
        <v>231</v>
      </c>
      <c r="AU543" s="181" t="s">
        <v>88</v>
      </c>
      <c r="AV543" s="13" t="s">
        <v>88</v>
      </c>
      <c r="AW543" s="13" t="s">
        <v>28</v>
      </c>
      <c r="AX543" s="13" t="s">
        <v>73</v>
      </c>
      <c r="AY543" s="181" t="s">
        <v>222</v>
      </c>
    </row>
    <row r="544" spans="2:51" s="13" customFormat="1" ht="11.25">
      <c r="B544" s="180"/>
      <c r="D544" s="173" t="s">
        <v>231</v>
      </c>
      <c r="E544" s="181" t="s">
        <v>0</v>
      </c>
      <c r="F544" s="182" t="s">
        <v>674</v>
      </c>
      <c r="H544" s="183">
        <v>5.43</v>
      </c>
      <c r="I544" s="184"/>
      <c r="L544" s="180"/>
      <c r="M544" s="185"/>
      <c r="N544" s="186"/>
      <c r="O544" s="186"/>
      <c r="P544" s="186"/>
      <c r="Q544" s="186"/>
      <c r="R544" s="186"/>
      <c r="S544" s="186"/>
      <c r="T544" s="187"/>
      <c r="AT544" s="181" t="s">
        <v>231</v>
      </c>
      <c r="AU544" s="181" t="s">
        <v>88</v>
      </c>
      <c r="AV544" s="13" t="s">
        <v>88</v>
      </c>
      <c r="AW544" s="13" t="s">
        <v>28</v>
      </c>
      <c r="AX544" s="13" t="s">
        <v>73</v>
      </c>
      <c r="AY544" s="181" t="s">
        <v>222</v>
      </c>
    </row>
    <row r="545" spans="2:65" s="13" customFormat="1" ht="11.25">
      <c r="B545" s="180"/>
      <c r="D545" s="173" t="s">
        <v>231</v>
      </c>
      <c r="E545" s="181" t="s">
        <v>0</v>
      </c>
      <c r="F545" s="182" t="s">
        <v>675</v>
      </c>
      <c r="H545" s="183">
        <v>6.39</v>
      </c>
      <c r="I545" s="184"/>
      <c r="L545" s="180"/>
      <c r="M545" s="185"/>
      <c r="N545" s="186"/>
      <c r="O545" s="186"/>
      <c r="P545" s="186"/>
      <c r="Q545" s="186"/>
      <c r="R545" s="186"/>
      <c r="S545" s="186"/>
      <c r="T545" s="187"/>
      <c r="AT545" s="181" t="s">
        <v>231</v>
      </c>
      <c r="AU545" s="181" t="s">
        <v>88</v>
      </c>
      <c r="AV545" s="13" t="s">
        <v>88</v>
      </c>
      <c r="AW545" s="13" t="s">
        <v>28</v>
      </c>
      <c r="AX545" s="13" t="s">
        <v>73</v>
      </c>
      <c r="AY545" s="181" t="s">
        <v>222</v>
      </c>
    </row>
    <row r="546" spans="2:65" s="12" customFormat="1" ht="11.25">
      <c r="B546" s="172"/>
      <c r="D546" s="173" t="s">
        <v>231</v>
      </c>
      <c r="E546" s="174" t="s">
        <v>0</v>
      </c>
      <c r="F546" s="175" t="s">
        <v>676</v>
      </c>
      <c r="H546" s="174" t="s">
        <v>0</v>
      </c>
      <c r="I546" s="176"/>
      <c r="L546" s="172"/>
      <c r="M546" s="177"/>
      <c r="N546" s="178"/>
      <c r="O546" s="178"/>
      <c r="P546" s="178"/>
      <c r="Q546" s="178"/>
      <c r="R546" s="178"/>
      <c r="S546" s="178"/>
      <c r="T546" s="179"/>
      <c r="AT546" s="174" t="s">
        <v>231</v>
      </c>
      <c r="AU546" s="174" t="s">
        <v>88</v>
      </c>
      <c r="AV546" s="12" t="s">
        <v>81</v>
      </c>
      <c r="AW546" s="12" t="s">
        <v>28</v>
      </c>
      <c r="AX546" s="12" t="s">
        <v>73</v>
      </c>
      <c r="AY546" s="174" t="s">
        <v>222</v>
      </c>
    </row>
    <row r="547" spans="2:65" s="13" customFormat="1" ht="11.25">
      <c r="B547" s="180"/>
      <c r="D547" s="173" t="s">
        <v>231</v>
      </c>
      <c r="E547" s="181" t="s">
        <v>0</v>
      </c>
      <c r="F547" s="182" t="s">
        <v>478</v>
      </c>
      <c r="H547" s="183">
        <v>7.05</v>
      </c>
      <c r="I547" s="184"/>
      <c r="L547" s="180"/>
      <c r="M547" s="185"/>
      <c r="N547" s="186"/>
      <c r="O547" s="186"/>
      <c r="P547" s="186"/>
      <c r="Q547" s="186"/>
      <c r="R547" s="186"/>
      <c r="S547" s="186"/>
      <c r="T547" s="187"/>
      <c r="AT547" s="181" t="s">
        <v>231</v>
      </c>
      <c r="AU547" s="181" t="s">
        <v>88</v>
      </c>
      <c r="AV547" s="13" t="s">
        <v>88</v>
      </c>
      <c r="AW547" s="13" t="s">
        <v>28</v>
      </c>
      <c r="AX547" s="13" t="s">
        <v>73</v>
      </c>
      <c r="AY547" s="181" t="s">
        <v>222</v>
      </c>
    </row>
    <row r="548" spans="2:65" s="13" customFormat="1" ht="11.25">
      <c r="B548" s="180"/>
      <c r="D548" s="173" t="s">
        <v>231</v>
      </c>
      <c r="E548" s="181" t="s">
        <v>0</v>
      </c>
      <c r="F548" s="182" t="s">
        <v>479</v>
      </c>
      <c r="H548" s="183">
        <v>-3.625</v>
      </c>
      <c r="I548" s="184"/>
      <c r="L548" s="180"/>
      <c r="M548" s="185"/>
      <c r="N548" s="186"/>
      <c r="O548" s="186"/>
      <c r="P548" s="186"/>
      <c r="Q548" s="186"/>
      <c r="R548" s="186"/>
      <c r="S548" s="186"/>
      <c r="T548" s="187"/>
      <c r="AT548" s="181" t="s">
        <v>231</v>
      </c>
      <c r="AU548" s="181" t="s">
        <v>88</v>
      </c>
      <c r="AV548" s="13" t="s">
        <v>88</v>
      </c>
      <c r="AW548" s="13" t="s">
        <v>28</v>
      </c>
      <c r="AX548" s="13" t="s">
        <v>73</v>
      </c>
      <c r="AY548" s="181" t="s">
        <v>222</v>
      </c>
    </row>
    <row r="549" spans="2:65" s="13" customFormat="1" ht="11.25">
      <c r="B549" s="180"/>
      <c r="D549" s="173" t="s">
        <v>231</v>
      </c>
      <c r="E549" s="181" t="s">
        <v>0</v>
      </c>
      <c r="F549" s="182" t="s">
        <v>677</v>
      </c>
      <c r="H549" s="183">
        <v>0.91800000000000004</v>
      </c>
      <c r="I549" s="184"/>
      <c r="L549" s="180"/>
      <c r="M549" s="185"/>
      <c r="N549" s="186"/>
      <c r="O549" s="186"/>
      <c r="P549" s="186"/>
      <c r="Q549" s="186"/>
      <c r="R549" s="186"/>
      <c r="S549" s="186"/>
      <c r="T549" s="187"/>
      <c r="AT549" s="181" t="s">
        <v>231</v>
      </c>
      <c r="AU549" s="181" t="s">
        <v>88</v>
      </c>
      <c r="AV549" s="13" t="s">
        <v>88</v>
      </c>
      <c r="AW549" s="13" t="s">
        <v>28</v>
      </c>
      <c r="AX549" s="13" t="s">
        <v>73</v>
      </c>
      <c r="AY549" s="181" t="s">
        <v>222</v>
      </c>
    </row>
    <row r="550" spans="2:65" s="13" customFormat="1" ht="11.25">
      <c r="B550" s="180"/>
      <c r="D550" s="173" t="s">
        <v>231</v>
      </c>
      <c r="E550" s="181" t="s">
        <v>0</v>
      </c>
      <c r="F550" s="182" t="s">
        <v>480</v>
      </c>
      <c r="H550" s="183">
        <v>1.35</v>
      </c>
      <c r="I550" s="184"/>
      <c r="L550" s="180"/>
      <c r="M550" s="185"/>
      <c r="N550" s="186"/>
      <c r="O550" s="186"/>
      <c r="P550" s="186"/>
      <c r="Q550" s="186"/>
      <c r="R550" s="186"/>
      <c r="S550" s="186"/>
      <c r="T550" s="187"/>
      <c r="AT550" s="181" t="s">
        <v>231</v>
      </c>
      <c r="AU550" s="181" t="s">
        <v>88</v>
      </c>
      <c r="AV550" s="13" t="s">
        <v>88</v>
      </c>
      <c r="AW550" s="13" t="s">
        <v>28</v>
      </c>
      <c r="AX550" s="13" t="s">
        <v>73</v>
      </c>
      <c r="AY550" s="181" t="s">
        <v>222</v>
      </c>
    </row>
    <row r="551" spans="2:65" s="13" customFormat="1" ht="11.25">
      <c r="B551" s="180"/>
      <c r="D551" s="173" t="s">
        <v>231</v>
      </c>
      <c r="E551" s="181" t="s">
        <v>0</v>
      </c>
      <c r="F551" s="182" t="s">
        <v>678</v>
      </c>
      <c r="H551" s="183">
        <v>0.315</v>
      </c>
      <c r="I551" s="184"/>
      <c r="L551" s="180"/>
      <c r="M551" s="185"/>
      <c r="N551" s="186"/>
      <c r="O551" s="186"/>
      <c r="P551" s="186"/>
      <c r="Q551" s="186"/>
      <c r="R551" s="186"/>
      <c r="S551" s="186"/>
      <c r="T551" s="187"/>
      <c r="AT551" s="181" t="s">
        <v>231</v>
      </c>
      <c r="AU551" s="181" t="s">
        <v>88</v>
      </c>
      <c r="AV551" s="13" t="s">
        <v>88</v>
      </c>
      <c r="AW551" s="13" t="s">
        <v>28</v>
      </c>
      <c r="AX551" s="13" t="s">
        <v>73</v>
      </c>
      <c r="AY551" s="181" t="s">
        <v>222</v>
      </c>
    </row>
    <row r="552" spans="2:65" s="13" customFormat="1" ht="11.25">
      <c r="B552" s="180"/>
      <c r="D552" s="173" t="s">
        <v>231</v>
      </c>
      <c r="E552" s="181" t="s">
        <v>0</v>
      </c>
      <c r="F552" s="182" t="s">
        <v>481</v>
      </c>
      <c r="H552" s="183">
        <v>7.35</v>
      </c>
      <c r="I552" s="184"/>
      <c r="L552" s="180"/>
      <c r="M552" s="185"/>
      <c r="N552" s="186"/>
      <c r="O552" s="186"/>
      <c r="P552" s="186"/>
      <c r="Q552" s="186"/>
      <c r="R552" s="186"/>
      <c r="S552" s="186"/>
      <c r="T552" s="187"/>
      <c r="AT552" s="181" t="s">
        <v>231</v>
      </c>
      <c r="AU552" s="181" t="s">
        <v>88</v>
      </c>
      <c r="AV552" s="13" t="s">
        <v>88</v>
      </c>
      <c r="AW552" s="13" t="s">
        <v>28</v>
      </c>
      <c r="AX552" s="13" t="s">
        <v>73</v>
      </c>
      <c r="AY552" s="181" t="s">
        <v>222</v>
      </c>
    </row>
    <row r="553" spans="2:65" s="13" customFormat="1" ht="11.25">
      <c r="B553" s="180"/>
      <c r="D553" s="173" t="s">
        <v>231</v>
      </c>
      <c r="E553" s="181" t="s">
        <v>0</v>
      </c>
      <c r="F553" s="182" t="s">
        <v>479</v>
      </c>
      <c r="H553" s="183">
        <v>-3.625</v>
      </c>
      <c r="I553" s="184"/>
      <c r="L553" s="180"/>
      <c r="M553" s="185"/>
      <c r="N553" s="186"/>
      <c r="O553" s="186"/>
      <c r="P553" s="186"/>
      <c r="Q553" s="186"/>
      <c r="R553" s="186"/>
      <c r="S553" s="186"/>
      <c r="T553" s="187"/>
      <c r="AT553" s="181" t="s">
        <v>231</v>
      </c>
      <c r="AU553" s="181" t="s">
        <v>88</v>
      </c>
      <c r="AV553" s="13" t="s">
        <v>88</v>
      </c>
      <c r="AW553" s="13" t="s">
        <v>28</v>
      </c>
      <c r="AX553" s="13" t="s">
        <v>73</v>
      </c>
      <c r="AY553" s="181" t="s">
        <v>222</v>
      </c>
    </row>
    <row r="554" spans="2:65" s="13" customFormat="1" ht="11.25">
      <c r="B554" s="180"/>
      <c r="D554" s="173" t="s">
        <v>231</v>
      </c>
      <c r="E554" s="181" t="s">
        <v>0</v>
      </c>
      <c r="F554" s="182" t="s">
        <v>677</v>
      </c>
      <c r="H554" s="183">
        <v>0.91800000000000004</v>
      </c>
      <c r="I554" s="184"/>
      <c r="L554" s="180"/>
      <c r="M554" s="185"/>
      <c r="N554" s="186"/>
      <c r="O554" s="186"/>
      <c r="P554" s="186"/>
      <c r="Q554" s="186"/>
      <c r="R554" s="186"/>
      <c r="S554" s="186"/>
      <c r="T554" s="187"/>
      <c r="AT554" s="181" t="s">
        <v>231</v>
      </c>
      <c r="AU554" s="181" t="s">
        <v>88</v>
      </c>
      <c r="AV554" s="13" t="s">
        <v>88</v>
      </c>
      <c r="AW554" s="13" t="s">
        <v>28</v>
      </c>
      <c r="AX554" s="13" t="s">
        <v>73</v>
      </c>
      <c r="AY554" s="181" t="s">
        <v>222</v>
      </c>
    </row>
    <row r="555" spans="2:65" s="13" customFormat="1" ht="11.25">
      <c r="B555" s="180"/>
      <c r="D555" s="173" t="s">
        <v>231</v>
      </c>
      <c r="E555" s="181" t="s">
        <v>0</v>
      </c>
      <c r="F555" s="182" t="s">
        <v>717</v>
      </c>
      <c r="H555" s="183">
        <v>-39.292999999999999</v>
      </c>
      <c r="I555" s="184"/>
      <c r="L555" s="180"/>
      <c r="M555" s="185"/>
      <c r="N555" s="186"/>
      <c r="O555" s="186"/>
      <c r="P555" s="186"/>
      <c r="Q555" s="186"/>
      <c r="R555" s="186"/>
      <c r="S555" s="186"/>
      <c r="T555" s="187"/>
      <c r="AT555" s="181" t="s">
        <v>231</v>
      </c>
      <c r="AU555" s="181" t="s">
        <v>88</v>
      </c>
      <c r="AV555" s="13" t="s">
        <v>88</v>
      </c>
      <c r="AW555" s="13" t="s">
        <v>28</v>
      </c>
      <c r="AX555" s="13" t="s">
        <v>73</v>
      </c>
      <c r="AY555" s="181" t="s">
        <v>222</v>
      </c>
    </row>
    <row r="556" spans="2:65" s="14" customFormat="1" ht="11.25">
      <c r="B556" s="188"/>
      <c r="D556" s="173" t="s">
        <v>231</v>
      </c>
      <c r="E556" s="189" t="s">
        <v>718</v>
      </c>
      <c r="F556" s="190" t="s">
        <v>238</v>
      </c>
      <c r="H556" s="191">
        <v>168.149</v>
      </c>
      <c r="I556" s="192"/>
      <c r="L556" s="188"/>
      <c r="M556" s="193"/>
      <c r="N556" s="194"/>
      <c r="O556" s="194"/>
      <c r="P556" s="194"/>
      <c r="Q556" s="194"/>
      <c r="R556" s="194"/>
      <c r="S556" s="194"/>
      <c r="T556" s="195"/>
      <c r="AT556" s="189" t="s">
        <v>231</v>
      </c>
      <c r="AU556" s="189" t="s">
        <v>88</v>
      </c>
      <c r="AV556" s="14" t="s">
        <v>229</v>
      </c>
      <c r="AW556" s="14" t="s">
        <v>28</v>
      </c>
      <c r="AX556" s="14" t="s">
        <v>81</v>
      </c>
      <c r="AY556" s="189" t="s">
        <v>222</v>
      </c>
    </row>
    <row r="557" spans="2:65" s="1" customFormat="1" ht="24" customHeight="1">
      <c r="B557" s="158"/>
      <c r="C557" s="159" t="s">
        <v>719</v>
      </c>
      <c r="D557" s="159" t="s">
        <v>224</v>
      </c>
      <c r="E557" s="160" t="s">
        <v>720</v>
      </c>
      <c r="F557" s="161" t="s">
        <v>721</v>
      </c>
      <c r="G557" s="162" t="s">
        <v>227</v>
      </c>
      <c r="H557" s="163">
        <v>182.75200000000001</v>
      </c>
      <c r="I557" s="164"/>
      <c r="J557" s="163">
        <f>ROUND(I557*H557,3)</f>
        <v>0</v>
      </c>
      <c r="K557" s="161" t="s">
        <v>228</v>
      </c>
      <c r="L557" s="32"/>
      <c r="M557" s="165" t="s">
        <v>0</v>
      </c>
      <c r="N557" s="166" t="s">
        <v>39</v>
      </c>
      <c r="O557" s="55"/>
      <c r="P557" s="167">
        <f>O557*H557</f>
        <v>0</v>
      </c>
      <c r="Q557" s="167">
        <v>7.3499999999999998E-3</v>
      </c>
      <c r="R557" s="167">
        <f>Q557*H557</f>
        <v>1.3432272000000001</v>
      </c>
      <c r="S557" s="167">
        <v>0</v>
      </c>
      <c r="T557" s="168">
        <f>S557*H557</f>
        <v>0</v>
      </c>
      <c r="AR557" s="169" t="s">
        <v>229</v>
      </c>
      <c r="AT557" s="169" t="s">
        <v>224</v>
      </c>
      <c r="AU557" s="169" t="s">
        <v>88</v>
      </c>
      <c r="AY557" s="17" t="s">
        <v>222</v>
      </c>
      <c r="BE557" s="170">
        <f>IF(N557="základná",J557,0)</f>
        <v>0</v>
      </c>
      <c r="BF557" s="170">
        <f>IF(N557="znížená",J557,0)</f>
        <v>0</v>
      </c>
      <c r="BG557" s="170">
        <f>IF(N557="zákl. prenesená",J557,0)</f>
        <v>0</v>
      </c>
      <c r="BH557" s="170">
        <f>IF(N557="zníž. prenesená",J557,0)</f>
        <v>0</v>
      </c>
      <c r="BI557" s="170">
        <f>IF(N557="nulová",J557,0)</f>
        <v>0</v>
      </c>
      <c r="BJ557" s="17" t="s">
        <v>88</v>
      </c>
      <c r="BK557" s="171">
        <f>ROUND(I557*H557,3)</f>
        <v>0</v>
      </c>
      <c r="BL557" s="17" t="s">
        <v>229</v>
      </c>
      <c r="BM557" s="169" t="s">
        <v>722</v>
      </c>
    </row>
    <row r="558" spans="2:65" s="12" customFormat="1" ht="11.25">
      <c r="B558" s="172"/>
      <c r="D558" s="173" t="s">
        <v>231</v>
      </c>
      <c r="E558" s="174" t="s">
        <v>0</v>
      </c>
      <c r="F558" s="175" t="s">
        <v>723</v>
      </c>
      <c r="H558" s="174" t="s">
        <v>0</v>
      </c>
      <c r="I558" s="176"/>
      <c r="L558" s="172"/>
      <c r="M558" s="177"/>
      <c r="N558" s="178"/>
      <c r="O558" s="178"/>
      <c r="P558" s="178"/>
      <c r="Q558" s="178"/>
      <c r="R558" s="178"/>
      <c r="S558" s="178"/>
      <c r="T558" s="179"/>
      <c r="AT558" s="174" t="s">
        <v>231</v>
      </c>
      <c r="AU558" s="174" t="s">
        <v>88</v>
      </c>
      <c r="AV558" s="12" t="s">
        <v>81</v>
      </c>
      <c r="AW558" s="12" t="s">
        <v>28</v>
      </c>
      <c r="AX558" s="12" t="s">
        <v>73</v>
      </c>
      <c r="AY558" s="174" t="s">
        <v>222</v>
      </c>
    </row>
    <row r="559" spans="2:65" s="13" customFormat="1" ht="11.25">
      <c r="B559" s="180"/>
      <c r="D559" s="173" t="s">
        <v>231</v>
      </c>
      <c r="E559" s="181" t="s">
        <v>0</v>
      </c>
      <c r="F559" s="182" t="s">
        <v>724</v>
      </c>
      <c r="H559" s="183">
        <v>123.67</v>
      </c>
      <c r="I559" s="184"/>
      <c r="L559" s="180"/>
      <c r="M559" s="185"/>
      <c r="N559" s="186"/>
      <c r="O559" s="186"/>
      <c r="P559" s="186"/>
      <c r="Q559" s="186"/>
      <c r="R559" s="186"/>
      <c r="S559" s="186"/>
      <c r="T559" s="187"/>
      <c r="AT559" s="181" t="s">
        <v>231</v>
      </c>
      <c r="AU559" s="181" t="s">
        <v>88</v>
      </c>
      <c r="AV559" s="13" t="s">
        <v>88</v>
      </c>
      <c r="AW559" s="13" t="s">
        <v>28</v>
      </c>
      <c r="AX559" s="13" t="s">
        <v>73</v>
      </c>
      <c r="AY559" s="181" t="s">
        <v>222</v>
      </c>
    </row>
    <row r="560" spans="2:65" s="13" customFormat="1" ht="11.25">
      <c r="B560" s="180"/>
      <c r="D560" s="173" t="s">
        <v>231</v>
      </c>
      <c r="E560" s="181" t="s">
        <v>0</v>
      </c>
      <c r="F560" s="182" t="s">
        <v>725</v>
      </c>
      <c r="H560" s="183">
        <v>-16.684000000000001</v>
      </c>
      <c r="I560" s="184"/>
      <c r="L560" s="180"/>
      <c r="M560" s="185"/>
      <c r="N560" s="186"/>
      <c r="O560" s="186"/>
      <c r="P560" s="186"/>
      <c r="Q560" s="186"/>
      <c r="R560" s="186"/>
      <c r="S560" s="186"/>
      <c r="T560" s="187"/>
      <c r="AT560" s="181" t="s">
        <v>231</v>
      </c>
      <c r="AU560" s="181" t="s">
        <v>88</v>
      </c>
      <c r="AV560" s="13" t="s">
        <v>88</v>
      </c>
      <c r="AW560" s="13" t="s">
        <v>28</v>
      </c>
      <c r="AX560" s="13" t="s">
        <v>73</v>
      </c>
      <c r="AY560" s="181" t="s">
        <v>222</v>
      </c>
    </row>
    <row r="561" spans="2:65" s="13" customFormat="1" ht="11.25">
      <c r="B561" s="180"/>
      <c r="D561" s="173" t="s">
        <v>231</v>
      </c>
      <c r="E561" s="181" t="s">
        <v>0</v>
      </c>
      <c r="F561" s="182" t="s">
        <v>726</v>
      </c>
      <c r="H561" s="183">
        <v>-6</v>
      </c>
      <c r="I561" s="184"/>
      <c r="L561" s="180"/>
      <c r="M561" s="185"/>
      <c r="N561" s="186"/>
      <c r="O561" s="186"/>
      <c r="P561" s="186"/>
      <c r="Q561" s="186"/>
      <c r="R561" s="186"/>
      <c r="S561" s="186"/>
      <c r="T561" s="187"/>
      <c r="AT561" s="181" t="s">
        <v>231</v>
      </c>
      <c r="AU561" s="181" t="s">
        <v>88</v>
      </c>
      <c r="AV561" s="13" t="s">
        <v>88</v>
      </c>
      <c r="AW561" s="13" t="s">
        <v>28</v>
      </c>
      <c r="AX561" s="13" t="s">
        <v>73</v>
      </c>
      <c r="AY561" s="181" t="s">
        <v>222</v>
      </c>
    </row>
    <row r="562" spans="2:65" s="13" customFormat="1" ht="11.25">
      <c r="B562" s="180"/>
      <c r="D562" s="173" t="s">
        <v>231</v>
      </c>
      <c r="E562" s="181" t="s">
        <v>0</v>
      </c>
      <c r="F562" s="182" t="s">
        <v>479</v>
      </c>
      <c r="H562" s="183">
        <v>-3.625</v>
      </c>
      <c r="I562" s="184"/>
      <c r="L562" s="180"/>
      <c r="M562" s="185"/>
      <c r="N562" s="186"/>
      <c r="O562" s="186"/>
      <c r="P562" s="186"/>
      <c r="Q562" s="186"/>
      <c r="R562" s="186"/>
      <c r="S562" s="186"/>
      <c r="T562" s="187"/>
      <c r="AT562" s="181" t="s">
        <v>231</v>
      </c>
      <c r="AU562" s="181" t="s">
        <v>88</v>
      </c>
      <c r="AV562" s="13" t="s">
        <v>88</v>
      </c>
      <c r="AW562" s="13" t="s">
        <v>28</v>
      </c>
      <c r="AX562" s="13" t="s">
        <v>73</v>
      </c>
      <c r="AY562" s="181" t="s">
        <v>222</v>
      </c>
    </row>
    <row r="563" spans="2:65" s="13" customFormat="1" ht="11.25">
      <c r="B563" s="180"/>
      <c r="D563" s="173" t="s">
        <v>231</v>
      </c>
      <c r="E563" s="181" t="s">
        <v>0</v>
      </c>
      <c r="F563" s="182" t="s">
        <v>727</v>
      </c>
      <c r="H563" s="183">
        <v>1.85</v>
      </c>
      <c r="I563" s="184"/>
      <c r="L563" s="180"/>
      <c r="M563" s="185"/>
      <c r="N563" s="186"/>
      <c r="O563" s="186"/>
      <c r="P563" s="186"/>
      <c r="Q563" s="186"/>
      <c r="R563" s="186"/>
      <c r="S563" s="186"/>
      <c r="T563" s="187"/>
      <c r="AT563" s="181" t="s">
        <v>231</v>
      </c>
      <c r="AU563" s="181" t="s">
        <v>88</v>
      </c>
      <c r="AV563" s="13" t="s">
        <v>88</v>
      </c>
      <c r="AW563" s="13" t="s">
        <v>28</v>
      </c>
      <c r="AX563" s="13" t="s">
        <v>73</v>
      </c>
      <c r="AY563" s="181" t="s">
        <v>222</v>
      </c>
    </row>
    <row r="564" spans="2:65" s="13" customFormat="1" ht="11.25">
      <c r="B564" s="180"/>
      <c r="D564" s="173" t="s">
        <v>231</v>
      </c>
      <c r="E564" s="181" t="s">
        <v>0</v>
      </c>
      <c r="F564" s="182" t="s">
        <v>728</v>
      </c>
      <c r="H564" s="183">
        <v>1.512</v>
      </c>
      <c r="I564" s="184"/>
      <c r="L564" s="180"/>
      <c r="M564" s="185"/>
      <c r="N564" s="186"/>
      <c r="O564" s="186"/>
      <c r="P564" s="186"/>
      <c r="Q564" s="186"/>
      <c r="R564" s="186"/>
      <c r="S564" s="186"/>
      <c r="T564" s="187"/>
      <c r="AT564" s="181" t="s">
        <v>231</v>
      </c>
      <c r="AU564" s="181" t="s">
        <v>88</v>
      </c>
      <c r="AV564" s="13" t="s">
        <v>88</v>
      </c>
      <c r="AW564" s="13" t="s">
        <v>28</v>
      </c>
      <c r="AX564" s="13" t="s">
        <v>73</v>
      </c>
      <c r="AY564" s="181" t="s">
        <v>222</v>
      </c>
    </row>
    <row r="565" spans="2:65" s="13" customFormat="1" ht="11.25">
      <c r="B565" s="180"/>
      <c r="D565" s="173" t="s">
        <v>231</v>
      </c>
      <c r="E565" s="181" t="s">
        <v>0</v>
      </c>
      <c r="F565" s="182" t="s">
        <v>729</v>
      </c>
      <c r="H565" s="183">
        <v>90.141999999999996</v>
      </c>
      <c r="I565" s="184"/>
      <c r="L565" s="180"/>
      <c r="M565" s="185"/>
      <c r="N565" s="186"/>
      <c r="O565" s="186"/>
      <c r="P565" s="186"/>
      <c r="Q565" s="186"/>
      <c r="R565" s="186"/>
      <c r="S565" s="186"/>
      <c r="T565" s="187"/>
      <c r="AT565" s="181" t="s">
        <v>231</v>
      </c>
      <c r="AU565" s="181" t="s">
        <v>88</v>
      </c>
      <c r="AV565" s="13" t="s">
        <v>88</v>
      </c>
      <c r="AW565" s="13" t="s">
        <v>28</v>
      </c>
      <c r="AX565" s="13" t="s">
        <v>73</v>
      </c>
      <c r="AY565" s="181" t="s">
        <v>222</v>
      </c>
    </row>
    <row r="566" spans="2:65" s="13" customFormat="1" ht="11.25">
      <c r="B566" s="180"/>
      <c r="D566" s="173" t="s">
        <v>231</v>
      </c>
      <c r="E566" s="181" t="s">
        <v>0</v>
      </c>
      <c r="F566" s="182" t="s">
        <v>726</v>
      </c>
      <c r="H566" s="183">
        <v>-6</v>
      </c>
      <c r="I566" s="184"/>
      <c r="L566" s="180"/>
      <c r="M566" s="185"/>
      <c r="N566" s="186"/>
      <c r="O566" s="186"/>
      <c r="P566" s="186"/>
      <c r="Q566" s="186"/>
      <c r="R566" s="186"/>
      <c r="S566" s="186"/>
      <c r="T566" s="187"/>
      <c r="AT566" s="181" t="s">
        <v>231</v>
      </c>
      <c r="AU566" s="181" t="s">
        <v>88</v>
      </c>
      <c r="AV566" s="13" t="s">
        <v>88</v>
      </c>
      <c r="AW566" s="13" t="s">
        <v>28</v>
      </c>
      <c r="AX566" s="13" t="s">
        <v>73</v>
      </c>
      <c r="AY566" s="181" t="s">
        <v>222</v>
      </c>
    </row>
    <row r="567" spans="2:65" s="13" customFormat="1" ht="11.25">
      <c r="B567" s="180"/>
      <c r="D567" s="173" t="s">
        <v>231</v>
      </c>
      <c r="E567" s="181" t="s">
        <v>0</v>
      </c>
      <c r="F567" s="182" t="s">
        <v>479</v>
      </c>
      <c r="H567" s="183">
        <v>-3.625</v>
      </c>
      <c r="I567" s="184"/>
      <c r="L567" s="180"/>
      <c r="M567" s="185"/>
      <c r="N567" s="186"/>
      <c r="O567" s="186"/>
      <c r="P567" s="186"/>
      <c r="Q567" s="186"/>
      <c r="R567" s="186"/>
      <c r="S567" s="186"/>
      <c r="T567" s="187"/>
      <c r="AT567" s="181" t="s">
        <v>231</v>
      </c>
      <c r="AU567" s="181" t="s">
        <v>88</v>
      </c>
      <c r="AV567" s="13" t="s">
        <v>88</v>
      </c>
      <c r="AW567" s="13" t="s">
        <v>28</v>
      </c>
      <c r="AX567" s="13" t="s">
        <v>73</v>
      </c>
      <c r="AY567" s="181" t="s">
        <v>222</v>
      </c>
    </row>
    <row r="568" spans="2:65" s="13" customFormat="1" ht="11.25">
      <c r="B568" s="180"/>
      <c r="D568" s="173" t="s">
        <v>231</v>
      </c>
      <c r="E568" s="181" t="s">
        <v>0</v>
      </c>
      <c r="F568" s="182" t="s">
        <v>728</v>
      </c>
      <c r="H568" s="183">
        <v>1.512</v>
      </c>
      <c r="I568" s="184"/>
      <c r="L568" s="180"/>
      <c r="M568" s="185"/>
      <c r="N568" s="186"/>
      <c r="O568" s="186"/>
      <c r="P568" s="186"/>
      <c r="Q568" s="186"/>
      <c r="R568" s="186"/>
      <c r="S568" s="186"/>
      <c r="T568" s="187"/>
      <c r="AT568" s="181" t="s">
        <v>231</v>
      </c>
      <c r="AU568" s="181" t="s">
        <v>88</v>
      </c>
      <c r="AV568" s="13" t="s">
        <v>88</v>
      </c>
      <c r="AW568" s="13" t="s">
        <v>28</v>
      </c>
      <c r="AX568" s="13" t="s">
        <v>73</v>
      </c>
      <c r="AY568" s="181" t="s">
        <v>222</v>
      </c>
    </row>
    <row r="569" spans="2:65" s="14" customFormat="1" ht="11.25">
      <c r="B569" s="188"/>
      <c r="D569" s="173" t="s">
        <v>231</v>
      </c>
      <c r="E569" s="189" t="s">
        <v>156</v>
      </c>
      <c r="F569" s="190" t="s">
        <v>238</v>
      </c>
      <c r="H569" s="191">
        <v>182.75200000000001</v>
      </c>
      <c r="I569" s="192"/>
      <c r="L569" s="188"/>
      <c r="M569" s="193"/>
      <c r="N569" s="194"/>
      <c r="O569" s="194"/>
      <c r="P569" s="194"/>
      <c r="Q569" s="194"/>
      <c r="R569" s="194"/>
      <c r="S569" s="194"/>
      <c r="T569" s="195"/>
      <c r="AT569" s="189" t="s">
        <v>231</v>
      </c>
      <c r="AU569" s="189" t="s">
        <v>88</v>
      </c>
      <c r="AV569" s="14" t="s">
        <v>229</v>
      </c>
      <c r="AW569" s="14" t="s">
        <v>28</v>
      </c>
      <c r="AX569" s="14" t="s">
        <v>81</v>
      </c>
      <c r="AY569" s="189" t="s">
        <v>222</v>
      </c>
    </row>
    <row r="570" spans="2:65" s="1" customFormat="1" ht="24" customHeight="1">
      <c r="B570" s="158"/>
      <c r="C570" s="159" t="s">
        <v>730</v>
      </c>
      <c r="D570" s="159" t="s">
        <v>224</v>
      </c>
      <c r="E570" s="160" t="s">
        <v>731</v>
      </c>
      <c r="F570" s="161" t="s">
        <v>732</v>
      </c>
      <c r="G570" s="162" t="s">
        <v>227</v>
      </c>
      <c r="H570" s="163">
        <v>182.75200000000001</v>
      </c>
      <c r="I570" s="164"/>
      <c r="J570" s="163">
        <f>ROUND(I570*H570,3)</f>
        <v>0</v>
      </c>
      <c r="K570" s="161" t="s">
        <v>228</v>
      </c>
      <c r="L570" s="32"/>
      <c r="M570" s="165" t="s">
        <v>0</v>
      </c>
      <c r="N570" s="166" t="s">
        <v>39</v>
      </c>
      <c r="O570" s="55"/>
      <c r="P570" s="167">
        <f>O570*H570</f>
        <v>0</v>
      </c>
      <c r="Q570" s="167">
        <v>1.26E-2</v>
      </c>
      <c r="R570" s="167">
        <f>Q570*H570</f>
        <v>2.3026751999999999</v>
      </c>
      <c r="S570" s="167">
        <v>0</v>
      </c>
      <c r="T570" s="168">
        <f>S570*H570</f>
        <v>0</v>
      </c>
      <c r="AR570" s="169" t="s">
        <v>229</v>
      </c>
      <c r="AT570" s="169" t="s">
        <v>224</v>
      </c>
      <c r="AU570" s="169" t="s">
        <v>88</v>
      </c>
      <c r="AY570" s="17" t="s">
        <v>222</v>
      </c>
      <c r="BE570" s="170">
        <f>IF(N570="základná",J570,0)</f>
        <v>0</v>
      </c>
      <c r="BF570" s="170">
        <f>IF(N570="znížená",J570,0)</f>
        <v>0</v>
      </c>
      <c r="BG570" s="170">
        <f>IF(N570="zákl. prenesená",J570,0)</f>
        <v>0</v>
      </c>
      <c r="BH570" s="170">
        <f>IF(N570="zníž. prenesená",J570,0)</f>
        <v>0</v>
      </c>
      <c r="BI570" s="170">
        <f>IF(N570="nulová",J570,0)</f>
        <v>0</v>
      </c>
      <c r="BJ570" s="17" t="s">
        <v>88</v>
      </c>
      <c r="BK570" s="171">
        <f>ROUND(I570*H570,3)</f>
        <v>0</v>
      </c>
      <c r="BL570" s="17" t="s">
        <v>229</v>
      </c>
      <c r="BM570" s="169" t="s">
        <v>733</v>
      </c>
    </row>
    <row r="571" spans="2:65" s="13" customFormat="1" ht="11.25">
      <c r="B571" s="180"/>
      <c r="D571" s="173" t="s">
        <v>231</v>
      </c>
      <c r="E571" s="181" t="s">
        <v>0</v>
      </c>
      <c r="F571" s="182" t="s">
        <v>156</v>
      </c>
      <c r="H571" s="183">
        <v>182.75200000000001</v>
      </c>
      <c r="I571" s="184"/>
      <c r="L571" s="180"/>
      <c r="M571" s="185"/>
      <c r="N571" s="186"/>
      <c r="O571" s="186"/>
      <c r="P571" s="186"/>
      <c r="Q571" s="186"/>
      <c r="R571" s="186"/>
      <c r="S571" s="186"/>
      <c r="T571" s="187"/>
      <c r="AT571" s="181" t="s">
        <v>231</v>
      </c>
      <c r="AU571" s="181" t="s">
        <v>88</v>
      </c>
      <c r="AV571" s="13" t="s">
        <v>88</v>
      </c>
      <c r="AW571" s="13" t="s">
        <v>28</v>
      </c>
      <c r="AX571" s="13" t="s">
        <v>81</v>
      </c>
      <c r="AY571" s="181" t="s">
        <v>222</v>
      </c>
    </row>
    <row r="572" spans="2:65" s="1" customFormat="1" ht="24" customHeight="1">
      <c r="B572" s="158"/>
      <c r="C572" s="159" t="s">
        <v>734</v>
      </c>
      <c r="D572" s="159" t="s">
        <v>224</v>
      </c>
      <c r="E572" s="160" t="s">
        <v>735</v>
      </c>
      <c r="F572" s="161" t="s">
        <v>736</v>
      </c>
      <c r="G572" s="162" t="s">
        <v>484</v>
      </c>
      <c r="H572" s="163">
        <v>59.5</v>
      </c>
      <c r="I572" s="164"/>
      <c r="J572" s="163">
        <f>ROUND(I572*H572,3)</f>
        <v>0</v>
      </c>
      <c r="K572" s="161" t="s">
        <v>0</v>
      </c>
      <c r="L572" s="32"/>
      <c r="M572" s="165" t="s">
        <v>0</v>
      </c>
      <c r="N572" s="166" t="s">
        <v>39</v>
      </c>
      <c r="O572" s="55"/>
      <c r="P572" s="167">
        <f>O572*H572</f>
        <v>0</v>
      </c>
      <c r="Q572" s="167">
        <v>1.91E-3</v>
      </c>
      <c r="R572" s="167">
        <f>Q572*H572</f>
        <v>0.113645</v>
      </c>
      <c r="S572" s="167">
        <v>0</v>
      </c>
      <c r="T572" s="168">
        <f>S572*H572</f>
        <v>0</v>
      </c>
      <c r="AR572" s="169" t="s">
        <v>229</v>
      </c>
      <c r="AT572" s="169" t="s">
        <v>224</v>
      </c>
      <c r="AU572" s="169" t="s">
        <v>88</v>
      </c>
      <c r="AY572" s="17" t="s">
        <v>222</v>
      </c>
      <c r="BE572" s="170">
        <f>IF(N572="základná",J572,0)</f>
        <v>0</v>
      </c>
      <c r="BF572" s="170">
        <f>IF(N572="znížená",J572,0)</f>
        <v>0</v>
      </c>
      <c r="BG572" s="170">
        <f>IF(N572="zákl. prenesená",J572,0)</f>
        <v>0</v>
      </c>
      <c r="BH572" s="170">
        <f>IF(N572="zníž. prenesená",J572,0)</f>
        <v>0</v>
      </c>
      <c r="BI572" s="170">
        <f>IF(N572="nulová",J572,0)</f>
        <v>0</v>
      </c>
      <c r="BJ572" s="17" t="s">
        <v>88</v>
      </c>
      <c r="BK572" s="171">
        <f>ROUND(I572*H572,3)</f>
        <v>0</v>
      </c>
      <c r="BL572" s="17" t="s">
        <v>229</v>
      </c>
      <c r="BM572" s="169" t="s">
        <v>737</v>
      </c>
    </row>
    <row r="573" spans="2:65" s="12" customFormat="1" ht="11.25">
      <c r="B573" s="172"/>
      <c r="D573" s="173" t="s">
        <v>231</v>
      </c>
      <c r="E573" s="174" t="s">
        <v>0</v>
      </c>
      <c r="F573" s="175" t="s">
        <v>738</v>
      </c>
      <c r="H573" s="174" t="s">
        <v>0</v>
      </c>
      <c r="I573" s="176"/>
      <c r="L573" s="172"/>
      <c r="M573" s="177"/>
      <c r="N573" s="178"/>
      <c r="O573" s="178"/>
      <c r="P573" s="178"/>
      <c r="Q573" s="178"/>
      <c r="R573" s="178"/>
      <c r="S573" s="178"/>
      <c r="T573" s="179"/>
      <c r="AT573" s="174" t="s">
        <v>231</v>
      </c>
      <c r="AU573" s="174" t="s">
        <v>88</v>
      </c>
      <c r="AV573" s="12" t="s">
        <v>81</v>
      </c>
      <c r="AW573" s="12" t="s">
        <v>28</v>
      </c>
      <c r="AX573" s="12" t="s">
        <v>73</v>
      </c>
      <c r="AY573" s="174" t="s">
        <v>222</v>
      </c>
    </row>
    <row r="574" spans="2:65" s="13" customFormat="1" ht="11.25">
      <c r="B574" s="180"/>
      <c r="D574" s="173" t="s">
        <v>231</v>
      </c>
      <c r="E574" s="181" t="s">
        <v>0</v>
      </c>
      <c r="F574" s="182" t="s">
        <v>739</v>
      </c>
      <c r="H574" s="183">
        <v>5.4</v>
      </c>
      <c r="I574" s="184"/>
      <c r="L574" s="180"/>
      <c r="M574" s="185"/>
      <c r="N574" s="186"/>
      <c r="O574" s="186"/>
      <c r="P574" s="186"/>
      <c r="Q574" s="186"/>
      <c r="R574" s="186"/>
      <c r="S574" s="186"/>
      <c r="T574" s="187"/>
      <c r="AT574" s="181" t="s">
        <v>231</v>
      </c>
      <c r="AU574" s="181" t="s">
        <v>88</v>
      </c>
      <c r="AV574" s="13" t="s">
        <v>88</v>
      </c>
      <c r="AW574" s="13" t="s">
        <v>28</v>
      </c>
      <c r="AX574" s="13" t="s">
        <v>73</v>
      </c>
      <c r="AY574" s="181" t="s">
        <v>222</v>
      </c>
    </row>
    <row r="575" spans="2:65" s="13" customFormat="1" ht="11.25">
      <c r="B575" s="180"/>
      <c r="D575" s="173" t="s">
        <v>231</v>
      </c>
      <c r="E575" s="181" t="s">
        <v>0</v>
      </c>
      <c r="F575" s="182" t="s">
        <v>740</v>
      </c>
      <c r="H575" s="183">
        <v>7.2</v>
      </c>
      <c r="I575" s="184"/>
      <c r="L575" s="180"/>
      <c r="M575" s="185"/>
      <c r="N575" s="186"/>
      <c r="O575" s="186"/>
      <c r="P575" s="186"/>
      <c r="Q575" s="186"/>
      <c r="R575" s="186"/>
      <c r="S575" s="186"/>
      <c r="T575" s="187"/>
      <c r="AT575" s="181" t="s">
        <v>231</v>
      </c>
      <c r="AU575" s="181" t="s">
        <v>88</v>
      </c>
      <c r="AV575" s="13" t="s">
        <v>88</v>
      </c>
      <c r="AW575" s="13" t="s">
        <v>28</v>
      </c>
      <c r="AX575" s="13" t="s">
        <v>73</v>
      </c>
      <c r="AY575" s="181" t="s">
        <v>222</v>
      </c>
    </row>
    <row r="576" spans="2:65" s="13" customFormat="1" ht="11.25">
      <c r="B576" s="180"/>
      <c r="D576" s="173" t="s">
        <v>231</v>
      </c>
      <c r="E576" s="181" t="s">
        <v>0</v>
      </c>
      <c r="F576" s="182" t="s">
        <v>741</v>
      </c>
      <c r="H576" s="183">
        <v>7</v>
      </c>
      <c r="I576" s="184"/>
      <c r="L576" s="180"/>
      <c r="M576" s="185"/>
      <c r="N576" s="186"/>
      <c r="O576" s="186"/>
      <c r="P576" s="186"/>
      <c r="Q576" s="186"/>
      <c r="R576" s="186"/>
      <c r="S576" s="186"/>
      <c r="T576" s="187"/>
      <c r="AT576" s="181" t="s">
        <v>231</v>
      </c>
      <c r="AU576" s="181" t="s">
        <v>88</v>
      </c>
      <c r="AV576" s="13" t="s">
        <v>88</v>
      </c>
      <c r="AW576" s="13" t="s">
        <v>28</v>
      </c>
      <c r="AX576" s="13" t="s">
        <v>73</v>
      </c>
      <c r="AY576" s="181" t="s">
        <v>222</v>
      </c>
    </row>
    <row r="577" spans="2:65" s="13" customFormat="1" ht="11.25">
      <c r="B577" s="180"/>
      <c r="D577" s="173" t="s">
        <v>231</v>
      </c>
      <c r="E577" s="181" t="s">
        <v>0</v>
      </c>
      <c r="F577" s="182" t="s">
        <v>742</v>
      </c>
      <c r="H577" s="183">
        <v>4.5</v>
      </c>
      <c r="I577" s="184"/>
      <c r="L577" s="180"/>
      <c r="M577" s="185"/>
      <c r="N577" s="186"/>
      <c r="O577" s="186"/>
      <c r="P577" s="186"/>
      <c r="Q577" s="186"/>
      <c r="R577" s="186"/>
      <c r="S577" s="186"/>
      <c r="T577" s="187"/>
      <c r="AT577" s="181" t="s">
        <v>231</v>
      </c>
      <c r="AU577" s="181" t="s">
        <v>88</v>
      </c>
      <c r="AV577" s="13" t="s">
        <v>88</v>
      </c>
      <c r="AW577" s="13" t="s">
        <v>28</v>
      </c>
      <c r="AX577" s="13" t="s">
        <v>73</v>
      </c>
      <c r="AY577" s="181" t="s">
        <v>222</v>
      </c>
    </row>
    <row r="578" spans="2:65" s="13" customFormat="1" ht="11.25">
      <c r="B578" s="180"/>
      <c r="D578" s="173" t="s">
        <v>231</v>
      </c>
      <c r="E578" s="181" t="s">
        <v>0</v>
      </c>
      <c r="F578" s="182" t="s">
        <v>743</v>
      </c>
      <c r="H578" s="183">
        <v>6</v>
      </c>
      <c r="I578" s="184"/>
      <c r="L578" s="180"/>
      <c r="M578" s="185"/>
      <c r="N578" s="186"/>
      <c r="O578" s="186"/>
      <c r="P578" s="186"/>
      <c r="Q578" s="186"/>
      <c r="R578" s="186"/>
      <c r="S578" s="186"/>
      <c r="T578" s="187"/>
      <c r="AT578" s="181" t="s">
        <v>231</v>
      </c>
      <c r="AU578" s="181" t="s">
        <v>88</v>
      </c>
      <c r="AV578" s="13" t="s">
        <v>88</v>
      </c>
      <c r="AW578" s="13" t="s">
        <v>28</v>
      </c>
      <c r="AX578" s="13" t="s">
        <v>73</v>
      </c>
      <c r="AY578" s="181" t="s">
        <v>222</v>
      </c>
    </row>
    <row r="579" spans="2:65" s="13" customFormat="1" ht="11.25">
      <c r="B579" s="180"/>
      <c r="D579" s="173" t="s">
        <v>231</v>
      </c>
      <c r="E579" s="181" t="s">
        <v>0</v>
      </c>
      <c r="F579" s="182" t="s">
        <v>744</v>
      </c>
      <c r="H579" s="183">
        <v>1.8</v>
      </c>
      <c r="I579" s="184"/>
      <c r="L579" s="180"/>
      <c r="M579" s="185"/>
      <c r="N579" s="186"/>
      <c r="O579" s="186"/>
      <c r="P579" s="186"/>
      <c r="Q579" s="186"/>
      <c r="R579" s="186"/>
      <c r="S579" s="186"/>
      <c r="T579" s="187"/>
      <c r="AT579" s="181" t="s">
        <v>231</v>
      </c>
      <c r="AU579" s="181" t="s">
        <v>88</v>
      </c>
      <c r="AV579" s="13" t="s">
        <v>88</v>
      </c>
      <c r="AW579" s="13" t="s">
        <v>28</v>
      </c>
      <c r="AX579" s="13" t="s">
        <v>73</v>
      </c>
      <c r="AY579" s="181" t="s">
        <v>222</v>
      </c>
    </row>
    <row r="580" spans="2:65" s="13" customFormat="1" ht="11.25">
      <c r="B580" s="180"/>
      <c r="D580" s="173" t="s">
        <v>231</v>
      </c>
      <c r="E580" s="181" t="s">
        <v>0</v>
      </c>
      <c r="F580" s="182" t="s">
        <v>745</v>
      </c>
      <c r="H580" s="183">
        <v>2.4</v>
      </c>
      <c r="I580" s="184"/>
      <c r="L580" s="180"/>
      <c r="M580" s="185"/>
      <c r="N580" s="186"/>
      <c r="O580" s="186"/>
      <c r="P580" s="186"/>
      <c r="Q580" s="186"/>
      <c r="R580" s="186"/>
      <c r="S580" s="186"/>
      <c r="T580" s="187"/>
      <c r="AT580" s="181" t="s">
        <v>231</v>
      </c>
      <c r="AU580" s="181" t="s">
        <v>88</v>
      </c>
      <c r="AV580" s="13" t="s">
        <v>88</v>
      </c>
      <c r="AW580" s="13" t="s">
        <v>28</v>
      </c>
      <c r="AX580" s="13" t="s">
        <v>73</v>
      </c>
      <c r="AY580" s="181" t="s">
        <v>222</v>
      </c>
    </row>
    <row r="581" spans="2:65" s="13" customFormat="1" ht="11.25">
      <c r="B581" s="180"/>
      <c r="D581" s="173" t="s">
        <v>231</v>
      </c>
      <c r="E581" s="181" t="s">
        <v>0</v>
      </c>
      <c r="F581" s="182" t="s">
        <v>746</v>
      </c>
      <c r="H581" s="183">
        <v>3</v>
      </c>
      <c r="I581" s="184"/>
      <c r="L581" s="180"/>
      <c r="M581" s="185"/>
      <c r="N581" s="186"/>
      <c r="O581" s="186"/>
      <c r="P581" s="186"/>
      <c r="Q581" s="186"/>
      <c r="R581" s="186"/>
      <c r="S581" s="186"/>
      <c r="T581" s="187"/>
      <c r="AT581" s="181" t="s">
        <v>231</v>
      </c>
      <c r="AU581" s="181" t="s">
        <v>88</v>
      </c>
      <c r="AV581" s="13" t="s">
        <v>88</v>
      </c>
      <c r="AW581" s="13" t="s">
        <v>28</v>
      </c>
      <c r="AX581" s="13" t="s">
        <v>73</v>
      </c>
      <c r="AY581" s="181" t="s">
        <v>222</v>
      </c>
    </row>
    <row r="582" spans="2:65" s="13" customFormat="1" ht="11.25">
      <c r="B582" s="180"/>
      <c r="D582" s="173" t="s">
        <v>231</v>
      </c>
      <c r="E582" s="181" t="s">
        <v>0</v>
      </c>
      <c r="F582" s="182" t="s">
        <v>747</v>
      </c>
      <c r="H582" s="183">
        <v>4.2</v>
      </c>
      <c r="I582" s="184"/>
      <c r="L582" s="180"/>
      <c r="M582" s="185"/>
      <c r="N582" s="186"/>
      <c r="O582" s="186"/>
      <c r="P582" s="186"/>
      <c r="Q582" s="186"/>
      <c r="R582" s="186"/>
      <c r="S582" s="186"/>
      <c r="T582" s="187"/>
      <c r="AT582" s="181" t="s">
        <v>231</v>
      </c>
      <c r="AU582" s="181" t="s">
        <v>88</v>
      </c>
      <c r="AV582" s="13" t="s">
        <v>88</v>
      </c>
      <c r="AW582" s="13" t="s">
        <v>28</v>
      </c>
      <c r="AX582" s="13" t="s">
        <v>73</v>
      </c>
      <c r="AY582" s="181" t="s">
        <v>222</v>
      </c>
    </row>
    <row r="583" spans="2:65" s="13" customFormat="1" ht="11.25">
      <c r="B583" s="180"/>
      <c r="D583" s="173" t="s">
        <v>231</v>
      </c>
      <c r="E583" s="181" t="s">
        <v>0</v>
      </c>
      <c r="F583" s="182" t="s">
        <v>748</v>
      </c>
      <c r="H583" s="183">
        <v>10.8</v>
      </c>
      <c r="I583" s="184"/>
      <c r="L583" s="180"/>
      <c r="M583" s="185"/>
      <c r="N583" s="186"/>
      <c r="O583" s="186"/>
      <c r="P583" s="186"/>
      <c r="Q583" s="186"/>
      <c r="R583" s="186"/>
      <c r="S583" s="186"/>
      <c r="T583" s="187"/>
      <c r="AT583" s="181" t="s">
        <v>231</v>
      </c>
      <c r="AU583" s="181" t="s">
        <v>88</v>
      </c>
      <c r="AV583" s="13" t="s">
        <v>88</v>
      </c>
      <c r="AW583" s="13" t="s">
        <v>28</v>
      </c>
      <c r="AX583" s="13" t="s">
        <v>73</v>
      </c>
      <c r="AY583" s="181" t="s">
        <v>222</v>
      </c>
    </row>
    <row r="584" spans="2:65" s="13" customFormat="1" ht="11.25">
      <c r="B584" s="180"/>
      <c r="D584" s="173" t="s">
        <v>231</v>
      </c>
      <c r="E584" s="181" t="s">
        <v>0</v>
      </c>
      <c r="F584" s="182" t="s">
        <v>740</v>
      </c>
      <c r="H584" s="183">
        <v>7.2</v>
      </c>
      <c r="I584" s="184"/>
      <c r="L584" s="180"/>
      <c r="M584" s="185"/>
      <c r="N584" s="186"/>
      <c r="O584" s="186"/>
      <c r="P584" s="186"/>
      <c r="Q584" s="186"/>
      <c r="R584" s="186"/>
      <c r="S584" s="186"/>
      <c r="T584" s="187"/>
      <c r="AT584" s="181" t="s">
        <v>231</v>
      </c>
      <c r="AU584" s="181" t="s">
        <v>88</v>
      </c>
      <c r="AV584" s="13" t="s">
        <v>88</v>
      </c>
      <c r="AW584" s="13" t="s">
        <v>28</v>
      </c>
      <c r="AX584" s="13" t="s">
        <v>73</v>
      </c>
      <c r="AY584" s="181" t="s">
        <v>222</v>
      </c>
    </row>
    <row r="585" spans="2:65" s="15" customFormat="1" ht="11.25">
      <c r="B585" s="205"/>
      <c r="D585" s="173" t="s">
        <v>231</v>
      </c>
      <c r="E585" s="206" t="s">
        <v>0</v>
      </c>
      <c r="F585" s="207" t="s">
        <v>632</v>
      </c>
      <c r="H585" s="208">
        <v>59.5</v>
      </c>
      <c r="I585" s="209"/>
      <c r="L585" s="205"/>
      <c r="M585" s="210"/>
      <c r="N585" s="211"/>
      <c r="O585" s="211"/>
      <c r="P585" s="211"/>
      <c r="Q585" s="211"/>
      <c r="R585" s="211"/>
      <c r="S585" s="211"/>
      <c r="T585" s="212"/>
      <c r="AT585" s="206" t="s">
        <v>231</v>
      </c>
      <c r="AU585" s="206" t="s">
        <v>88</v>
      </c>
      <c r="AV585" s="15" t="s">
        <v>242</v>
      </c>
      <c r="AW585" s="15" t="s">
        <v>28</v>
      </c>
      <c r="AX585" s="15" t="s">
        <v>81</v>
      </c>
      <c r="AY585" s="206" t="s">
        <v>222</v>
      </c>
    </row>
    <row r="586" spans="2:65" s="1" customFormat="1" ht="24" customHeight="1">
      <c r="B586" s="158"/>
      <c r="C586" s="159" t="s">
        <v>749</v>
      </c>
      <c r="D586" s="159" t="s">
        <v>224</v>
      </c>
      <c r="E586" s="160" t="s">
        <v>750</v>
      </c>
      <c r="F586" s="161" t="s">
        <v>751</v>
      </c>
      <c r="G586" s="162" t="s">
        <v>484</v>
      </c>
      <c r="H586" s="163">
        <v>29.55</v>
      </c>
      <c r="I586" s="164"/>
      <c r="J586" s="163">
        <f>ROUND(I586*H586,3)</f>
        <v>0</v>
      </c>
      <c r="K586" s="161" t="s">
        <v>228</v>
      </c>
      <c r="L586" s="32"/>
      <c r="M586" s="165" t="s">
        <v>0</v>
      </c>
      <c r="N586" s="166" t="s">
        <v>39</v>
      </c>
      <c r="O586" s="55"/>
      <c r="P586" s="167">
        <f>O586*H586</f>
        <v>0</v>
      </c>
      <c r="Q586" s="167">
        <v>1.91E-3</v>
      </c>
      <c r="R586" s="167">
        <f>Q586*H586</f>
        <v>5.6440500000000005E-2</v>
      </c>
      <c r="S586" s="167">
        <v>0</v>
      </c>
      <c r="T586" s="168">
        <f>S586*H586</f>
        <v>0</v>
      </c>
      <c r="AR586" s="169" t="s">
        <v>229</v>
      </c>
      <c r="AT586" s="169" t="s">
        <v>224</v>
      </c>
      <c r="AU586" s="169" t="s">
        <v>88</v>
      </c>
      <c r="AY586" s="17" t="s">
        <v>222</v>
      </c>
      <c r="BE586" s="170">
        <f>IF(N586="základná",J586,0)</f>
        <v>0</v>
      </c>
      <c r="BF586" s="170">
        <f>IF(N586="znížená",J586,0)</f>
        <v>0</v>
      </c>
      <c r="BG586" s="170">
        <f>IF(N586="zákl. prenesená",J586,0)</f>
        <v>0</v>
      </c>
      <c r="BH586" s="170">
        <f>IF(N586="zníž. prenesená",J586,0)</f>
        <v>0</v>
      </c>
      <c r="BI586" s="170">
        <f>IF(N586="nulová",J586,0)</f>
        <v>0</v>
      </c>
      <c r="BJ586" s="17" t="s">
        <v>88</v>
      </c>
      <c r="BK586" s="171">
        <f>ROUND(I586*H586,3)</f>
        <v>0</v>
      </c>
      <c r="BL586" s="17" t="s">
        <v>229</v>
      </c>
      <c r="BM586" s="169" t="s">
        <v>752</v>
      </c>
    </row>
    <row r="587" spans="2:65" s="12" customFormat="1" ht="11.25">
      <c r="B587" s="172"/>
      <c r="D587" s="173" t="s">
        <v>231</v>
      </c>
      <c r="E587" s="174" t="s">
        <v>0</v>
      </c>
      <c r="F587" s="175" t="s">
        <v>753</v>
      </c>
      <c r="H587" s="174" t="s">
        <v>0</v>
      </c>
      <c r="I587" s="176"/>
      <c r="L587" s="172"/>
      <c r="M587" s="177"/>
      <c r="N587" s="178"/>
      <c r="O587" s="178"/>
      <c r="P587" s="178"/>
      <c r="Q587" s="178"/>
      <c r="R587" s="178"/>
      <c r="S587" s="178"/>
      <c r="T587" s="179"/>
      <c r="AT587" s="174" t="s">
        <v>231</v>
      </c>
      <c r="AU587" s="174" t="s">
        <v>88</v>
      </c>
      <c r="AV587" s="12" t="s">
        <v>81</v>
      </c>
      <c r="AW587" s="12" t="s">
        <v>28</v>
      </c>
      <c r="AX587" s="12" t="s">
        <v>73</v>
      </c>
      <c r="AY587" s="174" t="s">
        <v>222</v>
      </c>
    </row>
    <row r="588" spans="2:65" s="13" customFormat="1" ht="11.25">
      <c r="B588" s="180"/>
      <c r="D588" s="173" t="s">
        <v>231</v>
      </c>
      <c r="E588" s="181" t="s">
        <v>0</v>
      </c>
      <c r="F588" s="182" t="s">
        <v>754</v>
      </c>
      <c r="H588" s="183">
        <v>14.8</v>
      </c>
      <c r="I588" s="184"/>
      <c r="L588" s="180"/>
      <c r="M588" s="185"/>
      <c r="N588" s="186"/>
      <c r="O588" s="186"/>
      <c r="P588" s="186"/>
      <c r="Q588" s="186"/>
      <c r="R588" s="186"/>
      <c r="S588" s="186"/>
      <c r="T588" s="187"/>
      <c r="AT588" s="181" t="s">
        <v>231</v>
      </c>
      <c r="AU588" s="181" t="s">
        <v>88</v>
      </c>
      <c r="AV588" s="13" t="s">
        <v>88</v>
      </c>
      <c r="AW588" s="13" t="s">
        <v>28</v>
      </c>
      <c r="AX588" s="13" t="s">
        <v>73</v>
      </c>
      <c r="AY588" s="181" t="s">
        <v>222</v>
      </c>
    </row>
    <row r="589" spans="2:65" s="13" customFormat="1" ht="11.25">
      <c r="B589" s="180"/>
      <c r="D589" s="173" t="s">
        <v>231</v>
      </c>
      <c r="E589" s="181" t="s">
        <v>0</v>
      </c>
      <c r="F589" s="182" t="s">
        <v>755</v>
      </c>
      <c r="H589" s="183">
        <v>10.6</v>
      </c>
      <c r="I589" s="184"/>
      <c r="L589" s="180"/>
      <c r="M589" s="185"/>
      <c r="N589" s="186"/>
      <c r="O589" s="186"/>
      <c r="P589" s="186"/>
      <c r="Q589" s="186"/>
      <c r="R589" s="186"/>
      <c r="S589" s="186"/>
      <c r="T589" s="187"/>
      <c r="AT589" s="181" t="s">
        <v>231</v>
      </c>
      <c r="AU589" s="181" t="s">
        <v>88</v>
      </c>
      <c r="AV589" s="13" t="s">
        <v>88</v>
      </c>
      <c r="AW589" s="13" t="s">
        <v>28</v>
      </c>
      <c r="AX589" s="13" t="s">
        <v>73</v>
      </c>
      <c r="AY589" s="181" t="s">
        <v>222</v>
      </c>
    </row>
    <row r="590" spans="2:65" s="13" customFormat="1" ht="11.25">
      <c r="B590" s="180"/>
      <c r="D590" s="173" t="s">
        <v>231</v>
      </c>
      <c r="E590" s="181" t="s">
        <v>0</v>
      </c>
      <c r="F590" s="182" t="s">
        <v>756</v>
      </c>
      <c r="H590" s="183">
        <v>4.1500000000000004</v>
      </c>
      <c r="I590" s="184"/>
      <c r="L590" s="180"/>
      <c r="M590" s="185"/>
      <c r="N590" s="186"/>
      <c r="O590" s="186"/>
      <c r="P590" s="186"/>
      <c r="Q590" s="186"/>
      <c r="R590" s="186"/>
      <c r="S590" s="186"/>
      <c r="T590" s="187"/>
      <c r="AT590" s="181" t="s">
        <v>231</v>
      </c>
      <c r="AU590" s="181" t="s">
        <v>88</v>
      </c>
      <c r="AV590" s="13" t="s">
        <v>88</v>
      </c>
      <c r="AW590" s="13" t="s">
        <v>28</v>
      </c>
      <c r="AX590" s="13" t="s">
        <v>73</v>
      </c>
      <c r="AY590" s="181" t="s">
        <v>222</v>
      </c>
    </row>
    <row r="591" spans="2:65" s="14" customFormat="1" ht="11.25">
      <c r="B591" s="188"/>
      <c r="D591" s="173" t="s">
        <v>231</v>
      </c>
      <c r="E591" s="189" t="s">
        <v>0</v>
      </c>
      <c r="F591" s="190" t="s">
        <v>238</v>
      </c>
      <c r="H591" s="191">
        <v>29.55</v>
      </c>
      <c r="I591" s="192"/>
      <c r="L591" s="188"/>
      <c r="M591" s="193"/>
      <c r="N591" s="194"/>
      <c r="O591" s="194"/>
      <c r="P591" s="194"/>
      <c r="Q591" s="194"/>
      <c r="R591" s="194"/>
      <c r="S591" s="194"/>
      <c r="T591" s="195"/>
      <c r="AT591" s="189" t="s">
        <v>231</v>
      </c>
      <c r="AU591" s="189" t="s">
        <v>88</v>
      </c>
      <c r="AV591" s="14" t="s">
        <v>229</v>
      </c>
      <c r="AW591" s="14" t="s">
        <v>28</v>
      </c>
      <c r="AX591" s="14" t="s">
        <v>81</v>
      </c>
      <c r="AY591" s="189" t="s">
        <v>222</v>
      </c>
    </row>
    <row r="592" spans="2:65" s="1" customFormat="1" ht="36" customHeight="1">
      <c r="B592" s="158"/>
      <c r="C592" s="159" t="s">
        <v>757</v>
      </c>
      <c r="D592" s="159" t="s">
        <v>224</v>
      </c>
      <c r="E592" s="160" t="s">
        <v>758</v>
      </c>
      <c r="F592" s="161" t="s">
        <v>759</v>
      </c>
      <c r="G592" s="162" t="s">
        <v>227</v>
      </c>
      <c r="H592" s="163">
        <v>28.391999999999999</v>
      </c>
      <c r="I592" s="164"/>
      <c r="J592" s="163">
        <f>ROUND(I592*H592,3)</f>
        <v>0</v>
      </c>
      <c r="K592" s="161" t="s">
        <v>228</v>
      </c>
      <c r="L592" s="32"/>
      <c r="M592" s="165" t="s">
        <v>0</v>
      </c>
      <c r="N592" s="166" t="s">
        <v>39</v>
      </c>
      <c r="O592" s="55"/>
      <c r="P592" s="167">
        <f>O592*H592</f>
        <v>0</v>
      </c>
      <c r="Q592" s="167">
        <v>1.9000000000000001E-4</v>
      </c>
      <c r="R592" s="167">
        <f>Q592*H592</f>
        <v>5.3944800000000001E-3</v>
      </c>
      <c r="S592" s="167">
        <v>0</v>
      </c>
      <c r="T592" s="168">
        <f>S592*H592</f>
        <v>0</v>
      </c>
      <c r="AR592" s="169" t="s">
        <v>229</v>
      </c>
      <c r="AT592" s="169" t="s">
        <v>224</v>
      </c>
      <c r="AU592" s="169" t="s">
        <v>88</v>
      </c>
      <c r="AY592" s="17" t="s">
        <v>222</v>
      </c>
      <c r="BE592" s="170">
        <f>IF(N592="základná",J592,0)</f>
        <v>0</v>
      </c>
      <c r="BF592" s="170">
        <f>IF(N592="znížená",J592,0)</f>
        <v>0</v>
      </c>
      <c r="BG592" s="170">
        <f>IF(N592="zákl. prenesená",J592,0)</f>
        <v>0</v>
      </c>
      <c r="BH592" s="170">
        <f>IF(N592="zníž. prenesená",J592,0)</f>
        <v>0</v>
      </c>
      <c r="BI592" s="170">
        <f>IF(N592="nulová",J592,0)</f>
        <v>0</v>
      </c>
      <c r="BJ592" s="17" t="s">
        <v>88</v>
      </c>
      <c r="BK592" s="171">
        <f>ROUND(I592*H592,3)</f>
        <v>0</v>
      </c>
      <c r="BL592" s="17" t="s">
        <v>229</v>
      </c>
      <c r="BM592" s="169" t="s">
        <v>760</v>
      </c>
    </row>
    <row r="593" spans="2:65" s="13" customFormat="1" ht="11.25">
      <c r="B593" s="180"/>
      <c r="D593" s="173" t="s">
        <v>231</v>
      </c>
      <c r="E593" s="181" t="s">
        <v>0</v>
      </c>
      <c r="F593" s="182" t="s">
        <v>761</v>
      </c>
      <c r="H593" s="183">
        <v>5.4</v>
      </c>
      <c r="I593" s="184"/>
      <c r="L593" s="180"/>
      <c r="M593" s="185"/>
      <c r="N593" s="186"/>
      <c r="O593" s="186"/>
      <c r="P593" s="186"/>
      <c r="Q593" s="186"/>
      <c r="R593" s="186"/>
      <c r="S593" s="186"/>
      <c r="T593" s="187"/>
      <c r="AT593" s="181" t="s">
        <v>231</v>
      </c>
      <c r="AU593" s="181" t="s">
        <v>88</v>
      </c>
      <c r="AV593" s="13" t="s">
        <v>88</v>
      </c>
      <c r="AW593" s="13" t="s">
        <v>28</v>
      </c>
      <c r="AX593" s="13" t="s">
        <v>73</v>
      </c>
      <c r="AY593" s="181" t="s">
        <v>222</v>
      </c>
    </row>
    <row r="594" spans="2:65" s="13" customFormat="1" ht="11.25">
      <c r="B594" s="180"/>
      <c r="D594" s="173" t="s">
        <v>231</v>
      </c>
      <c r="E594" s="181" t="s">
        <v>0</v>
      </c>
      <c r="F594" s="182" t="s">
        <v>762</v>
      </c>
      <c r="H594" s="183">
        <v>2.25</v>
      </c>
      <c r="I594" s="184"/>
      <c r="L594" s="180"/>
      <c r="M594" s="185"/>
      <c r="N594" s="186"/>
      <c r="O594" s="186"/>
      <c r="P594" s="186"/>
      <c r="Q594" s="186"/>
      <c r="R594" s="186"/>
      <c r="S594" s="186"/>
      <c r="T594" s="187"/>
      <c r="AT594" s="181" t="s">
        <v>231</v>
      </c>
      <c r="AU594" s="181" t="s">
        <v>88</v>
      </c>
      <c r="AV594" s="13" t="s">
        <v>88</v>
      </c>
      <c r="AW594" s="13" t="s">
        <v>28</v>
      </c>
      <c r="AX594" s="13" t="s">
        <v>73</v>
      </c>
      <c r="AY594" s="181" t="s">
        <v>222</v>
      </c>
    </row>
    <row r="595" spans="2:65" s="13" customFormat="1" ht="11.25">
      <c r="B595" s="180"/>
      <c r="D595" s="173" t="s">
        <v>231</v>
      </c>
      <c r="E595" s="181" t="s">
        <v>0</v>
      </c>
      <c r="F595" s="182" t="s">
        <v>763</v>
      </c>
      <c r="H595" s="183">
        <v>0.36</v>
      </c>
      <c r="I595" s="184"/>
      <c r="L595" s="180"/>
      <c r="M595" s="185"/>
      <c r="N595" s="186"/>
      <c r="O595" s="186"/>
      <c r="P595" s="186"/>
      <c r="Q595" s="186"/>
      <c r="R595" s="186"/>
      <c r="S595" s="186"/>
      <c r="T595" s="187"/>
      <c r="AT595" s="181" t="s">
        <v>231</v>
      </c>
      <c r="AU595" s="181" t="s">
        <v>88</v>
      </c>
      <c r="AV595" s="13" t="s">
        <v>88</v>
      </c>
      <c r="AW595" s="13" t="s">
        <v>28</v>
      </c>
      <c r="AX595" s="13" t="s">
        <v>73</v>
      </c>
      <c r="AY595" s="181" t="s">
        <v>222</v>
      </c>
    </row>
    <row r="596" spans="2:65" s="13" customFormat="1" ht="11.25">
      <c r="B596" s="180"/>
      <c r="D596" s="173" t="s">
        <v>231</v>
      </c>
      <c r="E596" s="181" t="s">
        <v>0</v>
      </c>
      <c r="F596" s="182" t="s">
        <v>764</v>
      </c>
      <c r="H596" s="183">
        <v>0.72</v>
      </c>
      <c r="I596" s="184"/>
      <c r="L596" s="180"/>
      <c r="M596" s="185"/>
      <c r="N596" s="186"/>
      <c r="O596" s="186"/>
      <c r="P596" s="186"/>
      <c r="Q596" s="186"/>
      <c r="R596" s="186"/>
      <c r="S596" s="186"/>
      <c r="T596" s="187"/>
      <c r="AT596" s="181" t="s">
        <v>231</v>
      </c>
      <c r="AU596" s="181" t="s">
        <v>88</v>
      </c>
      <c r="AV596" s="13" t="s">
        <v>88</v>
      </c>
      <c r="AW596" s="13" t="s">
        <v>28</v>
      </c>
      <c r="AX596" s="13" t="s">
        <v>73</v>
      </c>
      <c r="AY596" s="181" t="s">
        <v>222</v>
      </c>
    </row>
    <row r="597" spans="2:65" s="13" customFormat="1" ht="11.25">
      <c r="B597" s="180"/>
      <c r="D597" s="173" t="s">
        <v>231</v>
      </c>
      <c r="E597" s="181" t="s">
        <v>0</v>
      </c>
      <c r="F597" s="182" t="s">
        <v>765</v>
      </c>
      <c r="H597" s="183">
        <v>7.25</v>
      </c>
      <c r="I597" s="184"/>
      <c r="L597" s="180"/>
      <c r="M597" s="185"/>
      <c r="N597" s="186"/>
      <c r="O597" s="186"/>
      <c r="P597" s="186"/>
      <c r="Q597" s="186"/>
      <c r="R597" s="186"/>
      <c r="S597" s="186"/>
      <c r="T597" s="187"/>
      <c r="AT597" s="181" t="s">
        <v>231</v>
      </c>
      <c r="AU597" s="181" t="s">
        <v>88</v>
      </c>
      <c r="AV597" s="13" t="s">
        <v>88</v>
      </c>
      <c r="AW597" s="13" t="s">
        <v>28</v>
      </c>
      <c r="AX597" s="13" t="s">
        <v>73</v>
      </c>
      <c r="AY597" s="181" t="s">
        <v>222</v>
      </c>
    </row>
    <row r="598" spans="2:65" s="13" customFormat="1" ht="11.25">
      <c r="B598" s="180"/>
      <c r="D598" s="173" t="s">
        <v>231</v>
      </c>
      <c r="E598" s="181" t="s">
        <v>0</v>
      </c>
      <c r="F598" s="182" t="s">
        <v>766</v>
      </c>
      <c r="H598" s="183">
        <v>5.1619999999999999</v>
      </c>
      <c r="I598" s="184"/>
      <c r="L598" s="180"/>
      <c r="M598" s="185"/>
      <c r="N598" s="186"/>
      <c r="O598" s="186"/>
      <c r="P598" s="186"/>
      <c r="Q598" s="186"/>
      <c r="R598" s="186"/>
      <c r="S598" s="186"/>
      <c r="T598" s="187"/>
      <c r="AT598" s="181" t="s">
        <v>231</v>
      </c>
      <c r="AU598" s="181" t="s">
        <v>88</v>
      </c>
      <c r="AV598" s="13" t="s">
        <v>88</v>
      </c>
      <c r="AW598" s="13" t="s">
        <v>28</v>
      </c>
      <c r="AX598" s="13" t="s">
        <v>73</v>
      </c>
      <c r="AY598" s="181" t="s">
        <v>222</v>
      </c>
    </row>
    <row r="599" spans="2:65" s="13" customFormat="1" ht="11.25">
      <c r="B599" s="180"/>
      <c r="D599" s="173" t="s">
        <v>231</v>
      </c>
      <c r="E599" s="181" t="s">
        <v>0</v>
      </c>
      <c r="F599" s="182" t="s">
        <v>765</v>
      </c>
      <c r="H599" s="183">
        <v>7.25</v>
      </c>
      <c r="I599" s="184"/>
      <c r="L599" s="180"/>
      <c r="M599" s="185"/>
      <c r="N599" s="186"/>
      <c r="O599" s="186"/>
      <c r="P599" s="186"/>
      <c r="Q599" s="186"/>
      <c r="R599" s="186"/>
      <c r="S599" s="186"/>
      <c r="T599" s="187"/>
      <c r="AT599" s="181" t="s">
        <v>231</v>
      </c>
      <c r="AU599" s="181" t="s">
        <v>88</v>
      </c>
      <c r="AV599" s="13" t="s">
        <v>88</v>
      </c>
      <c r="AW599" s="13" t="s">
        <v>28</v>
      </c>
      <c r="AX599" s="13" t="s">
        <v>73</v>
      </c>
      <c r="AY599" s="181" t="s">
        <v>222</v>
      </c>
    </row>
    <row r="600" spans="2:65" s="14" customFormat="1" ht="11.25">
      <c r="B600" s="188"/>
      <c r="D600" s="173" t="s">
        <v>231</v>
      </c>
      <c r="E600" s="189" t="s">
        <v>0</v>
      </c>
      <c r="F600" s="190" t="s">
        <v>238</v>
      </c>
      <c r="H600" s="191">
        <v>28.391999999999999</v>
      </c>
      <c r="I600" s="192"/>
      <c r="L600" s="188"/>
      <c r="M600" s="193"/>
      <c r="N600" s="194"/>
      <c r="O600" s="194"/>
      <c r="P600" s="194"/>
      <c r="Q600" s="194"/>
      <c r="R600" s="194"/>
      <c r="S600" s="194"/>
      <c r="T600" s="195"/>
      <c r="AT600" s="189" t="s">
        <v>231</v>
      </c>
      <c r="AU600" s="189" t="s">
        <v>88</v>
      </c>
      <c r="AV600" s="14" t="s">
        <v>229</v>
      </c>
      <c r="AW600" s="14" t="s">
        <v>28</v>
      </c>
      <c r="AX600" s="14" t="s">
        <v>81</v>
      </c>
      <c r="AY600" s="189" t="s">
        <v>222</v>
      </c>
    </row>
    <row r="601" spans="2:65" s="1" customFormat="1" ht="24" customHeight="1">
      <c r="B601" s="158"/>
      <c r="C601" s="159" t="s">
        <v>767</v>
      </c>
      <c r="D601" s="159" t="s">
        <v>224</v>
      </c>
      <c r="E601" s="160" t="s">
        <v>768</v>
      </c>
      <c r="F601" s="161" t="s">
        <v>769</v>
      </c>
      <c r="G601" s="162" t="s">
        <v>227</v>
      </c>
      <c r="H601" s="163">
        <v>192.374</v>
      </c>
      <c r="I601" s="164"/>
      <c r="J601" s="163">
        <f>ROUND(I601*H601,3)</f>
        <v>0</v>
      </c>
      <c r="K601" s="161" t="s">
        <v>228</v>
      </c>
      <c r="L601" s="32"/>
      <c r="M601" s="165" t="s">
        <v>0</v>
      </c>
      <c r="N601" s="166" t="s">
        <v>39</v>
      </c>
      <c r="O601" s="55"/>
      <c r="P601" s="167">
        <f>O601*H601</f>
        <v>0</v>
      </c>
      <c r="Q601" s="167">
        <v>3.82E-3</v>
      </c>
      <c r="R601" s="167">
        <f>Q601*H601</f>
        <v>0.73486867999999994</v>
      </c>
      <c r="S601" s="167">
        <v>0</v>
      </c>
      <c r="T601" s="168">
        <f>S601*H601</f>
        <v>0</v>
      </c>
      <c r="AR601" s="169" t="s">
        <v>229</v>
      </c>
      <c r="AT601" s="169" t="s">
        <v>224</v>
      </c>
      <c r="AU601" s="169" t="s">
        <v>88</v>
      </c>
      <c r="AY601" s="17" t="s">
        <v>222</v>
      </c>
      <c r="BE601" s="170">
        <f>IF(N601="základná",J601,0)</f>
        <v>0</v>
      </c>
      <c r="BF601" s="170">
        <f>IF(N601="znížená",J601,0)</f>
        <v>0</v>
      </c>
      <c r="BG601" s="170">
        <f>IF(N601="zákl. prenesená",J601,0)</f>
        <v>0</v>
      </c>
      <c r="BH601" s="170">
        <f>IF(N601="zníž. prenesená",J601,0)</f>
        <v>0</v>
      </c>
      <c r="BI601" s="170">
        <f>IF(N601="nulová",J601,0)</f>
        <v>0</v>
      </c>
      <c r="BJ601" s="17" t="s">
        <v>88</v>
      </c>
      <c r="BK601" s="171">
        <f>ROUND(I601*H601,3)</f>
        <v>0</v>
      </c>
      <c r="BL601" s="17" t="s">
        <v>229</v>
      </c>
      <c r="BM601" s="169" t="s">
        <v>770</v>
      </c>
    </row>
    <row r="602" spans="2:65" s="13" customFormat="1" ht="11.25">
      <c r="B602" s="180"/>
      <c r="D602" s="173" t="s">
        <v>231</v>
      </c>
      <c r="E602" s="181" t="s">
        <v>0</v>
      </c>
      <c r="F602" s="182" t="s">
        <v>167</v>
      </c>
      <c r="H602" s="183">
        <v>192.374</v>
      </c>
      <c r="I602" s="184"/>
      <c r="L602" s="180"/>
      <c r="M602" s="185"/>
      <c r="N602" s="186"/>
      <c r="O602" s="186"/>
      <c r="P602" s="186"/>
      <c r="Q602" s="186"/>
      <c r="R602" s="186"/>
      <c r="S602" s="186"/>
      <c r="T602" s="187"/>
      <c r="AT602" s="181" t="s">
        <v>231</v>
      </c>
      <c r="AU602" s="181" t="s">
        <v>88</v>
      </c>
      <c r="AV602" s="13" t="s">
        <v>88</v>
      </c>
      <c r="AW602" s="13" t="s">
        <v>28</v>
      </c>
      <c r="AX602" s="13" t="s">
        <v>81</v>
      </c>
      <c r="AY602" s="181" t="s">
        <v>222</v>
      </c>
    </row>
    <row r="603" spans="2:65" s="1" customFormat="1" ht="36" customHeight="1">
      <c r="B603" s="158"/>
      <c r="C603" s="159" t="s">
        <v>771</v>
      </c>
      <c r="D603" s="159" t="s">
        <v>224</v>
      </c>
      <c r="E603" s="160" t="s">
        <v>772</v>
      </c>
      <c r="F603" s="161" t="s">
        <v>773</v>
      </c>
      <c r="G603" s="162" t="s">
        <v>227</v>
      </c>
      <c r="H603" s="163">
        <v>19.382000000000001</v>
      </c>
      <c r="I603" s="164"/>
      <c r="J603" s="163">
        <f>ROUND(I603*H603,3)</f>
        <v>0</v>
      </c>
      <c r="K603" s="161" t="s">
        <v>228</v>
      </c>
      <c r="L603" s="32"/>
      <c r="M603" s="165" t="s">
        <v>0</v>
      </c>
      <c r="N603" s="166" t="s">
        <v>39</v>
      </c>
      <c r="O603" s="55"/>
      <c r="P603" s="167">
        <f>O603*H603</f>
        <v>0</v>
      </c>
      <c r="Q603" s="167">
        <v>1.899E-2</v>
      </c>
      <c r="R603" s="167">
        <f>Q603*H603</f>
        <v>0.36806418000000002</v>
      </c>
      <c r="S603" s="167">
        <v>0</v>
      </c>
      <c r="T603" s="168">
        <f>S603*H603</f>
        <v>0</v>
      </c>
      <c r="AR603" s="169" t="s">
        <v>229</v>
      </c>
      <c r="AT603" s="169" t="s">
        <v>224</v>
      </c>
      <c r="AU603" s="169" t="s">
        <v>88</v>
      </c>
      <c r="AY603" s="17" t="s">
        <v>222</v>
      </c>
      <c r="BE603" s="170">
        <f>IF(N603="základná",J603,0)</f>
        <v>0</v>
      </c>
      <c r="BF603" s="170">
        <f>IF(N603="znížená",J603,0)</f>
        <v>0</v>
      </c>
      <c r="BG603" s="170">
        <f>IF(N603="zákl. prenesená",J603,0)</f>
        <v>0</v>
      </c>
      <c r="BH603" s="170">
        <f>IF(N603="zníž. prenesená",J603,0)</f>
        <v>0</v>
      </c>
      <c r="BI603" s="170">
        <f>IF(N603="nulová",J603,0)</f>
        <v>0</v>
      </c>
      <c r="BJ603" s="17" t="s">
        <v>88</v>
      </c>
      <c r="BK603" s="171">
        <f>ROUND(I603*H603,3)</f>
        <v>0</v>
      </c>
      <c r="BL603" s="17" t="s">
        <v>229</v>
      </c>
      <c r="BM603" s="169" t="s">
        <v>774</v>
      </c>
    </row>
    <row r="604" spans="2:65" s="13" customFormat="1" ht="11.25">
      <c r="B604" s="180"/>
      <c r="D604" s="173" t="s">
        <v>231</v>
      </c>
      <c r="E604" s="181" t="s">
        <v>0</v>
      </c>
      <c r="F604" s="182" t="s">
        <v>146</v>
      </c>
      <c r="H604" s="183">
        <v>19.382000000000001</v>
      </c>
      <c r="I604" s="184"/>
      <c r="L604" s="180"/>
      <c r="M604" s="185"/>
      <c r="N604" s="186"/>
      <c r="O604" s="186"/>
      <c r="P604" s="186"/>
      <c r="Q604" s="186"/>
      <c r="R604" s="186"/>
      <c r="S604" s="186"/>
      <c r="T604" s="187"/>
      <c r="AT604" s="181" t="s">
        <v>231</v>
      </c>
      <c r="AU604" s="181" t="s">
        <v>88</v>
      </c>
      <c r="AV604" s="13" t="s">
        <v>88</v>
      </c>
      <c r="AW604" s="13" t="s">
        <v>28</v>
      </c>
      <c r="AX604" s="13" t="s">
        <v>81</v>
      </c>
      <c r="AY604" s="181" t="s">
        <v>222</v>
      </c>
    </row>
    <row r="605" spans="2:65" s="1" customFormat="1" ht="24" customHeight="1">
      <c r="B605" s="158"/>
      <c r="C605" s="159" t="s">
        <v>775</v>
      </c>
      <c r="D605" s="159" t="s">
        <v>224</v>
      </c>
      <c r="E605" s="160" t="s">
        <v>776</v>
      </c>
      <c r="F605" s="161" t="s">
        <v>777</v>
      </c>
      <c r="G605" s="162" t="s">
        <v>227</v>
      </c>
      <c r="H605" s="163">
        <v>412.21300000000002</v>
      </c>
      <c r="I605" s="164"/>
      <c r="J605" s="163">
        <f>ROUND(I605*H605,3)</f>
        <v>0</v>
      </c>
      <c r="K605" s="161" t="s">
        <v>228</v>
      </c>
      <c r="L605" s="32"/>
      <c r="M605" s="165" t="s">
        <v>0</v>
      </c>
      <c r="N605" s="166" t="s">
        <v>39</v>
      </c>
      <c r="O605" s="55"/>
      <c r="P605" s="167">
        <f>O605*H605</f>
        <v>0</v>
      </c>
      <c r="Q605" s="167">
        <v>2.3000000000000001E-4</v>
      </c>
      <c r="R605" s="167">
        <f>Q605*H605</f>
        <v>9.480899000000001E-2</v>
      </c>
      <c r="S605" s="167">
        <v>0</v>
      </c>
      <c r="T605" s="168">
        <f>S605*H605</f>
        <v>0</v>
      </c>
      <c r="AR605" s="169" t="s">
        <v>229</v>
      </c>
      <c r="AT605" s="169" t="s">
        <v>224</v>
      </c>
      <c r="AU605" s="169" t="s">
        <v>88</v>
      </c>
      <c r="AY605" s="17" t="s">
        <v>222</v>
      </c>
      <c r="BE605" s="170">
        <f>IF(N605="základná",J605,0)</f>
        <v>0</v>
      </c>
      <c r="BF605" s="170">
        <f>IF(N605="znížená",J605,0)</f>
        <v>0</v>
      </c>
      <c r="BG605" s="170">
        <f>IF(N605="zákl. prenesená",J605,0)</f>
        <v>0</v>
      </c>
      <c r="BH605" s="170">
        <f>IF(N605="zníž. prenesená",J605,0)</f>
        <v>0</v>
      </c>
      <c r="BI605" s="170">
        <f>IF(N605="nulová",J605,0)</f>
        <v>0</v>
      </c>
      <c r="BJ605" s="17" t="s">
        <v>88</v>
      </c>
      <c r="BK605" s="171">
        <f>ROUND(I605*H605,3)</f>
        <v>0</v>
      </c>
      <c r="BL605" s="17" t="s">
        <v>229</v>
      </c>
      <c r="BM605" s="169" t="s">
        <v>778</v>
      </c>
    </row>
    <row r="606" spans="2:65" s="13" customFormat="1" ht="11.25">
      <c r="B606" s="180"/>
      <c r="D606" s="173" t="s">
        <v>231</v>
      </c>
      <c r="E606" s="181" t="s">
        <v>0</v>
      </c>
      <c r="F606" s="182" t="s">
        <v>779</v>
      </c>
      <c r="H606" s="183">
        <v>348.38600000000002</v>
      </c>
      <c r="I606" s="184"/>
      <c r="L606" s="180"/>
      <c r="M606" s="185"/>
      <c r="N606" s="186"/>
      <c r="O606" s="186"/>
      <c r="P606" s="186"/>
      <c r="Q606" s="186"/>
      <c r="R606" s="186"/>
      <c r="S606" s="186"/>
      <c r="T606" s="187"/>
      <c r="AT606" s="181" t="s">
        <v>231</v>
      </c>
      <c r="AU606" s="181" t="s">
        <v>88</v>
      </c>
      <c r="AV606" s="13" t="s">
        <v>88</v>
      </c>
      <c r="AW606" s="13" t="s">
        <v>28</v>
      </c>
      <c r="AX606" s="13" t="s">
        <v>73</v>
      </c>
      <c r="AY606" s="181" t="s">
        <v>222</v>
      </c>
    </row>
    <row r="607" spans="2:65" s="13" customFormat="1" ht="11.25">
      <c r="B607" s="180"/>
      <c r="D607" s="173" t="s">
        <v>231</v>
      </c>
      <c r="E607" s="181" t="s">
        <v>0</v>
      </c>
      <c r="F607" s="182" t="s">
        <v>780</v>
      </c>
      <c r="H607" s="183">
        <v>52.874000000000002</v>
      </c>
      <c r="I607" s="184"/>
      <c r="L607" s="180"/>
      <c r="M607" s="185"/>
      <c r="N607" s="186"/>
      <c r="O607" s="186"/>
      <c r="P607" s="186"/>
      <c r="Q607" s="186"/>
      <c r="R607" s="186"/>
      <c r="S607" s="186"/>
      <c r="T607" s="187"/>
      <c r="AT607" s="181" t="s">
        <v>231</v>
      </c>
      <c r="AU607" s="181" t="s">
        <v>88</v>
      </c>
      <c r="AV607" s="13" t="s">
        <v>88</v>
      </c>
      <c r="AW607" s="13" t="s">
        <v>28</v>
      </c>
      <c r="AX607" s="13" t="s">
        <v>73</v>
      </c>
      <c r="AY607" s="181" t="s">
        <v>222</v>
      </c>
    </row>
    <row r="608" spans="2:65" s="13" customFormat="1" ht="11.25">
      <c r="B608" s="180"/>
      <c r="D608" s="173" t="s">
        <v>231</v>
      </c>
      <c r="E608" s="181" t="s">
        <v>0</v>
      </c>
      <c r="F608" s="182" t="s">
        <v>132</v>
      </c>
      <c r="H608" s="183">
        <v>10.952999999999999</v>
      </c>
      <c r="I608" s="184"/>
      <c r="L608" s="180"/>
      <c r="M608" s="185"/>
      <c r="N608" s="186"/>
      <c r="O608" s="186"/>
      <c r="P608" s="186"/>
      <c r="Q608" s="186"/>
      <c r="R608" s="186"/>
      <c r="S608" s="186"/>
      <c r="T608" s="187"/>
      <c r="AT608" s="181" t="s">
        <v>231</v>
      </c>
      <c r="AU608" s="181" t="s">
        <v>88</v>
      </c>
      <c r="AV608" s="13" t="s">
        <v>88</v>
      </c>
      <c r="AW608" s="13" t="s">
        <v>28</v>
      </c>
      <c r="AX608" s="13" t="s">
        <v>73</v>
      </c>
      <c r="AY608" s="181" t="s">
        <v>222</v>
      </c>
    </row>
    <row r="609" spans="2:65" s="14" customFormat="1" ht="11.25">
      <c r="B609" s="188"/>
      <c r="D609" s="173" t="s">
        <v>231</v>
      </c>
      <c r="E609" s="189" t="s">
        <v>0</v>
      </c>
      <c r="F609" s="190" t="s">
        <v>238</v>
      </c>
      <c r="H609" s="191">
        <v>412.21300000000002</v>
      </c>
      <c r="I609" s="192"/>
      <c r="L609" s="188"/>
      <c r="M609" s="193"/>
      <c r="N609" s="194"/>
      <c r="O609" s="194"/>
      <c r="P609" s="194"/>
      <c r="Q609" s="194"/>
      <c r="R609" s="194"/>
      <c r="S609" s="194"/>
      <c r="T609" s="195"/>
      <c r="AT609" s="189" t="s">
        <v>231</v>
      </c>
      <c r="AU609" s="189" t="s">
        <v>88</v>
      </c>
      <c r="AV609" s="14" t="s">
        <v>229</v>
      </c>
      <c r="AW609" s="14" t="s">
        <v>28</v>
      </c>
      <c r="AX609" s="14" t="s">
        <v>81</v>
      </c>
      <c r="AY609" s="189" t="s">
        <v>222</v>
      </c>
    </row>
    <row r="610" spans="2:65" s="1" customFormat="1" ht="24" customHeight="1">
      <c r="B610" s="158"/>
      <c r="C610" s="159" t="s">
        <v>781</v>
      </c>
      <c r="D610" s="159" t="s">
        <v>224</v>
      </c>
      <c r="E610" s="160" t="s">
        <v>782</v>
      </c>
      <c r="F610" s="161" t="s">
        <v>783</v>
      </c>
      <c r="G610" s="162" t="s">
        <v>227</v>
      </c>
      <c r="H610" s="163">
        <v>412.21300000000002</v>
      </c>
      <c r="I610" s="164"/>
      <c r="J610" s="163">
        <f>ROUND(I610*H610,3)</f>
        <v>0</v>
      </c>
      <c r="K610" s="161" t="s">
        <v>228</v>
      </c>
      <c r="L610" s="32"/>
      <c r="M610" s="165" t="s">
        <v>0</v>
      </c>
      <c r="N610" s="166" t="s">
        <v>39</v>
      </c>
      <c r="O610" s="55"/>
      <c r="P610" s="167">
        <f>O610*H610</f>
        <v>0</v>
      </c>
      <c r="Q610" s="167">
        <v>1.8000000000000001E-4</v>
      </c>
      <c r="R610" s="167">
        <f>Q610*H610</f>
        <v>7.4198340000000015E-2</v>
      </c>
      <c r="S610" s="167">
        <v>0</v>
      </c>
      <c r="T610" s="168">
        <f>S610*H610</f>
        <v>0</v>
      </c>
      <c r="AR610" s="169" t="s">
        <v>229</v>
      </c>
      <c r="AT610" s="169" t="s">
        <v>224</v>
      </c>
      <c r="AU610" s="169" t="s">
        <v>88</v>
      </c>
      <c r="AY610" s="17" t="s">
        <v>222</v>
      </c>
      <c r="BE610" s="170">
        <f>IF(N610="základná",J610,0)</f>
        <v>0</v>
      </c>
      <c r="BF610" s="170">
        <f>IF(N610="znížená",J610,0)</f>
        <v>0</v>
      </c>
      <c r="BG610" s="170">
        <f>IF(N610="zákl. prenesená",J610,0)</f>
        <v>0</v>
      </c>
      <c r="BH610" s="170">
        <f>IF(N610="zníž. prenesená",J610,0)</f>
        <v>0</v>
      </c>
      <c r="BI610" s="170">
        <f>IF(N610="nulová",J610,0)</f>
        <v>0</v>
      </c>
      <c r="BJ610" s="17" t="s">
        <v>88</v>
      </c>
      <c r="BK610" s="171">
        <f>ROUND(I610*H610,3)</f>
        <v>0</v>
      </c>
      <c r="BL610" s="17" t="s">
        <v>229</v>
      </c>
      <c r="BM610" s="169" t="s">
        <v>784</v>
      </c>
    </row>
    <row r="611" spans="2:65" s="13" customFormat="1" ht="11.25">
      <c r="B611" s="180"/>
      <c r="D611" s="173" t="s">
        <v>231</v>
      </c>
      <c r="E611" s="181" t="s">
        <v>0</v>
      </c>
      <c r="F611" s="182" t="s">
        <v>779</v>
      </c>
      <c r="H611" s="183">
        <v>348.38600000000002</v>
      </c>
      <c r="I611" s="184"/>
      <c r="L611" s="180"/>
      <c r="M611" s="185"/>
      <c r="N611" s="186"/>
      <c r="O611" s="186"/>
      <c r="P611" s="186"/>
      <c r="Q611" s="186"/>
      <c r="R611" s="186"/>
      <c r="S611" s="186"/>
      <c r="T611" s="187"/>
      <c r="AT611" s="181" t="s">
        <v>231</v>
      </c>
      <c r="AU611" s="181" t="s">
        <v>88</v>
      </c>
      <c r="AV611" s="13" t="s">
        <v>88</v>
      </c>
      <c r="AW611" s="13" t="s">
        <v>28</v>
      </c>
      <c r="AX611" s="13" t="s">
        <v>73</v>
      </c>
      <c r="AY611" s="181" t="s">
        <v>222</v>
      </c>
    </row>
    <row r="612" spans="2:65" s="13" customFormat="1" ht="11.25">
      <c r="B612" s="180"/>
      <c r="D612" s="173" t="s">
        <v>231</v>
      </c>
      <c r="E612" s="181" t="s">
        <v>0</v>
      </c>
      <c r="F612" s="182" t="s">
        <v>780</v>
      </c>
      <c r="H612" s="183">
        <v>52.874000000000002</v>
      </c>
      <c r="I612" s="184"/>
      <c r="L612" s="180"/>
      <c r="M612" s="185"/>
      <c r="N612" s="186"/>
      <c r="O612" s="186"/>
      <c r="P612" s="186"/>
      <c r="Q612" s="186"/>
      <c r="R612" s="186"/>
      <c r="S612" s="186"/>
      <c r="T612" s="187"/>
      <c r="AT612" s="181" t="s">
        <v>231</v>
      </c>
      <c r="AU612" s="181" t="s">
        <v>88</v>
      </c>
      <c r="AV612" s="13" t="s">
        <v>88</v>
      </c>
      <c r="AW612" s="13" t="s">
        <v>28</v>
      </c>
      <c r="AX612" s="13" t="s">
        <v>73</v>
      </c>
      <c r="AY612" s="181" t="s">
        <v>222</v>
      </c>
    </row>
    <row r="613" spans="2:65" s="13" customFormat="1" ht="11.25">
      <c r="B613" s="180"/>
      <c r="D613" s="173" t="s">
        <v>231</v>
      </c>
      <c r="E613" s="181" t="s">
        <v>0</v>
      </c>
      <c r="F613" s="182" t="s">
        <v>132</v>
      </c>
      <c r="H613" s="183">
        <v>10.952999999999999</v>
      </c>
      <c r="I613" s="184"/>
      <c r="L613" s="180"/>
      <c r="M613" s="185"/>
      <c r="N613" s="186"/>
      <c r="O613" s="186"/>
      <c r="P613" s="186"/>
      <c r="Q613" s="186"/>
      <c r="R613" s="186"/>
      <c r="S613" s="186"/>
      <c r="T613" s="187"/>
      <c r="AT613" s="181" t="s">
        <v>231</v>
      </c>
      <c r="AU613" s="181" t="s">
        <v>88</v>
      </c>
      <c r="AV613" s="13" t="s">
        <v>88</v>
      </c>
      <c r="AW613" s="13" t="s">
        <v>28</v>
      </c>
      <c r="AX613" s="13" t="s">
        <v>73</v>
      </c>
      <c r="AY613" s="181" t="s">
        <v>222</v>
      </c>
    </row>
    <row r="614" spans="2:65" s="14" customFormat="1" ht="11.25">
      <c r="B614" s="188"/>
      <c r="D614" s="173" t="s">
        <v>231</v>
      </c>
      <c r="E614" s="189" t="s">
        <v>0</v>
      </c>
      <c r="F614" s="190" t="s">
        <v>238</v>
      </c>
      <c r="H614" s="191">
        <v>412.21300000000002</v>
      </c>
      <c r="I614" s="192"/>
      <c r="L614" s="188"/>
      <c r="M614" s="193"/>
      <c r="N614" s="194"/>
      <c r="O614" s="194"/>
      <c r="P614" s="194"/>
      <c r="Q614" s="194"/>
      <c r="R614" s="194"/>
      <c r="S614" s="194"/>
      <c r="T614" s="195"/>
      <c r="AT614" s="189" t="s">
        <v>231</v>
      </c>
      <c r="AU614" s="189" t="s">
        <v>88</v>
      </c>
      <c r="AV614" s="14" t="s">
        <v>229</v>
      </c>
      <c r="AW614" s="14" t="s">
        <v>28</v>
      </c>
      <c r="AX614" s="14" t="s">
        <v>81</v>
      </c>
      <c r="AY614" s="189" t="s">
        <v>222</v>
      </c>
    </row>
    <row r="615" spans="2:65" s="1" customFormat="1" ht="48" customHeight="1">
      <c r="B615" s="158"/>
      <c r="C615" s="159" t="s">
        <v>785</v>
      </c>
      <c r="D615" s="159" t="s">
        <v>224</v>
      </c>
      <c r="E615" s="160" t="s">
        <v>786</v>
      </c>
      <c r="F615" s="161" t="s">
        <v>787</v>
      </c>
      <c r="G615" s="162" t="s">
        <v>227</v>
      </c>
      <c r="H615" s="163">
        <v>359.339</v>
      </c>
      <c r="I615" s="164"/>
      <c r="J615" s="163">
        <f>ROUND(I615*H615,3)</f>
        <v>0</v>
      </c>
      <c r="K615" s="161" t="s">
        <v>0</v>
      </c>
      <c r="L615" s="32"/>
      <c r="M615" s="165" t="s">
        <v>0</v>
      </c>
      <c r="N615" s="166" t="s">
        <v>39</v>
      </c>
      <c r="O615" s="55"/>
      <c r="P615" s="167">
        <f>O615*H615</f>
        <v>0</v>
      </c>
      <c r="Q615" s="167">
        <v>3.6800000000000001E-3</v>
      </c>
      <c r="R615" s="167">
        <f>Q615*H615</f>
        <v>1.32236752</v>
      </c>
      <c r="S615" s="167">
        <v>0</v>
      </c>
      <c r="T615" s="168">
        <f>S615*H615</f>
        <v>0</v>
      </c>
      <c r="AR615" s="169" t="s">
        <v>229</v>
      </c>
      <c r="AT615" s="169" t="s">
        <v>224</v>
      </c>
      <c r="AU615" s="169" t="s">
        <v>88</v>
      </c>
      <c r="AY615" s="17" t="s">
        <v>222</v>
      </c>
      <c r="BE615" s="170">
        <f>IF(N615="základná",J615,0)</f>
        <v>0</v>
      </c>
      <c r="BF615" s="170">
        <f>IF(N615="znížená",J615,0)</f>
        <v>0</v>
      </c>
      <c r="BG615" s="170">
        <f>IF(N615="zákl. prenesená",J615,0)</f>
        <v>0</v>
      </c>
      <c r="BH615" s="170">
        <f>IF(N615="zníž. prenesená",J615,0)</f>
        <v>0</v>
      </c>
      <c r="BI615" s="170">
        <f>IF(N615="nulová",J615,0)</f>
        <v>0</v>
      </c>
      <c r="BJ615" s="17" t="s">
        <v>88</v>
      </c>
      <c r="BK615" s="171">
        <f>ROUND(I615*H615,3)</f>
        <v>0</v>
      </c>
      <c r="BL615" s="17" t="s">
        <v>229</v>
      </c>
      <c r="BM615" s="169" t="s">
        <v>788</v>
      </c>
    </row>
    <row r="616" spans="2:65" s="13" customFormat="1" ht="11.25">
      <c r="B616" s="180"/>
      <c r="D616" s="173" t="s">
        <v>231</v>
      </c>
      <c r="E616" s="181" t="s">
        <v>0</v>
      </c>
      <c r="F616" s="182" t="s">
        <v>789</v>
      </c>
      <c r="H616" s="183">
        <v>359.339</v>
      </c>
      <c r="I616" s="184"/>
      <c r="L616" s="180"/>
      <c r="M616" s="185"/>
      <c r="N616" s="186"/>
      <c r="O616" s="186"/>
      <c r="P616" s="186"/>
      <c r="Q616" s="186"/>
      <c r="R616" s="186"/>
      <c r="S616" s="186"/>
      <c r="T616" s="187"/>
      <c r="AT616" s="181" t="s">
        <v>231</v>
      </c>
      <c r="AU616" s="181" t="s">
        <v>88</v>
      </c>
      <c r="AV616" s="13" t="s">
        <v>88</v>
      </c>
      <c r="AW616" s="13" t="s">
        <v>28</v>
      </c>
      <c r="AX616" s="13" t="s">
        <v>81</v>
      </c>
      <c r="AY616" s="181" t="s">
        <v>222</v>
      </c>
    </row>
    <row r="617" spans="2:65" s="1" customFormat="1" ht="24" customHeight="1">
      <c r="B617" s="158"/>
      <c r="C617" s="159" t="s">
        <v>790</v>
      </c>
      <c r="D617" s="159" t="s">
        <v>224</v>
      </c>
      <c r="E617" s="160" t="s">
        <v>791</v>
      </c>
      <c r="F617" s="161" t="s">
        <v>792</v>
      </c>
      <c r="G617" s="162" t="s">
        <v>227</v>
      </c>
      <c r="H617" s="163">
        <v>40.476999999999997</v>
      </c>
      <c r="I617" s="164"/>
      <c r="J617" s="163">
        <f>ROUND(I617*H617,3)</f>
        <v>0</v>
      </c>
      <c r="K617" s="161" t="s">
        <v>228</v>
      </c>
      <c r="L617" s="32"/>
      <c r="M617" s="165" t="s">
        <v>0</v>
      </c>
      <c r="N617" s="166" t="s">
        <v>39</v>
      </c>
      <c r="O617" s="55"/>
      <c r="P617" s="167">
        <f>O617*H617</f>
        <v>0</v>
      </c>
      <c r="Q617" s="167">
        <v>4.1799999999999997E-3</v>
      </c>
      <c r="R617" s="167">
        <f>Q617*H617</f>
        <v>0.16919385999999997</v>
      </c>
      <c r="S617" s="167">
        <v>0</v>
      </c>
      <c r="T617" s="168">
        <f>S617*H617</f>
        <v>0</v>
      </c>
      <c r="AR617" s="169" t="s">
        <v>229</v>
      </c>
      <c r="AT617" s="169" t="s">
        <v>224</v>
      </c>
      <c r="AU617" s="169" t="s">
        <v>88</v>
      </c>
      <c r="AY617" s="17" t="s">
        <v>222</v>
      </c>
      <c r="BE617" s="170">
        <f>IF(N617="základná",J617,0)</f>
        <v>0</v>
      </c>
      <c r="BF617" s="170">
        <f>IF(N617="znížená",J617,0)</f>
        <v>0</v>
      </c>
      <c r="BG617" s="170">
        <f>IF(N617="zákl. prenesená",J617,0)</f>
        <v>0</v>
      </c>
      <c r="BH617" s="170">
        <f>IF(N617="zníž. prenesená",J617,0)</f>
        <v>0</v>
      </c>
      <c r="BI617" s="170">
        <f>IF(N617="nulová",J617,0)</f>
        <v>0</v>
      </c>
      <c r="BJ617" s="17" t="s">
        <v>88</v>
      </c>
      <c r="BK617" s="171">
        <f>ROUND(I617*H617,3)</f>
        <v>0</v>
      </c>
      <c r="BL617" s="17" t="s">
        <v>229</v>
      </c>
      <c r="BM617" s="169" t="s">
        <v>793</v>
      </c>
    </row>
    <row r="618" spans="2:65" s="13" customFormat="1" ht="11.25">
      <c r="B618" s="180"/>
      <c r="D618" s="173" t="s">
        <v>231</v>
      </c>
      <c r="E618" s="181" t="s">
        <v>0</v>
      </c>
      <c r="F618" s="182" t="s">
        <v>146</v>
      </c>
      <c r="H618" s="183">
        <v>19.382000000000001</v>
      </c>
      <c r="I618" s="184"/>
      <c r="L618" s="180"/>
      <c r="M618" s="185"/>
      <c r="N618" s="186"/>
      <c r="O618" s="186"/>
      <c r="P618" s="186"/>
      <c r="Q618" s="186"/>
      <c r="R618" s="186"/>
      <c r="S618" s="186"/>
      <c r="T618" s="187"/>
      <c r="AT618" s="181" t="s">
        <v>231</v>
      </c>
      <c r="AU618" s="181" t="s">
        <v>88</v>
      </c>
      <c r="AV618" s="13" t="s">
        <v>88</v>
      </c>
      <c r="AW618" s="13" t="s">
        <v>28</v>
      </c>
      <c r="AX618" s="13" t="s">
        <v>73</v>
      </c>
      <c r="AY618" s="181" t="s">
        <v>222</v>
      </c>
    </row>
    <row r="619" spans="2:65" s="13" customFormat="1" ht="11.25">
      <c r="B619" s="180"/>
      <c r="D619" s="173" t="s">
        <v>231</v>
      </c>
      <c r="E619" s="181" t="s">
        <v>0</v>
      </c>
      <c r="F619" s="182" t="s">
        <v>150</v>
      </c>
      <c r="H619" s="183">
        <v>1.8520000000000001</v>
      </c>
      <c r="I619" s="184"/>
      <c r="L619" s="180"/>
      <c r="M619" s="185"/>
      <c r="N619" s="186"/>
      <c r="O619" s="186"/>
      <c r="P619" s="186"/>
      <c r="Q619" s="186"/>
      <c r="R619" s="186"/>
      <c r="S619" s="186"/>
      <c r="T619" s="187"/>
      <c r="AT619" s="181" t="s">
        <v>231</v>
      </c>
      <c r="AU619" s="181" t="s">
        <v>88</v>
      </c>
      <c r="AV619" s="13" t="s">
        <v>88</v>
      </c>
      <c r="AW619" s="13" t="s">
        <v>28</v>
      </c>
      <c r="AX619" s="13" t="s">
        <v>73</v>
      </c>
      <c r="AY619" s="181" t="s">
        <v>222</v>
      </c>
    </row>
    <row r="620" spans="2:65" s="12" customFormat="1" ht="11.25">
      <c r="B620" s="172"/>
      <c r="D620" s="173" t="s">
        <v>231</v>
      </c>
      <c r="E620" s="174" t="s">
        <v>0</v>
      </c>
      <c r="F620" s="175" t="s">
        <v>794</v>
      </c>
      <c r="H620" s="174" t="s">
        <v>0</v>
      </c>
      <c r="I620" s="176"/>
      <c r="L620" s="172"/>
      <c r="M620" s="177"/>
      <c r="N620" s="178"/>
      <c r="O620" s="178"/>
      <c r="P620" s="178"/>
      <c r="Q620" s="178"/>
      <c r="R620" s="178"/>
      <c r="S620" s="178"/>
      <c r="T620" s="179"/>
      <c r="AT620" s="174" t="s">
        <v>231</v>
      </c>
      <c r="AU620" s="174" t="s">
        <v>88</v>
      </c>
      <c r="AV620" s="12" t="s">
        <v>81</v>
      </c>
      <c r="AW620" s="12" t="s">
        <v>28</v>
      </c>
      <c r="AX620" s="12" t="s">
        <v>73</v>
      </c>
      <c r="AY620" s="174" t="s">
        <v>222</v>
      </c>
    </row>
    <row r="621" spans="2:65" s="13" customFormat="1" ht="11.25">
      <c r="B621" s="180"/>
      <c r="D621" s="173" t="s">
        <v>231</v>
      </c>
      <c r="E621" s="181" t="s">
        <v>0</v>
      </c>
      <c r="F621" s="182" t="s">
        <v>795</v>
      </c>
      <c r="H621" s="183">
        <v>1.9610000000000001</v>
      </c>
      <c r="I621" s="184"/>
      <c r="L621" s="180"/>
      <c r="M621" s="185"/>
      <c r="N621" s="186"/>
      <c r="O621" s="186"/>
      <c r="P621" s="186"/>
      <c r="Q621" s="186"/>
      <c r="R621" s="186"/>
      <c r="S621" s="186"/>
      <c r="T621" s="187"/>
      <c r="AT621" s="181" t="s">
        <v>231</v>
      </c>
      <c r="AU621" s="181" t="s">
        <v>88</v>
      </c>
      <c r="AV621" s="13" t="s">
        <v>88</v>
      </c>
      <c r="AW621" s="13" t="s">
        <v>28</v>
      </c>
      <c r="AX621" s="13" t="s">
        <v>73</v>
      </c>
      <c r="AY621" s="181" t="s">
        <v>222</v>
      </c>
    </row>
    <row r="622" spans="2:65" s="13" customFormat="1" ht="11.25">
      <c r="B622" s="180"/>
      <c r="D622" s="173" t="s">
        <v>231</v>
      </c>
      <c r="E622" s="181" t="s">
        <v>0</v>
      </c>
      <c r="F622" s="182" t="s">
        <v>796</v>
      </c>
      <c r="H622" s="183">
        <v>6.8630000000000004</v>
      </c>
      <c r="I622" s="184"/>
      <c r="L622" s="180"/>
      <c r="M622" s="185"/>
      <c r="N622" s="186"/>
      <c r="O622" s="186"/>
      <c r="P622" s="186"/>
      <c r="Q622" s="186"/>
      <c r="R622" s="186"/>
      <c r="S622" s="186"/>
      <c r="T622" s="187"/>
      <c r="AT622" s="181" t="s">
        <v>231</v>
      </c>
      <c r="AU622" s="181" t="s">
        <v>88</v>
      </c>
      <c r="AV622" s="13" t="s">
        <v>88</v>
      </c>
      <c r="AW622" s="13" t="s">
        <v>28</v>
      </c>
      <c r="AX622" s="13" t="s">
        <v>73</v>
      </c>
      <c r="AY622" s="181" t="s">
        <v>222</v>
      </c>
    </row>
    <row r="623" spans="2:65" s="13" customFormat="1" ht="11.25">
      <c r="B623" s="180"/>
      <c r="D623" s="173" t="s">
        <v>231</v>
      </c>
      <c r="E623" s="181" t="s">
        <v>0</v>
      </c>
      <c r="F623" s="182" t="s">
        <v>797</v>
      </c>
      <c r="H623" s="183">
        <v>6.51</v>
      </c>
      <c r="I623" s="184"/>
      <c r="L623" s="180"/>
      <c r="M623" s="185"/>
      <c r="N623" s="186"/>
      <c r="O623" s="186"/>
      <c r="P623" s="186"/>
      <c r="Q623" s="186"/>
      <c r="R623" s="186"/>
      <c r="S623" s="186"/>
      <c r="T623" s="187"/>
      <c r="AT623" s="181" t="s">
        <v>231</v>
      </c>
      <c r="AU623" s="181" t="s">
        <v>88</v>
      </c>
      <c r="AV623" s="13" t="s">
        <v>88</v>
      </c>
      <c r="AW623" s="13" t="s">
        <v>28</v>
      </c>
      <c r="AX623" s="13" t="s">
        <v>73</v>
      </c>
      <c r="AY623" s="181" t="s">
        <v>222</v>
      </c>
    </row>
    <row r="624" spans="2:65" s="13" customFormat="1" ht="11.25">
      <c r="B624" s="180"/>
      <c r="D624" s="173" t="s">
        <v>231</v>
      </c>
      <c r="E624" s="181" t="s">
        <v>0</v>
      </c>
      <c r="F624" s="182" t="s">
        <v>798</v>
      </c>
      <c r="H624" s="183">
        <v>3.4780000000000002</v>
      </c>
      <c r="I624" s="184"/>
      <c r="L624" s="180"/>
      <c r="M624" s="185"/>
      <c r="N624" s="186"/>
      <c r="O624" s="186"/>
      <c r="P624" s="186"/>
      <c r="Q624" s="186"/>
      <c r="R624" s="186"/>
      <c r="S624" s="186"/>
      <c r="T624" s="187"/>
      <c r="AT624" s="181" t="s">
        <v>231</v>
      </c>
      <c r="AU624" s="181" t="s">
        <v>88</v>
      </c>
      <c r="AV624" s="13" t="s">
        <v>88</v>
      </c>
      <c r="AW624" s="13" t="s">
        <v>28</v>
      </c>
      <c r="AX624" s="13" t="s">
        <v>73</v>
      </c>
      <c r="AY624" s="181" t="s">
        <v>222</v>
      </c>
    </row>
    <row r="625" spans="2:65" s="13" customFormat="1" ht="11.25">
      <c r="B625" s="180"/>
      <c r="D625" s="173" t="s">
        <v>231</v>
      </c>
      <c r="E625" s="181" t="s">
        <v>0</v>
      </c>
      <c r="F625" s="182" t="s">
        <v>799</v>
      </c>
      <c r="H625" s="183">
        <v>0.43099999999999999</v>
      </c>
      <c r="I625" s="184"/>
      <c r="L625" s="180"/>
      <c r="M625" s="185"/>
      <c r="N625" s="186"/>
      <c r="O625" s="186"/>
      <c r="P625" s="186"/>
      <c r="Q625" s="186"/>
      <c r="R625" s="186"/>
      <c r="S625" s="186"/>
      <c r="T625" s="187"/>
      <c r="AT625" s="181" t="s">
        <v>231</v>
      </c>
      <c r="AU625" s="181" t="s">
        <v>88</v>
      </c>
      <c r="AV625" s="13" t="s">
        <v>88</v>
      </c>
      <c r="AW625" s="13" t="s">
        <v>28</v>
      </c>
      <c r="AX625" s="13" t="s">
        <v>73</v>
      </c>
      <c r="AY625" s="181" t="s">
        <v>222</v>
      </c>
    </row>
    <row r="626" spans="2:65" s="14" customFormat="1" ht="11.25">
      <c r="B626" s="188"/>
      <c r="D626" s="173" t="s">
        <v>231</v>
      </c>
      <c r="E626" s="189" t="s">
        <v>0</v>
      </c>
      <c r="F626" s="190" t="s">
        <v>238</v>
      </c>
      <c r="H626" s="191">
        <v>40.476999999999997</v>
      </c>
      <c r="I626" s="192"/>
      <c r="L626" s="188"/>
      <c r="M626" s="193"/>
      <c r="N626" s="194"/>
      <c r="O626" s="194"/>
      <c r="P626" s="194"/>
      <c r="Q626" s="194"/>
      <c r="R626" s="194"/>
      <c r="S626" s="194"/>
      <c r="T626" s="195"/>
      <c r="AT626" s="189" t="s">
        <v>231</v>
      </c>
      <c r="AU626" s="189" t="s">
        <v>88</v>
      </c>
      <c r="AV626" s="14" t="s">
        <v>229</v>
      </c>
      <c r="AW626" s="14" t="s">
        <v>28</v>
      </c>
      <c r="AX626" s="14" t="s">
        <v>81</v>
      </c>
      <c r="AY626" s="189" t="s">
        <v>222</v>
      </c>
    </row>
    <row r="627" spans="2:65" s="1" customFormat="1" ht="24" customHeight="1">
      <c r="B627" s="158"/>
      <c r="C627" s="159" t="s">
        <v>800</v>
      </c>
      <c r="D627" s="159" t="s">
        <v>224</v>
      </c>
      <c r="E627" s="160" t="s">
        <v>801</v>
      </c>
      <c r="F627" s="161" t="s">
        <v>802</v>
      </c>
      <c r="G627" s="162" t="s">
        <v>227</v>
      </c>
      <c r="H627" s="163">
        <v>1.8520000000000001</v>
      </c>
      <c r="I627" s="164"/>
      <c r="J627" s="163">
        <f>ROUND(I627*H627,3)</f>
        <v>0</v>
      </c>
      <c r="K627" s="161" t="s">
        <v>228</v>
      </c>
      <c r="L627" s="32"/>
      <c r="M627" s="165" t="s">
        <v>0</v>
      </c>
      <c r="N627" s="166" t="s">
        <v>39</v>
      </c>
      <c r="O627" s="55"/>
      <c r="P627" s="167">
        <f>O627*H627</f>
        <v>0</v>
      </c>
      <c r="Q627" s="167">
        <v>4.15E-3</v>
      </c>
      <c r="R627" s="167">
        <f>Q627*H627</f>
        <v>7.6858000000000004E-3</v>
      </c>
      <c r="S627" s="167">
        <v>0</v>
      </c>
      <c r="T627" s="168">
        <f>S627*H627</f>
        <v>0</v>
      </c>
      <c r="AR627" s="169" t="s">
        <v>229</v>
      </c>
      <c r="AT627" s="169" t="s">
        <v>224</v>
      </c>
      <c r="AU627" s="169" t="s">
        <v>88</v>
      </c>
      <c r="AY627" s="17" t="s">
        <v>222</v>
      </c>
      <c r="BE627" s="170">
        <f>IF(N627="základná",J627,0)</f>
        <v>0</v>
      </c>
      <c r="BF627" s="170">
        <f>IF(N627="znížená",J627,0)</f>
        <v>0</v>
      </c>
      <c r="BG627" s="170">
        <f>IF(N627="zákl. prenesená",J627,0)</f>
        <v>0</v>
      </c>
      <c r="BH627" s="170">
        <f>IF(N627="zníž. prenesená",J627,0)</f>
        <v>0</v>
      </c>
      <c r="BI627" s="170">
        <f>IF(N627="nulová",J627,0)</f>
        <v>0</v>
      </c>
      <c r="BJ627" s="17" t="s">
        <v>88</v>
      </c>
      <c r="BK627" s="171">
        <f>ROUND(I627*H627,3)</f>
        <v>0</v>
      </c>
      <c r="BL627" s="17" t="s">
        <v>229</v>
      </c>
      <c r="BM627" s="169" t="s">
        <v>803</v>
      </c>
    </row>
    <row r="628" spans="2:65" s="12" customFormat="1" ht="11.25">
      <c r="B628" s="172"/>
      <c r="D628" s="173" t="s">
        <v>231</v>
      </c>
      <c r="E628" s="174" t="s">
        <v>0</v>
      </c>
      <c r="F628" s="175" t="s">
        <v>804</v>
      </c>
      <c r="H628" s="174" t="s">
        <v>0</v>
      </c>
      <c r="I628" s="176"/>
      <c r="L628" s="172"/>
      <c r="M628" s="177"/>
      <c r="N628" s="178"/>
      <c r="O628" s="178"/>
      <c r="P628" s="178"/>
      <c r="Q628" s="178"/>
      <c r="R628" s="178"/>
      <c r="S628" s="178"/>
      <c r="T628" s="179"/>
      <c r="AT628" s="174" t="s">
        <v>231</v>
      </c>
      <c r="AU628" s="174" t="s">
        <v>88</v>
      </c>
      <c r="AV628" s="12" t="s">
        <v>81</v>
      </c>
      <c r="AW628" s="12" t="s">
        <v>28</v>
      </c>
      <c r="AX628" s="12" t="s">
        <v>73</v>
      </c>
      <c r="AY628" s="174" t="s">
        <v>222</v>
      </c>
    </row>
    <row r="629" spans="2:65" s="13" customFormat="1" ht="11.25">
      <c r="B629" s="180"/>
      <c r="D629" s="173" t="s">
        <v>231</v>
      </c>
      <c r="E629" s="181" t="s">
        <v>0</v>
      </c>
      <c r="F629" s="182" t="s">
        <v>805</v>
      </c>
      <c r="H629" s="183">
        <v>1.8520000000000001</v>
      </c>
      <c r="I629" s="184"/>
      <c r="L629" s="180"/>
      <c r="M629" s="185"/>
      <c r="N629" s="186"/>
      <c r="O629" s="186"/>
      <c r="P629" s="186"/>
      <c r="Q629" s="186"/>
      <c r="R629" s="186"/>
      <c r="S629" s="186"/>
      <c r="T629" s="187"/>
      <c r="AT629" s="181" t="s">
        <v>231</v>
      </c>
      <c r="AU629" s="181" t="s">
        <v>88</v>
      </c>
      <c r="AV629" s="13" t="s">
        <v>88</v>
      </c>
      <c r="AW629" s="13" t="s">
        <v>28</v>
      </c>
      <c r="AX629" s="13" t="s">
        <v>73</v>
      </c>
      <c r="AY629" s="181" t="s">
        <v>222</v>
      </c>
    </row>
    <row r="630" spans="2:65" s="15" customFormat="1" ht="11.25">
      <c r="B630" s="205"/>
      <c r="D630" s="173" t="s">
        <v>231</v>
      </c>
      <c r="E630" s="206" t="s">
        <v>150</v>
      </c>
      <c r="F630" s="207" t="s">
        <v>632</v>
      </c>
      <c r="H630" s="208">
        <v>1.8520000000000001</v>
      </c>
      <c r="I630" s="209"/>
      <c r="L630" s="205"/>
      <c r="M630" s="210"/>
      <c r="N630" s="211"/>
      <c r="O630" s="211"/>
      <c r="P630" s="211"/>
      <c r="Q630" s="211"/>
      <c r="R630" s="211"/>
      <c r="S630" s="211"/>
      <c r="T630" s="212"/>
      <c r="AT630" s="206" t="s">
        <v>231</v>
      </c>
      <c r="AU630" s="206" t="s">
        <v>88</v>
      </c>
      <c r="AV630" s="15" t="s">
        <v>242</v>
      </c>
      <c r="AW630" s="15" t="s">
        <v>28</v>
      </c>
      <c r="AX630" s="15" t="s">
        <v>81</v>
      </c>
      <c r="AY630" s="206" t="s">
        <v>222</v>
      </c>
    </row>
    <row r="631" spans="2:65" s="1" customFormat="1" ht="24" customHeight="1">
      <c r="B631" s="158"/>
      <c r="C631" s="159" t="s">
        <v>806</v>
      </c>
      <c r="D631" s="159" t="s">
        <v>224</v>
      </c>
      <c r="E631" s="160" t="s">
        <v>807</v>
      </c>
      <c r="F631" s="161" t="s">
        <v>808</v>
      </c>
      <c r="G631" s="162" t="s">
        <v>227</v>
      </c>
      <c r="H631" s="163">
        <v>2.2799999999999998</v>
      </c>
      <c r="I631" s="164"/>
      <c r="J631" s="163">
        <f>ROUND(I631*H631,3)</f>
        <v>0</v>
      </c>
      <c r="K631" s="161" t="s">
        <v>0</v>
      </c>
      <c r="L631" s="32"/>
      <c r="M631" s="165" t="s">
        <v>0</v>
      </c>
      <c r="N631" s="166" t="s">
        <v>39</v>
      </c>
      <c r="O631" s="55"/>
      <c r="P631" s="167">
        <f>O631*H631</f>
        <v>0</v>
      </c>
      <c r="Q631" s="167">
        <v>1.6469999999999999E-2</v>
      </c>
      <c r="R631" s="167">
        <f>Q631*H631</f>
        <v>3.7551599999999991E-2</v>
      </c>
      <c r="S631" s="167">
        <v>0</v>
      </c>
      <c r="T631" s="168">
        <f>S631*H631</f>
        <v>0</v>
      </c>
      <c r="AR631" s="169" t="s">
        <v>229</v>
      </c>
      <c r="AT631" s="169" t="s">
        <v>224</v>
      </c>
      <c r="AU631" s="169" t="s">
        <v>88</v>
      </c>
      <c r="AY631" s="17" t="s">
        <v>222</v>
      </c>
      <c r="BE631" s="170">
        <f>IF(N631="základná",J631,0)</f>
        <v>0</v>
      </c>
      <c r="BF631" s="170">
        <f>IF(N631="znížená",J631,0)</f>
        <v>0</v>
      </c>
      <c r="BG631" s="170">
        <f>IF(N631="zákl. prenesená",J631,0)</f>
        <v>0</v>
      </c>
      <c r="BH631" s="170">
        <f>IF(N631="zníž. prenesená",J631,0)</f>
        <v>0</v>
      </c>
      <c r="BI631" s="170">
        <f>IF(N631="nulová",J631,0)</f>
        <v>0</v>
      </c>
      <c r="BJ631" s="17" t="s">
        <v>88</v>
      </c>
      <c r="BK631" s="171">
        <f>ROUND(I631*H631,3)</f>
        <v>0</v>
      </c>
      <c r="BL631" s="17" t="s">
        <v>229</v>
      </c>
      <c r="BM631" s="169" t="s">
        <v>809</v>
      </c>
    </row>
    <row r="632" spans="2:65" s="12" customFormat="1" ht="11.25">
      <c r="B632" s="172"/>
      <c r="D632" s="173" t="s">
        <v>231</v>
      </c>
      <c r="E632" s="174" t="s">
        <v>0</v>
      </c>
      <c r="F632" s="175" t="s">
        <v>810</v>
      </c>
      <c r="H632" s="174" t="s">
        <v>0</v>
      </c>
      <c r="I632" s="176"/>
      <c r="L632" s="172"/>
      <c r="M632" s="177"/>
      <c r="N632" s="178"/>
      <c r="O632" s="178"/>
      <c r="P632" s="178"/>
      <c r="Q632" s="178"/>
      <c r="R632" s="178"/>
      <c r="S632" s="178"/>
      <c r="T632" s="179"/>
      <c r="AT632" s="174" t="s">
        <v>231</v>
      </c>
      <c r="AU632" s="174" t="s">
        <v>88</v>
      </c>
      <c r="AV632" s="12" t="s">
        <v>81</v>
      </c>
      <c r="AW632" s="12" t="s">
        <v>28</v>
      </c>
      <c r="AX632" s="12" t="s">
        <v>73</v>
      </c>
      <c r="AY632" s="174" t="s">
        <v>222</v>
      </c>
    </row>
    <row r="633" spans="2:65" s="13" customFormat="1" ht="11.25">
      <c r="B633" s="180"/>
      <c r="D633" s="173" t="s">
        <v>231</v>
      </c>
      <c r="E633" s="181" t="s">
        <v>0</v>
      </c>
      <c r="F633" s="182" t="s">
        <v>811</v>
      </c>
      <c r="H633" s="183">
        <v>1.1850000000000001</v>
      </c>
      <c r="I633" s="184"/>
      <c r="L633" s="180"/>
      <c r="M633" s="185"/>
      <c r="N633" s="186"/>
      <c r="O633" s="186"/>
      <c r="P633" s="186"/>
      <c r="Q633" s="186"/>
      <c r="R633" s="186"/>
      <c r="S633" s="186"/>
      <c r="T633" s="187"/>
      <c r="AT633" s="181" t="s">
        <v>231</v>
      </c>
      <c r="AU633" s="181" t="s">
        <v>88</v>
      </c>
      <c r="AV633" s="13" t="s">
        <v>88</v>
      </c>
      <c r="AW633" s="13" t="s">
        <v>28</v>
      </c>
      <c r="AX633" s="13" t="s">
        <v>73</v>
      </c>
      <c r="AY633" s="181" t="s">
        <v>222</v>
      </c>
    </row>
    <row r="634" spans="2:65" s="13" customFormat="1" ht="11.25">
      <c r="B634" s="180"/>
      <c r="D634" s="173" t="s">
        <v>231</v>
      </c>
      <c r="E634" s="181" t="s">
        <v>0</v>
      </c>
      <c r="F634" s="182" t="s">
        <v>812</v>
      </c>
      <c r="H634" s="183">
        <v>1.095</v>
      </c>
      <c r="I634" s="184"/>
      <c r="L634" s="180"/>
      <c r="M634" s="185"/>
      <c r="N634" s="186"/>
      <c r="O634" s="186"/>
      <c r="P634" s="186"/>
      <c r="Q634" s="186"/>
      <c r="R634" s="186"/>
      <c r="S634" s="186"/>
      <c r="T634" s="187"/>
      <c r="AT634" s="181" t="s">
        <v>231</v>
      </c>
      <c r="AU634" s="181" t="s">
        <v>88</v>
      </c>
      <c r="AV634" s="13" t="s">
        <v>88</v>
      </c>
      <c r="AW634" s="13" t="s">
        <v>28</v>
      </c>
      <c r="AX634" s="13" t="s">
        <v>73</v>
      </c>
      <c r="AY634" s="181" t="s">
        <v>222</v>
      </c>
    </row>
    <row r="635" spans="2:65" s="14" customFormat="1" ht="11.25">
      <c r="B635" s="188"/>
      <c r="D635" s="173" t="s">
        <v>231</v>
      </c>
      <c r="E635" s="189" t="s">
        <v>0</v>
      </c>
      <c r="F635" s="190" t="s">
        <v>238</v>
      </c>
      <c r="H635" s="191">
        <v>2.2799999999999998</v>
      </c>
      <c r="I635" s="192"/>
      <c r="L635" s="188"/>
      <c r="M635" s="193"/>
      <c r="N635" s="194"/>
      <c r="O635" s="194"/>
      <c r="P635" s="194"/>
      <c r="Q635" s="194"/>
      <c r="R635" s="194"/>
      <c r="S635" s="194"/>
      <c r="T635" s="195"/>
      <c r="AT635" s="189" t="s">
        <v>231</v>
      </c>
      <c r="AU635" s="189" t="s">
        <v>88</v>
      </c>
      <c r="AV635" s="14" t="s">
        <v>229</v>
      </c>
      <c r="AW635" s="14" t="s">
        <v>28</v>
      </c>
      <c r="AX635" s="14" t="s">
        <v>81</v>
      </c>
      <c r="AY635" s="189" t="s">
        <v>222</v>
      </c>
    </row>
    <row r="636" spans="2:65" s="1" customFormat="1" ht="24" customHeight="1">
      <c r="B636" s="158"/>
      <c r="C636" s="159" t="s">
        <v>813</v>
      </c>
      <c r="D636" s="159" t="s">
        <v>224</v>
      </c>
      <c r="E636" s="160" t="s">
        <v>814</v>
      </c>
      <c r="F636" s="161" t="s">
        <v>815</v>
      </c>
      <c r="G636" s="162" t="s">
        <v>227</v>
      </c>
      <c r="H636" s="163">
        <v>51.021999999999998</v>
      </c>
      <c r="I636" s="164"/>
      <c r="J636" s="163">
        <f>ROUND(I636*H636,3)</f>
        <v>0</v>
      </c>
      <c r="K636" s="161" t="s">
        <v>228</v>
      </c>
      <c r="L636" s="32"/>
      <c r="M636" s="165" t="s">
        <v>0</v>
      </c>
      <c r="N636" s="166" t="s">
        <v>39</v>
      </c>
      <c r="O636" s="55"/>
      <c r="P636" s="167">
        <f>O636*H636</f>
        <v>0</v>
      </c>
      <c r="Q636" s="167">
        <v>1.515E-2</v>
      </c>
      <c r="R636" s="167">
        <f>Q636*H636</f>
        <v>0.77298330000000004</v>
      </c>
      <c r="S636" s="167">
        <v>0</v>
      </c>
      <c r="T636" s="168">
        <f>S636*H636</f>
        <v>0</v>
      </c>
      <c r="AR636" s="169" t="s">
        <v>229</v>
      </c>
      <c r="AT636" s="169" t="s">
        <v>224</v>
      </c>
      <c r="AU636" s="169" t="s">
        <v>88</v>
      </c>
      <c r="AY636" s="17" t="s">
        <v>222</v>
      </c>
      <c r="BE636" s="170">
        <f>IF(N636="základná",J636,0)</f>
        <v>0</v>
      </c>
      <c r="BF636" s="170">
        <f>IF(N636="znížená",J636,0)</f>
        <v>0</v>
      </c>
      <c r="BG636" s="170">
        <f>IF(N636="zákl. prenesená",J636,0)</f>
        <v>0</v>
      </c>
      <c r="BH636" s="170">
        <f>IF(N636="zníž. prenesená",J636,0)</f>
        <v>0</v>
      </c>
      <c r="BI636" s="170">
        <f>IF(N636="nulová",J636,0)</f>
        <v>0</v>
      </c>
      <c r="BJ636" s="17" t="s">
        <v>88</v>
      </c>
      <c r="BK636" s="171">
        <f>ROUND(I636*H636,3)</f>
        <v>0</v>
      </c>
      <c r="BL636" s="17" t="s">
        <v>229</v>
      </c>
      <c r="BM636" s="169" t="s">
        <v>816</v>
      </c>
    </row>
    <row r="637" spans="2:65" s="12" customFormat="1" ht="11.25">
      <c r="B637" s="172"/>
      <c r="D637" s="173" t="s">
        <v>231</v>
      </c>
      <c r="E637" s="174" t="s">
        <v>0</v>
      </c>
      <c r="F637" s="175" t="s">
        <v>817</v>
      </c>
      <c r="H637" s="174" t="s">
        <v>0</v>
      </c>
      <c r="I637" s="176"/>
      <c r="L637" s="172"/>
      <c r="M637" s="177"/>
      <c r="N637" s="178"/>
      <c r="O637" s="178"/>
      <c r="P637" s="178"/>
      <c r="Q637" s="178"/>
      <c r="R637" s="178"/>
      <c r="S637" s="178"/>
      <c r="T637" s="179"/>
      <c r="AT637" s="174" t="s">
        <v>231</v>
      </c>
      <c r="AU637" s="174" t="s">
        <v>88</v>
      </c>
      <c r="AV637" s="12" t="s">
        <v>81</v>
      </c>
      <c r="AW637" s="12" t="s">
        <v>28</v>
      </c>
      <c r="AX637" s="12" t="s">
        <v>73</v>
      </c>
      <c r="AY637" s="174" t="s">
        <v>222</v>
      </c>
    </row>
    <row r="638" spans="2:65" s="13" customFormat="1" ht="11.25">
      <c r="B638" s="180"/>
      <c r="D638" s="173" t="s">
        <v>231</v>
      </c>
      <c r="E638" s="181" t="s">
        <v>0</v>
      </c>
      <c r="F638" s="182" t="s">
        <v>818</v>
      </c>
      <c r="H638" s="183">
        <v>0.42399999999999999</v>
      </c>
      <c r="I638" s="184"/>
      <c r="L638" s="180"/>
      <c r="M638" s="185"/>
      <c r="N638" s="186"/>
      <c r="O638" s="186"/>
      <c r="P638" s="186"/>
      <c r="Q638" s="186"/>
      <c r="R638" s="186"/>
      <c r="S638" s="186"/>
      <c r="T638" s="187"/>
      <c r="AT638" s="181" t="s">
        <v>231</v>
      </c>
      <c r="AU638" s="181" t="s">
        <v>88</v>
      </c>
      <c r="AV638" s="13" t="s">
        <v>88</v>
      </c>
      <c r="AW638" s="13" t="s">
        <v>28</v>
      </c>
      <c r="AX638" s="13" t="s">
        <v>73</v>
      </c>
      <c r="AY638" s="181" t="s">
        <v>222</v>
      </c>
    </row>
    <row r="639" spans="2:65" s="13" customFormat="1" ht="11.25">
      <c r="B639" s="180"/>
      <c r="D639" s="173" t="s">
        <v>231</v>
      </c>
      <c r="E639" s="181" t="s">
        <v>0</v>
      </c>
      <c r="F639" s="182" t="s">
        <v>819</v>
      </c>
      <c r="H639" s="183">
        <v>2.84</v>
      </c>
      <c r="I639" s="184"/>
      <c r="L639" s="180"/>
      <c r="M639" s="185"/>
      <c r="N639" s="186"/>
      <c r="O639" s="186"/>
      <c r="P639" s="186"/>
      <c r="Q639" s="186"/>
      <c r="R639" s="186"/>
      <c r="S639" s="186"/>
      <c r="T639" s="187"/>
      <c r="AT639" s="181" t="s">
        <v>231</v>
      </c>
      <c r="AU639" s="181" t="s">
        <v>88</v>
      </c>
      <c r="AV639" s="13" t="s">
        <v>88</v>
      </c>
      <c r="AW639" s="13" t="s">
        <v>28</v>
      </c>
      <c r="AX639" s="13" t="s">
        <v>73</v>
      </c>
      <c r="AY639" s="181" t="s">
        <v>222</v>
      </c>
    </row>
    <row r="640" spans="2:65" s="13" customFormat="1" ht="11.25">
      <c r="B640" s="180"/>
      <c r="D640" s="173" t="s">
        <v>231</v>
      </c>
      <c r="E640" s="181" t="s">
        <v>0</v>
      </c>
      <c r="F640" s="182" t="s">
        <v>820</v>
      </c>
      <c r="H640" s="183">
        <v>4.6520000000000001</v>
      </c>
      <c r="I640" s="184"/>
      <c r="L640" s="180"/>
      <c r="M640" s="185"/>
      <c r="N640" s="186"/>
      <c r="O640" s="186"/>
      <c r="P640" s="186"/>
      <c r="Q640" s="186"/>
      <c r="R640" s="186"/>
      <c r="S640" s="186"/>
      <c r="T640" s="187"/>
      <c r="AT640" s="181" t="s">
        <v>231</v>
      </c>
      <c r="AU640" s="181" t="s">
        <v>88</v>
      </c>
      <c r="AV640" s="13" t="s">
        <v>88</v>
      </c>
      <c r="AW640" s="13" t="s">
        <v>28</v>
      </c>
      <c r="AX640" s="13" t="s">
        <v>73</v>
      </c>
      <c r="AY640" s="181" t="s">
        <v>222</v>
      </c>
    </row>
    <row r="641" spans="2:65" s="13" customFormat="1" ht="11.25">
      <c r="B641" s="180"/>
      <c r="D641" s="173" t="s">
        <v>231</v>
      </c>
      <c r="E641" s="181" t="s">
        <v>0</v>
      </c>
      <c r="F641" s="182" t="s">
        <v>821</v>
      </c>
      <c r="H641" s="183">
        <v>11.465999999999999</v>
      </c>
      <c r="I641" s="184"/>
      <c r="L641" s="180"/>
      <c r="M641" s="185"/>
      <c r="N641" s="186"/>
      <c r="O641" s="186"/>
      <c r="P641" s="186"/>
      <c r="Q641" s="186"/>
      <c r="R641" s="186"/>
      <c r="S641" s="186"/>
      <c r="T641" s="187"/>
      <c r="AT641" s="181" t="s">
        <v>231</v>
      </c>
      <c r="AU641" s="181" t="s">
        <v>88</v>
      </c>
      <c r="AV641" s="13" t="s">
        <v>88</v>
      </c>
      <c r="AW641" s="13" t="s">
        <v>28</v>
      </c>
      <c r="AX641" s="13" t="s">
        <v>73</v>
      </c>
      <c r="AY641" s="181" t="s">
        <v>222</v>
      </c>
    </row>
    <row r="642" spans="2:65" s="15" customFormat="1" ht="11.25">
      <c r="B642" s="205"/>
      <c r="D642" s="173" t="s">
        <v>231</v>
      </c>
      <c r="E642" s="206" t="s">
        <v>146</v>
      </c>
      <c r="F642" s="207" t="s">
        <v>632</v>
      </c>
      <c r="H642" s="208">
        <v>19.382000000000001</v>
      </c>
      <c r="I642" s="209"/>
      <c r="L642" s="205"/>
      <c r="M642" s="210"/>
      <c r="N642" s="211"/>
      <c r="O642" s="211"/>
      <c r="P642" s="211"/>
      <c r="Q642" s="211"/>
      <c r="R642" s="211"/>
      <c r="S642" s="211"/>
      <c r="T642" s="212"/>
      <c r="AT642" s="206" t="s">
        <v>231</v>
      </c>
      <c r="AU642" s="206" t="s">
        <v>88</v>
      </c>
      <c r="AV642" s="15" t="s">
        <v>242</v>
      </c>
      <c r="AW642" s="15" t="s">
        <v>28</v>
      </c>
      <c r="AX642" s="15" t="s">
        <v>73</v>
      </c>
      <c r="AY642" s="206" t="s">
        <v>222</v>
      </c>
    </row>
    <row r="643" spans="2:65" s="12" customFormat="1" ht="11.25">
      <c r="B643" s="172"/>
      <c r="D643" s="173" t="s">
        <v>231</v>
      </c>
      <c r="E643" s="174" t="s">
        <v>0</v>
      </c>
      <c r="F643" s="175" t="s">
        <v>822</v>
      </c>
      <c r="H643" s="174" t="s">
        <v>0</v>
      </c>
      <c r="I643" s="176"/>
      <c r="L643" s="172"/>
      <c r="M643" s="177"/>
      <c r="N643" s="178"/>
      <c r="O643" s="178"/>
      <c r="P643" s="178"/>
      <c r="Q643" s="178"/>
      <c r="R643" s="178"/>
      <c r="S643" s="178"/>
      <c r="T643" s="179"/>
      <c r="AT643" s="174" t="s">
        <v>231</v>
      </c>
      <c r="AU643" s="174" t="s">
        <v>88</v>
      </c>
      <c r="AV643" s="12" t="s">
        <v>81</v>
      </c>
      <c r="AW643" s="12" t="s">
        <v>28</v>
      </c>
      <c r="AX643" s="12" t="s">
        <v>73</v>
      </c>
      <c r="AY643" s="174" t="s">
        <v>222</v>
      </c>
    </row>
    <row r="644" spans="2:65" s="13" customFormat="1" ht="11.25">
      <c r="B644" s="180"/>
      <c r="D644" s="173" t="s">
        <v>231</v>
      </c>
      <c r="E644" s="181" t="s">
        <v>0</v>
      </c>
      <c r="F644" s="182" t="s">
        <v>823</v>
      </c>
      <c r="H644" s="183">
        <v>31.64</v>
      </c>
      <c r="I644" s="184"/>
      <c r="L644" s="180"/>
      <c r="M644" s="185"/>
      <c r="N644" s="186"/>
      <c r="O644" s="186"/>
      <c r="P644" s="186"/>
      <c r="Q644" s="186"/>
      <c r="R644" s="186"/>
      <c r="S644" s="186"/>
      <c r="T644" s="187"/>
      <c r="AT644" s="181" t="s">
        <v>231</v>
      </c>
      <c r="AU644" s="181" t="s">
        <v>88</v>
      </c>
      <c r="AV644" s="13" t="s">
        <v>88</v>
      </c>
      <c r="AW644" s="13" t="s">
        <v>28</v>
      </c>
      <c r="AX644" s="13" t="s">
        <v>73</v>
      </c>
      <c r="AY644" s="181" t="s">
        <v>222</v>
      </c>
    </row>
    <row r="645" spans="2:65" s="15" customFormat="1" ht="11.25">
      <c r="B645" s="205"/>
      <c r="D645" s="173" t="s">
        <v>231</v>
      </c>
      <c r="E645" s="206" t="s">
        <v>148</v>
      </c>
      <c r="F645" s="207" t="s">
        <v>632</v>
      </c>
      <c r="H645" s="208">
        <v>31.64</v>
      </c>
      <c r="I645" s="209"/>
      <c r="L645" s="205"/>
      <c r="M645" s="210"/>
      <c r="N645" s="211"/>
      <c r="O645" s="211"/>
      <c r="P645" s="211"/>
      <c r="Q645" s="211"/>
      <c r="R645" s="211"/>
      <c r="S645" s="211"/>
      <c r="T645" s="212"/>
      <c r="AT645" s="206" t="s">
        <v>231</v>
      </c>
      <c r="AU645" s="206" t="s">
        <v>88</v>
      </c>
      <c r="AV645" s="15" t="s">
        <v>242</v>
      </c>
      <c r="AW645" s="15" t="s">
        <v>28</v>
      </c>
      <c r="AX645" s="15" t="s">
        <v>73</v>
      </c>
      <c r="AY645" s="206" t="s">
        <v>222</v>
      </c>
    </row>
    <row r="646" spans="2:65" s="14" customFormat="1" ht="11.25">
      <c r="B646" s="188"/>
      <c r="D646" s="173" t="s">
        <v>231</v>
      </c>
      <c r="E646" s="189" t="s">
        <v>0</v>
      </c>
      <c r="F646" s="190" t="s">
        <v>238</v>
      </c>
      <c r="H646" s="191">
        <v>51.021999999999998</v>
      </c>
      <c r="I646" s="192"/>
      <c r="L646" s="188"/>
      <c r="M646" s="193"/>
      <c r="N646" s="194"/>
      <c r="O646" s="194"/>
      <c r="P646" s="194"/>
      <c r="Q646" s="194"/>
      <c r="R646" s="194"/>
      <c r="S646" s="194"/>
      <c r="T646" s="195"/>
      <c r="AT646" s="189" t="s">
        <v>231</v>
      </c>
      <c r="AU646" s="189" t="s">
        <v>88</v>
      </c>
      <c r="AV646" s="14" t="s">
        <v>229</v>
      </c>
      <c r="AW646" s="14" t="s">
        <v>28</v>
      </c>
      <c r="AX646" s="14" t="s">
        <v>81</v>
      </c>
      <c r="AY646" s="189" t="s">
        <v>222</v>
      </c>
    </row>
    <row r="647" spans="2:65" s="1" customFormat="1" ht="24" customHeight="1">
      <c r="B647" s="158"/>
      <c r="C647" s="159" t="s">
        <v>824</v>
      </c>
      <c r="D647" s="159" t="s">
        <v>224</v>
      </c>
      <c r="E647" s="160" t="s">
        <v>825</v>
      </c>
      <c r="F647" s="161" t="s">
        <v>826</v>
      </c>
      <c r="G647" s="162" t="s">
        <v>227</v>
      </c>
      <c r="H647" s="163">
        <v>156.012</v>
      </c>
      <c r="I647" s="164"/>
      <c r="J647" s="163">
        <f>ROUND(I647*H647,3)</f>
        <v>0</v>
      </c>
      <c r="K647" s="161" t="s">
        <v>228</v>
      </c>
      <c r="L647" s="32"/>
      <c r="M647" s="165" t="s">
        <v>0</v>
      </c>
      <c r="N647" s="166" t="s">
        <v>39</v>
      </c>
      <c r="O647" s="55"/>
      <c r="P647" s="167">
        <f>O647*H647</f>
        <v>0</v>
      </c>
      <c r="Q647" s="167">
        <v>1.8880000000000001E-2</v>
      </c>
      <c r="R647" s="167">
        <f>Q647*H647</f>
        <v>2.9455065600000001</v>
      </c>
      <c r="S647" s="167">
        <v>0</v>
      </c>
      <c r="T647" s="168">
        <f>S647*H647</f>
        <v>0</v>
      </c>
      <c r="AR647" s="169" t="s">
        <v>229</v>
      </c>
      <c r="AT647" s="169" t="s">
        <v>224</v>
      </c>
      <c r="AU647" s="169" t="s">
        <v>88</v>
      </c>
      <c r="AY647" s="17" t="s">
        <v>222</v>
      </c>
      <c r="BE647" s="170">
        <f>IF(N647="základná",J647,0)</f>
        <v>0</v>
      </c>
      <c r="BF647" s="170">
        <f>IF(N647="znížená",J647,0)</f>
        <v>0</v>
      </c>
      <c r="BG647" s="170">
        <f>IF(N647="zákl. prenesená",J647,0)</f>
        <v>0</v>
      </c>
      <c r="BH647" s="170">
        <f>IF(N647="zníž. prenesená",J647,0)</f>
        <v>0</v>
      </c>
      <c r="BI647" s="170">
        <f>IF(N647="nulová",J647,0)</f>
        <v>0</v>
      </c>
      <c r="BJ647" s="17" t="s">
        <v>88</v>
      </c>
      <c r="BK647" s="171">
        <f>ROUND(I647*H647,3)</f>
        <v>0</v>
      </c>
      <c r="BL647" s="17" t="s">
        <v>229</v>
      </c>
      <c r="BM647" s="169" t="s">
        <v>827</v>
      </c>
    </row>
    <row r="648" spans="2:65" s="12" customFormat="1" ht="11.25">
      <c r="B648" s="172"/>
      <c r="D648" s="173" t="s">
        <v>231</v>
      </c>
      <c r="E648" s="174" t="s">
        <v>0</v>
      </c>
      <c r="F648" s="175" t="s">
        <v>828</v>
      </c>
      <c r="H648" s="174" t="s">
        <v>0</v>
      </c>
      <c r="I648" s="176"/>
      <c r="L648" s="172"/>
      <c r="M648" s="177"/>
      <c r="N648" s="178"/>
      <c r="O648" s="178"/>
      <c r="P648" s="178"/>
      <c r="Q648" s="178"/>
      <c r="R648" s="178"/>
      <c r="S648" s="178"/>
      <c r="T648" s="179"/>
      <c r="AT648" s="174" t="s">
        <v>231</v>
      </c>
      <c r="AU648" s="174" t="s">
        <v>88</v>
      </c>
      <c r="AV648" s="12" t="s">
        <v>81</v>
      </c>
      <c r="AW648" s="12" t="s">
        <v>28</v>
      </c>
      <c r="AX648" s="12" t="s">
        <v>73</v>
      </c>
      <c r="AY648" s="174" t="s">
        <v>222</v>
      </c>
    </row>
    <row r="649" spans="2:65" s="13" customFormat="1" ht="11.25">
      <c r="B649" s="180"/>
      <c r="D649" s="173" t="s">
        <v>231</v>
      </c>
      <c r="E649" s="181" t="s">
        <v>0</v>
      </c>
      <c r="F649" s="182" t="s">
        <v>829</v>
      </c>
      <c r="H649" s="183">
        <v>163.262</v>
      </c>
      <c r="I649" s="184"/>
      <c r="L649" s="180"/>
      <c r="M649" s="185"/>
      <c r="N649" s="186"/>
      <c r="O649" s="186"/>
      <c r="P649" s="186"/>
      <c r="Q649" s="186"/>
      <c r="R649" s="186"/>
      <c r="S649" s="186"/>
      <c r="T649" s="187"/>
      <c r="AT649" s="181" t="s">
        <v>231</v>
      </c>
      <c r="AU649" s="181" t="s">
        <v>88</v>
      </c>
      <c r="AV649" s="13" t="s">
        <v>88</v>
      </c>
      <c r="AW649" s="13" t="s">
        <v>28</v>
      </c>
      <c r="AX649" s="13" t="s">
        <v>73</v>
      </c>
      <c r="AY649" s="181" t="s">
        <v>222</v>
      </c>
    </row>
    <row r="650" spans="2:65" s="13" customFormat="1" ht="11.25">
      <c r="B650" s="180"/>
      <c r="D650" s="173" t="s">
        <v>231</v>
      </c>
      <c r="E650" s="181" t="s">
        <v>0</v>
      </c>
      <c r="F650" s="182" t="s">
        <v>830</v>
      </c>
      <c r="H650" s="183">
        <v>-7.25</v>
      </c>
      <c r="I650" s="184"/>
      <c r="L650" s="180"/>
      <c r="M650" s="185"/>
      <c r="N650" s="186"/>
      <c r="O650" s="186"/>
      <c r="P650" s="186"/>
      <c r="Q650" s="186"/>
      <c r="R650" s="186"/>
      <c r="S650" s="186"/>
      <c r="T650" s="187"/>
      <c r="AT650" s="181" t="s">
        <v>231</v>
      </c>
      <c r="AU650" s="181" t="s">
        <v>88</v>
      </c>
      <c r="AV650" s="13" t="s">
        <v>88</v>
      </c>
      <c r="AW650" s="13" t="s">
        <v>28</v>
      </c>
      <c r="AX650" s="13" t="s">
        <v>73</v>
      </c>
      <c r="AY650" s="181" t="s">
        <v>222</v>
      </c>
    </row>
    <row r="651" spans="2:65" s="15" customFormat="1" ht="11.25">
      <c r="B651" s="205"/>
      <c r="D651" s="173" t="s">
        <v>231</v>
      </c>
      <c r="E651" s="206" t="s">
        <v>169</v>
      </c>
      <c r="F651" s="207" t="s">
        <v>632</v>
      </c>
      <c r="H651" s="208">
        <v>156.012</v>
      </c>
      <c r="I651" s="209"/>
      <c r="L651" s="205"/>
      <c r="M651" s="210"/>
      <c r="N651" s="211"/>
      <c r="O651" s="211"/>
      <c r="P651" s="211"/>
      <c r="Q651" s="211"/>
      <c r="R651" s="211"/>
      <c r="S651" s="211"/>
      <c r="T651" s="212"/>
      <c r="AT651" s="206" t="s">
        <v>231</v>
      </c>
      <c r="AU651" s="206" t="s">
        <v>88</v>
      </c>
      <c r="AV651" s="15" t="s">
        <v>242</v>
      </c>
      <c r="AW651" s="15" t="s">
        <v>28</v>
      </c>
      <c r="AX651" s="15" t="s">
        <v>81</v>
      </c>
      <c r="AY651" s="206" t="s">
        <v>222</v>
      </c>
    </row>
    <row r="652" spans="2:65" s="1" customFormat="1" ht="24" customHeight="1">
      <c r="B652" s="158"/>
      <c r="C652" s="159" t="s">
        <v>831</v>
      </c>
      <c r="D652" s="159" t="s">
        <v>224</v>
      </c>
      <c r="E652" s="160" t="s">
        <v>832</v>
      </c>
      <c r="F652" s="161" t="s">
        <v>833</v>
      </c>
      <c r="G652" s="162" t="s">
        <v>227</v>
      </c>
      <c r="H652" s="163">
        <v>192.374</v>
      </c>
      <c r="I652" s="164"/>
      <c r="J652" s="163">
        <f>ROUND(I652*H652,3)</f>
        <v>0</v>
      </c>
      <c r="K652" s="161" t="s">
        <v>228</v>
      </c>
      <c r="L652" s="32"/>
      <c r="M652" s="165" t="s">
        <v>0</v>
      </c>
      <c r="N652" s="166" t="s">
        <v>39</v>
      </c>
      <c r="O652" s="55"/>
      <c r="P652" s="167">
        <f>O652*H652</f>
        <v>0</v>
      </c>
      <c r="Q652" s="167">
        <v>2.6329999999999999E-2</v>
      </c>
      <c r="R652" s="167">
        <f>Q652*H652</f>
        <v>5.0652074200000001</v>
      </c>
      <c r="S652" s="167">
        <v>0</v>
      </c>
      <c r="T652" s="168">
        <f>S652*H652</f>
        <v>0</v>
      </c>
      <c r="AR652" s="169" t="s">
        <v>229</v>
      </c>
      <c r="AT652" s="169" t="s">
        <v>224</v>
      </c>
      <c r="AU652" s="169" t="s">
        <v>88</v>
      </c>
      <c r="AY652" s="17" t="s">
        <v>222</v>
      </c>
      <c r="BE652" s="170">
        <f>IF(N652="základná",J652,0)</f>
        <v>0</v>
      </c>
      <c r="BF652" s="170">
        <f>IF(N652="znížená",J652,0)</f>
        <v>0</v>
      </c>
      <c r="BG652" s="170">
        <f>IF(N652="zákl. prenesená",J652,0)</f>
        <v>0</v>
      </c>
      <c r="BH652" s="170">
        <f>IF(N652="zníž. prenesená",J652,0)</f>
        <v>0</v>
      </c>
      <c r="BI652" s="170">
        <f>IF(N652="nulová",J652,0)</f>
        <v>0</v>
      </c>
      <c r="BJ652" s="17" t="s">
        <v>88</v>
      </c>
      <c r="BK652" s="171">
        <f>ROUND(I652*H652,3)</f>
        <v>0</v>
      </c>
      <c r="BL652" s="17" t="s">
        <v>229</v>
      </c>
      <c r="BM652" s="169" t="s">
        <v>834</v>
      </c>
    </row>
    <row r="653" spans="2:65" s="12" customFormat="1" ht="11.25">
      <c r="B653" s="172"/>
      <c r="D653" s="173" t="s">
        <v>231</v>
      </c>
      <c r="E653" s="174" t="s">
        <v>0</v>
      </c>
      <c r="F653" s="175" t="s">
        <v>835</v>
      </c>
      <c r="H653" s="174" t="s">
        <v>0</v>
      </c>
      <c r="I653" s="176"/>
      <c r="L653" s="172"/>
      <c r="M653" s="177"/>
      <c r="N653" s="178"/>
      <c r="O653" s="178"/>
      <c r="P653" s="178"/>
      <c r="Q653" s="178"/>
      <c r="R653" s="178"/>
      <c r="S653" s="178"/>
      <c r="T653" s="179"/>
      <c r="AT653" s="174" t="s">
        <v>231</v>
      </c>
      <c r="AU653" s="174" t="s">
        <v>88</v>
      </c>
      <c r="AV653" s="12" t="s">
        <v>81</v>
      </c>
      <c r="AW653" s="12" t="s">
        <v>28</v>
      </c>
      <c r="AX653" s="12" t="s">
        <v>73</v>
      </c>
      <c r="AY653" s="174" t="s">
        <v>222</v>
      </c>
    </row>
    <row r="654" spans="2:65" s="13" customFormat="1" ht="11.25">
      <c r="B654" s="180"/>
      <c r="D654" s="173" t="s">
        <v>231</v>
      </c>
      <c r="E654" s="181" t="s">
        <v>0</v>
      </c>
      <c r="F654" s="182" t="s">
        <v>836</v>
      </c>
      <c r="H654" s="183">
        <v>214.114</v>
      </c>
      <c r="I654" s="184"/>
      <c r="L654" s="180"/>
      <c r="M654" s="185"/>
      <c r="N654" s="186"/>
      <c r="O654" s="186"/>
      <c r="P654" s="186"/>
      <c r="Q654" s="186"/>
      <c r="R654" s="186"/>
      <c r="S654" s="186"/>
      <c r="T654" s="187"/>
      <c r="AT654" s="181" t="s">
        <v>231</v>
      </c>
      <c r="AU654" s="181" t="s">
        <v>88</v>
      </c>
      <c r="AV654" s="13" t="s">
        <v>88</v>
      </c>
      <c r="AW654" s="13" t="s">
        <v>28</v>
      </c>
      <c r="AX654" s="13" t="s">
        <v>73</v>
      </c>
      <c r="AY654" s="181" t="s">
        <v>222</v>
      </c>
    </row>
    <row r="655" spans="2:65" s="13" customFormat="1" ht="11.25">
      <c r="B655" s="180"/>
      <c r="D655" s="173" t="s">
        <v>231</v>
      </c>
      <c r="E655" s="181" t="s">
        <v>0</v>
      </c>
      <c r="F655" s="182" t="s">
        <v>830</v>
      </c>
      <c r="H655" s="183">
        <v>-7.25</v>
      </c>
      <c r="I655" s="184"/>
      <c r="L655" s="180"/>
      <c r="M655" s="185"/>
      <c r="N655" s="186"/>
      <c r="O655" s="186"/>
      <c r="P655" s="186"/>
      <c r="Q655" s="186"/>
      <c r="R655" s="186"/>
      <c r="S655" s="186"/>
      <c r="T655" s="187"/>
      <c r="AT655" s="181" t="s">
        <v>231</v>
      </c>
      <c r="AU655" s="181" t="s">
        <v>88</v>
      </c>
      <c r="AV655" s="13" t="s">
        <v>88</v>
      </c>
      <c r="AW655" s="13" t="s">
        <v>28</v>
      </c>
      <c r="AX655" s="13" t="s">
        <v>73</v>
      </c>
      <c r="AY655" s="181" t="s">
        <v>222</v>
      </c>
    </row>
    <row r="656" spans="2:65" s="13" customFormat="1" ht="11.25">
      <c r="B656" s="180"/>
      <c r="D656" s="173" t="s">
        <v>231</v>
      </c>
      <c r="E656" s="181" t="s">
        <v>0</v>
      </c>
      <c r="F656" s="182" t="s">
        <v>837</v>
      </c>
      <c r="H656" s="183">
        <v>-5.76</v>
      </c>
      <c r="I656" s="184"/>
      <c r="L656" s="180"/>
      <c r="M656" s="185"/>
      <c r="N656" s="186"/>
      <c r="O656" s="186"/>
      <c r="P656" s="186"/>
      <c r="Q656" s="186"/>
      <c r="R656" s="186"/>
      <c r="S656" s="186"/>
      <c r="T656" s="187"/>
      <c r="AT656" s="181" t="s">
        <v>231</v>
      </c>
      <c r="AU656" s="181" t="s">
        <v>88</v>
      </c>
      <c r="AV656" s="13" t="s">
        <v>88</v>
      </c>
      <c r="AW656" s="13" t="s">
        <v>28</v>
      </c>
      <c r="AX656" s="13" t="s">
        <v>73</v>
      </c>
      <c r="AY656" s="181" t="s">
        <v>222</v>
      </c>
    </row>
    <row r="657" spans="2:65" s="13" customFormat="1" ht="11.25">
      <c r="B657" s="180"/>
      <c r="D657" s="173" t="s">
        <v>231</v>
      </c>
      <c r="E657" s="181" t="s">
        <v>0</v>
      </c>
      <c r="F657" s="182" t="s">
        <v>838</v>
      </c>
      <c r="H657" s="183">
        <v>-3.6</v>
      </c>
      <c r="I657" s="184"/>
      <c r="L657" s="180"/>
      <c r="M657" s="185"/>
      <c r="N657" s="186"/>
      <c r="O657" s="186"/>
      <c r="P657" s="186"/>
      <c r="Q657" s="186"/>
      <c r="R657" s="186"/>
      <c r="S657" s="186"/>
      <c r="T657" s="187"/>
      <c r="AT657" s="181" t="s">
        <v>231</v>
      </c>
      <c r="AU657" s="181" t="s">
        <v>88</v>
      </c>
      <c r="AV657" s="13" t="s">
        <v>88</v>
      </c>
      <c r="AW657" s="13" t="s">
        <v>28</v>
      </c>
      <c r="AX657" s="13" t="s">
        <v>73</v>
      </c>
      <c r="AY657" s="181" t="s">
        <v>222</v>
      </c>
    </row>
    <row r="658" spans="2:65" s="13" customFormat="1" ht="11.25">
      <c r="B658" s="180"/>
      <c r="D658" s="173" t="s">
        <v>231</v>
      </c>
      <c r="E658" s="181" t="s">
        <v>0</v>
      </c>
      <c r="F658" s="182" t="s">
        <v>839</v>
      </c>
      <c r="H658" s="183">
        <v>-2.25</v>
      </c>
      <c r="I658" s="184"/>
      <c r="L658" s="180"/>
      <c r="M658" s="185"/>
      <c r="N658" s="186"/>
      <c r="O658" s="186"/>
      <c r="P658" s="186"/>
      <c r="Q658" s="186"/>
      <c r="R658" s="186"/>
      <c r="S658" s="186"/>
      <c r="T658" s="187"/>
      <c r="AT658" s="181" t="s">
        <v>231</v>
      </c>
      <c r="AU658" s="181" t="s">
        <v>88</v>
      </c>
      <c r="AV658" s="13" t="s">
        <v>88</v>
      </c>
      <c r="AW658" s="13" t="s">
        <v>28</v>
      </c>
      <c r="AX658" s="13" t="s">
        <v>73</v>
      </c>
      <c r="AY658" s="181" t="s">
        <v>222</v>
      </c>
    </row>
    <row r="659" spans="2:65" s="13" customFormat="1" ht="11.25">
      <c r="B659" s="180"/>
      <c r="D659" s="173" t="s">
        <v>231</v>
      </c>
      <c r="E659" s="181" t="s">
        <v>0</v>
      </c>
      <c r="F659" s="182" t="s">
        <v>840</v>
      </c>
      <c r="H659" s="183">
        <v>-0.72</v>
      </c>
      <c r="I659" s="184"/>
      <c r="L659" s="180"/>
      <c r="M659" s="185"/>
      <c r="N659" s="186"/>
      <c r="O659" s="186"/>
      <c r="P659" s="186"/>
      <c r="Q659" s="186"/>
      <c r="R659" s="186"/>
      <c r="S659" s="186"/>
      <c r="T659" s="187"/>
      <c r="AT659" s="181" t="s">
        <v>231</v>
      </c>
      <c r="AU659" s="181" t="s">
        <v>88</v>
      </c>
      <c r="AV659" s="13" t="s">
        <v>88</v>
      </c>
      <c r="AW659" s="13" t="s">
        <v>28</v>
      </c>
      <c r="AX659" s="13" t="s">
        <v>73</v>
      </c>
      <c r="AY659" s="181" t="s">
        <v>222</v>
      </c>
    </row>
    <row r="660" spans="2:65" s="13" customFormat="1" ht="11.25">
      <c r="B660" s="180"/>
      <c r="D660" s="173" t="s">
        <v>231</v>
      </c>
      <c r="E660" s="181" t="s">
        <v>0</v>
      </c>
      <c r="F660" s="182" t="s">
        <v>841</v>
      </c>
      <c r="H660" s="183">
        <v>-0.36</v>
      </c>
      <c r="I660" s="184"/>
      <c r="L660" s="180"/>
      <c r="M660" s="185"/>
      <c r="N660" s="186"/>
      <c r="O660" s="186"/>
      <c r="P660" s="186"/>
      <c r="Q660" s="186"/>
      <c r="R660" s="186"/>
      <c r="S660" s="186"/>
      <c r="T660" s="187"/>
      <c r="AT660" s="181" t="s">
        <v>231</v>
      </c>
      <c r="AU660" s="181" t="s">
        <v>88</v>
      </c>
      <c r="AV660" s="13" t="s">
        <v>88</v>
      </c>
      <c r="AW660" s="13" t="s">
        <v>28</v>
      </c>
      <c r="AX660" s="13" t="s">
        <v>73</v>
      </c>
      <c r="AY660" s="181" t="s">
        <v>222</v>
      </c>
    </row>
    <row r="661" spans="2:65" s="13" customFormat="1" ht="11.25">
      <c r="B661" s="180"/>
      <c r="D661" s="173" t="s">
        <v>231</v>
      </c>
      <c r="E661" s="181" t="s">
        <v>0</v>
      </c>
      <c r="F661" s="182" t="s">
        <v>842</v>
      </c>
      <c r="H661" s="183">
        <v>-1.8</v>
      </c>
      <c r="I661" s="184"/>
      <c r="L661" s="180"/>
      <c r="M661" s="185"/>
      <c r="N661" s="186"/>
      <c r="O661" s="186"/>
      <c r="P661" s="186"/>
      <c r="Q661" s="186"/>
      <c r="R661" s="186"/>
      <c r="S661" s="186"/>
      <c r="T661" s="187"/>
      <c r="AT661" s="181" t="s">
        <v>231</v>
      </c>
      <c r="AU661" s="181" t="s">
        <v>88</v>
      </c>
      <c r="AV661" s="13" t="s">
        <v>88</v>
      </c>
      <c r="AW661" s="13" t="s">
        <v>28</v>
      </c>
      <c r="AX661" s="13" t="s">
        <v>73</v>
      </c>
      <c r="AY661" s="181" t="s">
        <v>222</v>
      </c>
    </row>
    <row r="662" spans="2:65" s="15" customFormat="1" ht="11.25">
      <c r="B662" s="205"/>
      <c r="D662" s="173" t="s">
        <v>231</v>
      </c>
      <c r="E662" s="206" t="s">
        <v>167</v>
      </c>
      <c r="F662" s="207" t="s">
        <v>632</v>
      </c>
      <c r="H662" s="208">
        <v>192.374</v>
      </c>
      <c r="I662" s="209"/>
      <c r="L662" s="205"/>
      <c r="M662" s="210"/>
      <c r="N662" s="211"/>
      <c r="O662" s="211"/>
      <c r="P662" s="211"/>
      <c r="Q662" s="211"/>
      <c r="R662" s="211"/>
      <c r="S662" s="211"/>
      <c r="T662" s="212"/>
      <c r="AT662" s="206" t="s">
        <v>231</v>
      </c>
      <c r="AU662" s="206" t="s">
        <v>88</v>
      </c>
      <c r="AV662" s="15" t="s">
        <v>242</v>
      </c>
      <c r="AW662" s="15" t="s">
        <v>28</v>
      </c>
      <c r="AX662" s="15" t="s">
        <v>81</v>
      </c>
      <c r="AY662" s="206" t="s">
        <v>222</v>
      </c>
    </row>
    <row r="663" spans="2:65" s="1" customFormat="1" ht="24" customHeight="1">
      <c r="B663" s="158"/>
      <c r="C663" s="159" t="s">
        <v>843</v>
      </c>
      <c r="D663" s="159" t="s">
        <v>224</v>
      </c>
      <c r="E663" s="160" t="s">
        <v>844</v>
      </c>
      <c r="F663" s="161" t="s">
        <v>845</v>
      </c>
      <c r="G663" s="162" t="s">
        <v>227</v>
      </c>
      <c r="H663" s="163">
        <v>10.952999999999999</v>
      </c>
      <c r="I663" s="164"/>
      <c r="J663" s="163">
        <f>ROUND(I663*H663,3)</f>
        <v>0</v>
      </c>
      <c r="K663" s="161" t="s">
        <v>228</v>
      </c>
      <c r="L663" s="32"/>
      <c r="M663" s="165" t="s">
        <v>0</v>
      </c>
      <c r="N663" s="166" t="s">
        <v>39</v>
      </c>
      <c r="O663" s="55"/>
      <c r="P663" s="167">
        <f>O663*H663</f>
        <v>0</v>
      </c>
      <c r="Q663" s="167">
        <v>1.4080000000000001E-2</v>
      </c>
      <c r="R663" s="167">
        <f>Q663*H663</f>
        <v>0.15421824000000001</v>
      </c>
      <c r="S663" s="167">
        <v>0</v>
      </c>
      <c r="T663" s="168">
        <f>S663*H663</f>
        <v>0</v>
      </c>
      <c r="AR663" s="169" t="s">
        <v>229</v>
      </c>
      <c r="AT663" s="169" t="s">
        <v>224</v>
      </c>
      <c r="AU663" s="169" t="s">
        <v>88</v>
      </c>
      <c r="AY663" s="17" t="s">
        <v>222</v>
      </c>
      <c r="BE663" s="170">
        <f>IF(N663="základná",J663,0)</f>
        <v>0</v>
      </c>
      <c r="BF663" s="170">
        <f>IF(N663="znížená",J663,0)</f>
        <v>0</v>
      </c>
      <c r="BG663" s="170">
        <f>IF(N663="zákl. prenesená",J663,0)</f>
        <v>0</v>
      </c>
      <c r="BH663" s="170">
        <f>IF(N663="zníž. prenesená",J663,0)</f>
        <v>0</v>
      </c>
      <c r="BI663" s="170">
        <f>IF(N663="nulová",J663,0)</f>
        <v>0</v>
      </c>
      <c r="BJ663" s="17" t="s">
        <v>88</v>
      </c>
      <c r="BK663" s="171">
        <f>ROUND(I663*H663,3)</f>
        <v>0</v>
      </c>
      <c r="BL663" s="17" t="s">
        <v>229</v>
      </c>
      <c r="BM663" s="169" t="s">
        <v>846</v>
      </c>
    </row>
    <row r="664" spans="2:65" s="13" customFormat="1" ht="11.25">
      <c r="B664" s="180"/>
      <c r="D664" s="173" t="s">
        <v>231</v>
      </c>
      <c r="E664" s="181" t="s">
        <v>0</v>
      </c>
      <c r="F664" s="182" t="s">
        <v>847</v>
      </c>
      <c r="H664" s="183">
        <v>2.9159999999999999</v>
      </c>
      <c r="I664" s="184"/>
      <c r="L664" s="180"/>
      <c r="M664" s="185"/>
      <c r="N664" s="186"/>
      <c r="O664" s="186"/>
      <c r="P664" s="186"/>
      <c r="Q664" s="186"/>
      <c r="R664" s="186"/>
      <c r="S664" s="186"/>
      <c r="T664" s="187"/>
      <c r="AT664" s="181" t="s">
        <v>231</v>
      </c>
      <c r="AU664" s="181" t="s">
        <v>88</v>
      </c>
      <c r="AV664" s="13" t="s">
        <v>88</v>
      </c>
      <c r="AW664" s="13" t="s">
        <v>28</v>
      </c>
      <c r="AX664" s="13" t="s">
        <v>73</v>
      </c>
      <c r="AY664" s="181" t="s">
        <v>222</v>
      </c>
    </row>
    <row r="665" spans="2:65" s="13" customFormat="1" ht="11.25">
      <c r="B665" s="180"/>
      <c r="D665" s="173" t="s">
        <v>231</v>
      </c>
      <c r="E665" s="181" t="s">
        <v>0</v>
      </c>
      <c r="F665" s="182" t="s">
        <v>848</v>
      </c>
      <c r="H665" s="183">
        <v>1.1519999999999999</v>
      </c>
      <c r="I665" s="184"/>
      <c r="L665" s="180"/>
      <c r="M665" s="185"/>
      <c r="N665" s="186"/>
      <c r="O665" s="186"/>
      <c r="P665" s="186"/>
      <c r="Q665" s="186"/>
      <c r="R665" s="186"/>
      <c r="S665" s="186"/>
      <c r="T665" s="187"/>
      <c r="AT665" s="181" t="s">
        <v>231</v>
      </c>
      <c r="AU665" s="181" t="s">
        <v>88</v>
      </c>
      <c r="AV665" s="13" t="s">
        <v>88</v>
      </c>
      <c r="AW665" s="13" t="s">
        <v>28</v>
      </c>
      <c r="AX665" s="13" t="s">
        <v>73</v>
      </c>
      <c r="AY665" s="181" t="s">
        <v>222</v>
      </c>
    </row>
    <row r="666" spans="2:65" s="13" customFormat="1" ht="11.25">
      <c r="B666" s="180"/>
      <c r="D666" s="173" t="s">
        <v>231</v>
      </c>
      <c r="E666" s="181" t="s">
        <v>0</v>
      </c>
      <c r="F666" s="182" t="s">
        <v>849</v>
      </c>
      <c r="H666" s="183">
        <v>1.458</v>
      </c>
      <c r="I666" s="184"/>
      <c r="L666" s="180"/>
      <c r="M666" s="185"/>
      <c r="N666" s="186"/>
      <c r="O666" s="186"/>
      <c r="P666" s="186"/>
      <c r="Q666" s="186"/>
      <c r="R666" s="186"/>
      <c r="S666" s="186"/>
      <c r="T666" s="187"/>
      <c r="AT666" s="181" t="s">
        <v>231</v>
      </c>
      <c r="AU666" s="181" t="s">
        <v>88</v>
      </c>
      <c r="AV666" s="13" t="s">
        <v>88</v>
      </c>
      <c r="AW666" s="13" t="s">
        <v>28</v>
      </c>
      <c r="AX666" s="13" t="s">
        <v>73</v>
      </c>
      <c r="AY666" s="181" t="s">
        <v>222</v>
      </c>
    </row>
    <row r="667" spans="2:65" s="13" customFormat="1" ht="11.25">
      <c r="B667" s="180"/>
      <c r="D667" s="173" t="s">
        <v>231</v>
      </c>
      <c r="E667" s="181" t="s">
        <v>0</v>
      </c>
      <c r="F667" s="182" t="s">
        <v>850</v>
      </c>
      <c r="H667" s="183">
        <v>1.2150000000000001</v>
      </c>
      <c r="I667" s="184"/>
      <c r="L667" s="180"/>
      <c r="M667" s="185"/>
      <c r="N667" s="186"/>
      <c r="O667" s="186"/>
      <c r="P667" s="186"/>
      <c r="Q667" s="186"/>
      <c r="R667" s="186"/>
      <c r="S667" s="186"/>
      <c r="T667" s="187"/>
      <c r="AT667" s="181" t="s">
        <v>231</v>
      </c>
      <c r="AU667" s="181" t="s">
        <v>88</v>
      </c>
      <c r="AV667" s="13" t="s">
        <v>88</v>
      </c>
      <c r="AW667" s="13" t="s">
        <v>28</v>
      </c>
      <c r="AX667" s="13" t="s">
        <v>73</v>
      </c>
      <c r="AY667" s="181" t="s">
        <v>222</v>
      </c>
    </row>
    <row r="668" spans="2:65" s="13" customFormat="1" ht="11.25">
      <c r="B668" s="180"/>
      <c r="D668" s="173" t="s">
        <v>231</v>
      </c>
      <c r="E668" s="181" t="s">
        <v>0</v>
      </c>
      <c r="F668" s="182" t="s">
        <v>851</v>
      </c>
      <c r="H668" s="183">
        <v>0.48599999999999999</v>
      </c>
      <c r="I668" s="184"/>
      <c r="L668" s="180"/>
      <c r="M668" s="185"/>
      <c r="N668" s="186"/>
      <c r="O668" s="186"/>
      <c r="P668" s="186"/>
      <c r="Q668" s="186"/>
      <c r="R668" s="186"/>
      <c r="S668" s="186"/>
      <c r="T668" s="187"/>
      <c r="AT668" s="181" t="s">
        <v>231</v>
      </c>
      <c r="AU668" s="181" t="s">
        <v>88</v>
      </c>
      <c r="AV668" s="13" t="s">
        <v>88</v>
      </c>
      <c r="AW668" s="13" t="s">
        <v>28</v>
      </c>
      <c r="AX668" s="13" t="s">
        <v>73</v>
      </c>
      <c r="AY668" s="181" t="s">
        <v>222</v>
      </c>
    </row>
    <row r="669" spans="2:65" s="13" customFormat="1" ht="11.25">
      <c r="B669" s="180"/>
      <c r="D669" s="173" t="s">
        <v>231</v>
      </c>
      <c r="E669" s="181" t="s">
        <v>0</v>
      </c>
      <c r="F669" s="182" t="s">
        <v>852</v>
      </c>
      <c r="H669" s="183">
        <v>0.64800000000000002</v>
      </c>
      <c r="I669" s="184"/>
      <c r="L669" s="180"/>
      <c r="M669" s="185"/>
      <c r="N669" s="186"/>
      <c r="O669" s="186"/>
      <c r="P669" s="186"/>
      <c r="Q669" s="186"/>
      <c r="R669" s="186"/>
      <c r="S669" s="186"/>
      <c r="T669" s="187"/>
      <c r="AT669" s="181" t="s">
        <v>231</v>
      </c>
      <c r="AU669" s="181" t="s">
        <v>88</v>
      </c>
      <c r="AV669" s="13" t="s">
        <v>88</v>
      </c>
      <c r="AW669" s="13" t="s">
        <v>28</v>
      </c>
      <c r="AX669" s="13" t="s">
        <v>73</v>
      </c>
      <c r="AY669" s="181" t="s">
        <v>222</v>
      </c>
    </row>
    <row r="670" spans="2:65" s="13" customFormat="1" ht="11.25">
      <c r="B670" s="180"/>
      <c r="D670" s="173" t="s">
        <v>231</v>
      </c>
      <c r="E670" s="181" t="s">
        <v>0</v>
      </c>
      <c r="F670" s="182" t="s">
        <v>853</v>
      </c>
      <c r="H670" s="183">
        <v>1.1339999999999999</v>
      </c>
      <c r="I670" s="184"/>
      <c r="L670" s="180"/>
      <c r="M670" s="185"/>
      <c r="N670" s="186"/>
      <c r="O670" s="186"/>
      <c r="P670" s="186"/>
      <c r="Q670" s="186"/>
      <c r="R670" s="186"/>
      <c r="S670" s="186"/>
      <c r="T670" s="187"/>
      <c r="AT670" s="181" t="s">
        <v>231</v>
      </c>
      <c r="AU670" s="181" t="s">
        <v>88</v>
      </c>
      <c r="AV670" s="13" t="s">
        <v>88</v>
      </c>
      <c r="AW670" s="13" t="s">
        <v>28</v>
      </c>
      <c r="AX670" s="13" t="s">
        <v>73</v>
      </c>
      <c r="AY670" s="181" t="s">
        <v>222</v>
      </c>
    </row>
    <row r="671" spans="2:65" s="13" customFormat="1" ht="11.25">
      <c r="B671" s="180"/>
      <c r="D671" s="173" t="s">
        <v>231</v>
      </c>
      <c r="E671" s="181" t="s">
        <v>0</v>
      </c>
      <c r="F671" s="182" t="s">
        <v>854</v>
      </c>
      <c r="H671" s="183">
        <v>1.944</v>
      </c>
      <c r="I671" s="184"/>
      <c r="L671" s="180"/>
      <c r="M671" s="185"/>
      <c r="N671" s="186"/>
      <c r="O671" s="186"/>
      <c r="P671" s="186"/>
      <c r="Q671" s="186"/>
      <c r="R671" s="186"/>
      <c r="S671" s="186"/>
      <c r="T671" s="187"/>
      <c r="AT671" s="181" t="s">
        <v>231</v>
      </c>
      <c r="AU671" s="181" t="s">
        <v>88</v>
      </c>
      <c r="AV671" s="13" t="s">
        <v>88</v>
      </c>
      <c r="AW671" s="13" t="s">
        <v>28</v>
      </c>
      <c r="AX671" s="13" t="s">
        <v>73</v>
      </c>
      <c r="AY671" s="181" t="s">
        <v>222</v>
      </c>
    </row>
    <row r="672" spans="2:65" s="15" customFormat="1" ht="11.25">
      <c r="B672" s="205"/>
      <c r="D672" s="173" t="s">
        <v>231</v>
      </c>
      <c r="E672" s="206" t="s">
        <v>132</v>
      </c>
      <c r="F672" s="207" t="s">
        <v>632</v>
      </c>
      <c r="H672" s="208">
        <v>10.952999999999999</v>
      </c>
      <c r="I672" s="209"/>
      <c r="L672" s="205"/>
      <c r="M672" s="210"/>
      <c r="N672" s="211"/>
      <c r="O672" s="211"/>
      <c r="P672" s="211"/>
      <c r="Q672" s="211"/>
      <c r="R672" s="211"/>
      <c r="S672" s="211"/>
      <c r="T672" s="212"/>
      <c r="AT672" s="206" t="s">
        <v>231</v>
      </c>
      <c r="AU672" s="206" t="s">
        <v>88</v>
      </c>
      <c r="AV672" s="15" t="s">
        <v>242</v>
      </c>
      <c r="AW672" s="15" t="s">
        <v>28</v>
      </c>
      <c r="AX672" s="15" t="s">
        <v>81</v>
      </c>
      <c r="AY672" s="206" t="s">
        <v>222</v>
      </c>
    </row>
    <row r="673" spans="2:65" s="1" customFormat="1" ht="36" customHeight="1">
      <c r="B673" s="158"/>
      <c r="C673" s="159" t="s">
        <v>855</v>
      </c>
      <c r="D673" s="159" t="s">
        <v>224</v>
      </c>
      <c r="E673" s="160" t="s">
        <v>856</v>
      </c>
      <c r="F673" s="161" t="s">
        <v>857</v>
      </c>
      <c r="G673" s="162" t="s">
        <v>484</v>
      </c>
      <c r="H673" s="163">
        <v>38.414999999999999</v>
      </c>
      <c r="I673" s="164"/>
      <c r="J673" s="163">
        <f>ROUND(I673*H673,3)</f>
        <v>0</v>
      </c>
      <c r="K673" s="161" t="s">
        <v>0</v>
      </c>
      <c r="L673" s="32"/>
      <c r="M673" s="165" t="s">
        <v>0</v>
      </c>
      <c r="N673" s="166" t="s">
        <v>39</v>
      </c>
      <c r="O673" s="55"/>
      <c r="P673" s="167">
        <f>O673*H673</f>
        <v>0</v>
      </c>
      <c r="Q673" s="167">
        <v>9.3999999999999997E-4</v>
      </c>
      <c r="R673" s="167">
        <f>Q673*H673</f>
        <v>3.6110099999999999E-2</v>
      </c>
      <c r="S673" s="167">
        <v>0</v>
      </c>
      <c r="T673" s="168">
        <f>S673*H673</f>
        <v>0</v>
      </c>
      <c r="AR673" s="169" t="s">
        <v>229</v>
      </c>
      <c r="AT673" s="169" t="s">
        <v>224</v>
      </c>
      <c r="AU673" s="169" t="s">
        <v>88</v>
      </c>
      <c r="AY673" s="17" t="s">
        <v>222</v>
      </c>
      <c r="BE673" s="170">
        <f>IF(N673="základná",J673,0)</f>
        <v>0</v>
      </c>
      <c r="BF673" s="170">
        <f>IF(N673="znížená",J673,0)</f>
        <v>0</v>
      </c>
      <c r="BG673" s="170">
        <f>IF(N673="zákl. prenesená",J673,0)</f>
        <v>0</v>
      </c>
      <c r="BH673" s="170">
        <f>IF(N673="zníž. prenesená",J673,0)</f>
        <v>0</v>
      </c>
      <c r="BI673" s="170">
        <f>IF(N673="nulová",J673,0)</f>
        <v>0</v>
      </c>
      <c r="BJ673" s="17" t="s">
        <v>88</v>
      </c>
      <c r="BK673" s="171">
        <f>ROUND(I673*H673,3)</f>
        <v>0</v>
      </c>
      <c r="BL673" s="17" t="s">
        <v>229</v>
      </c>
      <c r="BM673" s="169" t="s">
        <v>858</v>
      </c>
    </row>
    <row r="674" spans="2:65" s="1" customFormat="1" ht="24" customHeight="1">
      <c r="B674" s="158"/>
      <c r="C674" s="159" t="s">
        <v>859</v>
      </c>
      <c r="D674" s="159" t="s">
        <v>224</v>
      </c>
      <c r="E674" s="160" t="s">
        <v>860</v>
      </c>
      <c r="F674" s="161" t="s">
        <v>861</v>
      </c>
      <c r="G674" s="162" t="s">
        <v>484</v>
      </c>
      <c r="H674" s="163">
        <v>126.08</v>
      </c>
      <c r="I674" s="164"/>
      <c r="J674" s="163">
        <f>ROUND(I674*H674,3)</f>
        <v>0</v>
      </c>
      <c r="K674" s="161" t="s">
        <v>228</v>
      </c>
      <c r="L674" s="32"/>
      <c r="M674" s="165" t="s">
        <v>0</v>
      </c>
      <c r="N674" s="166" t="s">
        <v>39</v>
      </c>
      <c r="O674" s="55"/>
      <c r="P674" s="167">
        <f>O674*H674</f>
        <v>0</v>
      </c>
      <c r="Q674" s="167">
        <v>2.0000000000000001E-4</v>
      </c>
      <c r="R674" s="167">
        <f>Q674*H674</f>
        <v>2.5216000000000002E-2</v>
      </c>
      <c r="S674" s="167">
        <v>0</v>
      </c>
      <c r="T674" s="168">
        <f>S674*H674</f>
        <v>0</v>
      </c>
      <c r="AR674" s="169" t="s">
        <v>229</v>
      </c>
      <c r="AT674" s="169" t="s">
        <v>224</v>
      </c>
      <c r="AU674" s="169" t="s">
        <v>88</v>
      </c>
      <c r="AY674" s="17" t="s">
        <v>222</v>
      </c>
      <c r="BE674" s="170">
        <f>IF(N674="základná",J674,0)</f>
        <v>0</v>
      </c>
      <c r="BF674" s="170">
        <f>IF(N674="znížená",J674,0)</f>
        <v>0</v>
      </c>
      <c r="BG674" s="170">
        <f>IF(N674="zákl. prenesená",J674,0)</f>
        <v>0</v>
      </c>
      <c r="BH674" s="170">
        <f>IF(N674="zníž. prenesená",J674,0)</f>
        <v>0</v>
      </c>
      <c r="BI674" s="170">
        <f>IF(N674="nulová",J674,0)</f>
        <v>0</v>
      </c>
      <c r="BJ674" s="17" t="s">
        <v>88</v>
      </c>
      <c r="BK674" s="171">
        <f>ROUND(I674*H674,3)</f>
        <v>0</v>
      </c>
      <c r="BL674" s="17" t="s">
        <v>229</v>
      </c>
      <c r="BM674" s="169" t="s">
        <v>862</v>
      </c>
    </row>
    <row r="675" spans="2:65" s="13" customFormat="1" ht="11.25">
      <c r="B675" s="180"/>
      <c r="D675" s="173" t="s">
        <v>231</v>
      </c>
      <c r="E675" s="181" t="s">
        <v>0</v>
      </c>
      <c r="F675" s="182" t="s">
        <v>863</v>
      </c>
      <c r="H675" s="183">
        <v>34.43</v>
      </c>
      <c r="I675" s="184"/>
      <c r="L675" s="180"/>
      <c r="M675" s="185"/>
      <c r="N675" s="186"/>
      <c r="O675" s="186"/>
      <c r="P675" s="186"/>
      <c r="Q675" s="186"/>
      <c r="R675" s="186"/>
      <c r="S675" s="186"/>
      <c r="T675" s="187"/>
      <c r="AT675" s="181" t="s">
        <v>231</v>
      </c>
      <c r="AU675" s="181" t="s">
        <v>88</v>
      </c>
      <c r="AV675" s="13" t="s">
        <v>88</v>
      </c>
      <c r="AW675" s="13" t="s">
        <v>28</v>
      </c>
      <c r="AX675" s="13" t="s">
        <v>73</v>
      </c>
      <c r="AY675" s="181" t="s">
        <v>222</v>
      </c>
    </row>
    <row r="676" spans="2:65" s="13" customFormat="1" ht="11.25">
      <c r="B676" s="180"/>
      <c r="D676" s="173" t="s">
        <v>231</v>
      </c>
      <c r="E676" s="181" t="s">
        <v>0</v>
      </c>
      <c r="F676" s="182" t="s">
        <v>864</v>
      </c>
      <c r="H676" s="183">
        <v>16.899999999999999</v>
      </c>
      <c r="I676" s="184"/>
      <c r="L676" s="180"/>
      <c r="M676" s="185"/>
      <c r="N676" s="186"/>
      <c r="O676" s="186"/>
      <c r="P676" s="186"/>
      <c r="Q676" s="186"/>
      <c r="R676" s="186"/>
      <c r="S676" s="186"/>
      <c r="T676" s="187"/>
      <c r="AT676" s="181" t="s">
        <v>231</v>
      </c>
      <c r="AU676" s="181" t="s">
        <v>88</v>
      </c>
      <c r="AV676" s="13" t="s">
        <v>88</v>
      </c>
      <c r="AW676" s="13" t="s">
        <v>28</v>
      </c>
      <c r="AX676" s="13" t="s">
        <v>73</v>
      </c>
      <c r="AY676" s="181" t="s">
        <v>222</v>
      </c>
    </row>
    <row r="677" spans="2:65" s="13" customFormat="1" ht="11.25">
      <c r="B677" s="180"/>
      <c r="D677" s="173" t="s">
        <v>231</v>
      </c>
      <c r="E677" s="181" t="s">
        <v>0</v>
      </c>
      <c r="F677" s="182" t="s">
        <v>865</v>
      </c>
      <c r="H677" s="183">
        <v>74.75</v>
      </c>
      <c r="I677" s="184"/>
      <c r="L677" s="180"/>
      <c r="M677" s="185"/>
      <c r="N677" s="186"/>
      <c r="O677" s="186"/>
      <c r="P677" s="186"/>
      <c r="Q677" s="186"/>
      <c r="R677" s="186"/>
      <c r="S677" s="186"/>
      <c r="T677" s="187"/>
      <c r="AT677" s="181" t="s">
        <v>231</v>
      </c>
      <c r="AU677" s="181" t="s">
        <v>88</v>
      </c>
      <c r="AV677" s="13" t="s">
        <v>88</v>
      </c>
      <c r="AW677" s="13" t="s">
        <v>28</v>
      </c>
      <c r="AX677" s="13" t="s">
        <v>73</v>
      </c>
      <c r="AY677" s="181" t="s">
        <v>222</v>
      </c>
    </row>
    <row r="678" spans="2:65" s="14" customFormat="1" ht="11.25">
      <c r="B678" s="188"/>
      <c r="D678" s="173" t="s">
        <v>231</v>
      </c>
      <c r="E678" s="189" t="s">
        <v>0</v>
      </c>
      <c r="F678" s="190" t="s">
        <v>238</v>
      </c>
      <c r="H678" s="191">
        <v>126.08</v>
      </c>
      <c r="I678" s="192"/>
      <c r="L678" s="188"/>
      <c r="M678" s="193"/>
      <c r="N678" s="194"/>
      <c r="O678" s="194"/>
      <c r="P678" s="194"/>
      <c r="Q678" s="194"/>
      <c r="R678" s="194"/>
      <c r="S678" s="194"/>
      <c r="T678" s="195"/>
      <c r="AT678" s="189" t="s">
        <v>231</v>
      </c>
      <c r="AU678" s="189" t="s">
        <v>88</v>
      </c>
      <c r="AV678" s="14" t="s">
        <v>229</v>
      </c>
      <c r="AW678" s="14" t="s">
        <v>28</v>
      </c>
      <c r="AX678" s="14" t="s">
        <v>81</v>
      </c>
      <c r="AY678" s="189" t="s">
        <v>222</v>
      </c>
    </row>
    <row r="679" spans="2:65" s="1" customFormat="1" ht="24" customHeight="1">
      <c r="B679" s="158"/>
      <c r="C679" s="159" t="s">
        <v>866</v>
      </c>
      <c r="D679" s="159" t="s">
        <v>224</v>
      </c>
      <c r="E679" s="160" t="s">
        <v>867</v>
      </c>
      <c r="F679" s="161" t="s">
        <v>868</v>
      </c>
      <c r="G679" s="162" t="s">
        <v>245</v>
      </c>
      <c r="H679" s="163">
        <v>18.724</v>
      </c>
      <c r="I679" s="164"/>
      <c r="J679" s="163">
        <f>ROUND(I679*H679,3)</f>
        <v>0</v>
      </c>
      <c r="K679" s="161" t="s">
        <v>228</v>
      </c>
      <c r="L679" s="32"/>
      <c r="M679" s="165" t="s">
        <v>0</v>
      </c>
      <c r="N679" s="166" t="s">
        <v>39</v>
      </c>
      <c r="O679" s="55"/>
      <c r="P679" s="167">
        <f>O679*H679</f>
        <v>0</v>
      </c>
      <c r="Q679" s="167">
        <v>2.23543</v>
      </c>
      <c r="R679" s="167">
        <f>Q679*H679</f>
        <v>41.856191320000001</v>
      </c>
      <c r="S679" s="167">
        <v>0</v>
      </c>
      <c r="T679" s="168">
        <f>S679*H679</f>
        <v>0</v>
      </c>
      <c r="AR679" s="169" t="s">
        <v>229</v>
      </c>
      <c r="AT679" s="169" t="s">
        <v>224</v>
      </c>
      <c r="AU679" s="169" t="s">
        <v>88</v>
      </c>
      <c r="AY679" s="17" t="s">
        <v>222</v>
      </c>
      <c r="BE679" s="170">
        <f>IF(N679="základná",J679,0)</f>
        <v>0</v>
      </c>
      <c r="BF679" s="170">
        <f>IF(N679="znížená",J679,0)</f>
        <v>0</v>
      </c>
      <c r="BG679" s="170">
        <f>IF(N679="zákl. prenesená",J679,0)</f>
        <v>0</v>
      </c>
      <c r="BH679" s="170">
        <f>IF(N679="zníž. prenesená",J679,0)</f>
        <v>0</v>
      </c>
      <c r="BI679" s="170">
        <f>IF(N679="nulová",J679,0)</f>
        <v>0</v>
      </c>
      <c r="BJ679" s="17" t="s">
        <v>88</v>
      </c>
      <c r="BK679" s="171">
        <f>ROUND(I679*H679,3)</f>
        <v>0</v>
      </c>
      <c r="BL679" s="17" t="s">
        <v>229</v>
      </c>
      <c r="BM679" s="169" t="s">
        <v>869</v>
      </c>
    </row>
    <row r="680" spans="2:65" s="12" customFormat="1" ht="11.25">
      <c r="B680" s="172"/>
      <c r="D680" s="173" t="s">
        <v>231</v>
      </c>
      <c r="E680" s="174" t="s">
        <v>0</v>
      </c>
      <c r="F680" s="175" t="s">
        <v>870</v>
      </c>
      <c r="H680" s="174" t="s">
        <v>0</v>
      </c>
      <c r="I680" s="176"/>
      <c r="L680" s="172"/>
      <c r="M680" s="177"/>
      <c r="N680" s="178"/>
      <c r="O680" s="178"/>
      <c r="P680" s="178"/>
      <c r="Q680" s="178"/>
      <c r="R680" s="178"/>
      <c r="S680" s="178"/>
      <c r="T680" s="179"/>
      <c r="AT680" s="174" t="s">
        <v>231</v>
      </c>
      <c r="AU680" s="174" t="s">
        <v>88</v>
      </c>
      <c r="AV680" s="12" t="s">
        <v>81</v>
      </c>
      <c r="AW680" s="12" t="s">
        <v>28</v>
      </c>
      <c r="AX680" s="12" t="s">
        <v>73</v>
      </c>
      <c r="AY680" s="174" t="s">
        <v>222</v>
      </c>
    </row>
    <row r="681" spans="2:65" s="12" customFormat="1" ht="11.25">
      <c r="B681" s="172"/>
      <c r="D681" s="173" t="s">
        <v>231</v>
      </c>
      <c r="E681" s="174" t="s">
        <v>0</v>
      </c>
      <c r="F681" s="175" t="s">
        <v>871</v>
      </c>
      <c r="H681" s="174" t="s">
        <v>0</v>
      </c>
      <c r="I681" s="176"/>
      <c r="L681" s="172"/>
      <c r="M681" s="177"/>
      <c r="N681" s="178"/>
      <c r="O681" s="178"/>
      <c r="P681" s="178"/>
      <c r="Q681" s="178"/>
      <c r="R681" s="178"/>
      <c r="S681" s="178"/>
      <c r="T681" s="179"/>
      <c r="AT681" s="174" t="s">
        <v>231</v>
      </c>
      <c r="AU681" s="174" t="s">
        <v>88</v>
      </c>
      <c r="AV681" s="12" t="s">
        <v>81</v>
      </c>
      <c r="AW681" s="12" t="s">
        <v>28</v>
      </c>
      <c r="AX681" s="12" t="s">
        <v>73</v>
      </c>
      <c r="AY681" s="174" t="s">
        <v>222</v>
      </c>
    </row>
    <row r="682" spans="2:65" s="13" customFormat="1" ht="11.25">
      <c r="B682" s="180"/>
      <c r="D682" s="173" t="s">
        <v>231</v>
      </c>
      <c r="E682" s="181" t="s">
        <v>0</v>
      </c>
      <c r="F682" s="182" t="s">
        <v>872</v>
      </c>
      <c r="H682" s="183">
        <v>1.181</v>
      </c>
      <c r="I682" s="184"/>
      <c r="L682" s="180"/>
      <c r="M682" s="185"/>
      <c r="N682" s="186"/>
      <c r="O682" s="186"/>
      <c r="P682" s="186"/>
      <c r="Q682" s="186"/>
      <c r="R682" s="186"/>
      <c r="S682" s="186"/>
      <c r="T682" s="187"/>
      <c r="AT682" s="181" t="s">
        <v>231</v>
      </c>
      <c r="AU682" s="181" t="s">
        <v>88</v>
      </c>
      <c r="AV682" s="13" t="s">
        <v>88</v>
      </c>
      <c r="AW682" s="13" t="s">
        <v>28</v>
      </c>
      <c r="AX682" s="13" t="s">
        <v>73</v>
      </c>
      <c r="AY682" s="181" t="s">
        <v>222</v>
      </c>
    </row>
    <row r="683" spans="2:65" s="13" customFormat="1" ht="11.25">
      <c r="B683" s="180"/>
      <c r="D683" s="173" t="s">
        <v>231</v>
      </c>
      <c r="E683" s="181" t="s">
        <v>0</v>
      </c>
      <c r="F683" s="182" t="s">
        <v>873</v>
      </c>
      <c r="H683" s="183">
        <v>0.72</v>
      </c>
      <c r="I683" s="184"/>
      <c r="L683" s="180"/>
      <c r="M683" s="185"/>
      <c r="N683" s="186"/>
      <c r="O683" s="186"/>
      <c r="P683" s="186"/>
      <c r="Q683" s="186"/>
      <c r="R683" s="186"/>
      <c r="S683" s="186"/>
      <c r="T683" s="187"/>
      <c r="AT683" s="181" t="s">
        <v>231</v>
      </c>
      <c r="AU683" s="181" t="s">
        <v>88</v>
      </c>
      <c r="AV683" s="13" t="s">
        <v>88</v>
      </c>
      <c r="AW683" s="13" t="s">
        <v>28</v>
      </c>
      <c r="AX683" s="13" t="s">
        <v>73</v>
      </c>
      <c r="AY683" s="181" t="s">
        <v>222</v>
      </c>
    </row>
    <row r="684" spans="2:65" s="12" customFormat="1" ht="11.25">
      <c r="B684" s="172"/>
      <c r="D684" s="173" t="s">
        <v>231</v>
      </c>
      <c r="E684" s="174" t="s">
        <v>0</v>
      </c>
      <c r="F684" s="175" t="s">
        <v>874</v>
      </c>
      <c r="H684" s="174" t="s">
        <v>0</v>
      </c>
      <c r="I684" s="176"/>
      <c r="L684" s="172"/>
      <c r="M684" s="177"/>
      <c r="N684" s="178"/>
      <c r="O684" s="178"/>
      <c r="P684" s="178"/>
      <c r="Q684" s="178"/>
      <c r="R684" s="178"/>
      <c r="S684" s="178"/>
      <c r="T684" s="179"/>
      <c r="AT684" s="174" t="s">
        <v>231</v>
      </c>
      <c r="AU684" s="174" t="s">
        <v>88</v>
      </c>
      <c r="AV684" s="12" t="s">
        <v>81</v>
      </c>
      <c r="AW684" s="12" t="s">
        <v>28</v>
      </c>
      <c r="AX684" s="12" t="s">
        <v>73</v>
      </c>
      <c r="AY684" s="174" t="s">
        <v>222</v>
      </c>
    </row>
    <row r="685" spans="2:65" s="13" customFormat="1" ht="11.25">
      <c r="B685" s="180"/>
      <c r="D685" s="173" t="s">
        <v>231</v>
      </c>
      <c r="E685" s="181" t="s">
        <v>0</v>
      </c>
      <c r="F685" s="182" t="s">
        <v>875</v>
      </c>
      <c r="H685" s="183">
        <v>14.31</v>
      </c>
      <c r="I685" s="184"/>
      <c r="L685" s="180"/>
      <c r="M685" s="185"/>
      <c r="N685" s="186"/>
      <c r="O685" s="186"/>
      <c r="P685" s="186"/>
      <c r="Q685" s="186"/>
      <c r="R685" s="186"/>
      <c r="S685" s="186"/>
      <c r="T685" s="187"/>
      <c r="AT685" s="181" t="s">
        <v>231</v>
      </c>
      <c r="AU685" s="181" t="s">
        <v>88</v>
      </c>
      <c r="AV685" s="13" t="s">
        <v>88</v>
      </c>
      <c r="AW685" s="13" t="s">
        <v>28</v>
      </c>
      <c r="AX685" s="13" t="s">
        <v>73</v>
      </c>
      <c r="AY685" s="181" t="s">
        <v>222</v>
      </c>
    </row>
    <row r="686" spans="2:65" s="13" customFormat="1" ht="11.25">
      <c r="B686" s="180"/>
      <c r="D686" s="173" t="s">
        <v>231</v>
      </c>
      <c r="E686" s="181" t="s">
        <v>0</v>
      </c>
      <c r="F686" s="182" t="s">
        <v>876</v>
      </c>
      <c r="H686" s="183">
        <v>2.5129999999999999</v>
      </c>
      <c r="I686" s="184"/>
      <c r="L686" s="180"/>
      <c r="M686" s="185"/>
      <c r="N686" s="186"/>
      <c r="O686" s="186"/>
      <c r="P686" s="186"/>
      <c r="Q686" s="186"/>
      <c r="R686" s="186"/>
      <c r="S686" s="186"/>
      <c r="T686" s="187"/>
      <c r="AT686" s="181" t="s">
        <v>231</v>
      </c>
      <c r="AU686" s="181" t="s">
        <v>88</v>
      </c>
      <c r="AV686" s="13" t="s">
        <v>88</v>
      </c>
      <c r="AW686" s="13" t="s">
        <v>28</v>
      </c>
      <c r="AX686" s="13" t="s">
        <v>73</v>
      </c>
      <c r="AY686" s="181" t="s">
        <v>222</v>
      </c>
    </row>
    <row r="687" spans="2:65" s="14" customFormat="1" ht="11.25">
      <c r="B687" s="188"/>
      <c r="D687" s="173" t="s">
        <v>231</v>
      </c>
      <c r="E687" s="189" t="s">
        <v>122</v>
      </c>
      <c r="F687" s="190" t="s">
        <v>238</v>
      </c>
      <c r="H687" s="191">
        <v>18.724</v>
      </c>
      <c r="I687" s="192"/>
      <c r="L687" s="188"/>
      <c r="M687" s="193"/>
      <c r="N687" s="194"/>
      <c r="O687" s="194"/>
      <c r="P687" s="194"/>
      <c r="Q687" s="194"/>
      <c r="R687" s="194"/>
      <c r="S687" s="194"/>
      <c r="T687" s="195"/>
      <c r="AT687" s="189" t="s">
        <v>231</v>
      </c>
      <c r="AU687" s="189" t="s">
        <v>88</v>
      </c>
      <c r="AV687" s="14" t="s">
        <v>229</v>
      </c>
      <c r="AW687" s="14" t="s">
        <v>28</v>
      </c>
      <c r="AX687" s="14" t="s">
        <v>81</v>
      </c>
      <c r="AY687" s="189" t="s">
        <v>222</v>
      </c>
    </row>
    <row r="688" spans="2:65" s="1" customFormat="1" ht="24" customHeight="1">
      <c r="B688" s="158"/>
      <c r="C688" s="159" t="s">
        <v>877</v>
      </c>
      <c r="D688" s="159" t="s">
        <v>224</v>
      </c>
      <c r="E688" s="160" t="s">
        <v>878</v>
      </c>
      <c r="F688" s="161" t="s">
        <v>879</v>
      </c>
      <c r="G688" s="162" t="s">
        <v>245</v>
      </c>
      <c r="H688" s="163">
        <v>15.481</v>
      </c>
      <c r="I688" s="164"/>
      <c r="J688" s="163">
        <f>ROUND(I688*H688,3)</f>
        <v>0</v>
      </c>
      <c r="K688" s="161" t="s">
        <v>228</v>
      </c>
      <c r="L688" s="32"/>
      <c r="M688" s="165" t="s">
        <v>0</v>
      </c>
      <c r="N688" s="166" t="s">
        <v>39</v>
      </c>
      <c r="O688" s="55"/>
      <c r="P688" s="167">
        <f>O688*H688</f>
        <v>0</v>
      </c>
      <c r="Q688" s="167">
        <v>2.4439199999999999</v>
      </c>
      <c r="R688" s="167">
        <f>Q688*H688</f>
        <v>37.83432552</v>
      </c>
      <c r="S688" s="167">
        <v>0</v>
      </c>
      <c r="T688" s="168">
        <f>S688*H688</f>
        <v>0</v>
      </c>
      <c r="AR688" s="169" t="s">
        <v>229</v>
      </c>
      <c r="AT688" s="169" t="s">
        <v>224</v>
      </c>
      <c r="AU688" s="169" t="s">
        <v>88</v>
      </c>
      <c r="AY688" s="17" t="s">
        <v>222</v>
      </c>
      <c r="BE688" s="170">
        <f>IF(N688="základná",J688,0)</f>
        <v>0</v>
      </c>
      <c r="BF688" s="170">
        <f>IF(N688="znížená",J688,0)</f>
        <v>0</v>
      </c>
      <c r="BG688" s="170">
        <f>IF(N688="zákl. prenesená",J688,0)</f>
        <v>0</v>
      </c>
      <c r="BH688" s="170">
        <f>IF(N688="zníž. prenesená",J688,0)</f>
        <v>0</v>
      </c>
      <c r="BI688" s="170">
        <f>IF(N688="nulová",J688,0)</f>
        <v>0</v>
      </c>
      <c r="BJ688" s="17" t="s">
        <v>88</v>
      </c>
      <c r="BK688" s="171">
        <f>ROUND(I688*H688,3)</f>
        <v>0</v>
      </c>
      <c r="BL688" s="17" t="s">
        <v>229</v>
      </c>
      <c r="BM688" s="169" t="s">
        <v>880</v>
      </c>
    </row>
    <row r="689" spans="2:65" s="13" customFormat="1" ht="11.25">
      <c r="B689" s="180"/>
      <c r="D689" s="173" t="s">
        <v>231</v>
      </c>
      <c r="E689" s="181" t="s">
        <v>0</v>
      </c>
      <c r="F689" s="182" t="s">
        <v>646</v>
      </c>
      <c r="H689" s="183">
        <v>46.3</v>
      </c>
      <c r="I689" s="184"/>
      <c r="L689" s="180"/>
      <c r="M689" s="185"/>
      <c r="N689" s="186"/>
      <c r="O689" s="186"/>
      <c r="P689" s="186"/>
      <c r="Q689" s="186"/>
      <c r="R689" s="186"/>
      <c r="S689" s="186"/>
      <c r="T689" s="187"/>
      <c r="AT689" s="181" t="s">
        <v>231</v>
      </c>
      <c r="AU689" s="181" t="s">
        <v>88</v>
      </c>
      <c r="AV689" s="13" t="s">
        <v>88</v>
      </c>
      <c r="AW689" s="13" t="s">
        <v>28</v>
      </c>
      <c r="AX689" s="13" t="s">
        <v>73</v>
      </c>
      <c r="AY689" s="181" t="s">
        <v>222</v>
      </c>
    </row>
    <row r="690" spans="2:65" s="13" customFormat="1" ht="11.25">
      <c r="B690" s="180"/>
      <c r="D690" s="173" t="s">
        <v>231</v>
      </c>
      <c r="E690" s="181" t="s">
        <v>0</v>
      </c>
      <c r="F690" s="182" t="s">
        <v>647</v>
      </c>
      <c r="H690" s="183">
        <v>53.15</v>
      </c>
      <c r="I690" s="184"/>
      <c r="L690" s="180"/>
      <c r="M690" s="185"/>
      <c r="N690" s="186"/>
      <c r="O690" s="186"/>
      <c r="P690" s="186"/>
      <c r="Q690" s="186"/>
      <c r="R690" s="186"/>
      <c r="S690" s="186"/>
      <c r="T690" s="187"/>
      <c r="AT690" s="181" t="s">
        <v>231</v>
      </c>
      <c r="AU690" s="181" t="s">
        <v>88</v>
      </c>
      <c r="AV690" s="13" t="s">
        <v>88</v>
      </c>
      <c r="AW690" s="13" t="s">
        <v>28</v>
      </c>
      <c r="AX690" s="13" t="s">
        <v>73</v>
      </c>
      <c r="AY690" s="181" t="s">
        <v>222</v>
      </c>
    </row>
    <row r="691" spans="2:65" s="15" customFormat="1" ht="11.25">
      <c r="B691" s="205"/>
      <c r="D691" s="173" t="s">
        <v>231</v>
      </c>
      <c r="E691" s="206" t="s">
        <v>140</v>
      </c>
      <c r="F691" s="207" t="s">
        <v>632</v>
      </c>
      <c r="H691" s="208">
        <v>99.45</v>
      </c>
      <c r="I691" s="209"/>
      <c r="L691" s="205"/>
      <c r="M691" s="210"/>
      <c r="N691" s="211"/>
      <c r="O691" s="211"/>
      <c r="P691" s="211"/>
      <c r="Q691" s="211"/>
      <c r="R691" s="211"/>
      <c r="S691" s="211"/>
      <c r="T691" s="212"/>
      <c r="AT691" s="206" t="s">
        <v>231</v>
      </c>
      <c r="AU691" s="206" t="s">
        <v>88</v>
      </c>
      <c r="AV691" s="15" t="s">
        <v>242</v>
      </c>
      <c r="AW691" s="15" t="s">
        <v>28</v>
      </c>
      <c r="AX691" s="15" t="s">
        <v>73</v>
      </c>
      <c r="AY691" s="206" t="s">
        <v>222</v>
      </c>
    </row>
    <row r="692" spans="2:65" s="13" customFormat="1" ht="11.25">
      <c r="B692" s="180"/>
      <c r="D692" s="173" t="s">
        <v>231</v>
      </c>
      <c r="E692" s="181" t="s">
        <v>0</v>
      </c>
      <c r="F692" s="182" t="s">
        <v>881</v>
      </c>
      <c r="H692" s="183">
        <v>0.56299999999999994</v>
      </c>
      <c r="I692" s="184"/>
      <c r="L692" s="180"/>
      <c r="M692" s="185"/>
      <c r="N692" s="186"/>
      <c r="O692" s="186"/>
      <c r="P692" s="186"/>
      <c r="Q692" s="186"/>
      <c r="R692" s="186"/>
      <c r="S692" s="186"/>
      <c r="T692" s="187"/>
      <c r="AT692" s="181" t="s">
        <v>231</v>
      </c>
      <c r="AU692" s="181" t="s">
        <v>88</v>
      </c>
      <c r="AV692" s="13" t="s">
        <v>88</v>
      </c>
      <c r="AW692" s="13" t="s">
        <v>28</v>
      </c>
      <c r="AX692" s="13" t="s">
        <v>73</v>
      </c>
      <c r="AY692" s="181" t="s">
        <v>222</v>
      </c>
    </row>
    <row r="693" spans="2:65" s="13" customFormat="1" ht="11.25">
      <c r="B693" s="180"/>
      <c r="D693" s="173" t="s">
        <v>231</v>
      </c>
      <c r="E693" s="181" t="s">
        <v>0</v>
      </c>
      <c r="F693" s="182" t="s">
        <v>882</v>
      </c>
      <c r="H693" s="183">
        <v>14.917999999999999</v>
      </c>
      <c r="I693" s="184"/>
      <c r="L693" s="180"/>
      <c r="M693" s="185"/>
      <c r="N693" s="186"/>
      <c r="O693" s="186"/>
      <c r="P693" s="186"/>
      <c r="Q693" s="186"/>
      <c r="R693" s="186"/>
      <c r="S693" s="186"/>
      <c r="T693" s="187"/>
      <c r="AT693" s="181" t="s">
        <v>231</v>
      </c>
      <c r="AU693" s="181" t="s">
        <v>88</v>
      </c>
      <c r="AV693" s="13" t="s">
        <v>88</v>
      </c>
      <c r="AW693" s="13" t="s">
        <v>28</v>
      </c>
      <c r="AX693" s="13" t="s">
        <v>73</v>
      </c>
      <c r="AY693" s="181" t="s">
        <v>222</v>
      </c>
    </row>
    <row r="694" spans="2:65" s="15" customFormat="1" ht="11.25">
      <c r="B694" s="205"/>
      <c r="D694" s="173" t="s">
        <v>231</v>
      </c>
      <c r="E694" s="206" t="s">
        <v>0</v>
      </c>
      <c r="F694" s="207" t="s">
        <v>632</v>
      </c>
      <c r="H694" s="208">
        <v>15.481</v>
      </c>
      <c r="I694" s="209"/>
      <c r="L694" s="205"/>
      <c r="M694" s="210"/>
      <c r="N694" s="211"/>
      <c r="O694" s="211"/>
      <c r="P694" s="211"/>
      <c r="Q694" s="211"/>
      <c r="R694" s="211"/>
      <c r="S694" s="211"/>
      <c r="T694" s="212"/>
      <c r="AT694" s="206" t="s">
        <v>231</v>
      </c>
      <c r="AU694" s="206" t="s">
        <v>88</v>
      </c>
      <c r="AV694" s="15" t="s">
        <v>242</v>
      </c>
      <c r="AW694" s="15" t="s">
        <v>28</v>
      </c>
      <c r="AX694" s="15" t="s">
        <v>81</v>
      </c>
      <c r="AY694" s="206" t="s">
        <v>222</v>
      </c>
    </row>
    <row r="695" spans="2:65" s="1" customFormat="1" ht="36" customHeight="1">
      <c r="B695" s="158"/>
      <c r="C695" s="159" t="s">
        <v>883</v>
      </c>
      <c r="D695" s="159" t="s">
        <v>224</v>
      </c>
      <c r="E695" s="160" t="s">
        <v>884</v>
      </c>
      <c r="F695" s="161" t="s">
        <v>885</v>
      </c>
      <c r="G695" s="162" t="s">
        <v>227</v>
      </c>
      <c r="H695" s="163">
        <v>99.45</v>
      </c>
      <c r="I695" s="164"/>
      <c r="J695" s="163">
        <f>ROUND(I695*H695,3)</f>
        <v>0</v>
      </c>
      <c r="K695" s="161" t="s">
        <v>228</v>
      </c>
      <c r="L695" s="32"/>
      <c r="M695" s="165" t="s">
        <v>0</v>
      </c>
      <c r="N695" s="166" t="s">
        <v>39</v>
      </c>
      <c r="O695" s="55"/>
      <c r="P695" s="167">
        <f>O695*H695</f>
        <v>0</v>
      </c>
      <c r="Q695" s="167">
        <v>5.2300000000000003E-3</v>
      </c>
      <c r="R695" s="167">
        <f>Q695*H695</f>
        <v>0.52012350000000007</v>
      </c>
      <c r="S695" s="167">
        <v>0</v>
      </c>
      <c r="T695" s="168">
        <f>S695*H695</f>
        <v>0</v>
      </c>
      <c r="AR695" s="169" t="s">
        <v>229</v>
      </c>
      <c r="AT695" s="169" t="s">
        <v>224</v>
      </c>
      <c r="AU695" s="169" t="s">
        <v>88</v>
      </c>
      <c r="AY695" s="17" t="s">
        <v>222</v>
      </c>
      <c r="BE695" s="170">
        <f>IF(N695="základná",J695,0)</f>
        <v>0</v>
      </c>
      <c r="BF695" s="170">
        <f>IF(N695="znížená",J695,0)</f>
        <v>0</v>
      </c>
      <c r="BG695" s="170">
        <f>IF(N695="zákl. prenesená",J695,0)</f>
        <v>0</v>
      </c>
      <c r="BH695" s="170">
        <f>IF(N695="zníž. prenesená",J695,0)</f>
        <v>0</v>
      </c>
      <c r="BI695" s="170">
        <f>IF(N695="nulová",J695,0)</f>
        <v>0</v>
      </c>
      <c r="BJ695" s="17" t="s">
        <v>88</v>
      </c>
      <c r="BK695" s="171">
        <f>ROUND(I695*H695,3)</f>
        <v>0</v>
      </c>
      <c r="BL695" s="17" t="s">
        <v>229</v>
      </c>
      <c r="BM695" s="169" t="s">
        <v>886</v>
      </c>
    </row>
    <row r="696" spans="2:65" s="13" customFormat="1" ht="11.25">
      <c r="B696" s="180"/>
      <c r="D696" s="173" t="s">
        <v>231</v>
      </c>
      <c r="E696" s="181" t="s">
        <v>0</v>
      </c>
      <c r="F696" s="182" t="s">
        <v>140</v>
      </c>
      <c r="H696" s="183">
        <v>99.45</v>
      </c>
      <c r="I696" s="184"/>
      <c r="L696" s="180"/>
      <c r="M696" s="185"/>
      <c r="N696" s="186"/>
      <c r="O696" s="186"/>
      <c r="P696" s="186"/>
      <c r="Q696" s="186"/>
      <c r="R696" s="186"/>
      <c r="S696" s="186"/>
      <c r="T696" s="187"/>
      <c r="AT696" s="181" t="s">
        <v>231</v>
      </c>
      <c r="AU696" s="181" t="s">
        <v>88</v>
      </c>
      <c r="AV696" s="13" t="s">
        <v>88</v>
      </c>
      <c r="AW696" s="13" t="s">
        <v>28</v>
      </c>
      <c r="AX696" s="13" t="s">
        <v>81</v>
      </c>
      <c r="AY696" s="181" t="s">
        <v>222</v>
      </c>
    </row>
    <row r="697" spans="2:65" s="1" customFormat="1" ht="16.5" customHeight="1">
      <c r="B697" s="158"/>
      <c r="C697" s="159" t="s">
        <v>887</v>
      </c>
      <c r="D697" s="159" t="s">
        <v>224</v>
      </c>
      <c r="E697" s="160" t="s">
        <v>888</v>
      </c>
      <c r="F697" s="161" t="s">
        <v>889</v>
      </c>
      <c r="G697" s="162" t="s">
        <v>227</v>
      </c>
      <c r="H697" s="163">
        <v>99.45</v>
      </c>
      <c r="I697" s="164"/>
      <c r="J697" s="163">
        <f>ROUND(I697*H697,3)</f>
        <v>0</v>
      </c>
      <c r="K697" s="161" t="s">
        <v>0</v>
      </c>
      <c r="L697" s="32"/>
      <c r="M697" s="165" t="s">
        <v>0</v>
      </c>
      <c r="N697" s="166" t="s">
        <v>39</v>
      </c>
      <c r="O697" s="55"/>
      <c r="P697" s="167">
        <f>O697*H697</f>
        <v>0</v>
      </c>
      <c r="Q697" s="167">
        <v>0</v>
      </c>
      <c r="R697" s="167">
        <f>Q697*H697</f>
        <v>0</v>
      </c>
      <c r="S697" s="167">
        <v>0</v>
      </c>
      <c r="T697" s="168">
        <f>S697*H697</f>
        <v>0</v>
      </c>
      <c r="AR697" s="169" t="s">
        <v>229</v>
      </c>
      <c r="AT697" s="169" t="s">
        <v>224</v>
      </c>
      <c r="AU697" s="169" t="s">
        <v>88</v>
      </c>
      <c r="AY697" s="17" t="s">
        <v>222</v>
      </c>
      <c r="BE697" s="170">
        <f>IF(N697="základná",J697,0)</f>
        <v>0</v>
      </c>
      <c r="BF697" s="170">
        <f>IF(N697="znížená",J697,0)</f>
        <v>0</v>
      </c>
      <c r="BG697" s="170">
        <f>IF(N697="zákl. prenesená",J697,0)</f>
        <v>0</v>
      </c>
      <c r="BH697" s="170">
        <f>IF(N697="zníž. prenesená",J697,0)</f>
        <v>0</v>
      </c>
      <c r="BI697" s="170">
        <f>IF(N697="nulová",J697,0)</f>
        <v>0</v>
      </c>
      <c r="BJ697" s="17" t="s">
        <v>88</v>
      </c>
      <c r="BK697" s="171">
        <f>ROUND(I697*H697,3)</f>
        <v>0</v>
      </c>
      <c r="BL697" s="17" t="s">
        <v>229</v>
      </c>
      <c r="BM697" s="169" t="s">
        <v>890</v>
      </c>
    </row>
    <row r="698" spans="2:65" s="13" customFormat="1" ht="11.25">
      <c r="B698" s="180"/>
      <c r="D698" s="173" t="s">
        <v>231</v>
      </c>
      <c r="E698" s="181" t="s">
        <v>0</v>
      </c>
      <c r="F698" s="182" t="s">
        <v>140</v>
      </c>
      <c r="H698" s="183">
        <v>99.45</v>
      </c>
      <c r="I698" s="184"/>
      <c r="L698" s="180"/>
      <c r="M698" s="185"/>
      <c r="N698" s="186"/>
      <c r="O698" s="186"/>
      <c r="P698" s="186"/>
      <c r="Q698" s="186"/>
      <c r="R698" s="186"/>
      <c r="S698" s="186"/>
      <c r="T698" s="187"/>
      <c r="AT698" s="181" t="s">
        <v>231</v>
      </c>
      <c r="AU698" s="181" t="s">
        <v>88</v>
      </c>
      <c r="AV698" s="13" t="s">
        <v>88</v>
      </c>
      <c r="AW698" s="13" t="s">
        <v>28</v>
      </c>
      <c r="AX698" s="13" t="s">
        <v>81</v>
      </c>
      <c r="AY698" s="181" t="s">
        <v>222</v>
      </c>
    </row>
    <row r="699" spans="2:65" s="1" customFormat="1" ht="24" customHeight="1">
      <c r="B699" s="158"/>
      <c r="C699" s="159" t="s">
        <v>891</v>
      </c>
      <c r="D699" s="159" t="s">
        <v>224</v>
      </c>
      <c r="E699" s="160" t="s">
        <v>892</v>
      </c>
      <c r="F699" s="161" t="s">
        <v>893</v>
      </c>
      <c r="G699" s="162" t="s">
        <v>245</v>
      </c>
      <c r="H699" s="163">
        <v>14.917999999999999</v>
      </c>
      <c r="I699" s="164"/>
      <c r="J699" s="163">
        <f>ROUND(I699*H699,3)</f>
        <v>0</v>
      </c>
      <c r="K699" s="161" t="s">
        <v>228</v>
      </c>
      <c r="L699" s="32"/>
      <c r="M699" s="165" t="s">
        <v>0</v>
      </c>
      <c r="N699" s="166" t="s">
        <v>39</v>
      </c>
      <c r="O699" s="55"/>
      <c r="P699" s="167">
        <f>O699*H699</f>
        <v>0</v>
      </c>
      <c r="Q699" s="167">
        <v>0</v>
      </c>
      <c r="R699" s="167">
        <f>Q699*H699</f>
        <v>0</v>
      </c>
      <c r="S699" s="167">
        <v>0</v>
      </c>
      <c r="T699" s="168">
        <f>S699*H699</f>
        <v>0</v>
      </c>
      <c r="AR699" s="169" t="s">
        <v>229</v>
      </c>
      <c r="AT699" s="169" t="s">
        <v>224</v>
      </c>
      <c r="AU699" s="169" t="s">
        <v>88</v>
      </c>
      <c r="AY699" s="17" t="s">
        <v>222</v>
      </c>
      <c r="BE699" s="170">
        <f>IF(N699="základná",J699,0)</f>
        <v>0</v>
      </c>
      <c r="BF699" s="170">
        <f>IF(N699="znížená",J699,0)</f>
        <v>0</v>
      </c>
      <c r="BG699" s="170">
        <f>IF(N699="zákl. prenesená",J699,0)</f>
        <v>0</v>
      </c>
      <c r="BH699" s="170">
        <f>IF(N699="zníž. prenesená",J699,0)</f>
        <v>0</v>
      </c>
      <c r="BI699" s="170">
        <f>IF(N699="nulová",J699,0)</f>
        <v>0</v>
      </c>
      <c r="BJ699" s="17" t="s">
        <v>88</v>
      </c>
      <c r="BK699" s="171">
        <f>ROUND(I699*H699,3)</f>
        <v>0</v>
      </c>
      <c r="BL699" s="17" t="s">
        <v>229</v>
      </c>
      <c r="BM699" s="169" t="s">
        <v>894</v>
      </c>
    </row>
    <row r="700" spans="2:65" s="13" customFormat="1" ht="11.25">
      <c r="B700" s="180"/>
      <c r="D700" s="173" t="s">
        <v>231</v>
      </c>
      <c r="E700" s="181" t="s">
        <v>0</v>
      </c>
      <c r="F700" s="182" t="s">
        <v>882</v>
      </c>
      <c r="H700" s="183">
        <v>14.917999999999999</v>
      </c>
      <c r="I700" s="184"/>
      <c r="L700" s="180"/>
      <c r="M700" s="185"/>
      <c r="N700" s="186"/>
      <c r="O700" s="186"/>
      <c r="P700" s="186"/>
      <c r="Q700" s="186"/>
      <c r="R700" s="186"/>
      <c r="S700" s="186"/>
      <c r="T700" s="187"/>
      <c r="AT700" s="181" t="s">
        <v>231</v>
      </c>
      <c r="AU700" s="181" t="s">
        <v>88</v>
      </c>
      <c r="AV700" s="13" t="s">
        <v>88</v>
      </c>
      <c r="AW700" s="13" t="s">
        <v>28</v>
      </c>
      <c r="AX700" s="13" t="s">
        <v>81</v>
      </c>
      <c r="AY700" s="181" t="s">
        <v>222</v>
      </c>
    </row>
    <row r="701" spans="2:65" s="1" customFormat="1" ht="24" customHeight="1">
      <c r="B701" s="158"/>
      <c r="C701" s="159" t="s">
        <v>895</v>
      </c>
      <c r="D701" s="159" t="s">
        <v>224</v>
      </c>
      <c r="E701" s="160" t="s">
        <v>896</v>
      </c>
      <c r="F701" s="161" t="s">
        <v>897</v>
      </c>
      <c r="G701" s="162" t="s">
        <v>245</v>
      </c>
      <c r="H701" s="163">
        <v>18.724</v>
      </c>
      <c r="I701" s="164"/>
      <c r="J701" s="163">
        <f>ROUND(I701*H701,3)</f>
        <v>0</v>
      </c>
      <c r="K701" s="161" t="s">
        <v>228</v>
      </c>
      <c r="L701" s="32"/>
      <c r="M701" s="165" t="s">
        <v>0</v>
      </c>
      <c r="N701" s="166" t="s">
        <v>39</v>
      </c>
      <c r="O701" s="55"/>
      <c r="P701" s="167">
        <f>O701*H701</f>
        <v>0</v>
      </c>
      <c r="Q701" s="167">
        <v>0</v>
      </c>
      <c r="R701" s="167">
        <f>Q701*H701</f>
        <v>0</v>
      </c>
      <c r="S701" s="167">
        <v>0</v>
      </c>
      <c r="T701" s="168">
        <f>S701*H701</f>
        <v>0</v>
      </c>
      <c r="AR701" s="169" t="s">
        <v>229</v>
      </c>
      <c r="AT701" s="169" t="s">
        <v>224</v>
      </c>
      <c r="AU701" s="169" t="s">
        <v>88</v>
      </c>
      <c r="AY701" s="17" t="s">
        <v>222</v>
      </c>
      <c r="BE701" s="170">
        <f>IF(N701="základná",J701,0)</f>
        <v>0</v>
      </c>
      <c r="BF701" s="170">
        <f>IF(N701="znížená",J701,0)</f>
        <v>0</v>
      </c>
      <c r="BG701" s="170">
        <f>IF(N701="zákl. prenesená",J701,0)</f>
        <v>0</v>
      </c>
      <c r="BH701" s="170">
        <f>IF(N701="zníž. prenesená",J701,0)</f>
        <v>0</v>
      </c>
      <c r="BI701" s="170">
        <f>IF(N701="nulová",J701,0)</f>
        <v>0</v>
      </c>
      <c r="BJ701" s="17" t="s">
        <v>88</v>
      </c>
      <c r="BK701" s="171">
        <f>ROUND(I701*H701,3)</f>
        <v>0</v>
      </c>
      <c r="BL701" s="17" t="s">
        <v>229</v>
      </c>
      <c r="BM701" s="169" t="s">
        <v>898</v>
      </c>
    </row>
    <row r="702" spans="2:65" s="13" customFormat="1" ht="11.25">
      <c r="B702" s="180"/>
      <c r="D702" s="173" t="s">
        <v>231</v>
      </c>
      <c r="E702" s="181" t="s">
        <v>0</v>
      </c>
      <c r="F702" s="182" t="s">
        <v>122</v>
      </c>
      <c r="H702" s="183">
        <v>18.724</v>
      </c>
      <c r="I702" s="184"/>
      <c r="L702" s="180"/>
      <c r="M702" s="185"/>
      <c r="N702" s="186"/>
      <c r="O702" s="186"/>
      <c r="P702" s="186"/>
      <c r="Q702" s="186"/>
      <c r="R702" s="186"/>
      <c r="S702" s="186"/>
      <c r="T702" s="187"/>
      <c r="AT702" s="181" t="s">
        <v>231</v>
      </c>
      <c r="AU702" s="181" t="s">
        <v>88</v>
      </c>
      <c r="AV702" s="13" t="s">
        <v>88</v>
      </c>
      <c r="AW702" s="13" t="s">
        <v>28</v>
      </c>
      <c r="AX702" s="13" t="s">
        <v>81</v>
      </c>
      <c r="AY702" s="181" t="s">
        <v>222</v>
      </c>
    </row>
    <row r="703" spans="2:65" s="1" customFormat="1" ht="16.5" customHeight="1">
      <c r="B703" s="158"/>
      <c r="C703" s="159" t="s">
        <v>899</v>
      </c>
      <c r="D703" s="159" t="s">
        <v>224</v>
      </c>
      <c r="E703" s="160" t="s">
        <v>900</v>
      </c>
      <c r="F703" s="161" t="s">
        <v>901</v>
      </c>
      <c r="G703" s="162" t="s">
        <v>227</v>
      </c>
      <c r="H703" s="163">
        <v>4.76</v>
      </c>
      <c r="I703" s="164"/>
      <c r="J703" s="163">
        <f>ROUND(I703*H703,3)</f>
        <v>0</v>
      </c>
      <c r="K703" s="161" t="s">
        <v>228</v>
      </c>
      <c r="L703" s="32"/>
      <c r="M703" s="165" t="s">
        <v>0</v>
      </c>
      <c r="N703" s="166" t="s">
        <v>39</v>
      </c>
      <c r="O703" s="55"/>
      <c r="P703" s="167">
        <f>O703*H703</f>
        <v>0</v>
      </c>
      <c r="Q703" s="167">
        <v>8.6099999999999996E-3</v>
      </c>
      <c r="R703" s="167">
        <f>Q703*H703</f>
        <v>4.0983599999999995E-2</v>
      </c>
      <c r="S703" s="167">
        <v>0</v>
      </c>
      <c r="T703" s="168">
        <f>S703*H703</f>
        <v>0</v>
      </c>
      <c r="AR703" s="169" t="s">
        <v>229</v>
      </c>
      <c r="AT703" s="169" t="s">
        <v>224</v>
      </c>
      <c r="AU703" s="169" t="s">
        <v>88</v>
      </c>
      <c r="AY703" s="17" t="s">
        <v>222</v>
      </c>
      <c r="BE703" s="170">
        <f>IF(N703="základná",J703,0)</f>
        <v>0</v>
      </c>
      <c r="BF703" s="170">
        <f>IF(N703="znížená",J703,0)</f>
        <v>0</v>
      </c>
      <c r="BG703" s="170">
        <f>IF(N703="zákl. prenesená",J703,0)</f>
        <v>0</v>
      </c>
      <c r="BH703" s="170">
        <f>IF(N703="zníž. prenesená",J703,0)</f>
        <v>0</v>
      </c>
      <c r="BI703" s="170">
        <f>IF(N703="nulová",J703,0)</f>
        <v>0</v>
      </c>
      <c r="BJ703" s="17" t="s">
        <v>88</v>
      </c>
      <c r="BK703" s="171">
        <f>ROUND(I703*H703,3)</f>
        <v>0</v>
      </c>
      <c r="BL703" s="17" t="s">
        <v>229</v>
      </c>
      <c r="BM703" s="169" t="s">
        <v>902</v>
      </c>
    </row>
    <row r="704" spans="2:65" s="13" customFormat="1" ht="11.25">
      <c r="B704" s="180"/>
      <c r="D704" s="173" t="s">
        <v>231</v>
      </c>
      <c r="E704" s="181" t="s">
        <v>0</v>
      </c>
      <c r="F704" s="182" t="s">
        <v>903</v>
      </c>
      <c r="H704" s="183">
        <v>4.76</v>
      </c>
      <c r="I704" s="184"/>
      <c r="L704" s="180"/>
      <c r="M704" s="185"/>
      <c r="N704" s="186"/>
      <c r="O704" s="186"/>
      <c r="P704" s="186"/>
      <c r="Q704" s="186"/>
      <c r="R704" s="186"/>
      <c r="S704" s="186"/>
      <c r="T704" s="187"/>
      <c r="AT704" s="181" t="s">
        <v>231</v>
      </c>
      <c r="AU704" s="181" t="s">
        <v>88</v>
      </c>
      <c r="AV704" s="13" t="s">
        <v>88</v>
      </c>
      <c r="AW704" s="13" t="s">
        <v>28</v>
      </c>
      <c r="AX704" s="13" t="s">
        <v>73</v>
      </c>
      <c r="AY704" s="181" t="s">
        <v>222</v>
      </c>
    </row>
    <row r="705" spans="2:65" s="15" customFormat="1" ht="11.25">
      <c r="B705" s="205"/>
      <c r="D705" s="173" t="s">
        <v>231</v>
      </c>
      <c r="E705" s="206" t="s">
        <v>113</v>
      </c>
      <c r="F705" s="207" t="s">
        <v>632</v>
      </c>
      <c r="H705" s="208">
        <v>4.76</v>
      </c>
      <c r="I705" s="209"/>
      <c r="L705" s="205"/>
      <c r="M705" s="210"/>
      <c r="N705" s="211"/>
      <c r="O705" s="211"/>
      <c r="P705" s="211"/>
      <c r="Q705" s="211"/>
      <c r="R705" s="211"/>
      <c r="S705" s="211"/>
      <c r="T705" s="212"/>
      <c r="AT705" s="206" t="s">
        <v>231</v>
      </c>
      <c r="AU705" s="206" t="s">
        <v>88</v>
      </c>
      <c r="AV705" s="15" t="s">
        <v>242</v>
      </c>
      <c r="AW705" s="15" t="s">
        <v>28</v>
      </c>
      <c r="AX705" s="15" t="s">
        <v>81</v>
      </c>
      <c r="AY705" s="206" t="s">
        <v>222</v>
      </c>
    </row>
    <row r="706" spans="2:65" s="1" customFormat="1" ht="16.5" customHeight="1">
      <c r="B706" s="158"/>
      <c r="C706" s="159" t="s">
        <v>904</v>
      </c>
      <c r="D706" s="159" t="s">
        <v>224</v>
      </c>
      <c r="E706" s="160" t="s">
        <v>905</v>
      </c>
      <c r="F706" s="161" t="s">
        <v>906</v>
      </c>
      <c r="G706" s="162" t="s">
        <v>227</v>
      </c>
      <c r="H706" s="163">
        <v>4.76</v>
      </c>
      <c r="I706" s="164"/>
      <c r="J706" s="163">
        <f>ROUND(I706*H706,3)</f>
        <v>0</v>
      </c>
      <c r="K706" s="161" t="s">
        <v>228</v>
      </c>
      <c r="L706" s="32"/>
      <c r="M706" s="165" t="s">
        <v>0</v>
      </c>
      <c r="N706" s="166" t="s">
        <v>39</v>
      </c>
      <c r="O706" s="55"/>
      <c r="P706" s="167">
        <f>O706*H706</f>
        <v>0</v>
      </c>
      <c r="Q706" s="167">
        <v>0</v>
      </c>
      <c r="R706" s="167">
        <f>Q706*H706</f>
        <v>0</v>
      </c>
      <c r="S706" s="167">
        <v>0</v>
      </c>
      <c r="T706" s="168">
        <f>S706*H706</f>
        <v>0</v>
      </c>
      <c r="AR706" s="169" t="s">
        <v>229</v>
      </c>
      <c r="AT706" s="169" t="s">
        <v>224</v>
      </c>
      <c r="AU706" s="169" t="s">
        <v>88</v>
      </c>
      <c r="AY706" s="17" t="s">
        <v>222</v>
      </c>
      <c r="BE706" s="170">
        <f>IF(N706="základná",J706,0)</f>
        <v>0</v>
      </c>
      <c r="BF706" s="170">
        <f>IF(N706="znížená",J706,0)</f>
        <v>0</v>
      </c>
      <c r="BG706" s="170">
        <f>IF(N706="zákl. prenesená",J706,0)</f>
        <v>0</v>
      </c>
      <c r="BH706" s="170">
        <f>IF(N706="zníž. prenesená",J706,0)</f>
        <v>0</v>
      </c>
      <c r="BI706" s="170">
        <f>IF(N706="nulová",J706,0)</f>
        <v>0</v>
      </c>
      <c r="BJ706" s="17" t="s">
        <v>88</v>
      </c>
      <c r="BK706" s="171">
        <f>ROUND(I706*H706,3)</f>
        <v>0</v>
      </c>
      <c r="BL706" s="17" t="s">
        <v>229</v>
      </c>
      <c r="BM706" s="169" t="s">
        <v>907</v>
      </c>
    </row>
    <row r="707" spans="2:65" s="13" customFormat="1" ht="11.25">
      <c r="B707" s="180"/>
      <c r="D707" s="173" t="s">
        <v>231</v>
      </c>
      <c r="E707" s="181" t="s">
        <v>0</v>
      </c>
      <c r="F707" s="182" t="s">
        <v>113</v>
      </c>
      <c r="H707" s="183">
        <v>4.76</v>
      </c>
      <c r="I707" s="184"/>
      <c r="L707" s="180"/>
      <c r="M707" s="185"/>
      <c r="N707" s="186"/>
      <c r="O707" s="186"/>
      <c r="P707" s="186"/>
      <c r="Q707" s="186"/>
      <c r="R707" s="186"/>
      <c r="S707" s="186"/>
      <c r="T707" s="187"/>
      <c r="AT707" s="181" t="s">
        <v>231</v>
      </c>
      <c r="AU707" s="181" t="s">
        <v>88</v>
      </c>
      <c r="AV707" s="13" t="s">
        <v>88</v>
      </c>
      <c r="AW707" s="13" t="s">
        <v>28</v>
      </c>
      <c r="AX707" s="13" t="s">
        <v>81</v>
      </c>
      <c r="AY707" s="181" t="s">
        <v>222</v>
      </c>
    </row>
    <row r="708" spans="2:65" s="1" customFormat="1" ht="36" customHeight="1">
      <c r="B708" s="158"/>
      <c r="C708" s="159" t="s">
        <v>908</v>
      </c>
      <c r="D708" s="159" t="s">
        <v>224</v>
      </c>
      <c r="E708" s="160" t="s">
        <v>909</v>
      </c>
      <c r="F708" s="161" t="s">
        <v>910</v>
      </c>
      <c r="G708" s="162" t="s">
        <v>227</v>
      </c>
      <c r="H708" s="163">
        <v>143.548</v>
      </c>
      <c r="I708" s="164"/>
      <c r="J708" s="163">
        <f>ROUND(I708*H708,3)</f>
        <v>0</v>
      </c>
      <c r="K708" s="161" t="s">
        <v>228</v>
      </c>
      <c r="L708" s="32"/>
      <c r="M708" s="165" t="s">
        <v>0</v>
      </c>
      <c r="N708" s="166" t="s">
        <v>39</v>
      </c>
      <c r="O708" s="55"/>
      <c r="P708" s="167">
        <f>O708*H708</f>
        <v>0</v>
      </c>
      <c r="Q708" s="167">
        <v>3.5200000000000001E-3</v>
      </c>
      <c r="R708" s="167">
        <f>Q708*H708</f>
        <v>0.50528896000000001</v>
      </c>
      <c r="S708" s="167">
        <v>0</v>
      </c>
      <c r="T708" s="168">
        <f>S708*H708</f>
        <v>0</v>
      </c>
      <c r="AR708" s="169" t="s">
        <v>229</v>
      </c>
      <c r="AT708" s="169" t="s">
        <v>224</v>
      </c>
      <c r="AU708" s="169" t="s">
        <v>88</v>
      </c>
      <c r="AY708" s="17" t="s">
        <v>222</v>
      </c>
      <c r="BE708" s="170">
        <f>IF(N708="základná",J708,0)</f>
        <v>0</v>
      </c>
      <c r="BF708" s="170">
        <f>IF(N708="znížená",J708,0)</f>
        <v>0</v>
      </c>
      <c r="BG708" s="170">
        <f>IF(N708="zákl. prenesená",J708,0)</f>
        <v>0</v>
      </c>
      <c r="BH708" s="170">
        <f>IF(N708="zníž. prenesená",J708,0)</f>
        <v>0</v>
      </c>
      <c r="BI708" s="170">
        <f>IF(N708="nulová",J708,0)</f>
        <v>0</v>
      </c>
      <c r="BJ708" s="17" t="s">
        <v>88</v>
      </c>
      <c r="BK708" s="171">
        <f>ROUND(I708*H708,3)</f>
        <v>0</v>
      </c>
      <c r="BL708" s="17" t="s">
        <v>229</v>
      </c>
      <c r="BM708" s="169" t="s">
        <v>911</v>
      </c>
    </row>
    <row r="709" spans="2:65" s="13" customFormat="1" ht="11.25">
      <c r="B709" s="180"/>
      <c r="D709" s="173" t="s">
        <v>231</v>
      </c>
      <c r="E709" s="181" t="s">
        <v>0</v>
      </c>
      <c r="F709" s="182" t="s">
        <v>912</v>
      </c>
      <c r="H709" s="183">
        <v>9.0530000000000008</v>
      </c>
      <c r="I709" s="184"/>
      <c r="L709" s="180"/>
      <c r="M709" s="185"/>
      <c r="N709" s="186"/>
      <c r="O709" s="186"/>
      <c r="P709" s="186"/>
      <c r="Q709" s="186"/>
      <c r="R709" s="186"/>
      <c r="S709" s="186"/>
      <c r="T709" s="187"/>
      <c r="AT709" s="181" t="s">
        <v>231</v>
      </c>
      <c r="AU709" s="181" t="s">
        <v>88</v>
      </c>
      <c r="AV709" s="13" t="s">
        <v>88</v>
      </c>
      <c r="AW709" s="13" t="s">
        <v>28</v>
      </c>
      <c r="AX709" s="13" t="s">
        <v>73</v>
      </c>
      <c r="AY709" s="181" t="s">
        <v>222</v>
      </c>
    </row>
    <row r="710" spans="2:65" s="13" customFormat="1" ht="11.25">
      <c r="B710" s="180"/>
      <c r="D710" s="173" t="s">
        <v>231</v>
      </c>
      <c r="E710" s="181" t="s">
        <v>0</v>
      </c>
      <c r="F710" s="182" t="s">
        <v>913</v>
      </c>
      <c r="H710" s="183">
        <v>5.52</v>
      </c>
      <c r="I710" s="184"/>
      <c r="L710" s="180"/>
      <c r="M710" s="185"/>
      <c r="N710" s="186"/>
      <c r="O710" s="186"/>
      <c r="P710" s="186"/>
      <c r="Q710" s="186"/>
      <c r="R710" s="186"/>
      <c r="S710" s="186"/>
      <c r="T710" s="187"/>
      <c r="AT710" s="181" t="s">
        <v>231</v>
      </c>
      <c r="AU710" s="181" t="s">
        <v>88</v>
      </c>
      <c r="AV710" s="13" t="s">
        <v>88</v>
      </c>
      <c r="AW710" s="13" t="s">
        <v>28</v>
      </c>
      <c r="AX710" s="13" t="s">
        <v>73</v>
      </c>
      <c r="AY710" s="181" t="s">
        <v>222</v>
      </c>
    </row>
    <row r="711" spans="2:65" s="13" customFormat="1" ht="11.25">
      <c r="B711" s="180"/>
      <c r="D711" s="173" t="s">
        <v>231</v>
      </c>
      <c r="E711" s="181" t="s">
        <v>0</v>
      </c>
      <c r="F711" s="182" t="s">
        <v>914</v>
      </c>
      <c r="H711" s="183">
        <v>109.712</v>
      </c>
      <c r="I711" s="184"/>
      <c r="L711" s="180"/>
      <c r="M711" s="185"/>
      <c r="N711" s="186"/>
      <c r="O711" s="186"/>
      <c r="P711" s="186"/>
      <c r="Q711" s="186"/>
      <c r="R711" s="186"/>
      <c r="S711" s="186"/>
      <c r="T711" s="187"/>
      <c r="AT711" s="181" t="s">
        <v>231</v>
      </c>
      <c r="AU711" s="181" t="s">
        <v>88</v>
      </c>
      <c r="AV711" s="13" t="s">
        <v>88</v>
      </c>
      <c r="AW711" s="13" t="s">
        <v>28</v>
      </c>
      <c r="AX711" s="13" t="s">
        <v>73</v>
      </c>
      <c r="AY711" s="181" t="s">
        <v>222</v>
      </c>
    </row>
    <row r="712" spans="2:65" s="13" customFormat="1" ht="11.25">
      <c r="B712" s="180"/>
      <c r="D712" s="173" t="s">
        <v>231</v>
      </c>
      <c r="E712" s="181" t="s">
        <v>0</v>
      </c>
      <c r="F712" s="182" t="s">
        <v>915</v>
      </c>
      <c r="H712" s="183">
        <v>19.263000000000002</v>
      </c>
      <c r="I712" s="184"/>
      <c r="L712" s="180"/>
      <c r="M712" s="185"/>
      <c r="N712" s="186"/>
      <c r="O712" s="186"/>
      <c r="P712" s="186"/>
      <c r="Q712" s="186"/>
      <c r="R712" s="186"/>
      <c r="S712" s="186"/>
      <c r="T712" s="187"/>
      <c r="AT712" s="181" t="s">
        <v>231</v>
      </c>
      <c r="AU712" s="181" t="s">
        <v>88</v>
      </c>
      <c r="AV712" s="13" t="s">
        <v>88</v>
      </c>
      <c r="AW712" s="13" t="s">
        <v>28</v>
      </c>
      <c r="AX712" s="13" t="s">
        <v>73</v>
      </c>
      <c r="AY712" s="181" t="s">
        <v>222</v>
      </c>
    </row>
    <row r="713" spans="2:65" s="14" customFormat="1" ht="11.25">
      <c r="B713" s="188"/>
      <c r="D713" s="173" t="s">
        <v>231</v>
      </c>
      <c r="E713" s="189" t="s">
        <v>0</v>
      </c>
      <c r="F713" s="190" t="s">
        <v>238</v>
      </c>
      <c r="H713" s="191">
        <v>143.548</v>
      </c>
      <c r="I713" s="192"/>
      <c r="L713" s="188"/>
      <c r="M713" s="193"/>
      <c r="N713" s="194"/>
      <c r="O713" s="194"/>
      <c r="P713" s="194"/>
      <c r="Q713" s="194"/>
      <c r="R713" s="194"/>
      <c r="S713" s="194"/>
      <c r="T713" s="195"/>
      <c r="AT713" s="189" t="s">
        <v>231</v>
      </c>
      <c r="AU713" s="189" t="s">
        <v>88</v>
      </c>
      <c r="AV713" s="14" t="s">
        <v>229</v>
      </c>
      <c r="AW713" s="14" t="s">
        <v>28</v>
      </c>
      <c r="AX713" s="14" t="s">
        <v>81</v>
      </c>
      <c r="AY713" s="189" t="s">
        <v>222</v>
      </c>
    </row>
    <row r="714" spans="2:65" s="1" customFormat="1" ht="24" customHeight="1">
      <c r="B714" s="158"/>
      <c r="C714" s="159" t="s">
        <v>916</v>
      </c>
      <c r="D714" s="159" t="s">
        <v>224</v>
      </c>
      <c r="E714" s="160" t="s">
        <v>917</v>
      </c>
      <c r="F714" s="161" t="s">
        <v>918</v>
      </c>
      <c r="G714" s="162" t="s">
        <v>245</v>
      </c>
      <c r="H714" s="163">
        <v>71.808999999999997</v>
      </c>
      <c r="I714" s="164"/>
      <c r="J714" s="163">
        <f>ROUND(I714*H714,3)</f>
        <v>0</v>
      </c>
      <c r="K714" s="161" t="s">
        <v>228</v>
      </c>
      <c r="L714" s="32"/>
      <c r="M714" s="165" t="s">
        <v>0</v>
      </c>
      <c r="N714" s="166" t="s">
        <v>39</v>
      </c>
      <c r="O714" s="55"/>
      <c r="P714" s="167">
        <f>O714*H714</f>
        <v>0</v>
      </c>
      <c r="Q714" s="167">
        <v>1.7126999999999999</v>
      </c>
      <c r="R714" s="167">
        <f>Q714*H714</f>
        <v>122.98727429999998</v>
      </c>
      <c r="S714" s="167">
        <v>0</v>
      </c>
      <c r="T714" s="168">
        <f>S714*H714</f>
        <v>0</v>
      </c>
      <c r="AR714" s="169" t="s">
        <v>229</v>
      </c>
      <c r="AT714" s="169" t="s">
        <v>224</v>
      </c>
      <c r="AU714" s="169" t="s">
        <v>88</v>
      </c>
      <c r="AY714" s="17" t="s">
        <v>222</v>
      </c>
      <c r="BE714" s="170">
        <f>IF(N714="základná",J714,0)</f>
        <v>0</v>
      </c>
      <c r="BF714" s="170">
        <f>IF(N714="znížená",J714,0)</f>
        <v>0</v>
      </c>
      <c r="BG714" s="170">
        <f>IF(N714="zákl. prenesená",J714,0)</f>
        <v>0</v>
      </c>
      <c r="BH714" s="170">
        <f>IF(N714="zníž. prenesená",J714,0)</f>
        <v>0</v>
      </c>
      <c r="BI714" s="170">
        <f>IF(N714="nulová",J714,0)</f>
        <v>0</v>
      </c>
      <c r="BJ714" s="17" t="s">
        <v>88</v>
      </c>
      <c r="BK714" s="171">
        <f>ROUND(I714*H714,3)</f>
        <v>0</v>
      </c>
      <c r="BL714" s="17" t="s">
        <v>229</v>
      </c>
      <c r="BM714" s="169" t="s">
        <v>919</v>
      </c>
    </row>
    <row r="715" spans="2:65" s="12" customFormat="1" ht="11.25">
      <c r="B715" s="172"/>
      <c r="D715" s="173" t="s">
        <v>231</v>
      </c>
      <c r="E715" s="174" t="s">
        <v>0</v>
      </c>
      <c r="F715" s="175" t="s">
        <v>247</v>
      </c>
      <c r="H715" s="174" t="s">
        <v>0</v>
      </c>
      <c r="I715" s="176"/>
      <c r="L715" s="172"/>
      <c r="M715" s="177"/>
      <c r="N715" s="178"/>
      <c r="O715" s="178"/>
      <c r="P715" s="178"/>
      <c r="Q715" s="178"/>
      <c r="R715" s="178"/>
      <c r="S715" s="178"/>
      <c r="T715" s="179"/>
      <c r="AT715" s="174" t="s">
        <v>231</v>
      </c>
      <c r="AU715" s="174" t="s">
        <v>88</v>
      </c>
      <c r="AV715" s="12" t="s">
        <v>81</v>
      </c>
      <c r="AW715" s="12" t="s">
        <v>28</v>
      </c>
      <c r="AX715" s="12" t="s">
        <v>73</v>
      </c>
      <c r="AY715" s="174" t="s">
        <v>222</v>
      </c>
    </row>
    <row r="716" spans="2:65" s="13" customFormat="1" ht="11.25">
      <c r="B716" s="180"/>
      <c r="D716" s="173" t="s">
        <v>231</v>
      </c>
      <c r="E716" s="181" t="s">
        <v>0</v>
      </c>
      <c r="F716" s="182" t="s">
        <v>920</v>
      </c>
      <c r="H716" s="183">
        <v>1.9890000000000001</v>
      </c>
      <c r="I716" s="184"/>
      <c r="L716" s="180"/>
      <c r="M716" s="185"/>
      <c r="N716" s="186"/>
      <c r="O716" s="186"/>
      <c r="P716" s="186"/>
      <c r="Q716" s="186"/>
      <c r="R716" s="186"/>
      <c r="S716" s="186"/>
      <c r="T716" s="187"/>
      <c r="AT716" s="181" t="s">
        <v>231</v>
      </c>
      <c r="AU716" s="181" t="s">
        <v>88</v>
      </c>
      <c r="AV716" s="13" t="s">
        <v>88</v>
      </c>
      <c r="AW716" s="13" t="s">
        <v>28</v>
      </c>
      <c r="AX716" s="13" t="s">
        <v>73</v>
      </c>
      <c r="AY716" s="181" t="s">
        <v>222</v>
      </c>
    </row>
    <row r="717" spans="2:65" s="13" customFormat="1" ht="11.25">
      <c r="B717" s="180"/>
      <c r="D717" s="173" t="s">
        <v>231</v>
      </c>
      <c r="E717" s="181" t="s">
        <v>0</v>
      </c>
      <c r="F717" s="182" t="s">
        <v>921</v>
      </c>
      <c r="H717" s="183">
        <v>0.624</v>
      </c>
      <c r="I717" s="184"/>
      <c r="L717" s="180"/>
      <c r="M717" s="185"/>
      <c r="N717" s="186"/>
      <c r="O717" s="186"/>
      <c r="P717" s="186"/>
      <c r="Q717" s="186"/>
      <c r="R717" s="186"/>
      <c r="S717" s="186"/>
      <c r="T717" s="187"/>
      <c r="AT717" s="181" t="s">
        <v>231</v>
      </c>
      <c r="AU717" s="181" t="s">
        <v>88</v>
      </c>
      <c r="AV717" s="13" t="s">
        <v>88</v>
      </c>
      <c r="AW717" s="13" t="s">
        <v>28</v>
      </c>
      <c r="AX717" s="13" t="s">
        <v>73</v>
      </c>
      <c r="AY717" s="181" t="s">
        <v>222</v>
      </c>
    </row>
    <row r="718" spans="2:65" s="12" customFormat="1" ht="11.25">
      <c r="B718" s="172"/>
      <c r="D718" s="173" t="s">
        <v>231</v>
      </c>
      <c r="E718" s="174" t="s">
        <v>0</v>
      </c>
      <c r="F718" s="175" t="s">
        <v>922</v>
      </c>
      <c r="H718" s="174" t="s">
        <v>0</v>
      </c>
      <c r="I718" s="176"/>
      <c r="L718" s="172"/>
      <c r="M718" s="177"/>
      <c r="N718" s="178"/>
      <c r="O718" s="178"/>
      <c r="P718" s="178"/>
      <c r="Q718" s="178"/>
      <c r="R718" s="178"/>
      <c r="S718" s="178"/>
      <c r="T718" s="179"/>
      <c r="AT718" s="174" t="s">
        <v>231</v>
      </c>
      <c r="AU718" s="174" t="s">
        <v>88</v>
      </c>
      <c r="AV718" s="12" t="s">
        <v>81</v>
      </c>
      <c r="AW718" s="12" t="s">
        <v>28</v>
      </c>
      <c r="AX718" s="12" t="s">
        <v>73</v>
      </c>
      <c r="AY718" s="174" t="s">
        <v>222</v>
      </c>
    </row>
    <row r="719" spans="2:65" s="13" customFormat="1" ht="11.25">
      <c r="B719" s="180"/>
      <c r="D719" s="173" t="s">
        <v>231</v>
      </c>
      <c r="E719" s="181" t="s">
        <v>0</v>
      </c>
      <c r="F719" s="182" t="s">
        <v>923</v>
      </c>
      <c r="H719" s="183">
        <v>34.840000000000003</v>
      </c>
      <c r="I719" s="184"/>
      <c r="L719" s="180"/>
      <c r="M719" s="185"/>
      <c r="N719" s="186"/>
      <c r="O719" s="186"/>
      <c r="P719" s="186"/>
      <c r="Q719" s="186"/>
      <c r="R719" s="186"/>
      <c r="S719" s="186"/>
      <c r="T719" s="187"/>
      <c r="AT719" s="181" t="s">
        <v>231</v>
      </c>
      <c r="AU719" s="181" t="s">
        <v>88</v>
      </c>
      <c r="AV719" s="13" t="s">
        <v>88</v>
      </c>
      <c r="AW719" s="13" t="s">
        <v>28</v>
      </c>
      <c r="AX719" s="13" t="s">
        <v>73</v>
      </c>
      <c r="AY719" s="181" t="s">
        <v>222</v>
      </c>
    </row>
    <row r="720" spans="2:65" s="13" customFormat="1" ht="11.25">
      <c r="B720" s="180"/>
      <c r="D720" s="173" t="s">
        <v>231</v>
      </c>
      <c r="E720" s="181" t="s">
        <v>0</v>
      </c>
      <c r="F720" s="182" t="s">
        <v>924</v>
      </c>
      <c r="H720" s="183">
        <v>1.742</v>
      </c>
      <c r="I720" s="184"/>
      <c r="L720" s="180"/>
      <c r="M720" s="185"/>
      <c r="N720" s="186"/>
      <c r="O720" s="186"/>
      <c r="P720" s="186"/>
      <c r="Q720" s="186"/>
      <c r="R720" s="186"/>
      <c r="S720" s="186"/>
      <c r="T720" s="187"/>
      <c r="AT720" s="181" t="s">
        <v>231</v>
      </c>
      <c r="AU720" s="181" t="s">
        <v>88</v>
      </c>
      <c r="AV720" s="13" t="s">
        <v>88</v>
      </c>
      <c r="AW720" s="13" t="s">
        <v>28</v>
      </c>
      <c r="AX720" s="13" t="s">
        <v>73</v>
      </c>
      <c r="AY720" s="181" t="s">
        <v>222</v>
      </c>
    </row>
    <row r="721" spans="2:65" s="13" customFormat="1" ht="11.25">
      <c r="B721" s="180"/>
      <c r="D721" s="173" t="s">
        <v>231</v>
      </c>
      <c r="E721" s="181" t="s">
        <v>0</v>
      </c>
      <c r="F721" s="182" t="s">
        <v>925</v>
      </c>
      <c r="H721" s="183">
        <v>7.3390000000000004</v>
      </c>
      <c r="I721" s="184"/>
      <c r="L721" s="180"/>
      <c r="M721" s="185"/>
      <c r="N721" s="186"/>
      <c r="O721" s="186"/>
      <c r="P721" s="186"/>
      <c r="Q721" s="186"/>
      <c r="R721" s="186"/>
      <c r="S721" s="186"/>
      <c r="T721" s="187"/>
      <c r="AT721" s="181" t="s">
        <v>231</v>
      </c>
      <c r="AU721" s="181" t="s">
        <v>88</v>
      </c>
      <c r="AV721" s="13" t="s">
        <v>88</v>
      </c>
      <c r="AW721" s="13" t="s">
        <v>28</v>
      </c>
      <c r="AX721" s="13" t="s">
        <v>73</v>
      </c>
      <c r="AY721" s="181" t="s">
        <v>222</v>
      </c>
    </row>
    <row r="722" spans="2:65" s="13" customFormat="1" ht="11.25">
      <c r="B722" s="180"/>
      <c r="D722" s="173" t="s">
        <v>231</v>
      </c>
      <c r="E722" s="181" t="s">
        <v>0</v>
      </c>
      <c r="F722" s="182" t="s">
        <v>926</v>
      </c>
      <c r="H722" s="183">
        <v>25.274999999999999</v>
      </c>
      <c r="I722" s="184"/>
      <c r="L722" s="180"/>
      <c r="M722" s="185"/>
      <c r="N722" s="186"/>
      <c r="O722" s="186"/>
      <c r="P722" s="186"/>
      <c r="Q722" s="186"/>
      <c r="R722" s="186"/>
      <c r="S722" s="186"/>
      <c r="T722" s="187"/>
      <c r="AT722" s="181" t="s">
        <v>231</v>
      </c>
      <c r="AU722" s="181" t="s">
        <v>88</v>
      </c>
      <c r="AV722" s="13" t="s">
        <v>88</v>
      </c>
      <c r="AW722" s="13" t="s">
        <v>28</v>
      </c>
      <c r="AX722" s="13" t="s">
        <v>73</v>
      </c>
      <c r="AY722" s="181" t="s">
        <v>222</v>
      </c>
    </row>
    <row r="723" spans="2:65" s="14" customFormat="1" ht="11.25">
      <c r="B723" s="188"/>
      <c r="D723" s="173" t="s">
        <v>231</v>
      </c>
      <c r="E723" s="189" t="s">
        <v>0</v>
      </c>
      <c r="F723" s="190" t="s">
        <v>238</v>
      </c>
      <c r="H723" s="191">
        <v>71.808999999999997</v>
      </c>
      <c r="I723" s="192"/>
      <c r="L723" s="188"/>
      <c r="M723" s="193"/>
      <c r="N723" s="194"/>
      <c r="O723" s="194"/>
      <c r="P723" s="194"/>
      <c r="Q723" s="194"/>
      <c r="R723" s="194"/>
      <c r="S723" s="194"/>
      <c r="T723" s="195"/>
      <c r="AT723" s="189" t="s">
        <v>231</v>
      </c>
      <c r="AU723" s="189" t="s">
        <v>88</v>
      </c>
      <c r="AV723" s="14" t="s">
        <v>229</v>
      </c>
      <c r="AW723" s="14" t="s">
        <v>28</v>
      </c>
      <c r="AX723" s="14" t="s">
        <v>81</v>
      </c>
      <c r="AY723" s="189" t="s">
        <v>222</v>
      </c>
    </row>
    <row r="724" spans="2:65" s="1" customFormat="1" ht="24" customHeight="1">
      <c r="B724" s="158"/>
      <c r="C724" s="159" t="s">
        <v>927</v>
      </c>
      <c r="D724" s="159" t="s">
        <v>224</v>
      </c>
      <c r="E724" s="160" t="s">
        <v>928</v>
      </c>
      <c r="F724" s="161" t="s">
        <v>929</v>
      </c>
      <c r="G724" s="162" t="s">
        <v>227</v>
      </c>
      <c r="H724" s="163">
        <v>39.69</v>
      </c>
      <c r="I724" s="164"/>
      <c r="J724" s="163">
        <f>ROUND(I724*H724,3)</f>
        <v>0</v>
      </c>
      <c r="K724" s="161" t="s">
        <v>228</v>
      </c>
      <c r="L724" s="32"/>
      <c r="M724" s="165" t="s">
        <v>0</v>
      </c>
      <c r="N724" s="166" t="s">
        <v>39</v>
      </c>
      <c r="O724" s="55"/>
      <c r="P724" s="167">
        <f>O724*H724</f>
        <v>0</v>
      </c>
      <c r="Q724" s="167">
        <v>0</v>
      </c>
      <c r="R724" s="167">
        <f>Q724*H724</f>
        <v>0</v>
      </c>
      <c r="S724" s="167">
        <v>0</v>
      </c>
      <c r="T724" s="168">
        <f>S724*H724</f>
        <v>0</v>
      </c>
      <c r="AR724" s="169" t="s">
        <v>229</v>
      </c>
      <c r="AT724" s="169" t="s">
        <v>224</v>
      </c>
      <c r="AU724" s="169" t="s">
        <v>88</v>
      </c>
      <c r="AY724" s="17" t="s">
        <v>222</v>
      </c>
      <c r="BE724" s="170">
        <f>IF(N724="základná",J724,0)</f>
        <v>0</v>
      </c>
      <c r="BF724" s="170">
        <f>IF(N724="znížená",J724,0)</f>
        <v>0</v>
      </c>
      <c r="BG724" s="170">
        <f>IF(N724="zákl. prenesená",J724,0)</f>
        <v>0</v>
      </c>
      <c r="BH724" s="170">
        <f>IF(N724="zníž. prenesená",J724,0)</f>
        <v>0</v>
      </c>
      <c r="BI724" s="170">
        <f>IF(N724="nulová",J724,0)</f>
        <v>0</v>
      </c>
      <c r="BJ724" s="17" t="s">
        <v>88</v>
      </c>
      <c r="BK724" s="171">
        <f>ROUND(I724*H724,3)</f>
        <v>0</v>
      </c>
      <c r="BL724" s="17" t="s">
        <v>229</v>
      </c>
      <c r="BM724" s="169" t="s">
        <v>930</v>
      </c>
    </row>
    <row r="725" spans="2:65" s="12" customFormat="1" ht="11.25">
      <c r="B725" s="172"/>
      <c r="D725" s="173" t="s">
        <v>231</v>
      </c>
      <c r="E725" s="174" t="s">
        <v>0</v>
      </c>
      <c r="F725" s="175" t="s">
        <v>931</v>
      </c>
      <c r="H725" s="174" t="s">
        <v>0</v>
      </c>
      <c r="I725" s="176"/>
      <c r="L725" s="172"/>
      <c r="M725" s="177"/>
      <c r="N725" s="178"/>
      <c r="O725" s="178"/>
      <c r="P725" s="178"/>
      <c r="Q725" s="178"/>
      <c r="R725" s="178"/>
      <c r="S725" s="178"/>
      <c r="T725" s="179"/>
      <c r="AT725" s="174" t="s">
        <v>231</v>
      </c>
      <c r="AU725" s="174" t="s">
        <v>88</v>
      </c>
      <c r="AV725" s="12" t="s">
        <v>81</v>
      </c>
      <c r="AW725" s="12" t="s">
        <v>28</v>
      </c>
      <c r="AX725" s="12" t="s">
        <v>73</v>
      </c>
      <c r="AY725" s="174" t="s">
        <v>222</v>
      </c>
    </row>
    <row r="726" spans="2:65" s="13" customFormat="1" ht="11.25">
      <c r="B726" s="180"/>
      <c r="D726" s="173" t="s">
        <v>231</v>
      </c>
      <c r="E726" s="181" t="s">
        <v>0</v>
      </c>
      <c r="F726" s="182" t="s">
        <v>636</v>
      </c>
      <c r="H726" s="183">
        <v>11.56</v>
      </c>
      <c r="I726" s="184"/>
      <c r="L726" s="180"/>
      <c r="M726" s="185"/>
      <c r="N726" s="186"/>
      <c r="O726" s="186"/>
      <c r="P726" s="186"/>
      <c r="Q726" s="186"/>
      <c r="R726" s="186"/>
      <c r="S726" s="186"/>
      <c r="T726" s="187"/>
      <c r="AT726" s="181" t="s">
        <v>231</v>
      </c>
      <c r="AU726" s="181" t="s">
        <v>88</v>
      </c>
      <c r="AV726" s="13" t="s">
        <v>88</v>
      </c>
      <c r="AW726" s="13" t="s">
        <v>28</v>
      </c>
      <c r="AX726" s="13" t="s">
        <v>73</v>
      </c>
      <c r="AY726" s="181" t="s">
        <v>222</v>
      </c>
    </row>
    <row r="727" spans="2:65" s="12" customFormat="1" ht="11.25">
      <c r="B727" s="172"/>
      <c r="D727" s="173" t="s">
        <v>231</v>
      </c>
      <c r="E727" s="174" t="s">
        <v>0</v>
      </c>
      <c r="F727" s="175" t="s">
        <v>932</v>
      </c>
      <c r="H727" s="174" t="s">
        <v>0</v>
      </c>
      <c r="I727" s="176"/>
      <c r="L727" s="172"/>
      <c r="M727" s="177"/>
      <c r="N727" s="178"/>
      <c r="O727" s="178"/>
      <c r="P727" s="178"/>
      <c r="Q727" s="178"/>
      <c r="R727" s="178"/>
      <c r="S727" s="178"/>
      <c r="T727" s="179"/>
      <c r="AT727" s="174" t="s">
        <v>231</v>
      </c>
      <c r="AU727" s="174" t="s">
        <v>88</v>
      </c>
      <c r="AV727" s="12" t="s">
        <v>81</v>
      </c>
      <c r="AW727" s="12" t="s">
        <v>28</v>
      </c>
      <c r="AX727" s="12" t="s">
        <v>73</v>
      </c>
      <c r="AY727" s="174" t="s">
        <v>222</v>
      </c>
    </row>
    <row r="728" spans="2:65" s="13" customFormat="1" ht="11.25">
      <c r="B728" s="180"/>
      <c r="D728" s="173" t="s">
        <v>231</v>
      </c>
      <c r="E728" s="181" t="s">
        <v>0</v>
      </c>
      <c r="F728" s="182" t="s">
        <v>933</v>
      </c>
      <c r="H728" s="183">
        <v>9.1</v>
      </c>
      <c r="I728" s="184"/>
      <c r="L728" s="180"/>
      <c r="M728" s="185"/>
      <c r="N728" s="186"/>
      <c r="O728" s="186"/>
      <c r="P728" s="186"/>
      <c r="Q728" s="186"/>
      <c r="R728" s="186"/>
      <c r="S728" s="186"/>
      <c r="T728" s="187"/>
      <c r="AT728" s="181" t="s">
        <v>231</v>
      </c>
      <c r="AU728" s="181" t="s">
        <v>88</v>
      </c>
      <c r="AV728" s="13" t="s">
        <v>88</v>
      </c>
      <c r="AW728" s="13" t="s">
        <v>28</v>
      </c>
      <c r="AX728" s="13" t="s">
        <v>73</v>
      </c>
      <c r="AY728" s="181" t="s">
        <v>222</v>
      </c>
    </row>
    <row r="729" spans="2:65" s="13" customFormat="1" ht="11.25">
      <c r="B729" s="180"/>
      <c r="D729" s="173" t="s">
        <v>231</v>
      </c>
      <c r="E729" s="181" t="s">
        <v>0</v>
      </c>
      <c r="F729" s="182" t="s">
        <v>934</v>
      </c>
      <c r="H729" s="183">
        <v>2.75</v>
      </c>
      <c r="I729" s="184"/>
      <c r="L729" s="180"/>
      <c r="M729" s="185"/>
      <c r="N729" s="186"/>
      <c r="O729" s="186"/>
      <c r="P729" s="186"/>
      <c r="Q729" s="186"/>
      <c r="R729" s="186"/>
      <c r="S729" s="186"/>
      <c r="T729" s="187"/>
      <c r="AT729" s="181" t="s">
        <v>231</v>
      </c>
      <c r="AU729" s="181" t="s">
        <v>88</v>
      </c>
      <c r="AV729" s="13" t="s">
        <v>88</v>
      </c>
      <c r="AW729" s="13" t="s">
        <v>28</v>
      </c>
      <c r="AX729" s="13" t="s">
        <v>73</v>
      </c>
      <c r="AY729" s="181" t="s">
        <v>222</v>
      </c>
    </row>
    <row r="730" spans="2:65" s="13" customFormat="1" ht="11.25">
      <c r="B730" s="180"/>
      <c r="D730" s="173" t="s">
        <v>231</v>
      </c>
      <c r="E730" s="181" t="s">
        <v>0</v>
      </c>
      <c r="F730" s="182" t="s">
        <v>935</v>
      </c>
      <c r="H730" s="183">
        <v>2.19</v>
      </c>
      <c r="I730" s="184"/>
      <c r="L730" s="180"/>
      <c r="M730" s="185"/>
      <c r="N730" s="186"/>
      <c r="O730" s="186"/>
      <c r="P730" s="186"/>
      <c r="Q730" s="186"/>
      <c r="R730" s="186"/>
      <c r="S730" s="186"/>
      <c r="T730" s="187"/>
      <c r="AT730" s="181" t="s">
        <v>231</v>
      </c>
      <c r="AU730" s="181" t="s">
        <v>88</v>
      </c>
      <c r="AV730" s="13" t="s">
        <v>88</v>
      </c>
      <c r="AW730" s="13" t="s">
        <v>28</v>
      </c>
      <c r="AX730" s="13" t="s">
        <v>73</v>
      </c>
      <c r="AY730" s="181" t="s">
        <v>222</v>
      </c>
    </row>
    <row r="731" spans="2:65" s="13" customFormat="1" ht="11.25">
      <c r="B731" s="180"/>
      <c r="D731" s="173" t="s">
        <v>231</v>
      </c>
      <c r="E731" s="181" t="s">
        <v>0</v>
      </c>
      <c r="F731" s="182" t="s">
        <v>936</v>
      </c>
      <c r="H731" s="183">
        <v>3.09</v>
      </c>
      <c r="I731" s="184"/>
      <c r="L731" s="180"/>
      <c r="M731" s="185"/>
      <c r="N731" s="186"/>
      <c r="O731" s="186"/>
      <c r="P731" s="186"/>
      <c r="Q731" s="186"/>
      <c r="R731" s="186"/>
      <c r="S731" s="186"/>
      <c r="T731" s="187"/>
      <c r="AT731" s="181" t="s">
        <v>231</v>
      </c>
      <c r="AU731" s="181" t="s">
        <v>88</v>
      </c>
      <c r="AV731" s="13" t="s">
        <v>88</v>
      </c>
      <c r="AW731" s="13" t="s">
        <v>28</v>
      </c>
      <c r="AX731" s="13" t="s">
        <v>73</v>
      </c>
      <c r="AY731" s="181" t="s">
        <v>222</v>
      </c>
    </row>
    <row r="732" spans="2:65" s="13" customFormat="1" ht="11.25">
      <c r="B732" s="180"/>
      <c r="D732" s="173" t="s">
        <v>231</v>
      </c>
      <c r="E732" s="181" t="s">
        <v>0</v>
      </c>
      <c r="F732" s="182" t="s">
        <v>937</v>
      </c>
      <c r="H732" s="183">
        <v>11</v>
      </c>
      <c r="I732" s="184"/>
      <c r="L732" s="180"/>
      <c r="M732" s="185"/>
      <c r="N732" s="186"/>
      <c r="O732" s="186"/>
      <c r="P732" s="186"/>
      <c r="Q732" s="186"/>
      <c r="R732" s="186"/>
      <c r="S732" s="186"/>
      <c r="T732" s="187"/>
      <c r="AT732" s="181" t="s">
        <v>231</v>
      </c>
      <c r="AU732" s="181" t="s">
        <v>88</v>
      </c>
      <c r="AV732" s="13" t="s">
        <v>88</v>
      </c>
      <c r="AW732" s="13" t="s">
        <v>28</v>
      </c>
      <c r="AX732" s="13" t="s">
        <v>73</v>
      </c>
      <c r="AY732" s="181" t="s">
        <v>222</v>
      </c>
    </row>
    <row r="733" spans="2:65" s="14" customFormat="1" ht="11.25">
      <c r="B733" s="188"/>
      <c r="D733" s="173" t="s">
        <v>231</v>
      </c>
      <c r="E733" s="189" t="s">
        <v>0</v>
      </c>
      <c r="F733" s="190" t="s">
        <v>238</v>
      </c>
      <c r="H733" s="191">
        <v>39.69</v>
      </c>
      <c r="I733" s="192"/>
      <c r="L733" s="188"/>
      <c r="M733" s="193"/>
      <c r="N733" s="194"/>
      <c r="O733" s="194"/>
      <c r="P733" s="194"/>
      <c r="Q733" s="194"/>
      <c r="R733" s="194"/>
      <c r="S733" s="194"/>
      <c r="T733" s="195"/>
      <c r="AT733" s="189" t="s">
        <v>231</v>
      </c>
      <c r="AU733" s="189" t="s">
        <v>88</v>
      </c>
      <c r="AV733" s="14" t="s">
        <v>229</v>
      </c>
      <c r="AW733" s="14" t="s">
        <v>28</v>
      </c>
      <c r="AX733" s="14" t="s">
        <v>81</v>
      </c>
      <c r="AY733" s="189" t="s">
        <v>222</v>
      </c>
    </row>
    <row r="734" spans="2:65" s="1" customFormat="1" ht="24" customHeight="1">
      <c r="B734" s="158"/>
      <c r="C734" s="159" t="s">
        <v>938</v>
      </c>
      <c r="D734" s="159" t="s">
        <v>224</v>
      </c>
      <c r="E734" s="160" t="s">
        <v>939</v>
      </c>
      <c r="F734" s="161" t="s">
        <v>940</v>
      </c>
      <c r="G734" s="162" t="s">
        <v>227</v>
      </c>
      <c r="H734" s="163">
        <v>40.024000000000001</v>
      </c>
      <c r="I734" s="164"/>
      <c r="J734" s="163">
        <f>ROUND(I734*H734,3)</f>
        <v>0</v>
      </c>
      <c r="K734" s="161" t="s">
        <v>228</v>
      </c>
      <c r="L734" s="32"/>
      <c r="M734" s="165" t="s">
        <v>0</v>
      </c>
      <c r="N734" s="166" t="s">
        <v>39</v>
      </c>
      <c r="O734" s="55"/>
      <c r="P734" s="167">
        <f>O734*H734</f>
        <v>0</v>
      </c>
      <c r="Q734" s="167">
        <v>8.1600000000000006E-3</v>
      </c>
      <c r="R734" s="167">
        <f>Q734*H734</f>
        <v>0.32659584000000003</v>
      </c>
      <c r="S734" s="167">
        <v>0</v>
      </c>
      <c r="T734" s="168">
        <f>S734*H734</f>
        <v>0</v>
      </c>
      <c r="AR734" s="169" t="s">
        <v>229</v>
      </c>
      <c r="AT734" s="169" t="s">
        <v>224</v>
      </c>
      <c r="AU734" s="169" t="s">
        <v>88</v>
      </c>
      <c r="AY734" s="17" t="s">
        <v>222</v>
      </c>
      <c r="BE734" s="170">
        <f>IF(N734="základná",J734,0)</f>
        <v>0</v>
      </c>
      <c r="BF734" s="170">
        <f>IF(N734="znížená",J734,0)</f>
        <v>0</v>
      </c>
      <c r="BG734" s="170">
        <f>IF(N734="zákl. prenesená",J734,0)</f>
        <v>0</v>
      </c>
      <c r="BH734" s="170">
        <f>IF(N734="zníž. prenesená",J734,0)</f>
        <v>0</v>
      </c>
      <c r="BI734" s="170">
        <f>IF(N734="nulová",J734,0)</f>
        <v>0</v>
      </c>
      <c r="BJ734" s="17" t="s">
        <v>88</v>
      </c>
      <c r="BK734" s="171">
        <f>ROUND(I734*H734,3)</f>
        <v>0</v>
      </c>
      <c r="BL734" s="17" t="s">
        <v>229</v>
      </c>
      <c r="BM734" s="169" t="s">
        <v>941</v>
      </c>
    </row>
    <row r="735" spans="2:65" s="13" customFormat="1" ht="11.25">
      <c r="B735" s="180"/>
      <c r="D735" s="173" t="s">
        <v>231</v>
      </c>
      <c r="E735" s="181" t="s">
        <v>0</v>
      </c>
      <c r="F735" s="182" t="s">
        <v>134</v>
      </c>
      <c r="H735" s="183">
        <v>37.139000000000003</v>
      </c>
      <c r="I735" s="184"/>
      <c r="L735" s="180"/>
      <c r="M735" s="185"/>
      <c r="N735" s="186"/>
      <c r="O735" s="186"/>
      <c r="P735" s="186"/>
      <c r="Q735" s="186"/>
      <c r="R735" s="186"/>
      <c r="S735" s="186"/>
      <c r="T735" s="187"/>
      <c r="AT735" s="181" t="s">
        <v>231</v>
      </c>
      <c r="AU735" s="181" t="s">
        <v>88</v>
      </c>
      <c r="AV735" s="13" t="s">
        <v>88</v>
      </c>
      <c r="AW735" s="13" t="s">
        <v>28</v>
      </c>
      <c r="AX735" s="13" t="s">
        <v>73</v>
      </c>
      <c r="AY735" s="181" t="s">
        <v>222</v>
      </c>
    </row>
    <row r="736" spans="2:65" s="13" customFormat="1" ht="11.25">
      <c r="B736" s="180"/>
      <c r="D736" s="173" t="s">
        <v>231</v>
      </c>
      <c r="E736" s="181" t="s">
        <v>0</v>
      </c>
      <c r="F736" s="182" t="s">
        <v>136</v>
      </c>
      <c r="H736" s="183">
        <v>2.8849999999999998</v>
      </c>
      <c r="I736" s="184"/>
      <c r="L736" s="180"/>
      <c r="M736" s="185"/>
      <c r="N736" s="186"/>
      <c r="O736" s="186"/>
      <c r="P736" s="186"/>
      <c r="Q736" s="186"/>
      <c r="R736" s="186"/>
      <c r="S736" s="186"/>
      <c r="T736" s="187"/>
      <c r="AT736" s="181" t="s">
        <v>231</v>
      </c>
      <c r="AU736" s="181" t="s">
        <v>88</v>
      </c>
      <c r="AV736" s="13" t="s">
        <v>88</v>
      </c>
      <c r="AW736" s="13" t="s">
        <v>28</v>
      </c>
      <c r="AX736" s="13" t="s">
        <v>73</v>
      </c>
      <c r="AY736" s="181" t="s">
        <v>222</v>
      </c>
    </row>
    <row r="737" spans="2:65" s="14" customFormat="1" ht="11.25">
      <c r="B737" s="188"/>
      <c r="D737" s="173" t="s">
        <v>231</v>
      </c>
      <c r="E737" s="189" t="s">
        <v>0</v>
      </c>
      <c r="F737" s="190" t="s">
        <v>238</v>
      </c>
      <c r="H737" s="191">
        <v>40.024000000000001</v>
      </c>
      <c r="I737" s="192"/>
      <c r="L737" s="188"/>
      <c r="M737" s="193"/>
      <c r="N737" s="194"/>
      <c r="O737" s="194"/>
      <c r="P737" s="194"/>
      <c r="Q737" s="194"/>
      <c r="R737" s="194"/>
      <c r="S737" s="194"/>
      <c r="T737" s="195"/>
      <c r="AT737" s="189" t="s">
        <v>231</v>
      </c>
      <c r="AU737" s="189" t="s">
        <v>88</v>
      </c>
      <c r="AV737" s="14" t="s">
        <v>229</v>
      </c>
      <c r="AW737" s="14" t="s">
        <v>28</v>
      </c>
      <c r="AX737" s="14" t="s">
        <v>81</v>
      </c>
      <c r="AY737" s="189" t="s">
        <v>222</v>
      </c>
    </row>
    <row r="738" spans="2:65" s="1" customFormat="1" ht="24" customHeight="1">
      <c r="B738" s="158"/>
      <c r="C738" s="159" t="s">
        <v>942</v>
      </c>
      <c r="D738" s="159" t="s">
        <v>224</v>
      </c>
      <c r="E738" s="160" t="s">
        <v>943</v>
      </c>
      <c r="F738" s="161" t="s">
        <v>944</v>
      </c>
      <c r="G738" s="162" t="s">
        <v>227</v>
      </c>
      <c r="H738" s="163">
        <v>56.167000000000002</v>
      </c>
      <c r="I738" s="164"/>
      <c r="J738" s="163">
        <f>ROUND(I738*H738,3)</f>
        <v>0</v>
      </c>
      <c r="K738" s="161" t="s">
        <v>0</v>
      </c>
      <c r="L738" s="32"/>
      <c r="M738" s="165" t="s">
        <v>0</v>
      </c>
      <c r="N738" s="166" t="s">
        <v>39</v>
      </c>
      <c r="O738" s="55"/>
      <c r="P738" s="167">
        <f>O738*H738</f>
        <v>0</v>
      </c>
      <c r="Q738" s="167">
        <v>1E-4</v>
      </c>
      <c r="R738" s="167">
        <f>Q738*H738</f>
        <v>5.6167000000000005E-3</v>
      </c>
      <c r="S738" s="167">
        <v>0</v>
      </c>
      <c r="T738" s="168">
        <f>S738*H738</f>
        <v>0</v>
      </c>
      <c r="AR738" s="169" t="s">
        <v>229</v>
      </c>
      <c r="AT738" s="169" t="s">
        <v>224</v>
      </c>
      <c r="AU738" s="169" t="s">
        <v>88</v>
      </c>
      <c r="AY738" s="17" t="s">
        <v>222</v>
      </c>
      <c r="BE738" s="170">
        <f>IF(N738="základná",J738,0)</f>
        <v>0</v>
      </c>
      <c r="BF738" s="170">
        <f>IF(N738="znížená",J738,0)</f>
        <v>0</v>
      </c>
      <c r="BG738" s="170">
        <f>IF(N738="zákl. prenesená",J738,0)</f>
        <v>0</v>
      </c>
      <c r="BH738" s="170">
        <f>IF(N738="zníž. prenesená",J738,0)</f>
        <v>0</v>
      </c>
      <c r="BI738" s="170">
        <f>IF(N738="nulová",J738,0)</f>
        <v>0</v>
      </c>
      <c r="BJ738" s="17" t="s">
        <v>88</v>
      </c>
      <c r="BK738" s="171">
        <f>ROUND(I738*H738,3)</f>
        <v>0</v>
      </c>
      <c r="BL738" s="17" t="s">
        <v>229</v>
      </c>
      <c r="BM738" s="169" t="s">
        <v>945</v>
      </c>
    </row>
    <row r="739" spans="2:65" s="13" customFormat="1" ht="11.25">
      <c r="B739" s="180"/>
      <c r="D739" s="173" t="s">
        <v>231</v>
      </c>
      <c r="E739" s="181" t="s">
        <v>0</v>
      </c>
      <c r="F739" s="182" t="s">
        <v>134</v>
      </c>
      <c r="H739" s="183">
        <v>37.139000000000003</v>
      </c>
      <c r="I739" s="184"/>
      <c r="L739" s="180"/>
      <c r="M739" s="185"/>
      <c r="N739" s="186"/>
      <c r="O739" s="186"/>
      <c r="P739" s="186"/>
      <c r="Q739" s="186"/>
      <c r="R739" s="186"/>
      <c r="S739" s="186"/>
      <c r="T739" s="187"/>
      <c r="AT739" s="181" t="s">
        <v>231</v>
      </c>
      <c r="AU739" s="181" t="s">
        <v>88</v>
      </c>
      <c r="AV739" s="13" t="s">
        <v>88</v>
      </c>
      <c r="AW739" s="13" t="s">
        <v>28</v>
      </c>
      <c r="AX739" s="13" t="s">
        <v>73</v>
      </c>
      <c r="AY739" s="181" t="s">
        <v>222</v>
      </c>
    </row>
    <row r="740" spans="2:65" s="13" customFormat="1" ht="11.25">
      <c r="B740" s="180"/>
      <c r="D740" s="173" t="s">
        <v>231</v>
      </c>
      <c r="E740" s="181" t="s">
        <v>0</v>
      </c>
      <c r="F740" s="182" t="s">
        <v>136</v>
      </c>
      <c r="H740" s="183">
        <v>2.8849999999999998</v>
      </c>
      <c r="I740" s="184"/>
      <c r="L740" s="180"/>
      <c r="M740" s="185"/>
      <c r="N740" s="186"/>
      <c r="O740" s="186"/>
      <c r="P740" s="186"/>
      <c r="Q740" s="186"/>
      <c r="R740" s="186"/>
      <c r="S740" s="186"/>
      <c r="T740" s="187"/>
      <c r="AT740" s="181" t="s">
        <v>231</v>
      </c>
      <c r="AU740" s="181" t="s">
        <v>88</v>
      </c>
      <c r="AV740" s="13" t="s">
        <v>88</v>
      </c>
      <c r="AW740" s="13" t="s">
        <v>28</v>
      </c>
      <c r="AX740" s="13" t="s">
        <v>73</v>
      </c>
      <c r="AY740" s="181" t="s">
        <v>222</v>
      </c>
    </row>
    <row r="741" spans="2:65" s="13" customFormat="1" ht="11.25">
      <c r="B741" s="180"/>
      <c r="D741" s="173" t="s">
        <v>231</v>
      </c>
      <c r="E741" s="181" t="s">
        <v>0</v>
      </c>
      <c r="F741" s="182" t="s">
        <v>138</v>
      </c>
      <c r="H741" s="183">
        <v>16.143000000000001</v>
      </c>
      <c r="I741" s="184"/>
      <c r="L741" s="180"/>
      <c r="M741" s="185"/>
      <c r="N741" s="186"/>
      <c r="O741" s="186"/>
      <c r="P741" s="186"/>
      <c r="Q741" s="186"/>
      <c r="R741" s="186"/>
      <c r="S741" s="186"/>
      <c r="T741" s="187"/>
      <c r="AT741" s="181" t="s">
        <v>231</v>
      </c>
      <c r="AU741" s="181" t="s">
        <v>88</v>
      </c>
      <c r="AV741" s="13" t="s">
        <v>88</v>
      </c>
      <c r="AW741" s="13" t="s">
        <v>28</v>
      </c>
      <c r="AX741" s="13" t="s">
        <v>73</v>
      </c>
      <c r="AY741" s="181" t="s">
        <v>222</v>
      </c>
    </row>
    <row r="742" spans="2:65" s="14" customFormat="1" ht="11.25">
      <c r="B742" s="188"/>
      <c r="D742" s="173" t="s">
        <v>231</v>
      </c>
      <c r="E742" s="189" t="s">
        <v>0</v>
      </c>
      <c r="F742" s="190" t="s">
        <v>238</v>
      </c>
      <c r="H742" s="191">
        <v>56.167000000000002</v>
      </c>
      <c r="I742" s="192"/>
      <c r="L742" s="188"/>
      <c r="M742" s="193"/>
      <c r="N742" s="194"/>
      <c r="O742" s="194"/>
      <c r="P742" s="194"/>
      <c r="Q742" s="194"/>
      <c r="R742" s="194"/>
      <c r="S742" s="194"/>
      <c r="T742" s="195"/>
      <c r="AT742" s="189" t="s">
        <v>231</v>
      </c>
      <c r="AU742" s="189" t="s">
        <v>88</v>
      </c>
      <c r="AV742" s="14" t="s">
        <v>229</v>
      </c>
      <c r="AW742" s="14" t="s">
        <v>28</v>
      </c>
      <c r="AX742" s="14" t="s">
        <v>81</v>
      </c>
      <c r="AY742" s="189" t="s">
        <v>222</v>
      </c>
    </row>
    <row r="743" spans="2:65" s="1" customFormat="1" ht="24" customHeight="1">
      <c r="B743" s="158"/>
      <c r="C743" s="159" t="s">
        <v>946</v>
      </c>
      <c r="D743" s="159" t="s">
        <v>224</v>
      </c>
      <c r="E743" s="160" t="s">
        <v>947</v>
      </c>
      <c r="F743" s="161" t="s">
        <v>948</v>
      </c>
      <c r="G743" s="162" t="s">
        <v>400</v>
      </c>
      <c r="H743" s="163">
        <v>4</v>
      </c>
      <c r="I743" s="164"/>
      <c r="J743" s="163">
        <f>ROUND(I743*H743,3)</f>
        <v>0</v>
      </c>
      <c r="K743" s="161" t="s">
        <v>228</v>
      </c>
      <c r="L743" s="32"/>
      <c r="M743" s="165" t="s">
        <v>0</v>
      </c>
      <c r="N743" s="166" t="s">
        <v>39</v>
      </c>
      <c r="O743" s="55"/>
      <c r="P743" s="167">
        <f>O743*H743</f>
        <v>0</v>
      </c>
      <c r="Q743" s="167">
        <v>1.7500000000000002E-2</v>
      </c>
      <c r="R743" s="167">
        <f>Q743*H743</f>
        <v>7.0000000000000007E-2</v>
      </c>
      <c r="S743" s="167">
        <v>0</v>
      </c>
      <c r="T743" s="168">
        <f>S743*H743</f>
        <v>0</v>
      </c>
      <c r="AR743" s="169" t="s">
        <v>229</v>
      </c>
      <c r="AT743" s="169" t="s">
        <v>224</v>
      </c>
      <c r="AU743" s="169" t="s">
        <v>88</v>
      </c>
      <c r="AY743" s="17" t="s">
        <v>222</v>
      </c>
      <c r="BE743" s="170">
        <f>IF(N743="základná",J743,0)</f>
        <v>0</v>
      </c>
      <c r="BF743" s="170">
        <f>IF(N743="znížená",J743,0)</f>
        <v>0</v>
      </c>
      <c r="BG743" s="170">
        <f>IF(N743="zákl. prenesená",J743,0)</f>
        <v>0</v>
      </c>
      <c r="BH743" s="170">
        <f>IF(N743="zníž. prenesená",J743,0)</f>
        <v>0</v>
      </c>
      <c r="BI743" s="170">
        <f>IF(N743="nulová",J743,0)</f>
        <v>0</v>
      </c>
      <c r="BJ743" s="17" t="s">
        <v>88</v>
      </c>
      <c r="BK743" s="171">
        <f>ROUND(I743*H743,3)</f>
        <v>0</v>
      </c>
      <c r="BL743" s="17" t="s">
        <v>229</v>
      </c>
      <c r="BM743" s="169" t="s">
        <v>949</v>
      </c>
    </row>
    <row r="744" spans="2:65" s="1" customFormat="1" ht="24" customHeight="1">
      <c r="B744" s="158"/>
      <c r="C744" s="196" t="s">
        <v>950</v>
      </c>
      <c r="D744" s="196" t="s">
        <v>301</v>
      </c>
      <c r="E744" s="197" t="s">
        <v>951</v>
      </c>
      <c r="F744" s="198" t="s">
        <v>952</v>
      </c>
      <c r="G744" s="199" t="s">
        <v>400</v>
      </c>
      <c r="H744" s="200">
        <v>1</v>
      </c>
      <c r="I744" s="201"/>
      <c r="J744" s="200">
        <f>ROUND(I744*H744,3)</f>
        <v>0</v>
      </c>
      <c r="K744" s="198" t="s">
        <v>228</v>
      </c>
      <c r="L744" s="202"/>
      <c r="M744" s="203" t="s">
        <v>0</v>
      </c>
      <c r="N744" s="204" t="s">
        <v>39</v>
      </c>
      <c r="O744" s="55"/>
      <c r="P744" s="167">
        <f>O744*H744</f>
        <v>0</v>
      </c>
      <c r="Q744" s="167">
        <v>1.6E-2</v>
      </c>
      <c r="R744" s="167">
        <f>Q744*H744</f>
        <v>1.6E-2</v>
      </c>
      <c r="S744" s="167">
        <v>0</v>
      </c>
      <c r="T744" s="168">
        <f>S744*H744</f>
        <v>0</v>
      </c>
      <c r="AR744" s="169" t="s">
        <v>271</v>
      </c>
      <c r="AT744" s="169" t="s">
        <v>301</v>
      </c>
      <c r="AU744" s="169" t="s">
        <v>88</v>
      </c>
      <c r="AY744" s="17" t="s">
        <v>222</v>
      </c>
      <c r="BE744" s="170">
        <f>IF(N744="základná",J744,0)</f>
        <v>0</v>
      </c>
      <c r="BF744" s="170">
        <f>IF(N744="znížená",J744,0)</f>
        <v>0</v>
      </c>
      <c r="BG744" s="170">
        <f>IF(N744="zákl. prenesená",J744,0)</f>
        <v>0</v>
      </c>
      <c r="BH744" s="170">
        <f>IF(N744="zníž. prenesená",J744,0)</f>
        <v>0</v>
      </c>
      <c r="BI744" s="170">
        <f>IF(N744="nulová",J744,0)</f>
        <v>0</v>
      </c>
      <c r="BJ744" s="17" t="s">
        <v>88</v>
      </c>
      <c r="BK744" s="171">
        <f>ROUND(I744*H744,3)</f>
        <v>0</v>
      </c>
      <c r="BL744" s="17" t="s">
        <v>229</v>
      </c>
      <c r="BM744" s="169" t="s">
        <v>953</v>
      </c>
    </row>
    <row r="745" spans="2:65" s="13" customFormat="1" ht="11.25">
      <c r="B745" s="180"/>
      <c r="D745" s="173" t="s">
        <v>231</v>
      </c>
      <c r="E745" s="181" t="s">
        <v>0</v>
      </c>
      <c r="F745" s="182" t="s">
        <v>81</v>
      </c>
      <c r="H745" s="183">
        <v>1</v>
      </c>
      <c r="I745" s="184"/>
      <c r="L745" s="180"/>
      <c r="M745" s="185"/>
      <c r="N745" s="186"/>
      <c r="O745" s="186"/>
      <c r="P745" s="186"/>
      <c r="Q745" s="186"/>
      <c r="R745" s="186"/>
      <c r="S745" s="186"/>
      <c r="T745" s="187"/>
      <c r="AT745" s="181" t="s">
        <v>231</v>
      </c>
      <c r="AU745" s="181" t="s">
        <v>88</v>
      </c>
      <c r="AV745" s="13" t="s">
        <v>88</v>
      </c>
      <c r="AW745" s="13" t="s">
        <v>28</v>
      </c>
      <c r="AX745" s="13" t="s">
        <v>81</v>
      </c>
      <c r="AY745" s="181" t="s">
        <v>222</v>
      </c>
    </row>
    <row r="746" spans="2:65" s="1" customFormat="1" ht="16.5" customHeight="1">
      <c r="B746" s="158"/>
      <c r="C746" s="196" t="s">
        <v>954</v>
      </c>
      <c r="D746" s="196" t="s">
        <v>301</v>
      </c>
      <c r="E746" s="197" t="s">
        <v>955</v>
      </c>
      <c r="F746" s="198" t="s">
        <v>956</v>
      </c>
      <c r="G746" s="199" t="s">
        <v>400</v>
      </c>
      <c r="H746" s="200">
        <v>1</v>
      </c>
      <c r="I746" s="201"/>
      <c r="J746" s="200">
        <f>ROUND(I746*H746,3)</f>
        <v>0</v>
      </c>
      <c r="K746" s="198" t="s">
        <v>0</v>
      </c>
      <c r="L746" s="202"/>
      <c r="M746" s="203" t="s">
        <v>0</v>
      </c>
      <c r="N746" s="204" t="s">
        <v>39</v>
      </c>
      <c r="O746" s="55"/>
      <c r="P746" s="167">
        <f>O746*H746</f>
        <v>0</v>
      </c>
      <c r="Q746" s="167">
        <v>1.55E-2</v>
      </c>
      <c r="R746" s="167">
        <f>Q746*H746</f>
        <v>1.55E-2</v>
      </c>
      <c r="S746" s="167">
        <v>0</v>
      </c>
      <c r="T746" s="168">
        <f>S746*H746</f>
        <v>0</v>
      </c>
      <c r="AR746" s="169" t="s">
        <v>271</v>
      </c>
      <c r="AT746" s="169" t="s">
        <v>301</v>
      </c>
      <c r="AU746" s="169" t="s">
        <v>88</v>
      </c>
      <c r="AY746" s="17" t="s">
        <v>222</v>
      </c>
      <c r="BE746" s="170">
        <f>IF(N746="základná",J746,0)</f>
        <v>0</v>
      </c>
      <c r="BF746" s="170">
        <f>IF(N746="znížená",J746,0)</f>
        <v>0</v>
      </c>
      <c r="BG746" s="170">
        <f>IF(N746="zákl. prenesená",J746,0)</f>
        <v>0</v>
      </c>
      <c r="BH746" s="170">
        <f>IF(N746="zníž. prenesená",J746,0)</f>
        <v>0</v>
      </c>
      <c r="BI746" s="170">
        <f>IF(N746="nulová",J746,0)</f>
        <v>0</v>
      </c>
      <c r="BJ746" s="17" t="s">
        <v>88</v>
      </c>
      <c r="BK746" s="171">
        <f>ROUND(I746*H746,3)</f>
        <v>0</v>
      </c>
      <c r="BL746" s="17" t="s">
        <v>229</v>
      </c>
      <c r="BM746" s="169" t="s">
        <v>957</v>
      </c>
    </row>
    <row r="747" spans="2:65" s="1" customFormat="1" ht="16.5" customHeight="1">
      <c r="B747" s="158"/>
      <c r="C747" s="196" t="s">
        <v>958</v>
      </c>
      <c r="D747" s="196" t="s">
        <v>301</v>
      </c>
      <c r="E747" s="197" t="s">
        <v>959</v>
      </c>
      <c r="F747" s="198" t="s">
        <v>960</v>
      </c>
      <c r="G747" s="199" t="s">
        <v>400</v>
      </c>
      <c r="H747" s="200">
        <v>1</v>
      </c>
      <c r="I747" s="201"/>
      <c r="J747" s="200">
        <f>ROUND(I747*H747,3)</f>
        <v>0</v>
      </c>
      <c r="K747" s="198" t="s">
        <v>228</v>
      </c>
      <c r="L747" s="202"/>
      <c r="M747" s="203" t="s">
        <v>0</v>
      </c>
      <c r="N747" s="204" t="s">
        <v>39</v>
      </c>
      <c r="O747" s="55"/>
      <c r="P747" s="167">
        <f>O747*H747</f>
        <v>0</v>
      </c>
      <c r="Q747" s="167">
        <v>1.0999999999999999E-2</v>
      </c>
      <c r="R747" s="167">
        <f>Q747*H747</f>
        <v>1.0999999999999999E-2</v>
      </c>
      <c r="S747" s="167">
        <v>0</v>
      </c>
      <c r="T747" s="168">
        <f>S747*H747</f>
        <v>0</v>
      </c>
      <c r="AR747" s="169" t="s">
        <v>271</v>
      </c>
      <c r="AT747" s="169" t="s">
        <v>301</v>
      </c>
      <c r="AU747" s="169" t="s">
        <v>88</v>
      </c>
      <c r="AY747" s="17" t="s">
        <v>222</v>
      </c>
      <c r="BE747" s="170">
        <f>IF(N747="základná",J747,0)</f>
        <v>0</v>
      </c>
      <c r="BF747" s="170">
        <f>IF(N747="znížená",J747,0)</f>
        <v>0</v>
      </c>
      <c r="BG747" s="170">
        <f>IF(N747="zákl. prenesená",J747,0)</f>
        <v>0</v>
      </c>
      <c r="BH747" s="170">
        <f>IF(N747="zníž. prenesená",J747,0)</f>
        <v>0</v>
      </c>
      <c r="BI747" s="170">
        <f>IF(N747="nulová",J747,0)</f>
        <v>0</v>
      </c>
      <c r="BJ747" s="17" t="s">
        <v>88</v>
      </c>
      <c r="BK747" s="171">
        <f>ROUND(I747*H747,3)</f>
        <v>0</v>
      </c>
      <c r="BL747" s="17" t="s">
        <v>229</v>
      </c>
      <c r="BM747" s="169" t="s">
        <v>961</v>
      </c>
    </row>
    <row r="748" spans="2:65" s="1" customFormat="1" ht="16.5" customHeight="1">
      <c r="B748" s="158"/>
      <c r="C748" s="196" t="s">
        <v>962</v>
      </c>
      <c r="D748" s="196" t="s">
        <v>301</v>
      </c>
      <c r="E748" s="197" t="s">
        <v>963</v>
      </c>
      <c r="F748" s="198" t="s">
        <v>964</v>
      </c>
      <c r="G748" s="199" t="s">
        <v>400</v>
      </c>
      <c r="H748" s="200">
        <v>1</v>
      </c>
      <c r="I748" s="201"/>
      <c r="J748" s="200">
        <f>ROUND(I748*H748,3)</f>
        <v>0</v>
      </c>
      <c r="K748" s="198" t="s">
        <v>228</v>
      </c>
      <c r="L748" s="202"/>
      <c r="M748" s="203" t="s">
        <v>0</v>
      </c>
      <c r="N748" s="204" t="s">
        <v>39</v>
      </c>
      <c r="O748" s="55"/>
      <c r="P748" s="167">
        <f>O748*H748</f>
        <v>0</v>
      </c>
      <c r="Q748" s="167">
        <v>1.0500000000000001E-2</v>
      </c>
      <c r="R748" s="167">
        <f>Q748*H748</f>
        <v>1.0500000000000001E-2</v>
      </c>
      <c r="S748" s="167">
        <v>0</v>
      </c>
      <c r="T748" s="168">
        <f>S748*H748</f>
        <v>0</v>
      </c>
      <c r="AR748" s="169" t="s">
        <v>271</v>
      </c>
      <c r="AT748" s="169" t="s">
        <v>301</v>
      </c>
      <c r="AU748" s="169" t="s">
        <v>88</v>
      </c>
      <c r="AY748" s="17" t="s">
        <v>222</v>
      </c>
      <c r="BE748" s="170">
        <f>IF(N748="základná",J748,0)</f>
        <v>0</v>
      </c>
      <c r="BF748" s="170">
        <f>IF(N748="znížená",J748,0)</f>
        <v>0</v>
      </c>
      <c r="BG748" s="170">
        <f>IF(N748="zákl. prenesená",J748,0)</f>
        <v>0</v>
      </c>
      <c r="BH748" s="170">
        <f>IF(N748="zníž. prenesená",J748,0)</f>
        <v>0</v>
      </c>
      <c r="BI748" s="170">
        <f>IF(N748="nulová",J748,0)</f>
        <v>0</v>
      </c>
      <c r="BJ748" s="17" t="s">
        <v>88</v>
      </c>
      <c r="BK748" s="171">
        <f>ROUND(I748*H748,3)</f>
        <v>0</v>
      </c>
      <c r="BL748" s="17" t="s">
        <v>229</v>
      </c>
      <c r="BM748" s="169" t="s">
        <v>965</v>
      </c>
    </row>
    <row r="749" spans="2:65" s="11" customFormat="1" ht="22.9" customHeight="1">
      <c r="B749" s="145"/>
      <c r="D749" s="146" t="s">
        <v>72</v>
      </c>
      <c r="E749" s="156" t="s">
        <v>172</v>
      </c>
      <c r="F749" s="156" t="s">
        <v>966</v>
      </c>
      <c r="I749" s="148"/>
      <c r="J749" s="157">
        <f>BK749</f>
        <v>0</v>
      </c>
      <c r="L749" s="145"/>
      <c r="M749" s="150"/>
      <c r="N749" s="151"/>
      <c r="O749" s="151"/>
      <c r="P749" s="152">
        <f>SUM(P750:P970)</f>
        <v>0</v>
      </c>
      <c r="Q749" s="151"/>
      <c r="R749" s="152">
        <f>SUM(R750:R970)</f>
        <v>10.717458499999998</v>
      </c>
      <c r="S749" s="151"/>
      <c r="T749" s="153">
        <f>SUM(T750:T970)</f>
        <v>114.84601800000003</v>
      </c>
      <c r="AR749" s="146" t="s">
        <v>81</v>
      </c>
      <c r="AT749" s="154" t="s">
        <v>72</v>
      </c>
      <c r="AU749" s="154" t="s">
        <v>81</v>
      </c>
      <c r="AY749" s="146" t="s">
        <v>222</v>
      </c>
      <c r="BK749" s="155">
        <f>SUM(BK750:BK970)</f>
        <v>0</v>
      </c>
    </row>
    <row r="750" spans="2:65" s="1" customFormat="1" ht="36" customHeight="1">
      <c r="B750" s="158"/>
      <c r="C750" s="159" t="s">
        <v>967</v>
      </c>
      <c r="D750" s="159" t="s">
        <v>224</v>
      </c>
      <c r="E750" s="160" t="s">
        <v>968</v>
      </c>
      <c r="F750" s="161" t="s">
        <v>969</v>
      </c>
      <c r="G750" s="162" t="s">
        <v>484</v>
      </c>
      <c r="H750" s="163">
        <v>18.399999999999999</v>
      </c>
      <c r="I750" s="164"/>
      <c r="J750" s="163">
        <f>ROUND(I750*H750,3)</f>
        <v>0</v>
      </c>
      <c r="K750" s="161" t="s">
        <v>228</v>
      </c>
      <c r="L750" s="32"/>
      <c r="M750" s="165" t="s">
        <v>0</v>
      </c>
      <c r="N750" s="166" t="s">
        <v>39</v>
      </c>
      <c r="O750" s="55"/>
      <c r="P750" s="167">
        <f>O750*H750</f>
        <v>0</v>
      </c>
      <c r="Q750" s="167">
        <v>9.8530000000000006E-2</v>
      </c>
      <c r="R750" s="167">
        <f>Q750*H750</f>
        <v>1.8129519999999999</v>
      </c>
      <c r="S750" s="167">
        <v>0</v>
      </c>
      <c r="T750" s="168">
        <f>S750*H750</f>
        <v>0</v>
      </c>
      <c r="AR750" s="169" t="s">
        <v>229</v>
      </c>
      <c r="AT750" s="169" t="s">
        <v>224</v>
      </c>
      <c r="AU750" s="169" t="s">
        <v>88</v>
      </c>
      <c r="AY750" s="17" t="s">
        <v>222</v>
      </c>
      <c r="BE750" s="170">
        <f>IF(N750="základná",J750,0)</f>
        <v>0</v>
      </c>
      <c r="BF750" s="170">
        <f>IF(N750="znížená",J750,0)</f>
        <v>0</v>
      </c>
      <c r="BG750" s="170">
        <f>IF(N750="zákl. prenesená",J750,0)</f>
        <v>0</v>
      </c>
      <c r="BH750" s="170">
        <f>IF(N750="zníž. prenesená",J750,0)</f>
        <v>0</v>
      </c>
      <c r="BI750" s="170">
        <f>IF(N750="nulová",J750,0)</f>
        <v>0</v>
      </c>
      <c r="BJ750" s="17" t="s">
        <v>88</v>
      </c>
      <c r="BK750" s="171">
        <f>ROUND(I750*H750,3)</f>
        <v>0</v>
      </c>
      <c r="BL750" s="17" t="s">
        <v>229</v>
      </c>
      <c r="BM750" s="169" t="s">
        <v>970</v>
      </c>
    </row>
    <row r="751" spans="2:65" s="13" customFormat="1" ht="11.25">
      <c r="B751" s="180"/>
      <c r="D751" s="173" t="s">
        <v>231</v>
      </c>
      <c r="E751" s="181" t="s">
        <v>0</v>
      </c>
      <c r="F751" s="182" t="s">
        <v>971</v>
      </c>
      <c r="H751" s="183">
        <v>18.399999999999999</v>
      </c>
      <c r="I751" s="184"/>
      <c r="L751" s="180"/>
      <c r="M751" s="185"/>
      <c r="N751" s="186"/>
      <c r="O751" s="186"/>
      <c r="P751" s="186"/>
      <c r="Q751" s="186"/>
      <c r="R751" s="186"/>
      <c r="S751" s="186"/>
      <c r="T751" s="187"/>
      <c r="AT751" s="181" t="s">
        <v>231</v>
      </c>
      <c r="AU751" s="181" t="s">
        <v>88</v>
      </c>
      <c r="AV751" s="13" t="s">
        <v>88</v>
      </c>
      <c r="AW751" s="13" t="s">
        <v>28</v>
      </c>
      <c r="AX751" s="13" t="s">
        <v>81</v>
      </c>
      <c r="AY751" s="181" t="s">
        <v>222</v>
      </c>
    </row>
    <row r="752" spans="2:65" s="1" customFormat="1" ht="24" customHeight="1">
      <c r="B752" s="158"/>
      <c r="C752" s="196" t="s">
        <v>972</v>
      </c>
      <c r="D752" s="196" t="s">
        <v>301</v>
      </c>
      <c r="E752" s="197" t="s">
        <v>973</v>
      </c>
      <c r="F752" s="198" t="s">
        <v>974</v>
      </c>
      <c r="G752" s="199" t="s">
        <v>400</v>
      </c>
      <c r="H752" s="200">
        <v>18.584</v>
      </c>
      <c r="I752" s="201"/>
      <c r="J752" s="200">
        <f>ROUND(I752*H752,3)</f>
        <v>0</v>
      </c>
      <c r="K752" s="198" t="s">
        <v>228</v>
      </c>
      <c r="L752" s="202"/>
      <c r="M752" s="203" t="s">
        <v>0</v>
      </c>
      <c r="N752" s="204" t="s">
        <v>39</v>
      </c>
      <c r="O752" s="55"/>
      <c r="P752" s="167">
        <f>O752*H752</f>
        <v>0</v>
      </c>
      <c r="Q752" s="167">
        <v>2.3E-2</v>
      </c>
      <c r="R752" s="167">
        <f>Q752*H752</f>
        <v>0.42743199999999998</v>
      </c>
      <c r="S752" s="167">
        <v>0</v>
      </c>
      <c r="T752" s="168">
        <f>S752*H752</f>
        <v>0</v>
      </c>
      <c r="AR752" s="169" t="s">
        <v>271</v>
      </c>
      <c r="AT752" s="169" t="s">
        <v>301</v>
      </c>
      <c r="AU752" s="169" t="s">
        <v>88</v>
      </c>
      <c r="AY752" s="17" t="s">
        <v>222</v>
      </c>
      <c r="BE752" s="170">
        <f>IF(N752="základná",J752,0)</f>
        <v>0</v>
      </c>
      <c r="BF752" s="170">
        <f>IF(N752="znížená",J752,0)</f>
        <v>0</v>
      </c>
      <c r="BG752" s="170">
        <f>IF(N752="zákl. prenesená",J752,0)</f>
        <v>0</v>
      </c>
      <c r="BH752" s="170">
        <f>IF(N752="zníž. prenesená",J752,0)</f>
        <v>0</v>
      </c>
      <c r="BI752" s="170">
        <f>IF(N752="nulová",J752,0)</f>
        <v>0</v>
      </c>
      <c r="BJ752" s="17" t="s">
        <v>88</v>
      </c>
      <c r="BK752" s="171">
        <f>ROUND(I752*H752,3)</f>
        <v>0</v>
      </c>
      <c r="BL752" s="17" t="s">
        <v>229</v>
      </c>
      <c r="BM752" s="169" t="s">
        <v>975</v>
      </c>
    </row>
    <row r="753" spans="2:65" s="13" customFormat="1" ht="11.25">
      <c r="B753" s="180"/>
      <c r="D753" s="173" t="s">
        <v>231</v>
      </c>
      <c r="F753" s="182" t="s">
        <v>976</v>
      </c>
      <c r="H753" s="183">
        <v>18.584</v>
      </c>
      <c r="I753" s="184"/>
      <c r="L753" s="180"/>
      <c r="M753" s="185"/>
      <c r="N753" s="186"/>
      <c r="O753" s="186"/>
      <c r="P753" s="186"/>
      <c r="Q753" s="186"/>
      <c r="R753" s="186"/>
      <c r="S753" s="186"/>
      <c r="T753" s="187"/>
      <c r="AT753" s="181" t="s">
        <v>231</v>
      </c>
      <c r="AU753" s="181" t="s">
        <v>88</v>
      </c>
      <c r="AV753" s="13" t="s">
        <v>88</v>
      </c>
      <c r="AW753" s="13" t="s">
        <v>2</v>
      </c>
      <c r="AX753" s="13" t="s">
        <v>81</v>
      </c>
      <c r="AY753" s="181" t="s">
        <v>222</v>
      </c>
    </row>
    <row r="754" spans="2:65" s="1" customFormat="1" ht="24" customHeight="1">
      <c r="B754" s="158"/>
      <c r="C754" s="159" t="s">
        <v>977</v>
      </c>
      <c r="D754" s="159" t="s">
        <v>224</v>
      </c>
      <c r="E754" s="160" t="s">
        <v>978</v>
      </c>
      <c r="F754" s="161" t="s">
        <v>979</v>
      </c>
      <c r="G754" s="162" t="s">
        <v>484</v>
      </c>
      <c r="H754" s="163">
        <v>37.270000000000003</v>
      </c>
      <c r="I754" s="164"/>
      <c r="J754" s="163">
        <f>ROUND(I754*H754,3)</f>
        <v>0</v>
      </c>
      <c r="K754" s="161" t="s">
        <v>228</v>
      </c>
      <c r="L754" s="32"/>
      <c r="M754" s="165" t="s">
        <v>0</v>
      </c>
      <c r="N754" s="166" t="s">
        <v>39</v>
      </c>
      <c r="O754" s="55"/>
      <c r="P754" s="167">
        <f>O754*H754</f>
        <v>0</v>
      </c>
      <c r="Q754" s="167">
        <v>0</v>
      </c>
      <c r="R754" s="167">
        <f>Q754*H754</f>
        <v>0</v>
      </c>
      <c r="S754" s="167">
        <v>0</v>
      </c>
      <c r="T754" s="168">
        <f>S754*H754</f>
        <v>0</v>
      </c>
      <c r="AR754" s="169" t="s">
        <v>229</v>
      </c>
      <c r="AT754" s="169" t="s">
        <v>224</v>
      </c>
      <c r="AU754" s="169" t="s">
        <v>88</v>
      </c>
      <c r="AY754" s="17" t="s">
        <v>222</v>
      </c>
      <c r="BE754" s="170">
        <f>IF(N754="základná",J754,0)</f>
        <v>0</v>
      </c>
      <c r="BF754" s="170">
        <f>IF(N754="znížená",J754,0)</f>
        <v>0</v>
      </c>
      <c r="BG754" s="170">
        <f>IF(N754="zákl. prenesená",J754,0)</f>
        <v>0</v>
      </c>
      <c r="BH754" s="170">
        <f>IF(N754="zníž. prenesená",J754,0)</f>
        <v>0</v>
      </c>
      <c r="BI754" s="170">
        <f>IF(N754="nulová",J754,0)</f>
        <v>0</v>
      </c>
      <c r="BJ754" s="17" t="s">
        <v>88</v>
      </c>
      <c r="BK754" s="171">
        <f>ROUND(I754*H754,3)</f>
        <v>0</v>
      </c>
      <c r="BL754" s="17" t="s">
        <v>229</v>
      </c>
      <c r="BM754" s="169" t="s">
        <v>980</v>
      </c>
    </row>
    <row r="755" spans="2:65" s="13" customFormat="1" ht="11.25">
      <c r="B755" s="180"/>
      <c r="D755" s="173" t="s">
        <v>231</v>
      </c>
      <c r="E755" s="181" t="s">
        <v>0</v>
      </c>
      <c r="F755" s="182" t="s">
        <v>981</v>
      </c>
      <c r="H755" s="183">
        <v>26.22</v>
      </c>
      <c r="I755" s="184"/>
      <c r="L755" s="180"/>
      <c r="M755" s="185"/>
      <c r="N755" s="186"/>
      <c r="O755" s="186"/>
      <c r="P755" s="186"/>
      <c r="Q755" s="186"/>
      <c r="R755" s="186"/>
      <c r="S755" s="186"/>
      <c r="T755" s="187"/>
      <c r="AT755" s="181" t="s">
        <v>231</v>
      </c>
      <c r="AU755" s="181" t="s">
        <v>88</v>
      </c>
      <c r="AV755" s="13" t="s">
        <v>88</v>
      </c>
      <c r="AW755" s="13" t="s">
        <v>28</v>
      </c>
      <c r="AX755" s="13" t="s">
        <v>73</v>
      </c>
      <c r="AY755" s="181" t="s">
        <v>222</v>
      </c>
    </row>
    <row r="756" spans="2:65" s="13" customFormat="1" ht="11.25">
      <c r="B756" s="180"/>
      <c r="D756" s="173" t="s">
        <v>231</v>
      </c>
      <c r="E756" s="181" t="s">
        <v>0</v>
      </c>
      <c r="F756" s="182" t="s">
        <v>982</v>
      </c>
      <c r="H756" s="183">
        <v>11.05</v>
      </c>
      <c r="I756" s="184"/>
      <c r="L756" s="180"/>
      <c r="M756" s="185"/>
      <c r="N756" s="186"/>
      <c r="O756" s="186"/>
      <c r="P756" s="186"/>
      <c r="Q756" s="186"/>
      <c r="R756" s="186"/>
      <c r="S756" s="186"/>
      <c r="T756" s="187"/>
      <c r="AT756" s="181" t="s">
        <v>231</v>
      </c>
      <c r="AU756" s="181" t="s">
        <v>88</v>
      </c>
      <c r="AV756" s="13" t="s">
        <v>88</v>
      </c>
      <c r="AW756" s="13" t="s">
        <v>28</v>
      </c>
      <c r="AX756" s="13" t="s">
        <v>73</v>
      </c>
      <c r="AY756" s="181" t="s">
        <v>222</v>
      </c>
    </row>
    <row r="757" spans="2:65" s="14" customFormat="1" ht="11.25">
      <c r="B757" s="188"/>
      <c r="D757" s="173" t="s">
        <v>231</v>
      </c>
      <c r="E757" s="189" t="s">
        <v>0</v>
      </c>
      <c r="F757" s="190" t="s">
        <v>238</v>
      </c>
      <c r="H757" s="191">
        <v>37.270000000000003</v>
      </c>
      <c r="I757" s="192"/>
      <c r="L757" s="188"/>
      <c r="M757" s="193"/>
      <c r="N757" s="194"/>
      <c r="O757" s="194"/>
      <c r="P757" s="194"/>
      <c r="Q757" s="194"/>
      <c r="R757" s="194"/>
      <c r="S757" s="194"/>
      <c r="T757" s="195"/>
      <c r="AT757" s="189" t="s">
        <v>231</v>
      </c>
      <c r="AU757" s="189" t="s">
        <v>88</v>
      </c>
      <c r="AV757" s="14" t="s">
        <v>229</v>
      </c>
      <c r="AW757" s="14" t="s">
        <v>28</v>
      </c>
      <c r="AX757" s="14" t="s">
        <v>81</v>
      </c>
      <c r="AY757" s="189" t="s">
        <v>222</v>
      </c>
    </row>
    <row r="758" spans="2:65" s="1" customFormat="1" ht="24" customHeight="1">
      <c r="B758" s="158"/>
      <c r="C758" s="159" t="s">
        <v>983</v>
      </c>
      <c r="D758" s="159" t="s">
        <v>224</v>
      </c>
      <c r="E758" s="160" t="s">
        <v>984</v>
      </c>
      <c r="F758" s="161" t="s">
        <v>985</v>
      </c>
      <c r="G758" s="162" t="s">
        <v>484</v>
      </c>
      <c r="H758" s="163">
        <v>37.270000000000003</v>
      </c>
      <c r="I758" s="164"/>
      <c r="J758" s="163">
        <f>ROUND(I758*H758,3)</f>
        <v>0</v>
      </c>
      <c r="K758" s="161" t="s">
        <v>228</v>
      </c>
      <c r="L758" s="32"/>
      <c r="M758" s="165" t="s">
        <v>0</v>
      </c>
      <c r="N758" s="166" t="s">
        <v>39</v>
      </c>
      <c r="O758" s="55"/>
      <c r="P758" s="167">
        <f>O758*H758</f>
        <v>0</v>
      </c>
      <c r="Q758" s="167">
        <v>6.9999999999999994E-5</v>
      </c>
      <c r="R758" s="167">
        <f>Q758*H758</f>
        <v>2.6088999999999999E-3</v>
      </c>
      <c r="S758" s="167">
        <v>0</v>
      </c>
      <c r="T758" s="168">
        <f>S758*H758</f>
        <v>0</v>
      </c>
      <c r="AR758" s="169" t="s">
        <v>229</v>
      </c>
      <c r="AT758" s="169" t="s">
        <v>224</v>
      </c>
      <c r="AU758" s="169" t="s">
        <v>88</v>
      </c>
      <c r="AY758" s="17" t="s">
        <v>222</v>
      </c>
      <c r="BE758" s="170">
        <f>IF(N758="základná",J758,0)</f>
        <v>0</v>
      </c>
      <c r="BF758" s="170">
        <f>IF(N758="znížená",J758,0)</f>
        <v>0</v>
      </c>
      <c r="BG758" s="170">
        <f>IF(N758="zákl. prenesená",J758,0)</f>
        <v>0</v>
      </c>
      <c r="BH758" s="170">
        <f>IF(N758="zníž. prenesená",J758,0)</f>
        <v>0</v>
      </c>
      <c r="BI758" s="170">
        <f>IF(N758="nulová",J758,0)</f>
        <v>0</v>
      </c>
      <c r="BJ758" s="17" t="s">
        <v>88</v>
      </c>
      <c r="BK758" s="171">
        <f>ROUND(I758*H758,3)</f>
        <v>0</v>
      </c>
      <c r="BL758" s="17" t="s">
        <v>229</v>
      </c>
      <c r="BM758" s="169" t="s">
        <v>986</v>
      </c>
    </row>
    <row r="759" spans="2:65" s="13" customFormat="1" ht="11.25">
      <c r="B759" s="180"/>
      <c r="D759" s="173" t="s">
        <v>231</v>
      </c>
      <c r="E759" s="181" t="s">
        <v>0</v>
      </c>
      <c r="F759" s="182" t="s">
        <v>981</v>
      </c>
      <c r="H759" s="183">
        <v>26.22</v>
      </c>
      <c r="I759" s="184"/>
      <c r="L759" s="180"/>
      <c r="M759" s="185"/>
      <c r="N759" s="186"/>
      <c r="O759" s="186"/>
      <c r="P759" s="186"/>
      <c r="Q759" s="186"/>
      <c r="R759" s="186"/>
      <c r="S759" s="186"/>
      <c r="T759" s="187"/>
      <c r="AT759" s="181" t="s">
        <v>231</v>
      </c>
      <c r="AU759" s="181" t="s">
        <v>88</v>
      </c>
      <c r="AV759" s="13" t="s">
        <v>88</v>
      </c>
      <c r="AW759" s="13" t="s">
        <v>28</v>
      </c>
      <c r="AX759" s="13" t="s">
        <v>73</v>
      </c>
      <c r="AY759" s="181" t="s">
        <v>222</v>
      </c>
    </row>
    <row r="760" spans="2:65" s="13" customFormat="1" ht="11.25">
      <c r="B760" s="180"/>
      <c r="D760" s="173" t="s">
        <v>231</v>
      </c>
      <c r="E760" s="181" t="s">
        <v>0</v>
      </c>
      <c r="F760" s="182" t="s">
        <v>982</v>
      </c>
      <c r="H760" s="183">
        <v>11.05</v>
      </c>
      <c r="I760" s="184"/>
      <c r="L760" s="180"/>
      <c r="M760" s="185"/>
      <c r="N760" s="186"/>
      <c r="O760" s="186"/>
      <c r="P760" s="186"/>
      <c r="Q760" s="186"/>
      <c r="R760" s="186"/>
      <c r="S760" s="186"/>
      <c r="T760" s="187"/>
      <c r="AT760" s="181" t="s">
        <v>231</v>
      </c>
      <c r="AU760" s="181" t="s">
        <v>88</v>
      </c>
      <c r="AV760" s="13" t="s">
        <v>88</v>
      </c>
      <c r="AW760" s="13" t="s">
        <v>28</v>
      </c>
      <c r="AX760" s="13" t="s">
        <v>73</v>
      </c>
      <c r="AY760" s="181" t="s">
        <v>222</v>
      </c>
    </row>
    <row r="761" spans="2:65" s="14" customFormat="1" ht="11.25">
      <c r="B761" s="188"/>
      <c r="D761" s="173" t="s">
        <v>231</v>
      </c>
      <c r="E761" s="189" t="s">
        <v>0</v>
      </c>
      <c r="F761" s="190" t="s">
        <v>238</v>
      </c>
      <c r="H761" s="191">
        <v>37.270000000000003</v>
      </c>
      <c r="I761" s="192"/>
      <c r="L761" s="188"/>
      <c r="M761" s="193"/>
      <c r="N761" s="194"/>
      <c r="O761" s="194"/>
      <c r="P761" s="194"/>
      <c r="Q761" s="194"/>
      <c r="R761" s="194"/>
      <c r="S761" s="194"/>
      <c r="T761" s="195"/>
      <c r="AT761" s="189" t="s">
        <v>231</v>
      </c>
      <c r="AU761" s="189" t="s">
        <v>88</v>
      </c>
      <c r="AV761" s="14" t="s">
        <v>229</v>
      </c>
      <c r="AW761" s="14" t="s">
        <v>28</v>
      </c>
      <c r="AX761" s="14" t="s">
        <v>81</v>
      </c>
      <c r="AY761" s="189" t="s">
        <v>222</v>
      </c>
    </row>
    <row r="762" spans="2:65" s="1" customFormat="1" ht="24" customHeight="1">
      <c r="B762" s="158"/>
      <c r="C762" s="159" t="s">
        <v>987</v>
      </c>
      <c r="D762" s="159" t="s">
        <v>224</v>
      </c>
      <c r="E762" s="160" t="s">
        <v>988</v>
      </c>
      <c r="F762" s="161" t="s">
        <v>989</v>
      </c>
      <c r="G762" s="162" t="s">
        <v>227</v>
      </c>
      <c r="H762" s="163">
        <v>30.401</v>
      </c>
      <c r="I762" s="164"/>
      <c r="J762" s="163">
        <f>ROUND(I762*H762,3)</f>
        <v>0</v>
      </c>
      <c r="K762" s="161" t="s">
        <v>228</v>
      </c>
      <c r="L762" s="32"/>
      <c r="M762" s="165" t="s">
        <v>0</v>
      </c>
      <c r="N762" s="166" t="s">
        <v>39</v>
      </c>
      <c r="O762" s="55"/>
      <c r="P762" s="167">
        <f>O762*H762</f>
        <v>0</v>
      </c>
      <c r="Q762" s="167">
        <v>4.6000000000000001E-4</v>
      </c>
      <c r="R762" s="167">
        <f>Q762*H762</f>
        <v>1.3984460000000001E-2</v>
      </c>
      <c r="S762" s="167">
        <v>0</v>
      </c>
      <c r="T762" s="168">
        <f>S762*H762</f>
        <v>0</v>
      </c>
      <c r="AR762" s="169" t="s">
        <v>229</v>
      </c>
      <c r="AT762" s="169" t="s">
        <v>224</v>
      </c>
      <c r="AU762" s="169" t="s">
        <v>88</v>
      </c>
      <c r="AY762" s="17" t="s">
        <v>222</v>
      </c>
      <c r="BE762" s="170">
        <f>IF(N762="základná",J762,0)</f>
        <v>0</v>
      </c>
      <c r="BF762" s="170">
        <f>IF(N762="znížená",J762,0)</f>
        <v>0</v>
      </c>
      <c r="BG762" s="170">
        <f>IF(N762="zákl. prenesená",J762,0)</f>
        <v>0</v>
      </c>
      <c r="BH762" s="170">
        <f>IF(N762="zníž. prenesená",J762,0)</f>
        <v>0</v>
      </c>
      <c r="BI762" s="170">
        <f>IF(N762="nulová",J762,0)</f>
        <v>0</v>
      </c>
      <c r="BJ762" s="17" t="s">
        <v>88</v>
      </c>
      <c r="BK762" s="171">
        <f>ROUND(I762*H762,3)</f>
        <v>0</v>
      </c>
      <c r="BL762" s="17" t="s">
        <v>229</v>
      </c>
      <c r="BM762" s="169" t="s">
        <v>990</v>
      </c>
    </row>
    <row r="763" spans="2:65" s="12" customFormat="1" ht="11.25">
      <c r="B763" s="172"/>
      <c r="D763" s="173" t="s">
        <v>231</v>
      </c>
      <c r="E763" s="174" t="s">
        <v>0</v>
      </c>
      <c r="F763" s="175" t="s">
        <v>991</v>
      </c>
      <c r="H763" s="174" t="s">
        <v>0</v>
      </c>
      <c r="I763" s="176"/>
      <c r="L763" s="172"/>
      <c r="M763" s="177"/>
      <c r="N763" s="178"/>
      <c r="O763" s="178"/>
      <c r="P763" s="178"/>
      <c r="Q763" s="178"/>
      <c r="R763" s="178"/>
      <c r="S763" s="178"/>
      <c r="T763" s="179"/>
      <c r="AT763" s="174" t="s">
        <v>231</v>
      </c>
      <c r="AU763" s="174" t="s">
        <v>88</v>
      </c>
      <c r="AV763" s="12" t="s">
        <v>81</v>
      </c>
      <c r="AW763" s="12" t="s">
        <v>28</v>
      </c>
      <c r="AX763" s="12" t="s">
        <v>73</v>
      </c>
      <c r="AY763" s="174" t="s">
        <v>222</v>
      </c>
    </row>
    <row r="764" spans="2:65" s="12" customFormat="1" ht="11.25">
      <c r="B764" s="172"/>
      <c r="D764" s="173" t="s">
        <v>231</v>
      </c>
      <c r="E764" s="174" t="s">
        <v>0</v>
      </c>
      <c r="F764" s="175" t="s">
        <v>992</v>
      </c>
      <c r="H764" s="174" t="s">
        <v>0</v>
      </c>
      <c r="I764" s="176"/>
      <c r="L764" s="172"/>
      <c r="M764" s="177"/>
      <c r="N764" s="178"/>
      <c r="O764" s="178"/>
      <c r="P764" s="178"/>
      <c r="Q764" s="178"/>
      <c r="R764" s="178"/>
      <c r="S764" s="178"/>
      <c r="T764" s="179"/>
      <c r="AT764" s="174" t="s">
        <v>231</v>
      </c>
      <c r="AU764" s="174" t="s">
        <v>88</v>
      </c>
      <c r="AV764" s="12" t="s">
        <v>81</v>
      </c>
      <c r="AW764" s="12" t="s">
        <v>28</v>
      </c>
      <c r="AX764" s="12" t="s">
        <v>73</v>
      </c>
      <c r="AY764" s="174" t="s">
        <v>222</v>
      </c>
    </row>
    <row r="765" spans="2:65" s="13" customFormat="1" ht="11.25">
      <c r="B765" s="180"/>
      <c r="D765" s="173" t="s">
        <v>231</v>
      </c>
      <c r="E765" s="181" t="s">
        <v>0</v>
      </c>
      <c r="F765" s="182" t="s">
        <v>993</v>
      </c>
      <c r="H765" s="183">
        <v>1.1399999999999999</v>
      </c>
      <c r="I765" s="184"/>
      <c r="L765" s="180"/>
      <c r="M765" s="185"/>
      <c r="N765" s="186"/>
      <c r="O765" s="186"/>
      <c r="P765" s="186"/>
      <c r="Q765" s="186"/>
      <c r="R765" s="186"/>
      <c r="S765" s="186"/>
      <c r="T765" s="187"/>
      <c r="AT765" s="181" t="s">
        <v>231</v>
      </c>
      <c r="AU765" s="181" t="s">
        <v>88</v>
      </c>
      <c r="AV765" s="13" t="s">
        <v>88</v>
      </c>
      <c r="AW765" s="13" t="s">
        <v>28</v>
      </c>
      <c r="AX765" s="13" t="s">
        <v>73</v>
      </c>
      <c r="AY765" s="181" t="s">
        <v>222</v>
      </c>
    </row>
    <row r="766" spans="2:65" s="13" customFormat="1" ht="11.25">
      <c r="B766" s="180"/>
      <c r="D766" s="173" t="s">
        <v>231</v>
      </c>
      <c r="E766" s="181" t="s">
        <v>0</v>
      </c>
      <c r="F766" s="182" t="s">
        <v>994</v>
      </c>
      <c r="H766" s="183">
        <v>0.189</v>
      </c>
      <c r="I766" s="184"/>
      <c r="L766" s="180"/>
      <c r="M766" s="185"/>
      <c r="N766" s="186"/>
      <c r="O766" s="186"/>
      <c r="P766" s="186"/>
      <c r="Q766" s="186"/>
      <c r="R766" s="186"/>
      <c r="S766" s="186"/>
      <c r="T766" s="187"/>
      <c r="AT766" s="181" t="s">
        <v>231</v>
      </c>
      <c r="AU766" s="181" t="s">
        <v>88</v>
      </c>
      <c r="AV766" s="13" t="s">
        <v>88</v>
      </c>
      <c r="AW766" s="13" t="s">
        <v>28</v>
      </c>
      <c r="AX766" s="13" t="s">
        <v>73</v>
      </c>
      <c r="AY766" s="181" t="s">
        <v>222</v>
      </c>
    </row>
    <row r="767" spans="2:65" s="13" customFormat="1" ht="11.25">
      <c r="B767" s="180"/>
      <c r="D767" s="173" t="s">
        <v>231</v>
      </c>
      <c r="E767" s="181" t="s">
        <v>0</v>
      </c>
      <c r="F767" s="182" t="s">
        <v>995</v>
      </c>
      <c r="H767" s="183">
        <v>1.4</v>
      </c>
      <c r="I767" s="184"/>
      <c r="L767" s="180"/>
      <c r="M767" s="185"/>
      <c r="N767" s="186"/>
      <c r="O767" s="186"/>
      <c r="P767" s="186"/>
      <c r="Q767" s="186"/>
      <c r="R767" s="186"/>
      <c r="S767" s="186"/>
      <c r="T767" s="187"/>
      <c r="AT767" s="181" t="s">
        <v>231</v>
      </c>
      <c r="AU767" s="181" t="s">
        <v>88</v>
      </c>
      <c r="AV767" s="13" t="s">
        <v>88</v>
      </c>
      <c r="AW767" s="13" t="s">
        <v>28</v>
      </c>
      <c r="AX767" s="13" t="s">
        <v>73</v>
      </c>
      <c r="AY767" s="181" t="s">
        <v>222</v>
      </c>
    </row>
    <row r="768" spans="2:65" s="13" customFormat="1" ht="11.25">
      <c r="B768" s="180"/>
      <c r="D768" s="173" t="s">
        <v>231</v>
      </c>
      <c r="E768" s="181" t="s">
        <v>0</v>
      </c>
      <c r="F768" s="182" t="s">
        <v>996</v>
      </c>
      <c r="H768" s="183">
        <v>0.6</v>
      </c>
      <c r="I768" s="184"/>
      <c r="L768" s="180"/>
      <c r="M768" s="185"/>
      <c r="N768" s="186"/>
      <c r="O768" s="186"/>
      <c r="P768" s="186"/>
      <c r="Q768" s="186"/>
      <c r="R768" s="186"/>
      <c r="S768" s="186"/>
      <c r="T768" s="187"/>
      <c r="AT768" s="181" t="s">
        <v>231</v>
      </c>
      <c r="AU768" s="181" t="s">
        <v>88</v>
      </c>
      <c r="AV768" s="13" t="s">
        <v>88</v>
      </c>
      <c r="AW768" s="13" t="s">
        <v>28</v>
      </c>
      <c r="AX768" s="13" t="s">
        <v>73</v>
      </c>
      <c r="AY768" s="181" t="s">
        <v>222</v>
      </c>
    </row>
    <row r="769" spans="2:65" s="13" customFormat="1" ht="11.25">
      <c r="B769" s="180"/>
      <c r="D769" s="173" t="s">
        <v>231</v>
      </c>
      <c r="E769" s="181" t="s">
        <v>0</v>
      </c>
      <c r="F769" s="182" t="s">
        <v>997</v>
      </c>
      <c r="H769" s="183">
        <v>1.2250000000000001</v>
      </c>
      <c r="I769" s="184"/>
      <c r="L769" s="180"/>
      <c r="M769" s="185"/>
      <c r="N769" s="186"/>
      <c r="O769" s="186"/>
      <c r="P769" s="186"/>
      <c r="Q769" s="186"/>
      <c r="R769" s="186"/>
      <c r="S769" s="186"/>
      <c r="T769" s="187"/>
      <c r="AT769" s="181" t="s">
        <v>231</v>
      </c>
      <c r="AU769" s="181" t="s">
        <v>88</v>
      </c>
      <c r="AV769" s="13" t="s">
        <v>88</v>
      </c>
      <c r="AW769" s="13" t="s">
        <v>28</v>
      </c>
      <c r="AX769" s="13" t="s">
        <v>73</v>
      </c>
      <c r="AY769" s="181" t="s">
        <v>222</v>
      </c>
    </row>
    <row r="770" spans="2:65" s="12" customFormat="1" ht="11.25">
      <c r="B770" s="172"/>
      <c r="D770" s="173" t="s">
        <v>231</v>
      </c>
      <c r="E770" s="174" t="s">
        <v>0</v>
      </c>
      <c r="F770" s="175" t="s">
        <v>998</v>
      </c>
      <c r="H770" s="174" t="s">
        <v>0</v>
      </c>
      <c r="I770" s="176"/>
      <c r="L770" s="172"/>
      <c r="M770" s="177"/>
      <c r="N770" s="178"/>
      <c r="O770" s="178"/>
      <c r="P770" s="178"/>
      <c r="Q770" s="178"/>
      <c r="R770" s="178"/>
      <c r="S770" s="178"/>
      <c r="T770" s="179"/>
      <c r="AT770" s="174" t="s">
        <v>231</v>
      </c>
      <c r="AU770" s="174" t="s">
        <v>88</v>
      </c>
      <c r="AV770" s="12" t="s">
        <v>81</v>
      </c>
      <c r="AW770" s="12" t="s">
        <v>28</v>
      </c>
      <c r="AX770" s="12" t="s">
        <v>73</v>
      </c>
      <c r="AY770" s="174" t="s">
        <v>222</v>
      </c>
    </row>
    <row r="771" spans="2:65" s="13" customFormat="1" ht="11.25">
      <c r="B771" s="180"/>
      <c r="D771" s="173" t="s">
        <v>231</v>
      </c>
      <c r="E771" s="181" t="s">
        <v>0</v>
      </c>
      <c r="F771" s="182" t="s">
        <v>999</v>
      </c>
      <c r="H771" s="183">
        <v>4.05</v>
      </c>
      <c r="I771" s="184"/>
      <c r="L771" s="180"/>
      <c r="M771" s="185"/>
      <c r="N771" s="186"/>
      <c r="O771" s="186"/>
      <c r="P771" s="186"/>
      <c r="Q771" s="186"/>
      <c r="R771" s="186"/>
      <c r="S771" s="186"/>
      <c r="T771" s="187"/>
      <c r="AT771" s="181" t="s">
        <v>231</v>
      </c>
      <c r="AU771" s="181" t="s">
        <v>88</v>
      </c>
      <c r="AV771" s="13" t="s">
        <v>88</v>
      </c>
      <c r="AW771" s="13" t="s">
        <v>28</v>
      </c>
      <c r="AX771" s="13" t="s">
        <v>73</v>
      </c>
      <c r="AY771" s="181" t="s">
        <v>222</v>
      </c>
    </row>
    <row r="772" spans="2:65" s="13" customFormat="1" ht="11.25">
      <c r="B772" s="180"/>
      <c r="D772" s="173" t="s">
        <v>231</v>
      </c>
      <c r="E772" s="181" t="s">
        <v>0</v>
      </c>
      <c r="F772" s="182" t="s">
        <v>1000</v>
      </c>
      <c r="H772" s="183">
        <v>2.1259999999999999</v>
      </c>
      <c r="I772" s="184"/>
      <c r="L772" s="180"/>
      <c r="M772" s="185"/>
      <c r="N772" s="186"/>
      <c r="O772" s="186"/>
      <c r="P772" s="186"/>
      <c r="Q772" s="186"/>
      <c r="R772" s="186"/>
      <c r="S772" s="186"/>
      <c r="T772" s="187"/>
      <c r="AT772" s="181" t="s">
        <v>231</v>
      </c>
      <c r="AU772" s="181" t="s">
        <v>88</v>
      </c>
      <c r="AV772" s="13" t="s">
        <v>88</v>
      </c>
      <c r="AW772" s="13" t="s">
        <v>28</v>
      </c>
      <c r="AX772" s="13" t="s">
        <v>73</v>
      </c>
      <c r="AY772" s="181" t="s">
        <v>222</v>
      </c>
    </row>
    <row r="773" spans="2:65" s="12" customFormat="1" ht="11.25">
      <c r="B773" s="172"/>
      <c r="D773" s="173" t="s">
        <v>231</v>
      </c>
      <c r="E773" s="174" t="s">
        <v>0</v>
      </c>
      <c r="F773" s="175" t="s">
        <v>1001</v>
      </c>
      <c r="H773" s="174" t="s">
        <v>0</v>
      </c>
      <c r="I773" s="176"/>
      <c r="L773" s="172"/>
      <c r="M773" s="177"/>
      <c r="N773" s="178"/>
      <c r="O773" s="178"/>
      <c r="P773" s="178"/>
      <c r="Q773" s="178"/>
      <c r="R773" s="178"/>
      <c r="S773" s="178"/>
      <c r="T773" s="179"/>
      <c r="AT773" s="174" t="s">
        <v>231</v>
      </c>
      <c r="AU773" s="174" t="s">
        <v>88</v>
      </c>
      <c r="AV773" s="12" t="s">
        <v>81</v>
      </c>
      <c r="AW773" s="12" t="s">
        <v>28</v>
      </c>
      <c r="AX773" s="12" t="s">
        <v>73</v>
      </c>
      <c r="AY773" s="174" t="s">
        <v>222</v>
      </c>
    </row>
    <row r="774" spans="2:65" s="13" customFormat="1" ht="11.25">
      <c r="B774" s="180"/>
      <c r="D774" s="173" t="s">
        <v>231</v>
      </c>
      <c r="E774" s="181" t="s">
        <v>0</v>
      </c>
      <c r="F774" s="182" t="s">
        <v>1002</v>
      </c>
      <c r="H774" s="183">
        <v>4.4820000000000002</v>
      </c>
      <c r="I774" s="184"/>
      <c r="L774" s="180"/>
      <c r="M774" s="185"/>
      <c r="N774" s="186"/>
      <c r="O774" s="186"/>
      <c r="P774" s="186"/>
      <c r="Q774" s="186"/>
      <c r="R774" s="186"/>
      <c r="S774" s="186"/>
      <c r="T774" s="187"/>
      <c r="AT774" s="181" t="s">
        <v>231</v>
      </c>
      <c r="AU774" s="181" t="s">
        <v>88</v>
      </c>
      <c r="AV774" s="13" t="s">
        <v>88</v>
      </c>
      <c r="AW774" s="13" t="s">
        <v>28</v>
      </c>
      <c r="AX774" s="13" t="s">
        <v>73</v>
      </c>
      <c r="AY774" s="181" t="s">
        <v>222</v>
      </c>
    </row>
    <row r="775" spans="2:65" s="13" customFormat="1" ht="11.25">
      <c r="B775" s="180"/>
      <c r="D775" s="173" t="s">
        <v>231</v>
      </c>
      <c r="E775" s="181" t="s">
        <v>0</v>
      </c>
      <c r="F775" s="182" t="s">
        <v>1003</v>
      </c>
      <c r="H775" s="183">
        <v>4.2190000000000003</v>
      </c>
      <c r="I775" s="184"/>
      <c r="L775" s="180"/>
      <c r="M775" s="185"/>
      <c r="N775" s="186"/>
      <c r="O775" s="186"/>
      <c r="P775" s="186"/>
      <c r="Q775" s="186"/>
      <c r="R775" s="186"/>
      <c r="S775" s="186"/>
      <c r="T775" s="187"/>
      <c r="AT775" s="181" t="s">
        <v>231</v>
      </c>
      <c r="AU775" s="181" t="s">
        <v>88</v>
      </c>
      <c r="AV775" s="13" t="s">
        <v>88</v>
      </c>
      <c r="AW775" s="13" t="s">
        <v>28</v>
      </c>
      <c r="AX775" s="13" t="s">
        <v>73</v>
      </c>
      <c r="AY775" s="181" t="s">
        <v>222</v>
      </c>
    </row>
    <row r="776" spans="2:65" s="13" customFormat="1" ht="11.25">
      <c r="B776" s="180"/>
      <c r="D776" s="173" t="s">
        <v>231</v>
      </c>
      <c r="E776" s="181" t="s">
        <v>0</v>
      </c>
      <c r="F776" s="182" t="s">
        <v>1004</v>
      </c>
      <c r="H776" s="183">
        <v>10.97</v>
      </c>
      <c r="I776" s="184"/>
      <c r="L776" s="180"/>
      <c r="M776" s="185"/>
      <c r="N776" s="186"/>
      <c r="O776" s="186"/>
      <c r="P776" s="186"/>
      <c r="Q776" s="186"/>
      <c r="R776" s="186"/>
      <c r="S776" s="186"/>
      <c r="T776" s="187"/>
      <c r="AT776" s="181" t="s">
        <v>231</v>
      </c>
      <c r="AU776" s="181" t="s">
        <v>88</v>
      </c>
      <c r="AV776" s="13" t="s">
        <v>88</v>
      </c>
      <c r="AW776" s="13" t="s">
        <v>28</v>
      </c>
      <c r="AX776" s="13" t="s">
        <v>73</v>
      </c>
      <c r="AY776" s="181" t="s">
        <v>222</v>
      </c>
    </row>
    <row r="777" spans="2:65" s="14" customFormat="1" ht="11.25">
      <c r="B777" s="188"/>
      <c r="D777" s="173" t="s">
        <v>231</v>
      </c>
      <c r="E777" s="189" t="s">
        <v>0</v>
      </c>
      <c r="F777" s="190" t="s">
        <v>238</v>
      </c>
      <c r="H777" s="191">
        <v>30.401</v>
      </c>
      <c r="I777" s="192"/>
      <c r="L777" s="188"/>
      <c r="M777" s="193"/>
      <c r="N777" s="194"/>
      <c r="O777" s="194"/>
      <c r="P777" s="194"/>
      <c r="Q777" s="194"/>
      <c r="R777" s="194"/>
      <c r="S777" s="194"/>
      <c r="T777" s="195"/>
      <c r="AT777" s="189" t="s">
        <v>231</v>
      </c>
      <c r="AU777" s="189" t="s">
        <v>88</v>
      </c>
      <c r="AV777" s="14" t="s">
        <v>229</v>
      </c>
      <c r="AW777" s="14" t="s">
        <v>28</v>
      </c>
      <c r="AX777" s="14" t="s">
        <v>81</v>
      </c>
      <c r="AY777" s="189" t="s">
        <v>222</v>
      </c>
    </row>
    <row r="778" spans="2:65" s="1" customFormat="1" ht="16.5" customHeight="1">
      <c r="B778" s="158"/>
      <c r="C778" s="159" t="s">
        <v>1005</v>
      </c>
      <c r="D778" s="159" t="s">
        <v>224</v>
      </c>
      <c r="E778" s="160" t="s">
        <v>1006</v>
      </c>
      <c r="F778" s="161" t="s">
        <v>1007</v>
      </c>
      <c r="G778" s="162" t="s">
        <v>227</v>
      </c>
      <c r="H778" s="163">
        <v>563.01499999999999</v>
      </c>
      <c r="I778" s="164"/>
      <c r="J778" s="163">
        <f>ROUND(I778*H778,3)</f>
        <v>0</v>
      </c>
      <c r="K778" s="161" t="s">
        <v>0</v>
      </c>
      <c r="L778" s="32"/>
      <c r="M778" s="165" t="s">
        <v>0</v>
      </c>
      <c r="N778" s="166" t="s">
        <v>39</v>
      </c>
      <c r="O778" s="55"/>
      <c r="P778" s="167">
        <f>O778*H778</f>
        <v>0</v>
      </c>
      <c r="Q778" s="167">
        <v>0</v>
      </c>
      <c r="R778" s="167">
        <f>Q778*H778</f>
        <v>0</v>
      </c>
      <c r="S778" s="167">
        <v>0</v>
      </c>
      <c r="T778" s="168">
        <f>S778*H778</f>
        <v>0</v>
      </c>
      <c r="AR778" s="169" t="s">
        <v>229</v>
      </c>
      <c r="AT778" s="169" t="s">
        <v>224</v>
      </c>
      <c r="AU778" s="169" t="s">
        <v>88</v>
      </c>
      <c r="AY778" s="17" t="s">
        <v>222</v>
      </c>
      <c r="BE778" s="170">
        <f>IF(N778="základná",J778,0)</f>
        <v>0</v>
      </c>
      <c r="BF778" s="170">
        <f>IF(N778="znížená",J778,0)</f>
        <v>0</v>
      </c>
      <c r="BG778" s="170">
        <f>IF(N778="zákl. prenesená",J778,0)</f>
        <v>0</v>
      </c>
      <c r="BH778" s="170">
        <f>IF(N778="zníž. prenesená",J778,0)</f>
        <v>0</v>
      </c>
      <c r="BI778" s="170">
        <f>IF(N778="nulová",J778,0)</f>
        <v>0</v>
      </c>
      <c r="BJ778" s="17" t="s">
        <v>88</v>
      </c>
      <c r="BK778" s="171">
        <f>ROUND(I778*H778,3)</f>
        <v>0</v>
      </c>
      <c r="BL778" s="17" t="s">
        <v>229</v>
      </c>
      <c r="BM778" s="169" t="s">
        <v>1008</v>
      </c>
    </row>
    <row r="779" spans="2:65" s="13" customFormat="1" ht="11.25">
      <c r="B779" s="180"/>
      <c r="D779" s="173" t="s">
        <v>231</v>
      </c>
      <c r="E779" s="181" t="s">
        <v>0</v>
      </c>
      <c r="F779" s="182" t="s">
        <v>163</v>
      </c>
      <c r="H779" s="183">
        <v>219.55600000000001</v>
      </c>
      <c r="I779" s="184"/>
      <c r="L779" s="180"/>
      <c r="M779" s="185"/>
      <c r="N779" s="186"/>
      <c r="O779" s="186"/>
      <c r="P779" s="186"/>
      <c r="Q779" s="186"/>
      <c r="R779" s="186"/>
      <c r="S779" s="186"/>
      <c r="T779" s="187"/>
      <c r="AT779" s="181" t="s">
        <v>231</v>
      </c>
      <c r="AU779" s="181" t="s">
        <v>88</v>
      </c>
      <c r="AV779" s="13" t="s">
        <v>88</v>
      </c>
      <c r="AW779" s="13" t="s">
        <v>28</v>
      </c>
      <c r="AX779" s="13" t="s">
        <v>73</v>
      </c>
      <c r="AY779" s="181" t="s">
        <v>222</v>
      </c>
    </row>
    <row r="780" spans="2:65" s="13" customFormat="1" ht="11.25">
      <c r="B780" s="180"/>
      <c r="D780" s="173" t="s">
        <v>231</v>
      </c>
      <c r="E780" s="181" t="s">
        <v>0</v>
      </c>
      <c r="F780" s="182" t="s">
        <v>158</v>
      </c>
      <c r="H780" s="183">
        <v>343.459</v>
      </c>
      <c r="I780" s="184"/>
      <c r="L780" s="180"/>
      <c r="M780" s="185"/>
      <c r="N780" s="186"/>
      <c r="O780" s="186"/>
      <c r="P780" s="186"/>
      <c r="Q780" s="186"/>
      <c r="R780" s="186"/>
      <c r="S780" s="186"/>
      <c r="T780" s="187"/>
      <c r="AT780" s="181" t="s">
        <v>231</v>
      </c>
      <c r="AU780" s="181" t="s">
        <v>88</v>
      </c>
      <c r="AV780" s="13" t="s">
        <v>88</v>
      </c>
      <c r="AW780" s="13" t="s">
        <v>28</v>
      </c>
      <c r="AX780" s="13" t="s">
        <v>73</v>
      </c>
      <c r="AY780" s="181" t="s">
        <v>222</v>
      </c>
    </row>
    <row r="781" spans="2:65" s="14" customFormat="1" ht="11.25">
      <c r="B781" s="188"/>
      <c r="D781" s="173" t="s">
        <v>231</v>
      </c>
      <c r="E781" s="189" t="s">
        <v>0</v>
      </c>
      <c r="F781" s="190" t="s">
        <v>238</v>
      </c>
      <c r="H781" s="191">
        <v>563.01499999999999</v>
      </c>
      <c r="I781" s="192"/>
      <c r="L781" s="188"/>
      <c r="M781" s="193"/>
      <c r="N781" s="194"/>
      <c r="O781" s="194"/>
      <c r="P781" s="194"/>
      <c r="Q781" s="194"/>
      <c r="R781" s="194"/>
      <c r="S781" s="194"/>
      <c r="T781" s="195"/>
      <c r="AT781" s="189" t="s">
        <v>231</v>
      </c>
      <c r="AU781" s="189" t="s">
        <v>88</v>
      </c>
      <c r="AV781" s="14" t="s">
        <v>229</v>
      </c>
      <c r="AW781" s="14" t="s">
        <v>28</v>
      </c>
      <c r="AX781" s="14" t="s">
        <v>81</v>
      </c>
      <c r="AY781" s="189" t="s">
        <v>222</v>
      </c>
    </row>
    <row r="782" spans="2:65" s="1" customFormat="1" ht="16.5" customHeight="1">
      <c r="B782" s="158"/>
      <c r="C782" s="159" t="s">
        <v>1009</v>
      </c>
      <c r="D782" s="159" t="s">
        <v>224</v>
      </c>
      <c r="E782" s="160" t="s">
        <v>1010</v>
      </c>
      <c r="F782" s="161" t="s">
        <v>1011</v>
      </c>
      <c r="G782" s="162" t="s">
        <v>227</v>
      </c>
      <c r="H782" s="163">
        <v>211.756</v>
      </c>
      <c r="I782" s="164"/>
      <c r="J782" s="163">
        <f>ROUND(I782*H782,3)</f>
        <v>0</v>
      </c>
      <c r="K782" s="161" t="s">
        <v>228</v>
      </c>
      <c r="L782" s="32"/>
      <c r="M782" s="165" t="s">
        <v>0</v>
      </c>
      <c r="N782" s="166" t="s">
        <v>39</v>
      </c>
      <c r="O782" s="55"/>
      <c r="P782" s="167">
        <f>O782*H782</f>
        <v>0</v>
      </c>
      <c r="Q782" s="167">
        <v>0</v>
      </c>
      <c r="R782" s="167">
        <f>Q782*H782</f>
        <v>0</v>
      </c>
      <c r="S782" s="167">
        <v>0</v>
      </c>
      <c r="T782" s="168">
        <f>S782*H782</f>
        <v>0</v>
      </c>
      <c r="AR782" s="169" t="s">
        <v>229</v>
      </c>
      <c r="AT782" s="169" t="s">
        <v>224</v>
      </c>
      <c r="AU782" s="169" t="s">
        <v>88</v>
      </c>
      <c r="AY782" s="17" t="s">
        <v>222</v>
      </c>
      <c r="BE782" s="170">
        <f>IF(N782="základná",J782,0)</f>
        <v>0</v>
      </c>
      <c r="BF782" s="170">
        <f>IF(N782="znížená",J782,0)</f>
        <v>0</v>
      </c>
      <c r="BG782" s="170">
        <f>IF(N782="zákl. prenesená",J782,0)</f>
        <v>0</v>
      </c>
      <c r="BH782" s="170">
        <f>IF(N782="zníž. prenesená",J782,0)</f>
        <v>0</v>
      </c>
      <c r="BI782" s="170">
        <f>IF(N782="nulová",J782,0)</f>
        <v>0</v>
      </c>
      <c r="BJ782" s="17" t="s">
        <v>88</v>
      </c>
      <c r="BK782" s="171">
        <f>ROUND(I782*H782,3)</f>
        <v>0</v>
      </c>
      <c r="BL782" s="17" t="s">
        <v>229</v>
      </c>
      <c r="BM782" s="169" t="s">
        <v>1012</v>
      </c>
    </row>
    <row r="783" spans="2:65" s="13" customFormat="1" ht="11.25">
      <c r="B783" s="180"/>
      <c r="D783" s="173" t="s">
        <v>231</v>
      </c>
      <c r="E783" s="181" t="s">
        <v>0</v>
      </c>
      <c r="F783" s="182" t="s">
        <v>1013</v>
      </c>
      <c r="H783" s="183">
        <v>211.756</v>
      </c>
      <c r="I783" s="184"/>
      <c r="L783" s="180"/>
      <c r="M783" s="185"/>
      <c r="N783" s="186"/>
      <c r="O783" s="186"/>
      <c r="P783" s="186"/>
      <c r="Q783" s="186"/>
      <c r="R783" s="186"/>
      <c r="S783" s="186"/>
      <c r="T783" s="187"/>
      <c r="AT783" s="181" t="s">
        <v>231</v>
      </c>
      <c r="AU783" s="181" t="s">
        <v>88</v>
      </c>
      <c r="AV783" s="13" t="s">
        <v>88</v>
      </c>
      <c r="AW783" s="13" t="s">
        <v>28</v>
      </c>
      <c r="AX783" s="13" t="s">
        <v>81</v>
      </c>
      <c r="AY783" s="181" t="s">
        <v>222</v>
      </c>
    </row>
    <row r="784" spans="2:65" s="1" customFormat="1" ht="24" customHeight="1">
      <c r="B784" s="158"/>
      <c r="C784" s="159" t="s">
        <v>1014</v>
      </c>
      <c r="D784" s="159" t="s">
        <v>224</v>
      </c>
      <c r="E784" s="160" t="s">
        <v>1015</v>
      </c>
      <c r="F784" s="161" t="s">
        <v>1016</v>
      </c>
      <c r="G784" s="162" t="s">
        <v>227</v>
      </c>
      <c r="H784" s="163">
        <v>420.16800000000001</v>
      </c>
      <c r="I784" s="164"/>
      <c r="J784" s="163">
        <f>ROUND(I784*H784,3)</f>
        <v>0</v>
      </c>
      <c r="K784" s="161" t="s">
        <v>228</v>
      </c>
      <c r="L784" s="32"/>
      <c r="M784" s="165" t="s">
        <v>0</v>
      </c>
      <c r="N784" s="166" t="s">
        <v>39</v>
      </c>
      <c r="O784" s="55"/>
      <c r="P784" s="167">
        <f>O784*H784</f>
        <v>0</v>
      </c>
      <c r="Q784" s="167">
        <v>1.653E-2</v>
      </c>
      <c r="R784" s="167">
        <f>Q784*H784</f>
        <v>6.9453770400000003</v>
      </c>
      <c r="S784" s="167">
        <v>0</v>
      </c>
      <c r="T784" s="168">
        <f>S784*H784</f>
        <v>0</v>
      </c>
      <c r="AR784" s="169" t="s">
        <v>229</v>
      </c>
      <c r="AT784" s="169" t="s">
        <v>224</v>
      </c>
      <c r="AU784" s="169" t="s">
        <v>88</v>
      </c>
      <c r="AY784" s="17" t="s">
        <v>222</v>
      </c>
      <c r="BE784" s="170">
        <f>IF(N784="základná",J784,0)</f>
        <v>0</v>
      </c>
      <c r="BF784" s="170">
        <f>IF(N784="znížená",J784,0)</f>
        <v>0</v>
      </c>
      <c r="BG784" s="170">
        <f>IF(N784="zákl. prenesená",J784,0)</f>
        <v>0</v>
      </c>
      <c r="BH784" s="170">
        <f>IF(N784="zníž. prenesená",J784,0)</f>
        <v>0</v>
      </c>
      <c r="BI784" s="170">
        <f>IF(N784="nulová",J784,0)</f>
        <v>0</v>
      </c>
      <c r="BJ784" s="17" t="s">
        <v>88</v>
      </c>
      <c r="BK784" s="171">
        <f>ROUND(I784*H784,3)</f>
        <v>0</v>
      </c>
      <c r="BL784" s="17" t="s">
        <v>229</v>
      </c>
      <c r="BM784" s="169" t="s">
        <v>1017</v>
      </c>
    </row>
    <row r="785" spans="2:65" s="12" customFormat="1" ht="11.25">
      <c r="B785" s="172"/>
      <c r="D785" s="173" t="s">
        <v>231</v>
      </c>
      <c r="E785" s="174" t="s">
        <v>0</v>
      </c>
      <c r="F785" s="175" t="s">
        <v>835</v>
      </c>
      <c r="H785" s="174" t="s">
        <v>0</v>
      </c>
      <c r="I785" s="176"/>
      <c r="L785" s="172"/>
      <c r="M785" s="177"/>
      <c r="N785" s="178"/>
      <c r="O785" s="178"/>
      <c r="P785" s="178"/>
      <c r="Q785" s="178"/>
      <c r="R785" s="178"/>
      <c r="S785" s="178"/>
      <c r="T785" s="179"/>
      <c r="AT785" s="174" t="s">
        <v>231</v>
      </c>
      <c r="AU785" s="174" t="s">
        <v>88</v>
      </c>
      <c r="AV785" s="12" t="s">
        <v>81</v>
      </c>
      <c r="AW785" s="12" t="s">
        <v>28</v>
      </c>
      <c r="AX785" s="12" t="s">
        <v>73</v>
      </c>
      <c r="AY785" s="174" t="s">
        <v>222</v>
      </c>
    </row>
    <row r="786" spans="2:65" s="13" customFormat="1" ht="11.25">
      <c r="B786" s="180"/>
      <c r="D786" s="173" t="s">
        <v>231</v>
      </c>
      <c r="E786" s="181" t="s">
        <v>0</v>
      </c>
      <c r="F786" s="182" t="s">
        <v>1018</v>
      </c>
      <c r="H786" s="183">
        <v>241.08600000000001</v>
      </c>
      <c r="I786" s="184"/>
      <c r="L786" s="180"/>
      <c r="M786" s="185"/>
      <c r="N786" s="186"/>
      <c r="O786" s="186"/>
      <c r="P786" s="186"/>
      <c r="Q786" s="186"/>
      <c r="R786" s="186"/>
      <c r="S786" s="186"/>
      <c r="T786" s="187"/>
      <c r="AT786" s="181" t="s">
        <v>231</v>
      </c>
      <c r="AU786" s="181" t="s">
        <v>88</v>
      </c>
      <c r="AV786" s="13" t="s">
        <v>88</v>
      </c>
      <c r="AW786" s="13" t="s">
        <v>28</v>
      </c>
      <c r="AX786" s="13" t="s">
        <v>73</v>
      </c>
      <c r="AY786" s="181" t="s">
        <v>222</v>
      </c>
    </row>
    <row r="787" spans="2:65" s="12" customFormat="1" ht="11.25">
      <c r="B787" s="172"/>
      <c r="D787" s="173" t="s">
        <v>231</v>
      </c>
      <c r="E787" s="174" t="s">
        <v>0</v>
      </c>
      <c r="F787" s="175" t="s">
        <v>828</v>
      </c>
      <c r="H787" s="174" t="s">
        <v>0</v>
      </c>
      <c r="I787" s="176"/>
      <c r="L787" s="172"/>
      <c r="M787" s="177"/>
      <c r="N787" s="178"/>
      <c r="O787" s="178"/>
      <c r="P787" s="178"/>
      <c r="Q787" s="178"/>
      <c r="R787" s="178"/>
      <c r="S787" s="178"/>
      <c r="T787" s="179"/>
      <c r="AT787" s="174" t="s">
        <v>231</v>
      </c>
      <c r="AU787" s="174" t="s">
        <v>88</v>
      </c>
      <c r="AV787" s="12" t="s">
        <v>81</v>
      </c>
      <c r="AW787" s="12" t="s">
        <v>28</v>
      </c>
      <c r="AX787" s="12" t="s">
        <v>73</v>
      </c>
      <c r="AY787" s="174" t="s">
        <v>222</v>
      </c>
    </row>
    <row r="788" spans="2:65" s="13" customFormat="1" ht="11.25">
      <c r="B788" s="180"/>
      <c r="D788" s="173" t="s">
        <v>231</v>
      </c>
      <c r="E788" s="181" t="s">
        <v>0</v>
      </c>
      <c r="F788" s="182" t="s">
        <v>1019</v>
      </c>
      <c r="H788" s="183">
        <v>179.08199999999999</v>
      </c>
      <c r="I788" s="184"/>
      <c r="L788" s="180"/>
      <c r="M788" s="185"/>
      <c r="N788" s="186"/>
      <c r="O788" s="186"/>
      <c r="P788" s="186"/>
      <c r="Q788" s="186"/>
      <c r="R788" s="186"/>
      <c r="S788" s="186"/>
      <c r="T788" s="187"/>
      <c r="AT788" s="181" t="s">
        <v>231</v>
      </c>
      <c r="AU788" s="181" t="s">
        <v>88</v>
      </c>
      <c r="AV788" s="13" t="s">
        <v>88</v>
      </c>
      <c r="AW788" s="13" t="s">
        <v>28</v>
      </c>
      <c r="AX788" s="13" t="s">
        <v>73</v>
      </c>
      <c r="AY788" s="181" t="s">
        <v>222</v>
      </c>
    </row>
    <row r="789" spans="2:65" s="14" customFormat="1" ht="11.25">
      <c r="B789" s="188"/>
      <c r="D789" s="173" t="s">
        <v>231</v>
      </c>
      <c r="E789" s="189" t="s">
        <v>116</v>
      </c>
      <c r="F789" s="190" t="s">
        <v>238</v>
      </c>
      <c r="H789" s="191">
        <v>420.16800000000001</v>
      </c>
      <c r="I789" s="192"/>
      <c r="L789" s="188"/>
      <c r="M789" s="193"/>
      <c r="N789" s="194"/>
      <c r="O789" s="194"/>
      <c r="P789" s="194"/>
      <c r="Q789" s="194"/>
      <c r="R789" s="194"/>
      <c r="S789" s="194"/>
      <c r="T789" s="195"/>
      <c r="AT789" s="189" t="s">
        <v>231</v>
      </c>
      <c r="AU789" s="189" t="s">
        <v>88</v>
      </c>
      <c r="AV789" s="14" t="s">
        <v>229</v>
      </c>
      <c r="AW789" s="14" t="s">
        <v>28</v>
      </c>
      <c r="AX789" s="14" t="s">
        <v>81</v>
      </c>
      <c r="AY789" s="189" t="s">
        <v>222</v>
      </c>
    </row>
    <row r="790" spans="2:65" s="1" customFormat="1" ht="24" customHeight="1">
      <c r="B790" s="158"/>
      <c r="C790" s="159" t="s">
        <v>1020</v>
      </c>
      <c r="D790" s="159" t="s">
        <v>224</v>
      </c>
      <c r="E790" s="160" t="s">
        <v>1021</v>
      </c>
      <c r="F790" s="161" t="s">
        <v>1022</v>
      </c>
      <c r="G790" s="162" t="s">
        <v>227</v>
      </c>
      <c r="H790" s="163">
        <v>420.16800000000001</v>
      </c>
      <c r="I790" s="164"/>
      <c r="J790" s="163">
        <f>ROUND(I790*H790,3)</f>
        <v>0</v>
      </c>
      <c r="K790" s="161" t="s">
        <v>228</v>
      </c>
      <c r="L790" s="32"/>
      <c r="M790" s="165" t="s">
        <v>0</v>
      </c>
      <c r="N790" s="166" t="s">
        <v>39</v>
      </c>
      <c r="O790" s="55"/>
      <c r="P790" s="167">
        <f>O790*H790</f>
        <v>0</v>
      </c>
      <c r="Q790" s="167">
        <v>0</v>
      </c>
      <c r="R790" s="167">
        <f>Q790*H790</f>
        <v>0</v>
      </c>
      <c r="S790" s="167">
        <v>0</v>
      </c>
      <c r="T790" s="168">
        <f>S790*H790</f>
        <v>0</v>
      </c>
      <c r="AR790" s="169" t="s">
        <v>229</v>
      </c>
      <c r="AT790" s="169" t="s">
        <v>224</v>
      </c>
      <c r="AU790" s="169" t="s">
        <v>88</v>
      </c>
      <c r="AY790" s="17" t="s">
        <v>222</v>
      </c>
      <c r="BE790" s="170">
        <f>IF(N790="základná",J790,0)</f>
        <v>0</v>
      </c>
      <c r="BF790" s="170">
        <f>IF(N790="znížená",J790,0)</f>
        <v>0</v>
      </c>
      <c r="BG790" s="170">
        <f>IF(N790="zákl. prenesená",J790,0)</f>
        <v>0</v>
      </c>
      <c r="BH790" s="170">
        <f>IF(N790="zníž. prenesená",J790,0)</f>
        <v>0</v>
      </c>
      <c r="BI790" s="170">
        <f>IF(N790="nulová",J790,0)</f>
        <v>0</v>
      </c>
      <c r="BJ790" s="17" t="s">
        <v>88</v>
      </c>
      <c r="BK790" s="171">
        <f>ROUND(I790*H790,3)</f>
        <v>0</v>
      </c>
      <c r="BL790" s="17" t="s">
        <v>229</v>
      </c>
      <c r="BM790" s="169" t="s">
        <v>1023</v>
      </c>
    </row>
    <row r="791" spans="2:65" s="13" customFormat="1" ht="11.25">
      <c r="B791" s="180"/>
      <c r="D791" s="173" t="s">
        <v>231</v>
      </c>
      <c r="E791" s="181" t="s">
        <v>0</v>
      </c>
      <c r="F791" s="182" t="s">
        <v>116</v>
      </c>
      <c r="H791" s="183">
        <v>420.16800000000001</v>
      </c>
      <c r="I791" s="184"/>
      <c r="L791" s="180"/>
      <c r="M791" s="185"/>
      <c r="N791" s="186"/>
      <c r="O791" s="186"/>
      <c r="P791" s="186"/>
      <c r="Q791" s="186"/>
      <c r="R791" s="186"/>
      <c r="S791" s="186"/>
      <c r="T791" s="187"/>
      <c r="AT791" s="181" t="s">
        <v>231</v>
      </c>
      <c r="AU791" s="181" t="s">
        <v>88</v>
      </c>
      <c r="AV791" s="13" t="s">
        <v>88</v>
      </c>
      <c r="AW791" s="13" t="s">
        <v>28</v>
      </c>
      <c r="AX791" s="13" t="s">
        <v>81</v>
      </c>
      <c r="AY791" s="181" t="s">
        <v>222</v>
      </c>
    </row>
    <row r="792" spans="2:65" s="1" customFormat="1" ht="36" customHeight="1">
      <c r="B792" s="158"/>
      <c r="C792" s="159" t="s">
        <v>1024</v>
      </c>
      <c r="D792" s="159" t="s">
        <v>224</v>
      </c>
      <c r="E792" s="160" t="s">
        <v>1025</v>
      </c>
      <c r="F792" s="161" t="s">
        <v>1026</v>
      </c>
      <c r="G792" s="162" t="s">
        <v>227</v>
      </c>
      <c r="H792" s="163">
        <v>840.33600000000001</v>
      </c>
      <c r="I792" s="164"/>
      <c r="J792" s="163">
        <f>ROUND(I792*H792,3)</f>
        <v>0</v>
      </c>
      <c r="K792" s="161" t="s">
        <v>228</v>
      </c>
      <c r="L792" s="32"/>
      <c r="M792" s="165" t="s">
        <v>0</v>
      </c>
      <c r="N792" s="166" t="s">
        <v>39</v>
      </c>
      <c r="O792" s="55"/>
      <c r="P792" s="167">
        <f>O792*H792</f>
        <v>0</v>
      </c>
      <c r="Q792" s="167">
        <v>0</v>
      </c>
      <c r="R792" s="167">
        <f>Q792*H792</f>
        <v>0</v>
      </c>
      <c r="S792" s="167">
        <v>0</v>
      </c>
      <c r="T792" s="168">
        <f>S792*H792</f>
        <v>0</v>
      </c>
      <c r="AR792" s="169" t="s">
        <v>229</v>
      </c>
      <c r="AT792" s="169" t="s">
        <v>224</v>
      </c>
      <c r="AU792" s="169" t="s">
        <v>88</v>
      </c>
      <c r="AY792" s="17" t="s">
        <v>222</v>
      </c>
      <c r="BE792" s="170">
        <f>IF(N792="základná",J792,0)</f>
        <v>0</v>
      </c>
      <c r="BF792" s="170">
        <f>IF(N792="znížená",J792,0)</f>
        <v>0</v>
      </c>
      <c r="BG792" s="170">
        <f>IF(N792="zákl. prenesená",J792,0)</f>
        <v>0</v>
      </c>
      <c r="BH792" s="170">
        <f>IF(N792="zníž. prenesená",J792,0)</f>
        <v>0</v>
      </c>
      <c r="BI792" s="170">
        <f>IF(N792="nulová",J792,0)</f>
        <v>0</v>
      </c>
      <c r="BJ792" s="17" t="s">
        <v>88</v>
      </c>
      <c r="BK792" s="171">
        <f>ROUND(I792*H792,3)</f>
        <v>0</v>
      </c>
      <c r="BL792" s="17" t="s">
        <v>229</v>
      </c>
      <c r="BM792" s="169" t="s">
        <v>1027</v>
      </c>
    </row>
    <row r="793" spans="2:65" s="13" customFormat="1" ht="11.25">
      <c r="B793" s="180"/>
      <c r="D793" s="173" t="s">
        <v>231</v>
      </c>
      <c r="E793" s="181" t="s">
        <v>0</v>
      </c>
      <c r="F793" s="182" t="s">
        <v>1028</v>
      </c>
      <c r="H793" s="183">
        <v>840.33600000000001</v>
      </c>
      <c r="I793" s="184"/>
      <c r="L793" s="180"/>
      <c r="M793" s="185"/>
      <c r="N793" s="186"/>
      <c r="O793" s="186"/>
      <c r="P793" s="186"/>
      <c r="Q793" s="186"/>
      <c r="R793" s="186"/>
      <c r="S793" s="186"/>
      <c r="T793" s="187"/>
      <c r="AT793" s="181" t="s">
        <v>231</v>
      </c>
      <c r="AU793" s="181" t="s">
        <v>88</v>
      </c>
      <c r="AV793" s="13" t="s">
        <v>88</v>
      </c>
      <c r="AW793" s="13" t="s">
        <v>28</v>
      </c>
      <c r="AX793" s="13" t="s">
        <v>81</v>
      </c>
      <c r="AY793" s="181" t="s">
        <v>222</v>
      </c>
    </row>
    <row r="794" spans="2:65" s="1" customFormat="1" ht="24" customHeight="1">
      <c r="B794" s="158"/>
      <c r="C794" s="159" t="s">
        <v>1029</v>
      </c>
      <c r="D794" s="159" t="s">
        <v>224</v>
      </c>
      <c r="E794" s="160" t="s">
        <v>1030</v>
      </c>
      <c r="F794" s="161" t="s">
        <v>1031</v>
      </c>
      <c r="G794" s="162" t="s">
        <v>227</v>
      </c>
      <c r="H794" s="163">
        <v>28.5</v>
      </c>
      <c r="I794" s="164"/>
      <c r="J794" s="163">
        <f>ROUND(I794*H794,3)</f>
        <v>0</v>
      </c>
      <c r="K794" s="161" t="s">
        <v>228</v>
      </c>
      <c r="L794" s="32"/>
      <c r="M794" s="165" t="s">
        <v>0</v>
      </c>
      <c r="N794" s="166" t="s">
        <v>39</v>
      </c>
      <c r="O794" s="55"/>
      <c r="P794" s="167">
        <f>O794*H794</f>
        <v>0</v>
      </c>
      <c r="Q794" s="167">
        <v>1.92E-3</v>
      </c>
      <c r="R794" s="167">
        <f>Q794*H794</f>
        <v>5.4720000000000005E-2</v>
      </c>
      <c r="S794" s="167">
        <v>0</v>
      </c>
      <c r="T794" s="168">
        <f>S794*H794</f>
        <v>0</v>
      </c>
      <c r="AR794" s="169" t="s">
        <v>229</v>
      </c>
      <c r="AT794" s="169" t="s">
        <v>224</v>
      </c>
      <c r="AU794" s="169" t="s">
        <v>88</v>
      </c>
      <c r="AY794" s="17" t="s">
        <v>222</v>
      </c>
      <c r="BE794" s="170">
        <f>IF(N794="základná",J794,0)</f>
        <v>0</v>
      </c>
      <c r="BF794" s="170">
        <f>IF(N794="znížená",J794,0)</f>
        <v>0</v>
      </c>
      <c r="BG794" s="170">
        <f>IF(N794="zákl. prenesená",J794,0)</f>
        <v>0</v>
      </c>
      <c r="BH794" s="170">
        <f>IF(N794="zníž. prenesená",J794,0)</f>
        <v>0</v>
      </c>
      <c r="BI794" s="170">
        <f>IF(N794="nulová",J794,0)</f>
        <v>0</v>
      </c>
      <c r="BJ794" s="17" t="s">
        <v>88</v>
      </c>
      <c r="BK794" s="171">
        <f>ROUND(I794*H794,3)</f>
        <v>0</v>
      </c>
      <c r="BL794" s="17" t="s">
        <v>229</v>
      </c>
      <c r="BM794" s="169" t="s">
        <v>1032</v>
      </c>
    </row>
    <row r="795" spans="2:65" s="13" customFormat="1" ht="11.25">
      <c r="B795" s="180"/>
      <c r="D795" s="173" t="s">
        <v>231</v>
      </c>
      <c r="E795" s="181" t="s">
        <v>0</v>
      </c>
      <c r="F795" s="182" t="s">
        <v>627</v>
      </c>
      <c r="H795" s="183">
        <v>5.39</v>
      </c>
      <c r="I795" s="184"/>
      <c r="L795" s="180"/>
      <c r="M795" s="185"/>
      <c r="N795" s="186"/>
      <c r="O795" s="186"/>
      <c r="P795" s="186"/>
      <c r="Q795" s="186"/>
      <c r="R795" s="186"/>
      <c r="S795" s="186"/>
      <c r="T795" s="187"/>
      <c r="AT795" s="181" t="s">
        <v>231</v>
      </c>
      <c r="AU795" s="181" t="s">
        <v>88</v>
      </c>
      <c r="AV795" s="13" t="s">
        <v>88</v>
      </c>
      <c r="AW795" s="13" t="s">
        <v>28</v>
      </c>
      <c r="AX795" s="13" t="s">
        <v>73</v>
      </c>
      <c r="AY795" s="181" t="s">
        <v>222</v>
      </c>
    </row>
    <row r="796" spans="2:65" s="13" customFormat="1" ht="11.25">
      <c r="B796" s="180"/>
      <c r="D796" s="173" t="s">
        <v>231</v>
      </c>
      <c r="E796" s="181" t="s">
        <v>0</v>
      </c>
      <c r="F796" s="182" t="s">
        <v>628</v>
      </c>
      <c r="H796" s="183">
        <v>7.24</v>
      </c>
      <c r="I796" s="184"/>
      <c r="L796" s="180"/>
      <c r="M796" s="185"/>
      <c r="N796" s="186"/>
      <c r="O796" s="186"/>
      <c r="P796" s="186"/>
      <c r="Q796" s="186"/>
      <c r="R796" s="186"/>
      <c r="S796" s="186"/>
      <c r="T796" s="187"/>
      <c r="AT796" s="181" t="s">
        <v>231</v>
      </c>
      <c r="AU796" s="181" t="s">
        <v>88</v>
      </c>
      <c r="AV796" s="13" t="s">
        <v>88</v>
      </c>
      <c r="AW796" s="13" t="s">
        <v>28</v>
      </c>
      <c r="AX796" s="13" t="s">
        <v>73</v>
      </c>
      <c r="AY796" s="181" t="s">
        <v>222</v>
      </c>
    </row>
    <row r="797" spans="2:65" s="13" customFormat="1" ht="11.25">
      <c r="B797" s="180"/>
      <c r="D797" s="173" t="s">
        <v>231</v>
      </c>
      <c r="E797" s="181" t="s">
        <v>0</v>
      </c>
      <c r="F797" s="182" t="s">
        <v>629</v>
      </c>
      <c r="H797" s="183">
        <v>1.89</v>
      </c>
      <c r="I797" s="184"/>
      <c r="L797" s="180"/>
      <c r="M797" s="185"/>
      <c r="N797" s="186"/>
      <c r="O797" s="186"/>
      <c r="P797" s="186"/>
      <c r="Q797" s="186"/>
      <c r="R797" s="186"/>
      <c r="S797" s="186"/>
      <c r="T797" s="187"/>
      <c r="AT797" s="181" t="s">
        <v>231</v>
      </c>
      <c r="AU797" s="181" t="s">
        <v>88</v>
      </c>
      <c r="AV797" s="13" t="s">
        <v>88</v>
      </c>
      <c r="AW797" s="13" t="s">
        <v>28</v>
      </c>
      <c r="AX797" s="13" t="s">
        <v>73</v>
      </c>
      <c r="AY797" s="181" t="s">
        <v>222</v>
      </c>
    </row>
    <row r="798" spans="2:65" s="13" customFormat="1" ht="11.25">
      <c r="B798" s="180"/>
      <c r="D798" s="173" t="s">
        <v>231</v>
      </c>
      <c r="E798" s="181" t="s">
        <v>0</v>
      </c>
      <c r="F798" s="182" t="s">
        <v>630</v>
      </c>
      <c r="H798" s="183">
        <v>3.68</v>
      </c>
      <c r="I798" s="184"/>
      <c r="L798" s="180"/>
      <c r="M798" s="185"/>
      <c r="N798" s="186"/>
      <c r="O798" s="186"/>
      <c r="P798" s="186"/>
      <c r="Q798" s="186"/>
      <c r="R798" s="186"/>
      <c r="S798" s="186"/>
      <c r="T798" s="187"/>
      <c r="AT798" s="181" t="s">
        <v>231</v>
      </c>
      <c r="AU798" s="181" t="s">
        <v>88</v>
      </c>
      <c r="AV798" s="13" t="s">
        <v>88</v>
      </c>
      <c r="AW798" s="13" t="s">
        <v>28</v>
      </c>
      <c r="AX798" s="13" t="s">
        <v>73</v>
      </c>
      <c r="AY798" s="181" t="s">
        <v>222</v>
      </c>
    </row>
    <row r="799" spans="2:65" s="13" customFormat="1" ht="11.25">
      <c r="B799" s="180"/>
      <c r="D799" s="173" t="s">
        <v>231</v>
      </c>
      <c r="E799" s="181" t="s">
        <v>0</v>
      </c>
      <c r="F799" s="182" t="s">
        <v>631</v>
      </c>
      <c r="H799" s="183">
        <v>10.3</v>
      </c>
      <c r="I799" s="184"/>
      <c r="L799" s="180"/>
      <c r="M799" s="185"/>
      <c r="N799" s="186"/>
      <c r="O799" s="186"/>
      <c r="P799" s="186"/>
      <c r="Q799" s="186"/>
      <c r="R799" s="186"/>
      <c r="S799" s="186"/>
      <c r="T799" s="187"/>
      <c r="AT799" s="181" t="s">
        <v>231</v>
      </c>
      <c r="AU799" s="181" t="s">
        <v>88</v>
      </c>
      <c r="AV799" s="13" t="s">
        <v>88</v>
      </c>
      <c r="AW799" s="13" t="s">
        <v>28</v>
      </c>
      <c r="AX799" s="13" t="s">
        <v>73</v>
      </c>
      <c r="AY799" s="181" t="s">
        <v>222</v>
      </c>
    </row>
    <row r="800" spans="2:65" s="14" customFormat="1" ht="11.25">
      <c r="B800" s="188"/>
      <c r="D800" s="173" t="s">
        <v>231</v>
      </c>
      <c r="E800" s="189" t="s">
        <v>0</v>
      </c>
      <c r="F800" s="190" t="s">
        <v>238</v>
      </c>
      <c r="H800" s="191">
        <v>28.5</v>
      </c>
      <c r="I800" s="192"/>
      <c r="L800" s="188"/>
      <c r="M800" s="193"/>
      <c r="N800" s="194"/>
      <c r="O800" s="194"/>
      <c r="P800" s="194"/>
      <c r="Q800" s="194"/>
      <c r="R800" s="194"/>
      <c r="S800" s="194"/>
      <c r="T800" s="195"/>
      <c r="AT800" s="189" t="s">
        <v>231</v>
      </c>
      <c r="AU800" s="189" t="s">
        <v>88</v>
      </c>
      <c r="AV800" s="14" t="s">
        <v>229</v>
      </c>
      <c r="AW800" s="14" t="s">
        <v>28</v>
      </c>
      <c r="AX800" s="14" t="s">
        <v>81</v>
      </c>
      <c r="AY800" s="189" t="s">
        <v>222</v>
      </c>
    </row>
    <row r="801" spans="2:65" s="1" customFormat="1" ht="24" customHeight="1">
      <c r="B801" s="158"/>
      <c r="C801" s="159" t="s">
        <v>1033</v>
      </c>
      <c r="D801" s="159" t="s">
        <v>224</v>
      </c>
      <c r="E801" s="160" t="s">
        <v>1034</v>
      </c>
      <c r="F801" s="161" t="s">
        <v>1035</v>
      </c>
      <c r="G801" s="162" t="s">
        <v>227</v>
      </c>
      <c r="H801" s="163">
        <v>226.75</v>
      </c>
      <c r="I801" s="164"/>
      <c r="J801" s="163">
        <f>ROUND(I801*H801,3)</f>
        <v>0</v>
      </c>
      <c r="K801" s="161" t="s">
        <v>228</v>
      </c>
      <c r="L801" s="32"/>
      <c r="M801" s="165" t="s">
        <v>0</v>
      </c>
      <c r="N801" s="166" t="s">
        <v>39</v>
      </c>
      <c r="O801" s="55"/>
      <c r="P801" s="167">
        <f>O801*H801</f>
        <v>0</v>
      </c>
      <c r="Q801" s="167">
        <v>6.1799999999999997E-3</v>
      </c>
      <c r="R801" s="167">
        <f>Q801*H801</f>
        <v>1.4013149999999999</v>
      </c>
      <c r="S801" s="167">
        <v>0</v>
      </c>
      <c r="T801" s="168">
        <f>S801*H801</f>
        <v>0</v>
      </c>
      <c r="AR801" s="169" t="s">
        <v>229</v>
      </c>
      <c r="AT801" s="169" t="s">
        <v>224</v>
      </c>
      <c r="AU801" s="169" t="s">
        <v>88</v>
      </c>
      <c r="AY801" s="17" t="s">
        <v>222</v>
      </c>
      <c r="BE801" s="170">
        <f>IF(N801="základná",J801,0)</f>
        <v>0</v>
      </c>
      <c r="BF801" s="170">
        <f>IF(N801="znížená",J801,0)</f>
        <v>0</v>
      </c>
      <c r="BG801" s="170">
        <f>IF(N801="zákl. prenesená",J801,0)</f>
        <v>0</v>
      </c>
      <c r="BH801" s="170">
        <f>IF(N801="zníž. prenesená",J801,0)</f>
        <v>0</v>
      </c>
      <c r="BI801" s="170">
        <f>IF(N801="nulová",J801,0)</f>
        <v>0</v>
      </c>
      <c r="BJ801" s="17" t="s">
        <v>88</v>
      </c>
      <c r="BK801" s="171">
        <f>ROUND(I801*H801,3)</f>
        <v>0</v>
      </c>
      <c r="BL801" s="17" t="s">
        <v>229</v>
      </c>
      <c r="BM801" s="169" t="s">
        <v>1036</v>
      </c>
    </row>
    <row r="802" spans="2:65" s="13" customFormat="1" ht="11.25">
      <c r="B802" s="180"/>
      <c r="D802" s="173" t="s">
        <v>231</v>
      </c>
      <c r="E802" s="181" t="s">
        <v>0</v>
      </c>
      <c r="F802" s="182" t="s">
        <v>636</v>
      </c>
      <c r="H802" s="183">
        <v>11.56</v>
      </c>
      <c r="I802" s="184"/>
      <c r="L802" s="180"/>
      <c r="M802" s="185"/>
      <c r="N802" s="186"/>
      <c r="O802" s="186"/>
      <c r="P802" s="186"/>
      <c r="Q802" s="186"/>
      <c r="R802" s="186"/>
      <c r="S802" s="186"/>
      <c r="T802" s="187"/>
      <c r="AT802" s="181" t="s">
        <v>231</v>
      </c>
      <c r="AU802" s="181" t="s">
        <v>88</v>
      </c>
      <c r="AV802" s="13" t="s">
        <v>88</v>
      </c>
      <c r="AW802" s="13" t="s">
        <v>28</v>
      </c>
      <c r="AX802" s="13" t="s">
        <v>73</v>
      </c>
      <c r="AY802" s="181" t="s">
        <v>222</v>
      </c>
    </row>
    <row r="803" spans="2:65" s="13" customFormat="1" ht="11.25">
      <c r="B803" s="180"/>
      <c r="D803" s="173" t="s">
        <v>231</v>
      </c>
      <c r="E803" s="181" t="s">
        <v>0</v>
      </c>
      <c r="F803" s="182" t="s">
        <v>634</v>
      </c>
      <c r="H803" s="183">
        <v>115.74</v>
      </c>
      <c r="I803" s="184"/>
      <c r="L803" s="180"/>
      <c r="M803" s="185"/>
      <c r="N803" s="186"/>
      <c r="O803" s="186"/>
      <c r="P803" s="186"/>
      <c r="Q803" s="186"/>
      <c r="R803" s="186"/>
      <c r="S803" s="186"/>
      <c r="T803" s="187"/>
      <c r="AT803" s="181" t="s">
        <v>231</v>
      </c>
      <c r="AU803" s="181" t="s">
        <v>88</v>
      </c>
      <c r="AV803" s="13" t="s">
        <v>88</v>
      </c>
      <c r="AW803" s="13" t="s">
        <v>28</v>
      </c>
      <c r="AX803" s="13" t="s">
        <v>73</v>
      </c>
      <c r="AY803" s="181" t="s">
        <v>222</v>
      </c>
    </row>
    <row r="804" spans="2:65" s="13" customFormat="1" ht="11.25">
      <c r="B804" s="180"/>
      <c r="D804" s="173" t="s">
        <v>231</v>
      </c>
      <c r="E804" s="181" t="s">
        <v>0</v>
      </c>
      <c r="F804" s="182" t="s">
        <v>646</v>
      </c>
      <c r="H804" s="183">
        <v>46.3</v>
      </c>
      <c r="I804" s="184"/>
      <c r="L804" s="180"/>
      <c r="M804" s="185"/>
      <c r="N804" s="186"/>
      <c r="O804" s="186"/>
      <c r="P804" s="186"/>
      <c r="Q804" s="186"/>
      <c r="R804" s="186"/>
      <c r="S804" s="186"/>
      <c r="T804" s="187"/>
      <c r="AT804" s="181" t="s">
        <v>231</v>
      </c>
      <c r="AU804" s="181" t="s">
        <v>88</v>
      </c>
      <c r="AV804" s="13" t="s">
        <v>88</v>
      </c>
      <c r="AW804" s="13" t="s">
        <v>28</v>
      </c>
      <c r="AX804" s="13" t="s">
        <v>73</v>
      </c>
      <c r="AY804" s="181" t="s">
        <v>222</v>
      </c>
    </row>
    <row r="805" spans="2:65" s="13" customFormat="1" ht="11.25">
      <c r="B805" s="180"/>
      <c r="D805" s="173" t="s">
        <v>231</v>
      </c>
      <c r="E805" s="181" t="s">
        <v>0</v>
      </c>
      <c r="F805" s="182" t="s">
        <v>647</v>
      </c>
      <c r="H805" s="183">
        <v>53.15</v>
      </c>
      <c r="I805" s="184"/>
      <c r="L805" s="180"/>
      <c r="M805" s="185"/>
      <c r="N805" s="186"/>
      <c r="O805" s="186"/>
      <c r="P805" s="186"/>
      <c r="Q805" s="186"/>
      <c r="R805" s="186"/>
      <c r="S805" s="186"/>
      <c r="T805" s="187"/>
      <c r="AT805" s="181" t="s">
        <v>231</v>
      </c>
      <c r="AU805" s="181" t="s">
        <v>88</v>
      </c>
      <c r="AV805" s="13" t="s">
        <v>88</v>
      </c>
      <c r="AW805" s="13" t="s">
        <v>28</v>
      </c>
      <c r="AX805" s="13" t="s">
        <v>73</v>
      </c>
      <c r="AY805" s="181" t="s">
        <v>222</v>
      </c>
    </row>
    <row r="806" spans="2:65" s="14" customFormat="1" ht="11.25">
      <c r="B806" s="188"/>
      <c r="D806" s="173" t="s">
        <v>231</v>
      </c>
      <c r="E806" s="189" t="s">
        <v>0</v>
      </c>
      <c r="F806" s="190" t="s">
        <v>238</v>
      </c>
      <c r="H806" s="191">
        <v>226.75</v>
      </c>
      <c r="I806" s="192"/>
      <c r="L806" s="188"/>
      <c r="M806" s="193"/>
      <c r="N806" s="194"/>
      <c r="O806" s="194"/>
      <c r="P806" s="194"/>
      <c r="Q806" s="194"/>
      <c r="R806" s="194"/>
      <c r="S806" s="194"/>
      <c r="T806" s="195"/>
      <c r="AT806" s="189" t="s">
        <v>231</v>
      </c>
      <c r="AU806" s="189" t="s">
        <v>88</v>
      </c>
      <c r="AV806" s="14" t="s">
        <v>229</v>
      </c>
      <c r="AW806" s="14" t="s">
        <v>28</v>
      </c>
      <c r="AX806" s="14" t="s">
        <v>81</v>
      </c>
      <c r="AY806" s="189" t="s">
        <v>222</v>
      </c>
    </row>
    <row r="807" spans="2:65" s="1" customFormat="1" ht="24" customHeight="1">
      <c r="B807" s="158"/>
      <c r="C807" s="159" t="s">
        <v>1037</v>
      </c>
      <c r="D807" s="159" t="s">
        <v>224</v>
      </c>
      <c r="E807" s="160" t="s">
        <v>1038</v>
      </c>
      <c r="F807" s="161" t="s">
        <v>1039</v>
      </c>
      <c r="G807" s="162" t="s">
        <v>484</v>
      </c>
      <c r="H807" s="163">
        <v>13</v>
      </c>
      <c r="I807" s="164"/>
      <c r="J807" s="163">
        <f>ROUND(I807*H807,3)</f>
        <v>0</v>
      </c>
      <c r="K807" s="161" t="s">
        <v>228</v>
      </c>
      <c r="L807" s="32"/>
      <c r="M807" s="165" t="s">
        <v>0</v>
      </c>
      <c r="N807" s="166" t="s">
        <v>39</v>
      </c>
      <c r="O807" s="55"/>
      <c r="P807" s="167">
        <f>O807*H807</f>
        <v>0</v>
      </c>
      <c r="Q807" s="167">
        <v>2.5000000000000001E-4</v>
      </c>
      <c r="R807" s="167">
        <f>Q807*H807</f>
        <v>3.2500000000000003E-3</v>
      </c>
      <c r="S807" s="167">
        <v>0</v>
      </c>
      <c r="T807" s="168">
        <f>S807*H807</f>
        <v>0</v>
      </c>
      <c r="AR807" s="169" t="s">
        <v>229</v>
      </c>
      <c r="AT807" s="169" t="s">
        <v>224</v>
      </c>
      <c r="AU807" s="169" t="s">
        <v>88</v>
      </c>
      <c r="AY807" s="17" t="s">
        <v>222</v>
      </c>
      <c r="BE807" s="170">
        <f>IF(N807="základná",J807,0)</f>
        <v>0</v>
      </c>
      <c r="BF807" s="170">
        <f>IF(N807="znížená",J807,0)</f>
        <v>0</v>
      </c>
      <c r="BG807" s="170">
        <f>IF(N807="zákl. prenesená",J807,0)</f>
        <v>0</v>
      </c>
      <c r="BH807" s="170">
        <f>IF(N807="zníž. prenesená",J807,0)</f>
        <v>0</v>
      </c>
      <c r="BI807" s="170">
        <f>IF(N807="nulová",J807,0)</f>
        <v>0</v>
      </c>
      <c r="BJ807" s="17" t="s">
        <v>88</v>
      </c>
      <c r="BK807" s="171">
        <f>ROUND(I807*H807,3)</f>
        <v>0</v>
      </c>
      <c r="BL807" s="17" t="s">
        <v>229</v>
      </c>
      <c r="BM807" s="169" t="s">
        <v>1040</v>
      </c>
    </row>
    <row r="808" spans="2:65" s="1" customFormat="1" ht="24" customHeight="1">
      <c r="B808" s="158"/>
      <c r="C808" s="159" t="s">
        <v>1041</v>
      </c>
      <c r="D808" s="159" t="s">
        <v>224</v>
      </c>
      <c r="E808" s="160" t="s">
        <v>1042</v>
      </c>
      <c r="F808" s="161" t="s">
        <v>1043</v>
      </c>
      <c r="G808" s="162" t="s">
        <v>484</v>
      </c>
      <c r="H808" s="163">
        <v>34.43</v>
      </c>
      <c r="I808" s="164"/>
      <c r="J808" s="163">
        <f>ROUND(I808*H808,3)</f>
        <v>0</v>
      </c>
      <c r="K808" s="161" t="s">
        <v>228</v>
      </c>
      <c r="L808" s="32"/>
      <c r="M808" s="165" t="s">
        <v>0</v>
      </c>
      <c r="N808" s="166" t="s">
        <v>39</v>
      </c>
      <c r="O808" s="55"/>
      <c r="P808" s="167">
        <f>O808*H808</f>
        <v>0</v>
      </c>
      <c r="Q808" s="167">
        <v>4.2000000000000002E-4</v>
      </c>
      <c r="R808" s="167">
        <f>Q808*H808</f>
        <v>1.4460600000000001E-2</v>
      </c>
      <c r="S808" s="167">
        <v>0</v>
      </c>
      <c r="T808" s="168">
        <f>S808*H808</f>
        <v>0</v>
      </c>
      <c r="AR808" s="169" t="s">
        <v>229</v>
      </c>
      <c r="AT808" s="169" t="s">
        <v>224</v>
      </c>
      <c r="AU808" s="169" t="s">
        <v>88</v>
      </c>
      <c r="AY808" s="17" t="s">
        <v>222</v>
      </c>
      <c r="BE808" s="170">
        <f>IF(N808="základná",J808,0)</f>
        <v>0</v>
      </c>
      <c r="BF808" s="170">
        <f>IF(N808="znížená",J808,0)</f>
        <v>0</v>
      </c>
      <c r="BG808" s="170">
        <f>IF(N808="zákl. prenesená",J808,0)</f>
        <v>0</v>
      </c>
      <c r="BH808" s="170">
        <f>IF(N808="zníž. prenesená",J808,0)</f>
        <v>0</v>
      </c>
      <c r="BI808" s="170">
        <f>IF(N808="nulová",J808,0)</f>
        <v>0</v>
      </c>
      <c r="BJ808" s="17" t="s">
        <v>88</v>
      </c>
      <c r="BK808" s="171">
        <f>ROUND(I808*H808,3)</f>
        <v>0</v>
      </c>
      <c r="BL808" s="17" t="s">
        <v>229</v>
      </c>
      <c r="BM808" s="169" t="s">
        <v>1044</v>
      </c>
    </row>
    <row r="809" spans="2:65" s="1" customFormat="1" ht="24" customHeight="1">
      <c r="B809" s="158"/>
      <c r="C809" s="159" t="s">
        <v>1045</v>
      </c>
      <c r="D809" s="159" t="s">
        <v>224</v>
      </c>
      <c r="E809" s="160" t="s">
        <v>1046</v>
      </c>
      <c r="F809" s="161" t="s">
        <v>1047</v>
      </c>
      <c r="G809" s="162" t="s">
        <v>484</v>
      </c>
      <c r="H809" s="163">
        <v>56.54</v>
      </c>
      <c r="I809" s="164"/>
      <c r="J809" s="163">
        <f>ROUND(I809*H809,3)</f>
        <v>0</v>
      </c>
      <c r="K809" s="161" t="s">
        <v>228</v>
      </c>
      <c r="L809" s="32"/>
      <c r="M809" s="165" t="s">
        <v>0</v>
      </c>
      <c r="N809" s="166" t="s">
        <v>39</v>
      </c>
      <c r="O809" s="55"/>
      <c r="P809" s="167">
        <f>O809*H809</f>
        <v>0</v>
      </c>
      <c r="Q809" s="167">
        <v>1.2999999999999999E-4</v>
      </c>
      <c r="R809" s="167">
        <f>Q809*H809</f>
        <v>7.3501999999999994E-3</v>
      </c>
      <c r="S809" s="167">
        <v>0</v>
      </c>
      <c r="T809" s="168">
        <f>S809*H809</f>
        <v>0</v>
      </c>
      <c r="AR809" s="169" t="s">
        <v>229</v>
      </c>
      <c r="AT809" s="169" t="s">
        <v>224</v>
      </c>
      <c r="AU809" s="169" t="s">
        <v>88</v>
      </c>
      <c r="AY809" s="17" t="s">
        <v>222</v>
      </c>
      <c r="BE809" s="170">
        <f>IF(N809="základná",J809,0)</f>
        <v>0</v>
      </c>
      <c r="BF809" s="170">
        <f>IF(N809="znížená",J809,0)</f>
        <v>0</v>
      </c>
      <c r="BG809" s="170">
        <f>IF(N809="zákl. prenesená",J809,0)</f>
        <v>0</v>
      </c>
      <c r="BH809" s="170">
        <f>IF(N809="zníž. prenesená",J809,0)</f>
        <v>0</v>
      </c>
      <c r="BI809" s="170">
        <f>IF(N809="nulová",J809,0)</f>
        <v>0</v>
      </c>
      <c r="BJ809" s="17" t="s">
        <v>88</v>
      </c>
      <c r="BK809" s="171">
        <f>ROUND(I809*H809,3)</f>
        <v>0</v>
      </c>
      <c r="BL809" s="17" t="s">
        <v>229</v>
      </c>
      <c r="BM809" s="169" t="s">
        <v>1048</v>
      </c>
    </row>
    <row r="810" spans="2:65" s="1" customFormat="1" ht="36" customHeight="1">
      <c r="B810" s="158"/>
      <c r="C810" s="159" t="s">
        <v>1049</v>
      </c>
      <c r="D810" s="159" t="s">
        <v>224</v>
      </c>
      <c r="E810" s="160" t="s">
        <v>1050</v>
      </c>
      <c r="F810" s="161" t="s">
        <v>1051</v>
      </c>
      <c r="G810" s="162" t="s">
        <v>484</v>
      </c>
      <c r="H810" s="163">
        <v>11.38</v>
      </c>
      <c r="I810" s="164"/>
      <c r="J810" s="163">
        <f>ROUND(I810*H810,3)</f>
        <v>0</v>
      </c>
      <c r="K810" s="161" t="s">
        <v>0</v>
      </c>
      <c r="L810" s="32"/>
      <c r="M810" s="165" t="s">
        <v>0</v>
      </c>
      <c r="N810" s="166" t="s">
        <v>39</v>
      </c>
      <c r="O810" s="55"/>
      <c r="P810" s="167">
        <f>O810*H810</f>
        <v>0</v>
      </c>
      <c r="Q810" s="167">
        <v>1.2999999999999999E-4</v>
      </c>
      <c r="R810" s="167">
        <f>Q810*H810</f>
        <v>1.4794000000000001E-3</v>
      </c>
      <c r="S810" s="167">
        <v>0</v>
      </c>
      <c r="T810" s="168">
        <f>S810*H810</f>
        <v>0</v>
      </c>
      <c r="AR810" s="169" t="s">
        <v>229</v>
      </c>
      <c r="AT810" s="169" t="s">
        <v>224</v>
      </c>
      <c r="AU810" s="169" t="s">
        <v>88</v>
      </c>
      <c r="AY810" s="17" t="s">
        <v>222</v>
      </c>
      <c r="BE810" s="170">
        <f>IF(N810="základná",J810,0)</f>
        <v>0</v>
      </c>
      <c r="BF810" s="170">
        <f>IF(N810="znížená",J810,0)</f>
        <v>0</v>
      </c>
      <c r="BG810" s="170">
        <f>IF(N810="zákl. prenesená",J810,0)</f>
        <v>0</v>
      </c>
      <c r="BH810" s="170">
        <f>IF(N810="zníž. prenesená",J810,0)</f>
        <v>0</v>
      </c>
      <c r="BI810" s="170">
        <f>IF(N810="nulová",J810,0)</f>
        <v>0</v>
      </c>
      <c r="BJ810" s="17" t="s">
        <v>88</v>
      </c>
      <c r="BK810" s="171">
        <f>ROUND(I810*H810,3)</f>
        <v>0</v>
      </c>
      <c r="BL810" s="17" t="s">
        <v>229</v>
      </c>
      <c r="BM810" s="169" t="s">
        <v>1052</v>
      </c>
    </row>
    <row r="811" spans="2:65" s="13" customFormat="1" ht="11.25">
      <c r="B811" s="180"/>
      <c r="D811" s="173" t="s">
        <v>231</v>
      </c>
      <c r="E811" s="181" t="s">
        <v>0</v>
      </c>
      <c r="F811" s="182" t="s">
        <v>1053</v>
      </c>
      <c r="H811" s="183">
        <v>11.38</v>
      </c>
      <c r="I811" s="184"/>
      <c r="L811" s="180"/>
      <c r="M811" s="185"/>
      <c r="N811" s="186"/>
      <c r="O811" s="186"/>
      <c r="P811" s="186"/>
      <c r="Q811" s="186"/>
      <c r="R811" s="186"/>
      <c r="S811" s="186"/>
      <c r="T811" s="187"/>
      <c r="AT811" s="181" t="s">
        <v>231</v>
      </c>
      <c r="AU811" s="181" t="s">
        <v>88</v>
      </c>
      <c r="AV811" s="13" t="s">
        <v>88</v>
      </c>
      <c r="AW811" s="13" t="s">
        <v>28</v>
      </c>
      <c r="AX811" s="13" t="s">
        <v>81</v>
      </c>
      <c r="AY811" s="181" t="s">
        <v>222</v>
      </c>
    </row>
    <row r="812" spans="2:65" s="1" customFormat="1" ht="24" customHeight="1">
      <c r="B812" s="158"/>
      <c r="C812" s="159" t="s">
        <v>1054</v>
      </c>
      <c r="D812" s="159" t="s">
        <v>224</v>
      </c>
      <c r="E812" s="160" t="s">
        <v>1055</v>
      </c>
      <c r="F812" s="161" t="s">
        <v>1056</v>
      </c>
      <c r="G812" s="162" t="s">
        <v>484</v>
      </c>
      <c r="H812" s="163">
        <v>47.43</v>
      </c>
      <c r="I812" s="164"/>
      <c r="J812" s="163">
        <f>ROUND(I812*H812,3)</f>
        <v>0</v>
      </c>
      <c r="K812" s="161" t="s">
        <v>228</v>
      </c>
      <c r="L812" s="32"/>
      <c r="M812" s="165" t="s">
        <v>0</v>
      </c>
      <c r="N812" s="166" t="s">
        <v>39</v>
      </c>
      <c r="O812" s="55"/>
      <c r="P812" s="167">
        <f>O812*H812</f>
        <v>0</v>
      </c>
      <c r="Q812" s="167">
        <v>3.6999999999999999E-4</v>
      </c>
      <c r="R812" s="167">
        <f>Q812*H812</f>
        <v>1.7549099999999998E-2</v>
      </c>
      <c r="S812" s="167">
        <v>0</v>
      </c>
      <c r="T812" s="168">
        <f>S812*H812</f>
        <v>0</v>
      </c>
      <c r="AR812" s="169" t="s">
        <v>229</v>
      </c>
      <c r="AT812" s="169" t="s">
        <v>224</v>
      </c>
      <c r="AU812" s="169" t="s">
        <v>88</v>
      </c>
      <c r="AY812" s="17" t="s">
        <v>222</v>
      </c>
      <c r="BE812" s="170">
        <f>IF(N812="základná",J812,0)</f>
        <v>0</v>
      </c>
      <c r="BF812" s="170">
        <f>IF(N812="znížená",J812,0)</f>
        <v>0</v>
      </c>
      <c r="BG812" s="170">
        <f>IF(N812="zákl. prenesená",J812,0)</f>
        <v>0</v>
      </c>
      <c r="BH812" s="170">
        <f>IF(N812="zníž. prenesená",J812,0)</f>
        <v>0</v>
      </c>
      <c r="BI812" s="170">
        <f>IF(N812="nulová",J812,0)</f>
        <v>0</v>
      </c>
      <c r="BJ812" s="17" t="s">
        <v>88</v>
      </c>
      <c r="BK812" s="171">
        <f>ROUND(I812*H812,3)</f>
        <v>0</v>
      </c>
      <c r="BL812" s="17" t="s">
        <v>229</v>
      </c>
      <c r="BM812" s="169" t="s">
        <v>1057</v>
      </c>
    </row>
    <row r="813" spans="2:65" s="13" customFormat="1" ht="11.25">
      <c r="B813" s="180"/>
      <c r="D813" s="173" t="s">
        <v>231</v>
      </c>
      <c r="E813" s="181" t="s">
        <v>0</v>
      </c>
      <c r="F813" s="182" t="s">
        <v>1058</v>
      </c>
      <c r="H813" s="183">
        <v>47.43</v>
      </c>
      <c r="I813" s="184"/>
      <c r="L813" s="180"/>
      <c r="M813" s="185"/>
      <c r="N813" s="186"/>
      <c r="O813" s="186"/>
      <c r="P813" s="186"/>
      <c r="Q813" s="186"/>
      <c r="R813" s="186"/>
      <c r="S813" s="186"/>
      <c r="T813" s="187"/>
      <c r="AT813" s="181" t="s">
        <v>231</v>
      </c>
      <c r="AU813" s="181" t="s">
        <v>88</v>
      </c>
      <c r="AV813" s="13" t="s">
        <v>88</v>
      </c>
      <c r="AW813" s="13" t="s">
        <v>28</v>
      </c>
      <c r="AX813" s="13" t="s">
        <v>81</v>
      </c>
      <c r="AY813" s="181" t="s">
        <v>222</v>
      </c>
    </row>
    <row r="814" spans="2:65" s="1" customFormat="1" ht="24" customHeight="1">
      <c r="B814" s="158"/>
      <c r="C814" s="159" t="s">
        <v>1059</v>
      </c>
      <c r="D814" s="159" t="s">
        <v>224</v>
      </c>
      <c r="E814" s="160" t="s">
        <v>1060</v>
      </c>
      <c r="F814" s="161" t="s">
        <v>1061</v>
      </c>
      <c r="G814" s="162" t="s">
        <v>484</v>
      </c>
      <c r="H814" s="163">
        <v>38.979999999999997</v>
      </c>
      <c r="I814" s="164"/>
      <c r="J814" s="163">
        <f>ROUND(I814*H814,3)</f>
        <v>0</v>
      </c>
      <c r="K814" s="161" t="s">
        <v>228</v>
      </c>
      <c r="L814" s="32"/>
      <c r="M814" s="165" t="s">
        <v>0</v>
      </c>
      <c r="N814" s="166" t="s">
        <v>39</v>
      </c>
      <c r="O814" s="55"/>
      <c r="P814" s="167">
        <f>O814*H814</f>
        <v>0</v>
      </c>
      <c r="Q814" s="167">
        <v>1.6000000000000001E-4</v>
      </c>
      <c r="R814" s="167">
        <f>Q814*H814</f>
        <v>6.2367999999999998E-3</v>
      </c>
      <c r="S814" s="167">
        <v>0</v>
      </c>
      <c r="T814" s="168">
        <f>S814*H814</f>
        <v>0</v>
      </c>
      <c r="AR814" s="169" t="s">
        <v>229</v>
      </c>
      <c r="AT814" s="169" t="s">
        <v>224</v>
      </c>
      <c r="AU814" s="169" t="s">
        <v>88</v>
      </c>
      <c r="AY814" s="17" t="s">
        <v>222</v>
      </c>
      <c r="BE814" s="170">
        <f>IF(N814="základná",J814,0)</f>
        <v>0</v>
      </c>
      <c r="BF814" s="170">
        <f>IF(N814="znížená",J814,0)</f>
        <v>0</v>
      </c>
      <c r="BG814" s="170">
        <f>IF(N814="zákl. prenesená",J814,0)</f>
        <v>0</v>
      </c>
      <c r="BH814" s="170">
        <f>IF(N814="zníž. prenesená",J814,0)</f>
        <v>0</v>
      </c>
      <c r="BI814" s="170">
        <f>IF(N814="nulová",J814,0)</f>
        <v>0</v>
      </c>
      <c r="BJ814" s="17" t="s">
        <v>88</v>
      </c>
      <c r="BK814" s="171">
        <f>ROUND(I814*H814,3)</f>
        <v>0</v>
      </c>
      <c r="BL814" s="17" t="s">
        <v>229</v>
      </c>
      <c r="BM814" s="169" t="s">
        <v>1062</v>
      </c>
    </row>
    <row r="815" spans="2:65" s="13" customFormat="1" ht="11.25">
      <c r="B815" s="180"/>
      <c r="D815" s="173" t="s">
        <v>231</v>
      </c>
      <c r="E815" s="181" t="s">
        <v>0</v>
      </c>
      <c r="F815" s="182" t="s">
        <v>1063</v>
      </c>
      <c r="H815" s="183">
        <v>11.48</v>
      </c>
      <c r="I815" s="184"/>
      <c r="L815" s="180"/>
      <c r="M815" s="185"/>
      <c r="N815" s="186"/>
      <c r="O815" s="186"/>
      <c r="P815" s="186"/>
      <c r="Q815" s="186"/>
      <c r="R815" s="186"/>
      <c r="S815" s="186"/>
      <c r="T815" s="187"/>
      <c r="AT815" s="181" t="s">
        <v>231</v>
      </c>
      <c r="AU815" s="181" t="s">
        <v>88</v>
      </c>
      <c r="AV815" s="13" t="s">
        <v>88</v>
      </c>
      <c r="AW815" s="13" t="s">
        <v>28</v>
      </c>
      <c r="AX815" s="13" t="s">
        <v>73</v>
      </c>
      <c r="AY815" s="181" t="s">
        <v>222</v>
      </c>
    </row>
    <row r="816" spans="2:65" s="13" customFormat="1" ht="11.25">
      <c r="B816" s="180"/>
      <c r="D816" s="173" t="s">
        <v>231</v>
      </c>
      <c r="E816" s="181" t="s">
        <v>0</v>
      </c>
      <c r="F816" s="182" t="s">
        <v>1064</v>
      </c>
      <c r="H816" s="183">
        <v>27.5</v>
      </c>
      <c r="I816" s="184"/>
      <c r="L816" s="180"/>
      <c r="M816" s="185"/>
      <c r="N816" s="186"/>
      <c r="O816" s="186"/>
      <c r="P816" s="186"/>
      <c r="Q816" s="186"/>
      <c r="R816" s="186"/>
      <c r="S816" s="186"/>
      <c r="T816" s="187"/>
      <c r="AT816" s="181" t="s">
        <v>231</v>
      </c>
      <c r="AU816" s="181" t="s">
        <v>88</v>
      </c>
      <c r="AV816" s="13" t="s">
        <v>88</v>
      </c>
      <c r="AW816" s="13" t="s">
        <v>28</v>
      </c>
      <c r="AX816" s="13" t="s">
        <v>73</v>
      </c>
      <c r="AY816" s="181" t="s">
        <v>222</v>
      </c>
    </row>
    <row r="817" spans="2:65" s="14" customFormat="1" ht="11.25">
      <c r="B817" s="188"/>
      <c r="D817" s="173" t="s">
        <v>231</v>
      </c>
      <c r="E817" s="189" t="s">
        <v>0</v>
      </c>
      <c r="F817" s="190" t="s">
        <v>238</v>
      </c>
      <c r="H817" s="191">
        <v>38.979999999999997</v>
      </c>
      <c r="I817" s="192"/>
      <c r="L817" s="188"/>
      <c r="M817" s="193"/>
      <c r="N817" s="194"/>
      <c r="O817" s="194"/>
      <c r="P817" s="194"/>
      <c r="Q817" s="194"/>
      <c r="R817" s="194"/>
      <c r="S817" s="194"/>
      <c r="T817" s="195"/>
      <c r="AT817" s="189" t="s">
        <v>231</v>
      </c>
      <c r="AU817" s="189" t="s">
        <v>88</v>
      </c>
      <c r="AV817" s="14" t="s">
        <v>229</v>
      </c>
      <c r="AW817" s="14" t="s">
        <v>28</v>
      </c>
      <c r="AX817" s="14" t="s">
        <v>81</v>
      </c>
      <c r="AY817" s="189" t="s">
        <v>222</v>
      </c>
    </row>
    <row r="818" spans="2:65" s="1" customFormat="1" ht="24" customHeight="1">
      <c r="B818" s="158"/>
      <c r="C818" s="159" t="s">
        <v>1065</v>
      </c>
      <c r="D818" s="159" t="s">
        <v>224</v>
      </c>
      <c r="E818" s="160" t="s">
        <v>1066</v>
      </c>
      <c r="F818" s="161" t="s">
        <v>1067</v>
      </c>
      <c r="G818" s="162" t="s">
        <v>484</v>
      </c>
      <c r="H818" s="163">
        <v>47.1</v>
      </c>
      <c r="I818" s="164"/>
      <c r="J818" s="163">
        <f>ROUND(I818*H818,3)</f>
        <v>0</v>
      </c>
      <c r="K818" s="161" t="s">
        <v>228</v>
      </c>
      <c r="L818" s="32"/>
      <c r="M818" s="165" t="s">
        <v>0</v>
      </c>
      <c r="N818" s="166" t="s">
        <v>39</v>
      </c>
      <c r="O818" s="55"/>
      <c r="P818" s="167">
        <f>O818*H818</f>
        <v>0</v>
      </c>
      <c r="Q818" s="167">
        <v>5.0000000000000002E-5</v>
      </c>
      <c r="R818" s="167">
        <f>Q818*H818</f>
        <v>2.3550000000000003E-3</v>
      </c>
      <c r="S818" s="167">
        <v>0</v>
      </c>
      <c r="T818" s="168">
        <f>S818*H818</f>
        <v>0</v>
      </c>
      <c r="AR818" s="169" t="s">
        <v>229</v>
      </c>
      <c r="AT818" s="169" t="s">
        <v>224</v>
      </c>
      <c r="AU818" s="169" t="s">
        <v>88</v>
      </c>
      <c r="AY818" s="17" t="s">
        <v>222</v>
      </c>
      <c r="BE818" s="170">
        <f>IF(N818="základná",J818,0)</f>
        <v>0</v>
      </c>
      <c r="BF818" s="170">
        <f>IF(N818="znížená",J818,0)</f>
        <v>0</v>
      </c>
      <c r="BG818" s="170">
        <f>IF(N818="zákl. prenesená",J818,0)</f>
        <v>0</v>
      </c>
      <c r="BH818" s="170">
        <f>IF(N818="zníž. prenesená",J818,0)</f>
        <v>0</v>
      </c>
      <c r="BI818" s="170">
        <f>IF(N818="nulová",J818,0)</f>
        <v>0</v>
      </c>
      <c r="BJ818" s="17" t="s">
        <v>88</v>
      </c>
      <c r="BK818" s="171">
        <f>ROUND(I818*H818,3)</f>
        <v>0</v>
      </c>
      <c r="BL818" s="17" t="s">
        <v>229</v>
      </c>
      <c r="BM818" s="169" t="s">
        <v>1068</v>
      </c>
    </row>
    <row r="819" spans="2:65" s="1" customFormat="1" ht="24" customHeight="1">
      <c r="B819" s="158"/>
      <c r="C819" s="159" t="s">
        <v>1069</v>
      </c>
      <c r="D819" s="159" t="s">
        <v>224</v>
      </c>
      <c r="E819" s="160" t="s">
        <v>1070</v>
      </c>
      <c r="F819" s="161" t="s">
        <v>1071</v>
      </c>
      <c r="G819" s="162" t="s">
        <v>484</v>
      </c>
      <c r="H819" s="163">
        <v>19.3</v>
      </c>
      <c r="I819" s="164"/>
      <c r="J819" s="163">
        <f>ROUND(I819*H819,3)</f>
        <v>0</v>
      </c>
      <c r="K819" s="161" t="s">
        <v>228</v>
      </c>
      <c r="L819" s="32"/>
      <c r="M819" s="165" t="s">
        <v>0</v>
      </c>
      <c r="N819" s="166" t="s">
        <v>39</v>
      </c>
      <c r="O819" s="55"/>
      <c r="P819" s="167">
        <f>O819*H819</f>
        <v>0</v>
      </c>
      <c r="Q819" s="167">
        <v>2.5999999999999998E-4</v>
      </c>
      <c r="R819" s="167">
        <f>Q819*H819</f>
        <v>5.0179999999999999E-3</v>
      </c>
      <c r="S819" s="167">
        <v>0</v>
      </c>
      <c r="T819" s="168">
        <f>S819*H819</f>
        <v>0</v>
      </c>
      <c r="AR819" s="169" t="s">
        <v>229</v>
      </c>
      <c r="AT819" s="169" t="s">
        <v>224</v>
      </c>
      <c r="AU819" s="169" t="s">
        <v>88</v>
      </c>
      <c r="AY819" s="17" t="s">
        <v>222</v>
      </c>
      <c r="BE819" s="170">
        <f>IF(N819="základná",J819,0)</f>
        <v>0</v>
      </c>
      <c r="BF819" s="170">
        <f>IF(N819="znížená",J819,0)</f>
        <v>0</v>
      </c>
      <c r="BG819" s="170">
        <f>IF(N819="zákl. prenesená",J819,0)</f>
        <v>0</v>
      </c>
      <c r="BH819" s="170">
        <f>IF(N819="zníž. prenesená",J819,0)</f>
        <v>0</v>
      </c>
      <c r="BI819" s="170">
        <f>IF(N819="nulová",J819,0)</f>
        <v>0</v>
      </c>
      <c r="BJ819" s="17" t="s">
        <v>88</v>
      </c>
      <c r="BK819" s="171">
        <f>ROUND(I819*H819,3)</f>
        <v>0</v>
      </c>
      <c r="BL819" s="17" t="s">
        <v>229</v>
      </c>
      <c r="BM819" s="169" t="s">
        <v>1072</v>
      </c>
    </row>
    <row r="820" spans="2:65" s="1" customFormat="1" ht="24" customHeight="1">
      <c r="B820" s="158"/>
      <c r="C820" s="159" t="s">
        <v>1073</v>
      </c>
      <c r="D820" s="159" t="s">
        <v>224</v>
      </c>
      <c r="E820" s="160" t="s">
        <v>1074</v>
      </c>
      <c r="F820" s="161" t="s">
        <v>1075</v>
      </c>
      <c r="G820" s="162" t="s">
        <v>304</v>
      </c>
      <c r="H820" s="163">
        <v>2</v>
      </c>
      <c r="I820" s="164"/>
      <c r="J820" s="163">
        <f>ROUND(I820*H820,3)</f>
        <v>0</v>
      </c>
      <c r="K820" s="161" t="s">
        <v>228</v>
      </c>
      <c r="L820" s="32"/>
      <c r="M820" s="165" t="s">
        <v>0</v>
      </c>
      <c r="N820" s="166" t="s">
        <v>39</v>
      </c>
      <c r="O820" s="55"/>
      <c r="P820" s="167">
        <f>O820*H820</f>
        <v>0</v>
      </c>
      <c r="Q820" s="167">
        <v>4.0000000000000002E-4</v>
      </c>
      <c r="R820" s="167">
        <f>Q820*H820</f>
        <v>8.0000000000000004E-4</v>
      </c>
      <c r="S820" s="167">
        <v>0</v>
      </c>
      <c r="T820" s="168">
        <f>S820*H820</f>
        <v>0</v>
      </c>
      <c r="AR820" s="169" t="s">
        <v>229</v>
      </c>
      <c r="AT820" s="169" t="s">
        <v>224</v>
      </c>
      <c r="AU820" s="169" t="s">
        <v>88</v>
      </c>
      <c r="AY820" s="17" t="s">
        <v>222</v>
      </c>
      <c r="BE820" s="170">
        <f>IF(N820="základná",J820,0)</f>
        <v>0</v>
      </c>
      <c r="BF820" s="170">
        <f>IF(N820="znížená",J820,0)</f>
        <v>0</v>
      </c>
      <c r="BG820" s="170">
        <f>IF(N820="zákl. prenesená",J820,0)</f>
        <v>0</v>
      </c>
      <c r="BH820" s="170">
        <f>IF(N820="zníž. prenesená",J820,0)</f>
        <v>0</v>
      </c>
      <c r="BI820" s="170">
        <f>IF(N820="nulová",J820,0)</f>
        <v>0</v>
      </c>
      <c r="BJ820" s="17" t="s">
        <v>88</v>
      </c>
      <c r="BK820" s="171">
        <f>ROUND(I820*H820,3)</f>
        <v>0</v>
      </c>
      <c r="BL820" s="17" t="s">
        <v>229</v>
      </c>
      <c r="BM820" s="169" t="s">
        <v>1076</v>
      </c>
    </row>
    <row r="821" spans="2:65" s="1" customFormat="1" ht="24" customHeight="1">
      <c r="B821" s="158"/>
      <c r="C821" s="196" t="s">
        <v>1077</v>
      </c>
      <c r="D821" s="196" t="s">
        <v>301</v>
      </c>
      <c r="E821" s="197" t="s">
        <v>1078</v>
      </c>
      <c r="F821" s="198" t="s">
        <v>1079</v>
      </c>
      <c r="G821" s="199" t="s">
        <v>400</v>
      </c>
      <c r="H821" s="200">
        <v>2</v>
      </c>
      <c r="I821" s="201"/>
      <c r="J821" s="200">
        <f>ROUND(I821*H821,3)</f>
        <v>0</v>
      </c>
      <c r="K821" s="198" t="s">
        <v>0</v>
      </c>
      <c r="L821" s="202"/>
      <c r="M821" s="203" t="s">
        <v>0</v>
      </c>
      <c r="N821" s="204" t="s">
        <v>39</v>
      </c>
      <c r="O821" s="55"/>
      <c r="P821" s="167">
        <f>O821*H821</f>
        <v>0</v>
      </c>
      <c r="Q821" s="167">
        <v>0</v>
      </c>
      <c r="R821" s="167">
        <f>Q821*H821</f>
        <v>0</v>
      </c>
      <c r="S821" s="167">
        <v>0</v>
      </c>
      <c r="T821" s="168">
        <f>S821*H821</f>
        <v>0</v>
      </c>
      <c r="AR821" s="169" t="s">
        <v>271</v>
      </c>
      <c r="AT821" s="169" t="s">
        <v>301</v>
      </c>
      <c r="AU821" s="169" t="s">
        <v>88</v>
      </c>
      <c r="AY821" s="17" t="s">
        <v>222</v>
      </c>
      <c r="BE821" s="170">
        <f>IF(N821="základná",J821,0)</f>
        <v>0</v>
      </c>
      <c r="BF821" s="170">
        <f>IF(N821="znížená",J821,0)</f>
        <v>0</v>
      </c>
      <c r="BG821" s="170">
        <f>IF(N821="zákl. prenesená",J821,0)</f>
        <v>0</v>
      </c>
      <c r="BH821" s="170">
        <f>IF(N821="zníž. prenesená",J821,0)</f>
        <v>0</v>
      </c>
      <c r="BI821" s="170">
        <f>IF(N821="nulová",J821,0)</f>
        <v>0</v>
      </c>
      <c r="BJ821" s="17" t="s">
        <v>88</v>
      </c>
      <c r="BK821" s="171">
        <f>ROUND(I821*H821,3)</f>
        <v>0</v>
      </c>
      <c r="BL821" s="17" t="s">
        <v>229</v>
      </c>
      <c r="BM821" s="169" t="s">
        <v>1080</v>
      </c>
    </row>
    <row r="822" spans="2:65" s="1" customFormat="1" ht="36" customHeight="1">
      <c r="B822" s="158"/>
      <c r="C822" s="159" t="s">
        <v>1081</v>
      </c>
      <c r="D822" s="159" t="s">
        <v>224</v>
      </c>
      <c r="E822" s="160" t="s">
        <v>1082</v>
      </c>
      <c r="F822" s="161" t="s">
        <v>1083</v>
      </c>
      <c r="G822" s="162" t="s">
        <v>245</v>
      </c>
      <c r="H822" s="163">
        <v>24.138999999999999</v>
      </c>
      <c r="I822" s="164"/>
      <c r="J822" s="163">
        <f>ROUND(I822*H822,3)</f>
        <v>0</v>
      </c>
      <c r="K822" s="161" t="s">
        <v>228</v>
      </c>
      <c r="L822" s="32"/>
      <c r="M822" s="165" t="s">
        <v>0</v>
      </c>
      <c r="N822" s="166" t="s">
        <v>39</v>
      </c>
      <c r="O822" s="55"/>
      <c r="P822" s="167">
        <f>O822*H822</f>
        <v>0</v>
      </c>
      <c r="Q822" s="167">
        <v>0</v>
      </c>
      <c r="R822" s="167">
        <f>Q822*H822</f>
        <v>0</v>
      </c>
      <c r="S822" s="167">
        <v>2.2000000000000002</v>
      </c>
      <c r="T822" s="168">
        <f>S822*H822</f>
        <v>53.105800000000002</v>
      </c>
      <c r="AR822" s="169" t="s">
        <v>229</v>
      </c>
      <c r="AT822" s="169" t="s">
        <v>224</v>
      </c>
      <c r="AU822" s="169" t="s">
        <v>88</v>
      </c>
      <c r="AY822" s="17" t="s">
        <v>222</v>
      </c>
      <c r="BE822" s="170">
        <f>IF(N822="základná",J822,0)</f>
        <v>0</v>
      </c>
      <c r="BF822" s="170">
        <f>IF(N822="znížená",J822,0)</f>
        <v>0</v>
      </c>
      <c r="BG822" s="170">
        <f>IF(N822="zákl. prenesená",J822,0)</f>
        <v>0</v>
      </c>
      <c r="BH822" s="170">
        <f>IF(N822="zníž. prenesená",J822,0)</f>
        <v>0</v>
      </c>
      <c r="BI822" s="170">
        <f>IF(N822="nulová",J822,0)</f>
        <v>0</v>
      </c>
      <c r="BJ822" s="17" t="s">
        <v>88</v>
      </c>
      <c r="BK822" s="171">
        <f>ROUND(I822*H822,3)</f>
        <v>0</v>
      </c>
      <c r="BL822" s="17" t="s">
        <v>229</v>
      </c>
      <c r="BM822" s="169" t="s">
        <v>1084</v>
      </c>
    </row>
    <row r="823" spans="2:65" s="12" customFormat="1" ht="11.25">
      <c r="B823" s="172"/>
      <c r="D823" s="173" t="s">
        <v>231</v>
      </c>
      <c r="E823" s="174" t="s">
        <v>0</v>
      </c>
      <c r="F823" s="175" t="s">
        <v>1085</v>
      </c>
      <c r="H823" s="174" t="s">
        <v>0</v>
      </c>
      <c r="I823" s="176"/>
      <c r="L823" s="172"/>
      <c r="M823" s="177"/>
      <c r="N823" s="178"/>
      <c r="O823" s="178"/>
      <c r="P823" s="178"/>
      <c r="Q823" s="178"/>
      <c r="R823" s="178"/>
      <c r="S823" s="178"/>
      <c r="T823" s="179"/>
      <c r="AT823" s="174" t="s">
        <v>231</v>
      </c>
      <c r="AU823" s="174" t="s">
        <v>88</v>
      </c>
      <c r="AV823" s="12" t="s">
        <v>81</v>
      </c>
      <c r="AW823" s="12" t="s">
        <v>28</v>
      </c>
      <c r="AX823" s="12" t="s">
        <v>73</v>
      </c>
      <c r="AY823" s="174" t="s">
        <v>222</v>
      </c>
    </row>
    <row r="824" spans="2:65" s="12" customFormat="1" ht="11.25">
      <c r="B824" s="172"/>
      <c r="D824" s="173" t="s">
        <v>231</v>
      </c>
      <c r="E824" s="174" t="s">
        <v>0</v>
      </c>
      <c r="F824" s="175" t="s">
        <v>1086</v>
      </c>
      <c r="H824" s="174" t="s">
        <v>0</v>
      </c>
      <c r="I824" s="176"/>
      <c r="L824" s="172"/>
      <c r="M824" s="177"/>
      <c r="N824" s="178"/>
      <c r="O824" s="178"/>
      <c r="P824" s="178"/>
      <c r="Q824" s="178"/>
      <c r="R824" s="178"/>
      <c r="S824" s="178"/>
      <c r="T824" s="179"/>
      <c r="AT824" s="174" t="s">
        <v>231</v>
      </c>
      <c r="AU824" s="174" t="s">
        <v>88</v>
      </c>
      <c r="AV824" s="12" t="s">
        <v>81</v>
      </c>
      <c r="AW824" s="12" t="s">
        <v>28</v>
      </c>
      <c r="AX824" s="12" t="s">
        <v>73</v>
      </c>
      <c r="AY824" s="174" t="s">
        <v>222</v>
      </c>
    </row>
    <row r="825" spans="2:65" s="13" customFormat="1" ht="11.25">
      <c r="B825" s="180"/>
      <c r="D825" s="173" t="s">
        <v>231</v>
      </c>
      <c r="E825" s="181" t="s">
        <v>0</v>
      </c>
      <c r="F825" s="182" t="s">
        <v>1087</v>
      </c>
      <c r="H825" s="183">
        <v>5.3330000000000002</v>
      </c>
      <c r="I825" s="184"/>
      <c r="L825" s="180"/>
      <c r="M825" s="185"/>
      <c r="N825" s="186"/>
      <c r="O825" s="186"/>
      <c r="P825" s="186"/>
      <c r="Q825" s="186"/>
      <c r="R825" s="186"/>
      <c r="S825" s="186"/>
      <c r="T825" s="187"/>
      <c r="AT825" s="181" t="s">
        <v>231</v>
      </c>
      <c r="AU825" s="181" t="s">
        <v>88</v>
      </c>
      <c r="AV825" s="13" t="s">
        <v>88</v>
      </c>
      <c r="AW825" s="13" t="s">
        <v>28</v>
      </c>
      <c r="AX825" s="13" t="s">
        <v>73</v>
      </c>
      <c r="AY825" s="181" t="s">
        <v>222</v>
      </c>
    </row>
    <row r="826" spans="2:65" s="13" customFormat="1" ht="11.25">
      <c r="B826" s="180"/>
      <c r="D826" s="173" t="s">
        <v>231</v>
      </c>
      <c r="E826" s="181" t="s">
        <v>0</v>
      </c>
      <c r="F826" s="182" t="s">
        <v>1088</v>
      </c>
      <c r="H826" s="183">
        <v>4.3920000000000003</v>
      </c>
      <c r="I826" s="184"/>
      <c r="L826" s="180"/>
      <c r="M826" s="185"/>
      <c r="N826" s="186"/>
      <c r="O826" s="186"/>
      <c r="P826" s="186"/>
      <c r="Q826" s="186"/>
      <c r="R826" s="186"/>
      <c r="S826" s="186"/>
      <c r="T826" s="187"/>
      <c r="AT826" s="181" t="s">
        <v>231</v>
      </c>
      <c r="AU826" s="181" t="s">
        <v>88</v>
      </c>
      <c r="AV826" s="13" t="s">
        <v>88</v>
      </c>
      <c r="AW826" s="13" t="s">
        <v>28</v>
      </c>
      <c r="AX826" s="13" t="s">
        <v>73</v>
      </c>
      <c r="AY826" s="181" t="s">
        <v>222</v>
      </c>
    </row>
    <row r="827" spans="2:65" s="12" customFormat="1" ht="11.25">
      <c r="B827" s="172"/>
      <c r="D827" s="173" t="s">
        <v>231</v>
      </c>
      <c r="E827" s="174" t="s">
        <v>0</v>
      </c>
      <c r="F827" s="175" t="s">
        <v>1089</v>
      </c>
      <c r="H827" s="174" t="s">
        <v>0</v>
      </c>
      <c r="I827" s="176"/>
      <c r="L827" s="172"/>
      <c r="M827" s="177"/>
      <c r="N827" s="178"/>
      <c r="O827" s="178"/>
      <c r="P827" s="178"/>
      <c r="Q827" s="178"/>
      <c r="R827" s="178"/>
      <c r="S827" s="178"/>
      <c r="T827" s="179"/>
      <c r="AT827" s="174" t="s">
        <v>231</v>
      </c>
      <c r="AU827" s="174" t="s">
        <v>88</v>
      </c>
      <c r="AV827" s="12" t="s">
        <v>81</v>
      </c>
      <c r="AW827" s="12" t="s">
        <v>28</v>
      </c>
      <c r="AX827" s="12" t="s">
        <v>73</v>
      </c>
      <c r="AY827" s="174" t="s">
        <v>222</v>
      </c>
    </row>
    <row r="828" spans="2:65" s="12" customFormat="1" ht="11.25">
      <c r="B828" s="172"/>
      <c r="D828" s="173" t="s">
        <v>231</v>
      </c>
      <c r="E828" s="174" t="s">
        <v>0</v>
      </c>
      <c r="F828" s="175" t="s">
        <v>1090</v>
      </c>
      <c r="H828" s="174" t="s">
        <v>0</v>
      </c>
      <c r="I828" s="176"/>
      <c r="L828" s="172"/>
      <c r="M828" s="177"/>
      <c r="N828" s="178"/>
      <c r="O828" s="178"/>
      <c r="P828" s="178"/>
      <c r="Q828" s="178"/>
      <c r="R828" s="178"/>
      <c r="S828" s="178"/>
      <c r="T828" s="179"/>
      <c r="AT828" s="174" t="s">
        <v>231</v>
      </c>
      <c r="AU828" s="174" t="s">
        <v>88</v>
      </c>
      <c r="AV828" s="12" t="s">
        <v>81</v>
      </c>
      <c r="AW828" s="12" t="s">
        <v>28</v>
      </c>
      <c r="AX828" s="12" t="s">
        <v>73</v>
      </c>
      <c r="AY828" s="174" t="s">
        <v>222</v>
      </c>
    </row>
    <row r="829" spans="2:65" s="13" customFormat="1" ht="11.25">
      <c r="B829" s="180"/>
      <c r="D829" s="173" t="s">
        <v>231</v>
      </c>
      <c r="E829" s="181" t="s">
        <v>0</v>
      </c>
      <c r="F829" s="182" t="s">
        <v>1091</v>
      </c>
      <c r="H829" s="183">
        <v>10.904</v>
      </c>
      <c r="I829" s="184"/>
      <c r="L829" s="180"/>
      <c r="M829" s="185"/>
      <c r="N829" s="186"/>
      <c r="O829" s="186"/>
      <c r="P829" s="186"/>
      <c r="Q829" s="186"/>
      <c r="R829" s="186"/>
      <c r="S829" s="186"/>
      <c r="T829" s="187"/>
      <c r="AT829" s="181" t="s">
        <v>231</v>
      </c>
      <c r="AU829" s="181" t="s">
        <v>88</v>
      </c>
      <c r="AV829" s="13" t="s">
        <v>88</v>
      </c>
      <c r="AW829" s="13" t="s">
        <v>28</v>
      </c>
      <c r="AX829" s="13" t="s">
        <v>73</v>
      </c>
      <c r="AY829" s="181" t="s">
        <v>222</v>
      </c>
    </row>
    <row r="830" spans="2:65" s="13" customFormat="1" ht="11.25">
      <c r="B830" s="180"/>
      <c r="D830" s="173" t="s">
        <v>231</v>
      </c>
      <c r="E830" s="181" t="s">
        <v>0</v>
      </c>
      <c r="F830" s="182" t="s">
        <v>1092</v>
      </c>
      <c r="H830" s="183">
        <v>3.51</v>
      </c>
      <c r="I830" s="184"/>
      <c r="L830" s="180"/>
      <c r="M830" s="185"/>
      <c r="N830" s="186"/>
      <c r="O830" s="186"/>
      <c r="P830" s="186"/>
      <c r="Q830" s="186"/>
      <c r="R830" s="186"/>
      <c r="S830" s="186"/>
      <c r="T830" s="187"/>
      <c r="AT830" s="181" t="s">
        <v>231</v>
      </c>
      <c r="AU830" s="181" t="s">
        <v>88</v>
      </c>
      <c r="AV830" s="13" t="s">
        <v>88</v>
      </c>
      <c r="AW830" s="13" t="s">
        <v>28</v>
      </c>
      <c r="AX830" s="13" t="s">
        <v>73</v>
      </c>
      <c r="AY830" s="181" t="s">
        <v>222</v>
      </c>
    </row>
    <row r="831" spans="2:65" s="14" customFormat="1" ht="11.25">
      <c r="B831" s="188"/>
      <c r="D831" s="173" t="s">
        <v>231</v>
      </c>
      <c r="E831" s="189" t="s">
        <v>0</v>
      </c>
      <c r="F831" s="190" t="s">
        <v>238</v>
      </c>
      <c r="H831" s="191">
        <v>24.138999999999999</v>
      </c>
      <c r="I831" s="192"/>
      <c r="L831" s="188"/>
      <c r="M831" s="193"/>
      <c r="N831" s="194"/>
      <c r="O831" s="194"/>
      <c r="P831" s="194"/>
      <c r="Q831" s="194"/>
      <c r="R831" s="194"/>
      <c r="S831" s="194"/>
      <c r="T831" s="195"/>
      <c r="AT831" s="189" t="s">
        <v>231</v>
      </c>
      <c r="AU831" s="189" t="s">
        <v>88</v>
      </c>
      <c r="AV831" s="14" t="s">
        <v>229</v>
      </c>
      <c r="AW831" s="14" t="s">
        <v>28</v>
      </c>
      <c r="AX831" s="14" t="s">
        <v>81</v>
      </c>
      <c r="AY831" s="189" t="s">
        <v>222</v>
      </c>
    </row>
    <row r="832" spans="2:65" s="1" customFormat="1" ht="36" customHeight="1">
      <c r="B832" s="158"/>
      <c r="C832" s="159" t="s">
        <v>1093</v>
      </c>
      <c r="D832" s="159" t="s">
        <v>224</v>
      </c>
      <c r="E832" s="160" t="s">
        <v>1094</v>
      </c>
      <c r="F832" s="161" t="s">
        <v>1095</v>
      </c>
      <c r="G832" s="162" t="s">
        <v>227</v>
      </c>
      <c r="H832" s="163">
        <v>18.693999999999999</v>
      </c>
      <c r="I832" s="164"/>
      <c r="J832" s="163">
        <f>ROUND(I832*H832,3)</f>
        <v>0</v>
      </c>
      <c r="K832" s="161" t="s">
        <v>228</v>
      </c>
      <c r="L832" s="32"/>
      <c r="M832" s="165" t="s">
        <v>0</v>
      </c>
      <c r="N832" s="166" t="s">
        <v>39</v>
      </c>
      <c r="O832" s="55"/>
      <c r="P832" s="167">
        <f>O832*H832</f>
        <v>0</v>
      </c>
      <c r="Q832" s="167">
        <v>0</v>
      </c>
      <c r="R832" s="167">
        <f>Q832*H832</f>
        <v>0</v>
      </c>
      <c r="S832" s="167">
        <v>0.19600000000000001</v>
      </c>
      <c r="T832" s="168">
        <f>S832*H832</f>
        <v>3.6640239999999999</v>
      </c>
      <c r="AR832" s="169" t="s">
        <v>229</v>
      </c>
      <c r="AT832" s="169" t="s">
        <v>224</v>
      </c>
      <c r="AU832" s="169" t="s">
        <v>88</v>
      </c>
      <c r="AY832" s="17" t="s">
        <v>222</v>
      </c>
      <c r="BE832" s="170">
        <f>IF(N832="základná",J832,0)</f>
        <v>0</v>
      </c>
      <c r="BF832" s="170">
        <f>IF(N832="znížená",J832,0)</f>
        <v>0</v>
      </c>
      <c r="BG832" s="170">
        <f>IF(N832="zákl. prenesená",J832,0)</f>
        <v>0</v>
      </c>
      <c r="BH832" s="170">
        <f>IF(N832="zníž. prenesená",J832,0)</f>
        <v>0</v>
      </c>
      <c r="BI832" s="170">
        <f>IF(N832="nulová",J832,0)</f>
        <v>0</v>
      </c>
      <c r="BJ832" s="17" t="s">
        <v>88</v>
      </c>
      <c r="BK832" s="171">
        <f>ROUND(I832*H832,3)</f>
        <v>0</v>
      </c>
      <c r="BL832" s="17" t="s">
        <v>229</v>
      </c>
      <c r="BM832" s="169" t="s">
        <v>1096</v>
      </c>
    </row>
    <row r="833" spans="2:65" s="12" customFormat="1" ht="11.25">
      <c r="B833" s="172"/>
      <c r="D833" s="173" t="s">
        <v>231</v>
      </c>
      <c r="E833" s="174" t="s">
        <v>0</v>
      </c>
      <c r="F833" s="175" t="s">
        <v>1097</v>
      </c>
      <c r="H833" s="174" t="s">
        <v>0</v>
      </c>
      <c r="I833" s="176"/>
      <c r="L833" s="172"/>
      <c r="M833" s="177"/>
      <c r="N833" s="178"/>
      <c r="O833" s="178"/>
      <c r="P833" s="178"/>
      <c r="Q833" s="178"/>
      <c r="R833" s="178"/>
      <c r="S833" s="178"/>
      <c r="T833" s="179"/>
      <c r="AT833" s="174" t="s">
        <v>231</v>
      </c>
      <c r="AU833" s="174" t="s">
        <v>88</v>
      </c>
      <c r="AV833" s="12" t="s">
        <v>81</v>
      </c>
      <c r="AW833" s="12" t="s">
        <v>28</v>
      </c>
      <c r="AX833" s="12" t="s">
        <v>73</v>
      </c>
      <c r="AY833" s="174" t="s">
        <v>222</v>
      </c>
    </row>
    <row r="834" spans="2:65" s="13" customFormat="1" ht="11.25">
      <c r="B834" s="180"/>
      <c r="D834" s="173" t="s">
        <v>231</v>
      </c>
      <c r="E834" s="181" t="s">
        <v>0</v>
      </c>
      <c r="F834" s="182" t="s">
        <v>1098</v>
      </c>
      <c r="H834" s="183">
        <v>5.6719999999999997</v>
      </c>
      <c r="I834" s="184"/>
      <c r="L834" s="180"/>
      <c r="M834" s="185"/>
      <c r="N834" s="186"/>
      <c r="O834" s="186"/>
      <c r="P834" s="186"/>
      <c r="Q834" s="186"/>
      <c r="R834" s="186"/>
      <c r="S834" s="186"/>
      <c r="T834" s="187"/>
      <c r="AT834" s="181" t="s">
        <v>231</v>
      </c>
      <c r="AU834" s="181" t="s">
        <v>88</v>
      </c>
      <c r="AV834" s="13" t="s">
        <v>88</v>
      </c>
      <c r="AW834" s="13" t="s">
        <v>28</v>
      </c>
      <c r="AX834" s="13" t="s">
        <v>73</v>
      </c>
      <c r="AY834" s="181" t="s">
        <v>222</v>
      </c>
    </row>
    <row r="835" spans="2:65" s="13" customFormat="1" ht="11.25">
      <c r="B835" s="180"/>
      <c r="D835" s="173" t="s">
        <v>231</v>
      </c>
      <c r="E835" s="181" t="s">
        <v>0</v>
      </c>
      <c r="F835" s="182" t="s">
        <v>1099</v>
      </c>
      <c r="H835" s="183">
        <v>1.998</v>
      </c>
      <c r="I835" s="184"/>
      <c r="L835" s="180"/>
      <c r="M835" s="185"/>
      <c r="N835" s="186"/>
      <c r="O835" s="186"/>
      <c r="P835" s="186"/>
      <c r="Q835" s="186"/>
      <c r="R835" s="186"/>
      <c r="S835" s="186"/>
      <c r="T835" s="187"/>
      <c r="AT835" s="181" t="s">
        <v>231</v>
      </c>
      <c r="AU835" s="181" t="s">
        <v>88</v>
      </c>
      <c r="AV835" s="13" t="s">
        <v>88</v>
      </c>
      <c r="AW835" s="13" t="s">
        <v>28</v>
      </c>
      <c r="AX835" s="13" t="s">
        <v>73</v>
      </c>
      <c r="AY835" s="181" t="s">
        <v>222</v>
      </c>
    </row>
    <row r="836" spans="2:65" s="13" customFormat="1" ht="11.25">
      <c r="B836" s="180"/>
      <c r="D836" s="173" t="s">
        <v>231</v>
      </c>
      <c r="E836" s="181" t="s">
        <v>0</v>
      </c>
      <c r="F836" s="182" t="s">
        <v>1100</v>
      </c>
      <c r="H836" s="183">
        <v>3.75</v>
      </c>
      <c r="I836" s="184"/>
      <c r="L836" s="180"/>
      <c r="M836" s="185"/>
      <c r="N836" s="186"/>
      <c r="O836" s="186"/>
      <c r="P836" s="186"/>
      <c r="Q836" s="186"/>
      <c r="R836" s="186"/>
      <c r="S836" s="186"/>
      <c r="T836" s="187"/>
      <c r="AT836" s="181" t="s">
        <v>231</v>
      </c>
      <c r="AU836" s="181" t="s">
        <v>88</v>
      </c>
      <c r="AV836" s="13" t="s">
        <v>88</v>
      </c>
      <c r="AW836" s="13" t="s">
        <v>28</v>
      </c>
      <c r="AX836" s="13" t="s">
        <v>73</v>
      </c>
      <c r="AY836" s="181" t="s">
        <v>222</v>
      </c>
    </row>
    <row r="837" spans="2:65" s="13" customFormat="1" ht="11.25">
      <c r="B837" s="180"/>
      <c r="D837" s="173" t="s">
        <v>231</v>
      </c>
      <c r="E837" s="181" t="s">
        <v>0</v>
      </c>
      <c r="F837" s="182" t="s">
        <v>1101</v>
      </c>
      <c r="H837" s="183">
        <v>1.5</v>
      </c>
      <c r="I837" s="184"/>
      <c r="L837" s="180"/>
      <c r="M837" s="185"/>
      <c r="N837" s="186"/>
      <c r="O837" s="186"/>
      <c r="P837" s="186"/>
      <c r="Q837" s="186"/>
      <c r="R837" s="186"/>
      <c r="S837" s="186"/>
      <c r="T837" s="187"/>
      <c r="AT837" s="181" t="s">
        <v>231</v>
      </c>
      <c r="AU837" s="181" t="s">
        <v>88</v>
      </c>
      <c r="AV837" s="13" t="s">
        <v>88</v>
      </c>
      <c r="AW837" s="13" t="s">
        <v>28</v>
      </c>
      <c r="AX837" s="13" t="s">
        <v>73</v>
      </c>
      <c r="AY837" s="181" t="s">
        <v>222</v>
      </c>
    </row>
    <row r="838" spans="2:65" s="13" customFormat="1" ht="11.25">
      <c r="B838" s="180"/>
      <c r="D838" s="173" t="s">
        <v>231</v>
      </c>
      <c r="E838" s="181" t="s">
        <v>0</v>
      </c>
      <c r="F838" s="182" t="s">
        <v>1102</v>
      </c>
      <c r="H838" s="183">
        <v>1.3640000000000001</v>
      </c>
      <c r="I838" s="184"/>
      <c r="L838" s="180"/>
      <c r="M838" s="185"/>
      <c r="N838" s="186"/>
      <c r="O838" s="186"/>
      <c r="P838" s="186"/>
      <c r="Q838" s="186"/>
      <c r="R838" s="186"/>
      <c r="S838" s="186"/>
      <c r="T838" s="187"/>
      <c r="AT838" s="181" t="s">
        <v>231</v>
      </c>
      <c r="AU838" s="181" t="s">
        <v>88</v>
      </c>
      <c r="AV838" s="13" t="s">
        <v>88</v>
      </c>
      <c r="AW838" s="13" t="s">
        <v>28</v>
      </c>
      <c r="AX838" s="13" t="s">
        <v>73</v>
      </c>
      <c r="AY838" s="181" t="s">
        <v>222</v>
      </c>
    </row>
    <row r="839" spans="2:65" s="13" customFormat="1" ht="11.25">
      <c r="B839" s="180"/>
      <c r="D839" s="173" t="s">
        <v>231</v>
      </c>
      <c r="E839" s="181" t="s">
        <v>0</v>
      </c>
      <c r="F839" s="182" t="s">
        <v>1103</v>
      </c>
      <c r="H839" s="183">
        <v>1.71</v>
      </c>
      <c r="I839" s="184"/>
      <c r="L839" s="180"/>
      <c r="M839" s="185"/>
      <c r="N839" s="186"/>
      <c r="O839" s="186"/>
      <c r="P839" s="186"/>
      <c r="Q839" s="186"/>
      <c r="R839" s="186"/>
      <c r="S839" s="186"/>
      <c r="T839" s="187"/>
      <c r="AT839" s="181" t="s">
        <v>231</v>
      </c>
      <c r="AU839" s="181" t="s">
        <v>88</v>
      </c>
      <c r="AV839" s="13" t="s">
        <v>88</v>
      </c>
      <c r="AW839" s="13" t="s">
        <v>28</v>
      </c>
      <c r="AX839" s="13" t="s">
        <v>73</v>
      </c>
      <c r="AY839" s="181" t="s">
        <v>222</v>
      </c>
    </row>
    <row r="840" spans="2:65" s="13" customFormat="1" ht="11.25">
      <c r="B840" s="180"/>
      <c r="D840" s="173" t="s">
        <v>231</v>
      </c>
      <c r="E840" s="181" t="s">
        <v>0</v>
      </c>
      <c r="F840" s="182" t="s">
        <v>1104</v>
      </c>
      <c r="H840" s="183">
        <v>2.7</v>
      </c>
      <c r="I840" s="184"/>
      <c r="L840" s="180"/>
      <c r="M840" s="185"/>
      <c r="N840" s="186"/>
      <c r="O840" s="186"/>
      <c r="P840" s="186"/>
      <c r="Q840" s="186"/>
      <c r="R840" s="186"/>
      <c r="S840" s="186"/>
      <c r="T840" s="187"/>
      <c r="AT840" s="181" t="s">
        <v>231</v>
      </c>
      <c r="AU840" s="181" t="s">
        <v>88</v>
      </c>
      <c r="AV840" s="13" t="s">
        <v>88</v>
      </c>
      <c r="AW840" s="13" t="s">
        <v>28</v>
      </c>
      <c r="AX840" s="13" t="s">
        <v>73</v>
      </c>
      <c r="AY840" s="181" t="s">
        <v>222</v>
      </c>
    </row>
    <row r="841" spans="2:65" s="14" customFormat="1" ht="11.25">
      <c r="B841" s="188"/>
      <c r="D841" s="173" t="s">
        <v>231</v>
      </c>
      <c r="E841" s="189" t="s">
        <v>0</v>
      </c>
      <c r="F841" s="190" t="s">
        <v>238</v>
      </c>
      <c r="H841" s="191">
        <v>18.693999999999999</v>
      </c>
      <c r="I841" s="192"/>
      <c r="L841" s="188"/>
      <c r="M841" s="193"/>
      <c r="N841" s="194"/>
      <c r="O841" s="194"/>
      <c r="P841" s="194"/>
      <c r="Q841" s="194"/>
      <c r="R841" s="194"/>
      <c r="S841" s="194"/>
      <c r="T841" s="195"/>
      <c r="AT841" s="189" t="s">
        <v>231</v>
      </c>
      <c r="AU841" s="189" t="s">
        <v>88</v>
      </c>
      <c r="AV841" s="14" t="s">
        <v>229</v>
      </c>
      <c r="AW841" s="14" t="s">
        <v>28</v>
      </c>
      <c r="AX841" s="14" t="s">
        <v>81</v>
      </c>
      <c r="AY841" s="189" t="s">
        <v>222</v>
      </c>
    </row>
    <row r="842" spans="2:65" s="1" customFormat="1" ht="36" customHeight="1">
      <c r="B842" s="158"/>
      <c r="C842" s="159" t="s">
        <v>1105</v>
      </c>
      <c r="D842" s="159" t="s">
        <v>224</v>
      </c>
      <c r="E842" s="160" t="s">
        <v>1106</v>
      </c>
      <c r="F842" s="161" t="s">
        <v>1107</v>
      </c>
      <c r="G842" s="162" t="s">
        <v>245</v>
      </c>
      <c r="H842" s="163">
        <v>4.03</v>
      </c>
      <c r="I842" s="164"/>
      <c r="J842" s="163">
        <f>ROUND(I842*H842,3)</f>
        <v>0</v>
      </c>
      <c r="K842" s="161" t="s">
        <v>228</v>
      </c>
      <c r="L842" s="32"/>
      <c r="M842" s="165" t="s">
        <v>0</v>
      </c>
      <c r="N842" s="166" t="s">
        <v>39</v>
      </c>
      <c r="O842" s="55"/>
      <c r="P842" s="167">
        <f>O842*H842</f>
        <v>0</v>
      </c>
      <c r="Q842" s="167">
        <v>0</v>
      </c>
      <c r="R842" s="167">
        <f>Q842*H842</f>
        <v>0</v>
      </c>
      <c r="S842" s="167">
        <v>1.905</v>
      </c>
      <c r="T842" s="168">
        <f>S842*H842</f>
        <v>7.6771500000000001</v>
      </c>
      <c r="AR842" s="169" t="s">
        <v>229</v>
      </c>
      <c r="AT842" s="169" t="s">
        <v>224</v>
      </c>
      <c r="AU842" s="169" t="s">
        <v>88</v>
      </c>
      <c r="AY842" s="17" t="s">
        <v>222</v>
      </c>
      <c r="BE842" s="170">
        <f>IF(N842="základná",J842,0)</f>
        <v>0</v>
      </c>
      <c r="BF842" s="170">
        <f>IF(N842="znížená",J842,0)</f>
        <v>0</v>
      </c>
      <c r="BG842" s="170">
        <f>IF(N842="zákl. prenesená",J842,0)</f>
        <v>0</v>
      </c>
      <c r="BH842" s="170">
        <f>IF(N842="zníž. prenesená",J842,0)</f>
        <v>0</v>
      </c>
      <c r="BI842" s="170">
        <f>IF(N842="nulová",J842,0)</f>
        <v>0</v>
      </c>
      <c r="BJ842" s="17" t="s">
        <v>88</v>
      </c>
      <c r="BK842" s="171">
        <f>ROUND(I842*H842,3)</f>
        <v>0</v>
      </c>
      <c r="BL842" s="17" t="s">
        <v>229</v>
      </c>
      <c r="BM842" s="169" t="s">
        <v>1108</v>
      </c>
    </row>
    <row r="843" spans="2:65" s="12" customFormat="1" ht="11.25">
      <c r="B843" s="172"/>
      <c r="D843" s="173" t="s">
        <v>231</v>
      </c>
      <c r="E843" s="174" t="s">
        <v>0</v>
      </c>
      <c r="F843" s="175" t="s">
        <v>1109</v>
      </c>
      <c r="H843" s="174" t="s">
        <v>0</v>
      </c>
      <c r="I843" s="176"/>
      <c r="L843" s="172"/>
      <c r="M843" s="177"/>
      <c r="N843" s="178"/>
      <c r="O843" s="178"/>
      <c r="P843" s="178"/>
      <c r="Q843" s="178"/>
      <c r="R843" s="178"/>
      <c r="S843" s="178"/>
      <c r="T843" s="179"/>
      <c r="AT843" s="174" t="s">
        <v>231</v>
      </c>
      <c r="AU843" s="174" t="s">
        <v>88</v>
      </c>
      <c r="AV843" s="12" t="s">
        <v>81</v>
      </c>
      <c r="AW843" s="12" t="s">
        <v>28</v>
      </c>
      <c r="AX843" s="12" t="s">
        <v>73</v>
      </c>
      <c r="AY843" s="174" t="s">
        <v>222</v>
      </c>
    </row>
    <row r="844" spans="2:65" s="13" customFormat="1" ht="11.25">
      <c r="B844" s="180"/>
      <c r="D844" s="173" t="s">
        <v>231</v>
      </c>
      <c r="E844" s="181" t="s">
        <v>0</v>
      </c>
      <c r="F844" s="182" t="s">
        <v>1110</v>
      </c>
      <c r="H844" s="183">
        <v>2.573</v>
      </c>
      <c r="I844" s="184"/>
      <c r="L844" s="180"/>
      <c r="M844" s="185"/>
      <c r="N844" s="186"/>
      <c r="O844" s="186"/>
      <c r="P844" s="186"/>
      <c r="Q844" s="186"/>
      <c r="R844" s="186"/>
      <c r="S844" s="186"/>
      <c r="T844" s="187"/>
      <c r="AT844" s="181" t="s">
        <v>231</v>
      </c>
      <c r="AU844" s="181" t="s">
        <v>88</v>
      </c>
      <c r="AV844" s="13" t="s">
        <v>88</v>
      </c>
      <c r="AW844" s="13" t="s">
        <v>28</v>
      </c>
      <c r="AX844" s="13" t="s">
        <v>73</v>
      </c>
      <c r="AY844" s="181" t="s">
        <v>222</v>
      </c>
    </row>
    <row r="845" spans="2:65" s="13" customFormat="1" ht="11.25">
      <c r="B845" s="180"/>
      <c r="D845" s="173" t="s">
        <v>231</v>
      </c>
      <c r="E845" s="181" t="s">
        <v>0</v>
      </c>
      <c r="F845" s="182" t="s">
        <v>1111</v>
      </c>
      <c r="H845" s="183">
        <v>0.88100000000000001</v>
      </c>
      <c r="I845" s="184"/>
      <c r="L845" s="180"/>
      <c r="M845" s="185"/>
      <c r="N845" s="186"/>
      <c r="O845" s="186"/>
      <c r="P845" s="186"/>
      <c r="Q845" s="186"/>
      <c r="R845" s="186"/>
      <c r="S845" s="186"/>
      <c r="T845" s="187"/>
      <c r="AT845" s="181" t="s">
        <v>231</v>
      </c>
      <c r="AU845" s="181" t="s">
        <v>88</v>
      </c>
      <c r="AV845" s="13" t="s">
        <v>88</v>
      </c>
      <c r="AW845" s="13" t="s">
        <v>28</v>
      </c>
      <c r="AX845" s="13" t="s">
        <v>73</v>
      </c>
      <c r="AY845" s="181" t="s">
        <v>222</v>
      </c>
    </row>
    <row r="846" spans="2:65" s="13" customFormat="1" ht="11.25">
      <c r="B846" s="180"/>
      <c r="D846" s="173" t="s">
        <v>231</v>
      </c>
      <c r="E846" s="181" t="s">
        <v>0</v>
      </c>
      <c r="F846" s="182" t="s">
        <v>1112</v>
      </c>
      <c r="H846" s="183">
        <v>0.57599999999999996</v>
      </c>
      <c r="I846" s="184"/>
      <c r="L846" s="180"/>
      <c r="M846" s="185"/>
      <c r="N846" s="186"/>
      <c r="O846" s="186"/>
      <c r="P846" s="186"/>
      <c r="Q846" s="186"/>
      <c r="R846" s="186"/>
      <c r="S846" s="186"/>
      <c r="T846" s="187"/>
      <c r="AT846" s="181" t="s">
        <v>231</v>
      </c>
      <c r="AU846" s="181" t="s">
        <v>88</v>
      </c>
      <c r="AV846" s="13" t="s">
        <v>88</v>
      </c>
      <c r="AW846" s="13" t="s">
        <v>28</v>
      </c>
      <c r="AX846" s="13" t="s">
        <v>73</v>
      </c>
      <c r="AY846" s="181" t="s">
        <v>222</v>
      </c>
    </row>
    <row r="847" spans="2:65" s="14" customFormat="1" ht="11.25">
      <c r="B847" s="188"/>
      <c r="D847" s="173" t="s">
        <v>231</v>
      </c>
      <c r="E847" s="189" t="s">
        <v>0</v>
      </c>
      <c r="F847" s="190" t="s">
        <v>238</v>
      </c>
      <c r="H847" s="191">
        <v>4.03</v>
      </c>
      <c r="I847" s="192"/>
      <c r="L847" s="188"/>
      <c r="M847" s="193"/>
      <c r="N847" s="194"/>
      <c r="O847" s="194"/>
      <c r="P847" s="194"/>
      <c r="Q847" s="194"/>
      <c r="R847" s="194"/>
      <c r="S847" s="194"/>
      <c r="T847" s="195"/>
      <c r="AT847" s="189" t="s">
        <v>231</v>
      </c>
      <c r="AU847" s="189" t="s">
        <v>88</v>
      </c>
      <c r="AV847" s="14" t="s">
        <v>229</v>
      </c>
      <c r="AW847" s="14" t="s">
        <v>28</v>
      </c>
      <c r="AX847" s="14" t="s">
        <v>81</v>
      </c>
      <c r="AY847" s="189" t="s">
        <v>222</v>
      </c>
    </row>
    <row r="848" spans="2:65" s="1" customFormat="1" ht="24" customHeight="1">
      <c r="B848" s="158"/>
      <c r="C848" s="159" t="s">
        <v>1113</v>
      </c>
      <c r="D848" s="159" t="s">
        <v>224</v>
      </c>
      <c r="E848" s="160" t="s">
        <v>1114</v>
      </c>
      <c r="F848" s="161" t="s">
        <v>1115</v>
      </c>
      <c r="G848" s="162" t="s">
        <v>484</v>
      </c>
      <c r="H848" s="163">
        <v>5</v>
      </c>
      <c r="I848" s="164"/>
      <c r="J848" s="163">
        <f>ROUND(I848*H848,3)</f>
        <v>0</v>
      </c>
      <c r="K848" s="161" t="s">
        <v>228</v>
      </c>
      <c r="L848" s="32"/>
      <c r="M848" s="165" t="s">
        <v>0</v>
      </c>
      <c r="N848" s="166" t="s">
        <v>39</v>
      </c>
      <c r="O848" s="55"/>
      <c r="P848" s="167">
        <f>O848*H848</f>
        <v>0</v>
      </c>
      <c r="Q848" s="167">
        <v>0</v>
      </c>
      <c r="R848" s="167">
        <f>Q848*H848</f>
        <v>0</v>
      </c>
      <c r="S848" s="167">
        <v>7.0000000000000007E-2</v>
      </c>
      <c r="T848" s="168">
        <f>S848*H848</f>
        <v>0.35000000000000003</v>
      </c>
      <c r="AR848" s="169" t="s">
        <v>229</v>
      </c>
      <c r="AT848" s="169" t="s">
        <v>224</v>
      </c>
      <c r="AU848" s="169" t="s">
        <v>88</v>
      </c>
      <c r="AY848" s="17" t="s">
        <v>222</v>
      </c>
      <c r="BE848" s="170">
        <f>IF(N848="základná",J848,0)</f>
        <v>0</v>
      </c>
      <c r="BF848" s="170">
        <f>IF(N848="znížená",J848,0)</f>
        <v>0</v>
      </c>
      <c r="BG848" s="170">
        <f>IF(N848="zákl. prenesená",J848,0)</f>
        <v>0</v>
      </c>
      <c r="BH848" s="170">
        <f>IF(N848="zníž. prenesená",J848,0)</f>
        <v>0</v>
      </c>
      <c r="BI848" s="170">
        <f>IF(N848="nulová",J848,0)</f>
        <v>0</v>
      </c>
      <c r="BJ848" s="17" t="s">
        <v>88</v>
      </c>
      <c r="BK848" s="171">
        <f>ROUND(I848*H848,3)</f>
        <v>0</v>
      </c>
      <c r="BL848" s="17" t="s">
        <v>229</v>
      </c>
      <c r="BM848" s="169" t="s">
        <v>1116</v>
      </c>
    </row>
    <row r="849" spans="2:65" s="12" customFormat="1" ht="11.25">
      <c r="B849" s="172"/>
      <c r="D849" s="173" t="s">
        <v>231</v>
      </c>
      <c r="E849" s="174" t="s">
        <v>0</v>
      </c>
      <c r="F849" s="175" t="s">
        <v>1117</v>
      </c>
      <c r="H849" s="174" t="s">
        <v>0</v>
      </c>
      <c r="I849" s="176"/>
      <c r="L849" s="172"/>
      <c r="M849" s="177"/>
      <c r="N849" s="178"/>
      <c r="O849" s="178"/>
      <c r="P849" s="178"/>
      <c r="Q849" s="178"/>
      <c r="R849" s="178"/>
      <c r="S849" s="178"/>
      <c r="T849" s="179"/>
      <c r="AT849" s="174" t="s">
        <v>231</v>
      </c>
      <c r="AU849" s="174" t="s">
        <v>88</v>
      </c>
      <c r="AV849" s="12" t="s">
        <v>81</v>
      </c>
      <c r="AW849" s="12" t="s">
        <v>28</v>
      </c>
      <c r="AX849" s="12" t="s">
        <v>73</v>
      </c>
      <c r="AY849" s="174" t="s">
        <v>222</v>
      </c>
    </row>
    <row r="850" spans="2:65" s="13" customFormat="1" ht="11.25">
      <c r="B850" s="180"/>
      <c r="D850" s="173" t="s">
        <v>231</v>
      </c>
      <c r="E850" s="181" t="s">
        <v>0</v>
      </c>
      <c r="F850" s="182" t="s">
        <v>1118</v>
      </c>
      <c r="H850" s="183">
        <v>5</v>
      </c>
      <c r="I850" s="184"/>
      <c r="L850" s="180"/>
      <c r="M850" s="185"/>
      <c r="N850" s="186"/>
      <c r="O850" s="186"/>
      <c r="P850" s="186"/>
      <c r="Q850" s="186"/>
      <c r="R850" s="186"/>
      <c r="S850" s="186"/>
      <c r="T850" s="187"/>
      <c r="AT850" s="181" t="s">
        <v>231</v>
      </c>
      <c r="AU850" s="181" t="s">
        <v>88</v>
      </c>
      <c r="AV850" s="13" t="s">
        <v>88</v>
      </c>
      <c r="AW850" s="13" t="s">
        <v>28</v>
      </c>
      <c r="AX850" s="13" t="s">
        <v>81</v>
      </c>
      <c r="AY850" s="181" t="s">
        <v>222</v>
      </c>
    </row>
    <row r="851" spans="2:65" s="1" customFormat="1" ht="24" customHeight="1">
      <c r="B851" s="158"/>
      <c r="C851" s="159" t="s">
        <v>1119</v>
      </c>
      <c r="D851" s="159" t="s">
        <v>224</v>
      </c>
      <c r="E851" s="160" t="s">
        <v>1120</v>
      </c>
      <c r="F851" s="161" t="s">
        <v>1121</v>
      </c>
      <c r="G851" s="162" t="s">
        <v>245</v>
      </c>
      <c r="H851" s="163">
        <v>6.5419999999999998</v>
      </c>
      <c r="I851" s="164"/>
      <c r="J851" s="163">
        <f>ROUND(I851*H851,3)</f>
        <v>0</v>
      </c>
      <c r="K851" s="161" t="s">
        <v>228</v>
      </c>
      <c r="L851" s="32"/>
      <c r="M851" s="165" t="s">
        <v>0</v>
      </c>
      <c r="N851" s="166" t="s">
        <v>39</v>
      </c>
      <c r="O851" s="55"/>
      <c r="P851" s="167">
        <f>O851*H851</f>
        <v>0</v>
      </c>
      <c r="Q851" s="167">
        <v>0</v>
      </c>
      <c r="R851" s="167">
        <f>Q851*H851</f>
        <v>0</v>
      </c>
      <c r="S851" s="167">
        <v>2.4</v>
      </c>
      <c r="T851" s="168">
        <f>S851*H851</f>
        <v>15.700799999999999</v>
      </c>
      <c r="AR851" s="169" t="s">
        <v>229</v>
      </c>
      <c r="AT851" s="169" t="s">
        <v>224</v>
      </c>
      <c r="AU851" s="169" t="s">
        <v>88</v>
      </c>
      <c r="AY851" s="17" t="s">
        <v>222</v>
      </c>
      <c r="BE851" s="170">
        <f>IF(N851="základná",J851,0)</f>
        <v>0</v>
      </c>
      <c r="BF851" s="170">
        <f>IF(N851="znížená",J851,0)</f>
        <v>0</v>
      </c>
      <c r="BG851" s="170">
        <f>IF(N851="zákl. prenesená",J851,0)</f>
        <v>0</v>
      </c>
      <c r="BH851" s="170">
        <f>IF(N851="zníž. prenesená",J851,0)</f>
        <v>0</v>
      </c>
      <c r="BI851" s="170">
        <f>IF(N851="nulová",J851,0)</f>
        <v>0</v>
      </c>
      <c r="BJ851" s="17" t="s">
        <v>88</v>
      </c>
      <c r="BK851" s="171">
        <f>ROUND(I851*H851,3)</f>
        <v>0</v>
      </c>
      <c r="BL851" s="17" t="s">
        <v>229</v>
      </c>
      <c r="BM851" s="169" t="s">
        <v>1122</v>
      </c>
    </row>
    <row r="852" spans="2:65" s="12" customFormat="1" ht="11.25">
      <c r="B852" s="172"/>
      <c r="D852" s="173" t="s">
        <v>231</v>
      </c>
      <c r="E852" s="174" t="s">
        <v>0</v>
      </c>
      <c r="F852" s="175" t="s">
        <v>1123</v>
      </c>
      <c r="H852" s="174" t="s">
        <v>0</v>
      </c>
      <c r="I852" s="176"/>
      <c r="L852" s="172"/>
      <c r="M852" s="177"/>
      <c r="N852" s="178"/>
      <c r="O852" s="178"/>
      <c r="P852" s="178"/>
      <c r="Q852" s="178"/>
      <c r="R852" s="178"/>
      <c r="S852" s="178"/>
      <c r="T852" s="179"/>
      <c r="AT852" s="174" t="s">
        <v>231</v>
      </c>
      <c r="AU852" s="174" t="s">
        <v>88</v>
      </c>
      <c r="AV852" s="12" t="s">
        <v>81</v>
      </c>
      <c r="AW852" s="12" t="s">
        <v>28</v>
      </c>
      <c r="AX852" s="12" t="s">
        <v>73</v>
      </c>
      <c r="AY852" s="174" t="s">
        <v>222</v>
      </c>
    </row>
    <row r="853" spans="2:65" s="13" customFormat="1" ht="11.25">
      <c r="B853" s="180"/>
      <c r="D853" s="173" t="s">
        <v>231</v>
      </c>
      <c r="E853" s="181" t="s">
        <v>0</v>
      </c>
      <c r="F853" s="182" t="s">
        <v>1124</v>
      </c>
      <c r="H853" s="183">
        <v>6.5419999999999998</v>
      </c>
      <c r="I853" s="184"/>
      <c r="L853" s="180"/>
      <c r="M853" s="185"/>
      <c r="N853" s="186"/>
      <c r="O853" s="186"/>
      <c r="P853" s="186"/>
      <c r="Q853" s="186"/>
      <c r="R853" s="186"/>
      <c r="S853" s="186"/>
      <c r="T853" s="187"/>
      <c r="AT853" s="181" t="s">
        <v>231</v>
      </c>
      <c r="AU853" s="181" t="s">
        <v>88</v>
      </c>
      <c r="AV853" s="13" t="s">
        <v>88</v>
      </c>
      <c r="AW853" s="13" t="s">
        <v>28</v>
      </c>
      <c r="AX853" s="13" t="s">
        <v>81</v>
      </c>
      <c r="AY853" s="181" t="s">
        <v>222</v>
      </c>
    </row>
    <row r="854" spans="2:65" s="1" customFormat="1" ht="36" customHeight="1">
      <c r="B854" s="158"/>
      <c r="C854" s="159" t="s">
        <v>1125</v>
      </c>
      <c r="D854" s="159" t="s">
        <v>224</v>
      </c>
      <c r="E854" s="160" t="s">
        <v>1126</v>
      </c>
      <c r="F854" s="161" t="s">
        <v>1127</v>
      </c>
      <c r="G854" s="162" t="s">
        <v>287</v>
      </c>
      <c r="H854" s="163">
        <v>1.395</v>
      </c>
      <c r="I854" s="164"/>
      <c r="J854" s="163">
        <f>ROUND(I854*H854,3)</f>
        <v>0</v>
      </c>
      <c r="K854" s="161" t="s">
        <v>228</v>
      </c>
      <c r="L854" s="32"/>
      <c r="M854" s="165" t="s">
        <v>0</v>
      </c>
      <c r="N854" s="166" t="s">
        <v>39</v>
      </c>
      <c r="O854" s="55"/>
      <c r="P854" s="167">
        <f>O854*H854</f>
        <v>0</v>
      </c>
      <c r="Q854" s="167">
        <v>0</v>
      </c>
      <c r="R854" s="167">
        <f>Q854*H854</f>
        <v>0</v>
      </c>
      <c r="S854" s="167">
        <v>1.258</v>
      </c>
      <c r="T854" s="168">
        <f>S854*H854</f>
        <v>1.75491</v>
      </c>
      <c r="AR854" s="169" t="s">
        <v>229</v>
      </c>
      <c r="AT854" s="169" t="s">
        <v>224</v>
      </c>
      <c r="AU854" s="169" t="s">
        <v>88</v>
      </c>
      <c r="AY854" s="17" t="s">
        <v>222</v>
      </c>
      <c r="BE854" s="170">
        <f>IF(N854="základná",J854,0)</f>
        <v>0</v>
      </c>
      <c r="BF854" s="170">
        <f>IF(N854="znížená",J854,0)</f>
        <v>0</v>
      </c>
      <c r="BG854" s="170">
        <f>IF(N854="zákl. prenesená",J854,0)</f>
        <v>0</v>
      </c>
      <c r="BH854" s="170">
        <f>IF(N854="zníž. prenesená",J854,0)</f>
        <v>0</v>
      </c>
      <c r="BI854" s="170">
        <f>IF(N854="nulová",J854,0)</f>
        <v>0</v>
      </c>
      <c r="BJ854" s="17" t="s">
        <v>88</v>
      </c>
      <c r="BK854" s="171">
        <f>ROUND(I854*H854,3)</f>
        <v>0</v>
      </c>
      <c r="BL854" s="17" t="s">
        <v>229</v>
      </c>
      <c r="BM854" s="169" t="s">
        <v>1128</v>
      </c>
    </row>
    <row r="855" spans="2:65" s="12" customFormat="1" ht="11.25">
      <c r="B855" s="172"/>
      <c r="D855" s="173" t="s">
        <v>231</v>
      </c>
      <c r="E855" s="174" t="s">
        <v>0</v>
      </c>
      <c r="F855" s="175" t="s">
        <v>1089</v>
      </c>
      <c r="H855" s="174" t="s">
        <v>0</v>
      </c>
      <c r="I855" s="176"/>
      <c r="L855" s="172"/>
      <c r="M855" s="177"/>
      <c r="N855" s="178"/>
      <c r="O855" s="178"/>
      <c r="P855" s="178"/>
      <c r="Q855" s="178"/>
      <c r="R855" s="178"/>
      <c r="S855" s="178"/>
      <c r="T855" s="179"/>
      <c r="AT855" s="174" t="s">
        <v>231</v>
      </c>
      <c r="AU855" s="174" t="s">
        <v>88</v>
      </c>
      <c r="AV855" s="12" t="s">
        <v>81</v>
      </c>
      <c r="AW855" s="12" t="s">
        <v>28</v>
      </c>
      <c r="AX855" s="12" t="s">
        <v>73</v>
      </c>
      <c r="AY855" s="174" t="s">
        <v>222</v>
      </c>
    </row>
    <row r="856" spans="2:65" s="12" customFormat="1" ht="11.25">
      <c r="B856" s="172"/>
      <c r="D856" s="173" t="s">
        <v>231</v>
      </c>
      <c r="E856" s="174" t="s">
        <v>0</v>
      </c>
      <c r="F856" s="175" t="s">
        <v>1129</v>
      </c>
      <c r="H856" s="174" t="s">
        <v>0</v>
      </c>
      <c r="I856" s="176"/>
      <c r="L856" s="172"/>
      <c r="M856" s="177"/>
      <c r="N856" s="178"/>
      <c r="O856" s="178"/>
      <c r="P856" s="178"/>
      <c r="Q856" s="178"/>
      <c r="R856" s="178"/>
      <c r="S856" s="178"/>
      <c r="T856" s="179"/>
      <c r="AT856" s="174" t="s">
        <v>231</v>
      </c>
      <c r="AU856" s="174" t="s">
        <v>88</v>
      </c>
      <c r="AV856" s="12" t="s">
        <v>81</v>
      </c>
      <c r="AW856" s="12" t="s">
        <v>28</v>
      </c>
      <c r="AX856" s="12" t="s">
        <v>73</v>
      </c>
      <c r="AY856" s="174" t="s">
        <v>222</v>
      </c>
    </row>
    <row r="857" spans="2:65" s="13" customFormat="1" ht="11.25">
      <c r="B857" s="180"/>
      <c r="D857" s="173" t="s">
        <v>231</v>
      </c>
      <c r="E857" s="181" t="s">
        <v>0</v>
      </c>
      <c r="F857" s="182" t="s">
        <v>1130</v>
      </c>
      <c r="H857" s="183">
        <v>1.395</v>
      </c>
      <c r="I857" s="184"/>
      <c r="L857" s="180"/>
      <c r="M857" s="185"/>
      <c r="N857" s="186"/>
      <c r="O857" s="186"/>
      <c r="P857" s="186"/>
      <c r="Q857" s="186"/>
      <c r="R857" s="186"/>
      <c r="S857" s="186"/>
      <c r="T857" s="187"/>
      <c r="AT857" s="181" t="s">
        <v>231</v>
      </c>
      <c r="AU857" s="181" t="s">
        <v>88</v>
      </c>
      <c r="AV857" s="13" t="s">
        <v>88</v>
      </c>
      <c r="AW857" s="13" t="s">
        <v>28</v>
      </c>
      <c r="AX857" s="13" t="s">
        <v>81</v>
      </c>
      <c r="AY857" s="181" t="s">
        <v>222</v>
      </c>
    </row>
    <row r="858" spans="2:65" s="1" customFormat="1" ht="16.5" customHeight="1">
      <c r="B858" s="158"/>
      <c r="C858" s="159" t="s">
        <v>1131</v>
      </c>
      <c r="D858" s="159" t="s">
        <v>224</v>
      </c>
      <c r="E858" s="160" t="s">
        <v>1132</v>
      </c>
      <c r="F858" s="161" t="s">
        <v>1133</v>
      </c>
      <c r="G858" s="162" t="s">
        <v>227</v>
      </c>
      <c r="H858" s="163">
        <v>40.49</v>
      </c>
      <c r="I858" s="164"/>
      <c r="J858" s="163">
        <f>ROUND(I858*H858,3)</f>
        <v>0</v>
      </c>
      <c r="K858" s="161" t="s">
        <v>0</v>
      </c>
      <c r="L858" s="32"/>
      <c r="M858" s="165" t="s">
        <v>0</v>
      </c>
      <c r="N858" s="166" t="s">
        <v>39</v>
      </c>
      <c r="O858" s="55"/>
      <c r="P858" s="167">
        <f>O858*H858</f>
        <v>0</v>
      </c>
      <c r="Q858" s="167">
        <v>0</v>
      </c>
      <c r="R858" s="167">
        <f>Q858*H858</f>
        <v>0</v>
      </c>
      <c r="S858" s="167">
        <v>3.0000000000000001E-3</v>
      </c>
      <c r="T858" s="168">
        <f>S858*H858</f>
        <v>0.12147000000000001</v>
      </c>
      <c r="AR858" s="169" t="s">
        <v>229</v>
      </c>
      <c r="AT858" s="169" t="s">
        <v>224</v>
      </c>
      <c r="AU858" s="169" t="s">
        <v>88</v>
      </c>
      <c r="AY858" s="17" t="s">
        <v>222</v>
      </c>
      <c r="BE858" s="170">
        <f>IF(N858="základná",J858,0)</f>
        <v>0</v>
      </c>
      <c r="BF858" s="170">
        <f>IF(N858="znížená",J858,0)</f>
        <v>0</v>
      </c>
      <c r="BG858" s="170">
        <f>IF(N858="zákl. prenesená",J858,0)</f>
        <v>0</v>
      </c>
      <c r="BH858" s="170">
        <f>IF(N858="zníž. prenesená",J858,0)</f>
        <v>0</v>
      </c>
      <c r="BI858" s="170">
        <f>IF(N858="nulová",J858,0)</f>
        <v>0</v>
      </c>
      <c r="BJ858" s="17" t="s">
        <v>88</v>
      </c>
      <c r="BK858" s="171">
        <f>ROUND(I858*H858,3)</f>
        <v>0</v>
      </c>
      <c r="BL858" s="17" t="s">
        <v>229</v>
      </c>
      <c r="BM858" s="169" t="s">
        <v>1134</v>
      </c>
    </row>
    <row r="859" spans="2:65" s="12" customFormat="1" ht="11.25">
      <c r="B859" s="172"/>
      <c r="D859" s="173" t="s">
        <v>231</v>
      </c>
      <c r="E859" s="174" t="s">
        <v>0</v>
      </c>
      <c r="F859" s="175" t="s">
        <v>932</v>
      </c>
      <c r="H859" s="174" t="s">
        <v>0</v>
      </c>
      <c r="I859" s="176"/>
      <c r="L859" s="172"/>
      <c r="M859" s="177"/>
      <c r="N859" s="178"/>
      <c r="O859" s="178"/>
      <c r="P859" s="178"/>
      <c r="Q859" s="178"/>
      <c r="R859" s="178"/>
      <c r="S859" s="178"/>
      <c r="T859" s="179"/>
      <c r="AT859" s="174" t="s">
        <v>231</v>
      </c>
      <c r="AU859" s="174" t="s">
        <v>88</v>
      </c>
      <c r="AV859" s="12" t="s">
        <v>81</v>
      </c>
      <c r="AW859" s="12" t="s">
        <v>28</v>
      </c>
      <c r="AX859" s="12" t="s">
        <v>73</v>
      </c>
      <c r="AY859" s="174" t="s">
        <v>222</v>
      </c>
    </row>
    <row r="860" spans="2:65" s="13" customFormat="1" ht="11.25">
      <c r="B860" s="180"/>
      <c r="D860" s="173" t="s">
        <v>231</v>
      </c>
      <c r="E860" s="181" t="s">
        <v>0</v>
      </c>
      <c r="F860" s="182" t="s">
        <v>1135</v>
      </c>
      <c r="H860" s="183">
        <v>10.220000000000001</v>
      </c>
      <c r="I860" s="184"/>
      <c r="L860" s="180"/>
      <c r="M860" s="185"/>
      <c r="N860" s="186"/>
      <c r="O860" s="186"/>
      <c r="P860" s="186"/>
      <c r="Q860" s="186"/>
      <c r="R860" s="186"/>
      <c r="S860" s="186"/>
      <c r="T860" s="187"/>
      <c r="AT860" s="181" t="s">
        <v>231</v>
      </c>
      <c r="AU860" s="181" t="s">
        <v>88</v>
      </c>
      <c r="AV860" s="13" t="s">
        <v>88</v>
      </c>
      <c r="AW860" s="13" t="s">
        <v>28</v>
      </c>
      <c r="AX860" s="13" t="s">
        <v>73</v>
      </c>
      <c r="AY860" s="181" t="s">
        <v>222</v>
      </c>
    </row>
    <row r="861" spans="2:65" s="13" customFormat="1" ht="11.25">
      <c r="B861" s="180"/>
      <c r="D861" s="173" t="s">
        <v>231</v>
      </c>
      <c r="E861" s="181" t="s">
        <v>0</v>
      </c>
      <c r="F861" s="182" t="s">
        <v>1136</v>
      </c>
      <c r="H861" s="183">
        <v>5.8</v>
      </c>
      <c r="I861" s="184"/>
      <c r="L861" s="180"/>
      <c r="M861" s="185"/>
      <c r="N861" s="186"/>
      <c r="O861" s="186"/>
      <c r="P861" s="186"/>
      <c r="Q861" s="186"/>
      <c r="R861" s="186"/>
      <c r="S861" s="186"/>
      <c r="T861" s="187"/>
      <c r="AT861" s="181" t="s">
        <v>231</v>
      </c>
      <c r="AU861" s="181" t="s">
        <v>88</v>
      </c>
      <c r="AV861" s="13" t="s">
        <v>88</v>
      </c>
      <c r="AW861" s="13" t="s">
        <v>28</v>
      </c>
      <c r="AX861" s="13" t="s">
        <v>73</v>
      </c>
      <c r="AY861" s="181" t="s">
        <v>222</v>
      </c>
    </row>
    <row r="862" spans="2:65" s="13" customFormat="1" ht="11.25">
      <c r="B862" s="180"/>
      <c r="D862" s="173" t="s">
        <v>231</v>
      </c>
      <c r="E862" s="181" t="s">
        <v>0</v>
      </c>
      <c r="F862" s="182" t="s">
        <v>1137</v>
      </c>
      <c r="H862" s="183">
        <v>1.1000000000000001</v>
      </c>
      <c r="I862" s="184"/>
      <c r="L862" s="180"/>
      <c r="M862" s="185"/>
      <c r="N862" s="186"/>
      <c r="O862" s="186"/>
      <c r="P862" s="186"/>
      <c r="Q862" s="186"/>
      <c r="R862" s="186"/>
      <c r="S862" s="186"/>
      <c r="T862" s="187"/>
      <c r="AT862" s="181" t="s">
        <v>231</v>
      </c>
      <c r="AU862" s="181" t="s">
        <v>88</v>
      </c>
      <c r="AV862" s="13" t="s">
        <v>88</v>
      </c>
      <c r="AW862" s="13" t="s">
        <v>28</v>
      </c>
      <c r="AX862" s="13" t="s">
        <v>73</v>
      </c>
      <c r="AY862" s="181" t="s">
        <v>222</v>
      </c>
    </row>
    <row r="863" spans="2:65" s="13" customFormat="1" ht="11.25">
      <c r="B863" s="180"/>
      <c r="D863" s="173" t="s">
        <v>231</v>
      </c>
      <c r="E863" s="181" t="s">
        <v>0</v>
      </c>
      <c r="F863" s="182" t="s">
        <v>1138</v>
      </c>
      <c r="H863" s="183">
        <v>3.72</v>
      </c>
      <c r="I863" s="184"/>
      <c r="L863" s="180"/>
      <c r="M863" s="185"/>
      <c r="N863" s="186"/>
      <c r="O863" s="186"/>
      <c r="P863" s="186"/>
      <c r="Q863" s="186"/>
      <c r="R863" s="186"/>
      <c r="S863" s="186"/>
      <c r="T863" s="187"/>
      <c r="AT863" s="181" t="s">
        <v>231</v>
      </c>
      <c r="AU863" s="181" t="s">
        <v>88</v>
      </c>
      <c r="AV863" s="13" t="s">
        <v>88</v>
      </c>
      <c r="AW863" s="13" t="s">
        <v>28</v>
      </c>
      <c r="AX863" s="13" t="s">
        <v>73</v>
      </c>
      <c r="AY863" s="181" t="s">
        <v>222</v>
      </c>
    </row>
    <row r="864" spans="2:65" s="13" customFormat="1" ht="11.25">
      <c r="B864" s="180"/>
      <c r="D864" s="173" t="s">
        <v>231</v>
      </c>
      <c r="E864" s="181" t="s">
        <v>0</v>
      </c>
      <c r="F864" s="182" t="s">
        <v>1139</v>
      </c>
      <c r="H864" s="183">
        <v>6.38</v>
      </c>
      <c r="I864" s="184"/>
      <c r="L864" s="180"/>
      <c r="M864" s="185"/>
      <c r="N864" s="186"/>
      <c r="O864" s="186"/>
      <c r="P864" s="186"/>
      <c r="Q864" s="186"/>
      <c r="R864" s="186"/>
      <c r="S864" s="186"/>
      <c r="T864" s="187"/>
      <c r="AT864" s="181" t="s">
        <v>231</v>
      </c>
      <c r="AU864" s="181" t="s">
        <v>88</v>
      </c>
      <c r="AV864" s="13" t="s">
        <v>88</v>
      </c>
      <c r="AW864" s="13" t="s">
        <v>28</v>
      </c>
      <c r="AX864" s="13" t="s">
        <v>73</v>
      </c>
      <c r="AY864" s="181" t="s">
        <v>222</v>
      </c>
    </row>
    <row r="865" spans="2:65" s="13" customFormat="1" ht="11.25">
      <c r="B865" s="180"/>
      <c r="D865" s="173" t="s">
        <v>231</v>
      </c>
      <c r="E865" s="181" t="s">
        <v>0</v>
      </c>
      <c r="F865" s="182" t="s">
        <v>1140</v>
      </c>
      <c r="H865" s="183">
        <v>13.27</v>
      </c>
      <c r="I865" s="184"/>
      <c r="L865" s="180"/>
      <c r="M865" s="185"/>
      <c r="N865" s="186"/>
      <c r="O865" s="186"/>
      <c r="P865" s="186"/>
      <c r="Q865" s="186"/>
      <c r="R865" s="186"/>
      <c r="S865" s="186"/>
      <c r="T865" s="187"/>
      <c r="AT865" s="181" t="s">
        <v>231</v>
      </c>
      <c r="AU865" s="181" t="s">
        <v>88</v>
      </c>
      <c r="AV865" s="13" t="s">
        <v>88</v>
      </c>
      <c r="AW865" s="13" t="s">
        <v>28</v>
      </c>
      <c r="AX865" s="13" t="s">
        <v>73</v>
      </c>
      <c r="AY865" s="181" t="s">
        <v>222</v>
      </c>
    </row>
    <row r="866" spans="2:65" s="14" customFormat="1" ht="11.25">
      <c r="B866" s="188"/>
      <c r="D866" s="173" t="s">
        <v>231</v>
      </c>
      <c r="E866" s="189" t="s">
        <v>0</v>
      </c>
      <c r="F866" s="190" t="s">
        <v>238</v>
      </c>
      <c r="H866" s="191">
        <v>40.49</v>
      </c>
      <c r="I866" s="192"/>
      <c r="L866" s="188"/>
      <c r="M866" s="193"/>
      <c r="N866" s="194"/>
      <c r="O866" s="194"/>
      <c r="P866" s="194"/>
      <c r="Q866" s="194"/>
      <c r="R866" s="194"/>
      <c r="S866" s="194"/>
      <c r="T866" s="195"/>
      <c r="AT866" s="189" t="s">
        <v>231</v>
      </c>
      <c r="AU866" s="189" t="s">
        <v>88</v>
      </c>
      <c r="AV866" s="14" t="s">
        <v>229</v>
      </c>
      <c r="AW866" s="14" t="s">
        <v>28</v>
      </c>
      <c r="AX866" s="14" t="s">
        <v>81</v>
      </c>
      <c r="AY866" s="189" t="s">
        <v>222</v>
      </c>
    </row>
    <row r="867" spans="2:65" s="1" customFormat="1" ht="24" customHeight="1">
      <c r="B867" s="158"/>
      <c r="C867" s="159" t="s">
        <v>1141</v>
      </c>
      <c r="D867" s="159" t="s">
        <v>224</v>
      </c>
      <c r="E867" s="160" t="s">
        <v>1142</v>
      </c>
      <c r="F867" s="161" t="s">
        <v>1143</v>
      </c>
      <c r="G867" s="162" t="s">
        <v>227</v>
      </c>
      <c r="H867" s="163">
        <v>28.13</v>
      </c>
      <c r="I867" s="164"/>
      <c r="J867" s="163">
        <f>ROUND(I867*H867,3)</f>
        <v>0</v>
      </c>
      <c r="K867" s="161" t="s">
        <v>228</v>
      </c>
      <c r="L867" s="32"/>
      <c r="M867" s="165" t="s">
        <v>0</v>
      </c>
      <c r="N867" s="166" t="s">
        <v>39</v>
      </c>
      <c r="O867" s="55"/>
      <c r="P867" s="167">
        <f>O867*H867</f>
        <v>0</v>
      </c>
      <c r="Q867" s="167">
        <v>0</v>
      </c>
      <c r="R867" s="167">
        <f>Q867*H867</f>
        <v>0</v>
      </c>
      <c r="S867" s="167">
        <v>0.02</v>
      </c>
      <c r="T867" s="168">
        <f>S867*H867</f>
        <v>0.56259999999999999</v>
      </c>
      <c r="AR867" s="169" t="s">
        <v>229</v>
      </c>
      <c r="AT867" s="169" t="s">
        <v>224</v>
      </c>
      <c r="AU867" s="169" t="s">
        <v>88</v>
      </c>
      <c r="AY867" s="17" t="s">
        <v>222</v>
      </c>
      <c r="BE867" s="170">
        <f>IF(N867="základná",J867,0)</f>
        <v>0</v>
      </c>
      <c r="BF867" s="170">
        <f>IF(N867="znížená",J867,0)</f>
        <v>0</v>
      </c>
      <c r="BG867" s="170">
        <f>IF(N867="zákl. prenesená",J867,0)</f>
        <v>0</v>
      </c>
      <c r="BH867" s="170">
        <f>IF(N867="zníž. prenesená",J867,0)</f>
        <v>0</v>
      </c>
      <c r="BI867" s="170">
        <f>IF(N867="nulová",J867,0)</f>
        <v>0</v>
      </c>
      <c r="BJ867" s="17" t="s">
        <v>88</v>
      </c>
      <c r="BK867" s="171">
        <f>ROUND(I867*H867,3)</f>
        <v>0</v>
      </c>
      <c r="BL867" s="17" t="s">
        <v>229</v>
      </c>
      <c r="BM867" s="169" t="s">
        <v>1144</v>
      </c>
    </row>
    <row r="868" spans="2:65" s="12" customFormat="1" ht="11.25">
      <c r="B868" s="172"/>
      <c r="D868" s="173" t="s">
        <v>231</v>
      </c>
      <c r="E868" s="174" t="s">
        <v>0</v>
      </c>
      <c r="F868" s="175" t="s">
        <v>932</v>
      </c>
      <c r="H868" s="174" t="s">
        <v>0</v>
      </c>
      <c r="I868" s="176"/>
      <c r="L868" s="172"/>
      <c r="M868" s="177"/>
      <c r="N868" s="178"/>
      <c r="O868" s="178"/>
      <c r="P868" s="178"/>
      <c r="Q868" s="178"/>
      <c r="R868" s="178"/>
      <c r="S868" s="178"/>
      <c r="T868" s="179"/>
      <c r="AT868" s="174" t="s">
        <v>231</v>
      </c>
      <c r="AU868" s="174" t="s">
        <v>88</v>
      </c>
      <c r="AV868" s="12" t="s">
        <v>81</v>
      </c>
      <c r="AW868" s="12" t="s">
        <v>28</v>
      </c>
      <c r="AX868" s="12" t="s">
        <v>73</v>
      </c>
      <c r="AY868" s="174" t="s">
        <v>222</v>
      </c>
    </row>
    <row r="869" spans="2:65" s="13" customFormat="1" ht="11.25">
      <c r="B869" s="180"/>
      <c r="D869" s="173" t="s">
        <v>231</v>
      </c>
      <c r="E869" s="181" t="s">
        <v>0</v>
      </c>
      <c r="F869" s="182" t="s">
        <v>933</v>
      </c>
      <c r="H869" s="183">
        <v>9.1</v>
      </c>
      <c r="I869" s="184"/>
      <c r="L869" s="180"/>
      <c r="M869" s="185"/>
      <c r="N869" s="186"/>
      <c r="O869" s="186"/>
      <c r="P869" s="186"/>
      <c r="Q869" s="186"/>
      <c r="R869" s="186"/>
      <c r="S869" s="186"/>
      <c r="T869" s="187"/>
      <c r="AT869" s="181" t="s">
        <v>231</v>
      </c>
      <c r="AU869" s="181" t="s">
        <v>88</v>
      </c>
      <c r="AV869" s="13" t="s">
        <v>88</v>
      </c>
      <c r="AW869" s="13" t="s">
        <v>28</v>
      </c>
      <c r="AX869" s="13" t="s">
        <v>73</v>
      </c>
      <c r="AY869" s="181" t="s">
        <v>222</v>
      </c>
    </row>
    <row r="870" spans="2:65" s="13" customFormat="1" ht="11.25">
      <c r="B870" s="180"/>
      <c r="D870" s="173" t="s">
        <v>231</v>
      </c>
      <c r="E870" s="181" t="s">
        <v>0</v>
      </c>
      <c r="F870" s="182" t="s">
        <v>934</v>
      </c>
      <c r="H870" s="183">
        <v>2.75</v>
      </c>
      <c r="I870" s="184"/>
      <c r="L870" s="180"/>
      <c r="M870" s="185"/>
      <c r="N870" s="186"/>
      <c r="O870" s="186"/>
      <c r="P870" s="186"/>
      <c r="Q870" s="186"/>
      <c r="R870" s="186"/>
      <c r="S870" s="186"/>
      <c r="T870" s="187"/>
      <c r="AT870" s="181" t="s">
        <v>231</v>
      </c>
      <c r="AU870" s="181" t="s">
        <v>88</v>
      </c>
      <c r="AV870" s="13" t="s">
        <v>88</v>
      </c>
      <c r="AW870" s="13" t="s">
        <v>28</v>
      </c>
      <c r="AX870" s="13" t="s">
        <v>73</v>
      </c>
      <c r="AY870" s="181" t="s">
        <v>222</v>
      </c>
    </row>
    <row r="871" spans="2:65" s="13" customFormat="1" ht="11.25">
      <c r="B871" s="180"/>
      <c r="D871" s="173" t="s">
        <v>231</v>
      </c>
      <c r="E871" s="181" t="s">
        <v>0</v>
      </c>
      <c r="F871" s="182" t="s">
        <v>935</v>
      </c>
      <c r="H871" s="183">
        <v>2.19</v>
      </c>
      <c r="I871" s="184"/>
      <c r="L871" s="180"/>
      <c r="M871" s="185"/>
      <c r="N871" s="186"/>
      <c r="O871" s="186"/>
      <c r="P871" s="186"/>
      <c r="Q871" s="186"/>
      <c r="R871" s="186"/>
      <c r="S871" s="186"/>
      <c r="T871" s="187"/>
      <c r="AT871" s="181" t="s">
        <v>231</v>
      </c>
      <c r="AU871" s="181" t="s">
        <v>88</v>
      </c>
      <c r="AV871" s="13" t="s">
        <v>88</v>
      </c>
      <c r="AW871" s="13" t="s">
        <v>28</v>
      </c>
      <c r="AX871" s="13" t="s">
        <v>73</v>
      </c>
      <c r="AY871" s="181" t="s">
        <v>222</v>
      </c>
    </row>
    <row r="872" spans="2:65" s="13" customFormat="1" ht="11.25">
      <c r="B872" s="180"/>
      <c r="D872" s="173" t="s">
        <v>231</v>
      </c>
      <c r="E872" s="181" t="s">
        <v>0</v>
      </c>
      <c r="F872" s="182" t="s">
        <v>936</v>
      </c>
      <c r="H872" s="183">
        <v>3.09</v>
      </c>
      <c r="I872" s="184"/>
      <c r="L872" s="180"/>
      <c r="M872" s="185"/>
      <c r="N872" s="186"/>
      <c r="O872" s="186"/>
      <c r="P872" s="186"/>
      <c r="Q872" s="186"/>
      <c r="R872" s="186"/>
      <c r="S872" s="186"/>
      <c r="T872" s="187"/>
      <c r="AT872" s="181" t="s">
        <v>231</v>
      </c>
      <c r="AU872" s="181" t="s">
        <v>88</v>
      </c>
      <c r="AV872" s="13" t="s">
        <v>88</v>
      </c>
      <c r="AW872" s="13" t="s">
        <v>28</v>
      </c>
      <c r="AX872" s="13" t="s">
        <v>73</v>
      </c>
      <c r="AY872" s="181" t="s">
        <v>222</v>
      </c>
    </row>
    <row r="873" spans="2:65" s="13" customFormat="1" ht="11.25">
      <c r="B873" s="180"/>
      <c r="D873" s="173" t="s">
        <v>231</v>
      </c>
      <c r="E873" s="181" t="s">
        <v>0</v>
      </c>
      <c r="F873" s="182" t="s">
        <v>937</v>
      </c>
      <c r="H873" s="183">
        <v>11</v>
      </c>
      <c r="I873" s="184"/>
      <c r="L873" s="180"/>
      <c r="M873" s="185"/>
      <c r="N873" s="186"/>
      <c r="O873" s="186"/>
      <c r="P873" s="186"/>
      <c r="Q873" s="186"/>
      <c r="R873" s="186"/>
      <c r="S873" s="186"/>
      <c r="T873" s="187"/>
      <c r="AT873" s="181" t="s">
        <v>231</v>
      </c>
      <c r="AU873" s="181" t="s">
        <v>88</v>
      </c>
      <c r="AV873" s="13" t="s">
        <v>88</v>
      </c>
      <c r="AW873" s="13" t="s">
        <v>28</v>
      </c>
      <c r="AX873" s="13" t="s">
        <v>73</v>
      </c>
      <c r="AY873" s="181" t="s">
        <v>222</v>
      </c>
    </row>
    <row r="874" spans="2:65" s="14" customFormat="1" ht="11.25">
      <c r="B874" s="188"/>
      <c r="D874" s="173" t="s">
        <v>231</v>
      </c>
      <c r="E874" s="189" t="s">
        <v>0</v>
      </c>
      <c r="F874" s="190" t="s">
        <v>238</v>
      </c>
      <c r="H874" s="191">
        <v>28.13</v>
      </c>
      <c r="I874" s="192"/>
      <c r="L874" s="188"/>
      <c r="M874" s="193"/>
      <c r="N874" s="194"/>
      <c r="O874" s="194"/>
      <c r="P874" s="194"/>
      <c r="Q874" s="194"/>
      <c r="R874" s="194"/>
      <c r="S874" s="194"/>
      <c r="T874" s="195"/>
      <c r="AT874" s="189" t="s">
        <v>231</v>
      </c>
      <c r="AU874" s="189" t="s">
        <v>88</v>
      </c>
      <c r="AV874" s="14" t="s">
        <v>229</v>
      </c>
      <c r="AW874" s="14" t="s">
        <v>28</v>
      </c>
      <c r="AX874" s="14" t="s">
        <v>81</v>
      </c>
      <c r="AY874" s="189" t="s">
        <v>222</v>
      </c>
    </row>
    <row r="875" spans="2:65" s="1" customFormat="1" ht="36" customHeight="1">
      <c r="B875" s="158"/>
      <c r="C875" s="159" t="s">
        <v>1145</v>
      </c>
      <c r="D875" s="159" t="s">
        <v>224</v>
      </c>
      <c r="E875" s="160" t="s">
        <v>1146</v>
      </c>
      <c r="F875" s="161" t="s">
        <v>1147</v>
      </c>
      <c r="G875" s="162" t="s">
        <v>227</v>
      </c>
      <c r="H875" s="163">
        <v>11.56</v>
      </c>
      <c r="I875" s="164"/>
      <c r="J875" s="163">
        <f>ROUND(I875*H875,3)</f>
        <v>0</v>
      </c>
      <c r="K875" s="161" t="s">
        <v>228</v>
      </c>
      <c r="L875" s="32"/>
      <c r="M875" s="165" t="s">
        <v>0</v>
      </c>
      <c r="N875" s="166" t="s">
        <v>39</v>
      </c>
      <c r="O875" s="55"/>
      <c r="P875" s="167">
        <f>O875*H875</f>
        <v>0</v>
      </c>
      <c r="Q875" s="167">
        <v>0</v>
      </c>
      <c r="R875" s="167">
        <f>Q875*H875</f>
        <v>0</v>
      </c>
      <c r="S875" s="167">
        <v>6.5000000000000002E-2</v>
      </c>
      <c r="T875" s="168">
        <f>S875*H875</f>
        <v>0.75140000000000007</v>
      </c>
      <c r="AR875" s="169" t="s">
        <v>229</v>
      </c>
      <c r="AT875" s="169" t="s">
        <v>224</v>
      </c>
      <c r="AU875" s="169" t="s">
        <v>88</v>
      </c>
      <c r="AY875" s="17" t="s">
        <v>222</v>
      </c>
      <c r="BE875" s="170">
        <f>IF(N875="základná",J875,0)</f>
        <v>0</v>
      </c>
      <c r="BF875" s="170">
        <f>IF(N875="znížená",J875,0)</f>
        <v>0</v>
      </c>
      <c r="BG875" s="170">
        <f>IF(N875="zákl. prenesená",J875,0)</f>
        <v>0</v>
      </c>
      <c r="BH875" s="170">
        <f>IF(N875="zníž. prenesená",J875,0)</f>
        <v>0</v>
      </c>
      <c r="BI875" s="170">
        <f>IF(N875="nulová",J875,0)</f>
        <v>0</v>
      </c>
      <c r="BJ875" s="17" t="s">
        <v>88</v>
      </c>
      <c r="BK875" s="171">
        <f>ROUND(I875*H875,3)</f>
        <v>0</v>
      </c>
      <c r="BL875" s="17" t="s">
        <v>229</v>
      </c>
      <c r="BM875" s="169" t="s">
        <v>1148</v>
      </c>
    </row>
    <row r="876" spans="2:65" s="12" customFormat="1" ht="11.25">
      <c r="B876" s="172"/>
      <c r="D876" s="173" t="s">
        <v>231</v>
      </c>
      <c r="E876" s="174" t="s">
        <v>0</v>
      </c>
      <c r="F876" s="175" t="s">
        <v>931</v>
      </c>
      <c r="H876" s="174" t="s">
        <v>0</v>
      </c>
      <c r="I876" s="176"/>
      <c r="L876" s="172"/>
      <c r="M876" s="177"/>
      <c r="N876" s="178"/>
      <c r="O876" s="178"/>
      <c r="P876" s="178"/>
      <c r="Q876" s="178"/>
      <c r="R876" s="178"/>
      <c r="S876" s="178"/>
      <c r="T876" s="179"/>
      <c r="AT876" s="174" t="s">
        <v>231</v>
      </c>
      <c r="AU876" s="174" t="s">
        <v>88</v>
      </c>
      <c r="AV876" s="12" t="s">
        <v>81</v>
      </c>
      <c r="AW876" s="12" t="s">
        <v>28</v>
      </c>
      <c r="AX876" s="12" t="s">
        <v>73</v>
      </c>
      <c r="AY876" s="174" t="s">
        <v>222</v>
      </c>
    </row>
    <row r="877" spans="2:65" s="13" customFormat="1" ht="11.25">
      <c r="B877" s="180"/>
      <c r="D877" s="173" t="s">
        <v>231</v>
      </c>
      <c r="E877" s="181" t="s">
        <v>0</v>
      </c>
      <c r="F877" s="182" t="s">
        <v>636</v>
      </c>
      <c r="H877" s="183">
        <v>11.56</v>
      </c>
      <c r="I877" s="184"/>
      <c r="L877" s="180"/>
      <c r="M877" s="185"/>
      <c r="N877" s="186"/>
      <c r="O877" s="186"/>
      <c r="P877" s="186"/>
      <c r="Q877" s="186"/>
      <c r="R877" s="186"/>
      <c r="S877" s="186"/>
      <c r="T877" s="187"/>
      <c r="AT877" s="181" t="s">
        <v>231</v>
      </c>
      <c r="AU877" s="181" t="s">
        <v>88</v>
      </c>
      <c r="AV877" s="13" t="s">
        <v>88</v>
      </c>
      <c r="AW877" s="13" t="s">
        <v>28</v>
      </c>
      <c r="AX877" s="13" t="s">
        <v>81</v>
      </c>
      <c r="AY877" s="181" t="s">
        <v>222</v>
      </c>
    </row>
    <row r="878" spans="2:65" s="1" customFormat="1" ht="24" customHeight="1">
      <c r="B878" s="158"/>
      <c r="C878" s="159" t="s">
        <v>1149</v>
      </c>
      <c r="D878" s="159" t="s">
        <v>224</v>
      </c>
      <c r="E878" s="160" t="s">
        <v>1150</v>
      </c>
      <c r="F878" s="161" t="s">
        <v>1151</v>
      </c>
      <c r="G878" s="162" t="s">
        <v>245</v>
      </c>
      <c r="H878" s="163">
        <v>15.997999999999999</v>
      </c>
      <c r="I878" s="164"/>
      <c r="J878" s="163">
        <f>ROUND(I878*H878,3)</f>
        <v>0</v>
      </c>
      <c r="K878" s="161" t="s">
        <v>228</v>
      </c>
      <c r="L878" s="32"/>
      <c r="M878" s="165" t="s">
        <v>0</v>
      </c>
      <c r="N878" s="166" t="s">
        <v>39</v>
      </c>
      <c r="O878" s="55"/>
      <c r="P878" s="167">
        <f>O878*H878</f>
        <v>0</v>
      </c>
      <c r="Q878" s="167">
        <v>0</v>
      </c>
      <c r="R878" s="167">
        <f>Q878*H878</f>
        <v>0</v>
      </c>
      <c r="S878" s="167">
        <v>1.4</v>
      </c>
      <c r="T878" s="168">
        <f>S878*H878</f>
        <v>22.397199999999998</v>
      </c>
      <c r="AR878" s="169" t="s">
        <v>229</v>
      </c>
      <c r="AT878" s="169" t="s">
        <v>224</v>
      </c>
      <c r="AU878" s="169" t="s">
        <v>88</v>
      </c>
      <c r="AY878" s="17" t="s">
        <v>222</v>
      </c>
      <c r="BE878" s="170">
        <f>IF(N878="základná",J878,0)</f>
        <v>0</v>
      </c>
      <c r="BF878" s="170">
        <f>IF(N878="znížená",J878,0)</f>
        <v>0</v>
      </c>
      <c r="BG878" s="170">
        <f>IF(N878="zákl. prenesená",J878,0)</f>
        <v>0</v>
      </c>
      <c r="BH878" s="170">
        <f>IF(N878="zníž. prenesená",J878,0)</f>
        <v>0</v>
      </c>
      <c r="BI878" s="170">
        <f>IF(N878="nulová",J878,0)</f>
        <v>0</v>
      </c>
      <c r="BJ878" s="17" t="s">
        <v>88</v>
      </c>
      <c r="BK878" s="171">
        <f>ROUND(I878*H878,3)</f>
        <v>0</v>
      </c>
      <c r="BL878" s="17" t="s">
        <v>229</v>
      </c>
      <c r="BM878" s="169" t="s">
        <v>1152</v>
      </c>
    </row>
    <row r="879" spans="2:65" s="12" customFormat="1" ht="11.25">
      <c r="B879" s="172"/>
      <c r="D879" s="173" t="s">
        <v>231</v>
      </c>
      <c r="E879" s="174" t="s">
        <v>0</v>
      </c>
      <c r="F879" s="175" t="s">
        <v>1085</v>
      </c>
      <c r="H879" s="174" t="s">
        <v>0</v>
      </c>
      <c r="I879" s="176"/>
      <c r="L879" s="172"/>
      <c r="M879" s="177"/>
      <c r="N879" s="178"/>
      <c r="O879" s="178"/>
      <c r="P879" s="178"/>
      <c r="Q879" s="178"/>
      <c r="R879" s="178"/>
      <c r="S879" s="178"/>
      <c r="T879" s="179"/>
      <c r="AT879" s="174" t="s">
        <v>231</v>
      </c>
      <c r="AU879" s="174" t="s">
        <v>88</v>
      </c>
      <c r="AV879" s="12" t="s">
        <v>81</v>
      </c>
      <c r="AW879" s="12" t="s">
        <v>28</v>
      </c>
      <c r="AX879" s="12" t="s">
        <v>73</v>
      </c>
      <c r="AY879" s="174" t="s">
        <v>222</v>
      </c>
    </row>
    <row r="880" spans="2:65" s="12" customFormat="1" ht="11.25">
      <c r="B880" s="172"/>
      <c r="D880" s="173" t="s">
        <v>231</v>
      </c>
      <c r="E880" s="174" t="s">
        <v>0</v>
      </c>
      <c r="F880" s="175" t="s">
        <v>1153</v>
      </c>
      <c r="H880" s="174" t="s">
        <v>0</v>
      </c>
      <c r="I880" s="176"/>
      <c r="L880" s="172"/>
      <c r="M880" s="177"/>
      <c r="N880" s="178"/>
      <c r="O880" s="178"/>
      <c r="P880" s="178"/>
      <c r="Q880" s="178"/>
      <c r="R880" s="178"/>
      <c r="S880" s="178"/>
      <c r="T880" s="179"/>
      <c r="AT880" s="174" t="s">
        <v>231</v>
      </c>
      <c r="AU880" s="174" t="s">
        <v>88</v>
      </c>
      <c r="AV880" s="12" t="s">
        <v>81</v>
      </c>
      <c r="AW880" s="12" t="s">
        <v>28</v>
      </c>
      <c r="AX880" s="12" t="s">
        <v>73</v>
      </c>
      <c r="AY880" s="174" t="s">
        <v>222</v>
      </c>
    </row>
    <row r="881" spans="2:65" s="13" customFormat="1" ht="11.25">
      <c r="B881" s="180"/>
      <c r="D881" s="173" t="s">
        <v>231</v>
      </c>
      <c r="E881" s="181" t="s">
        <v>0</v>
      </c>
      <c r="F881" s="182" t="s">
        <v>1154</v>
      </c>
      <c r="H881" s="183">
        <v>15.997999999999999</v>
      </c>
      <c r="I881" s="184"/>
      <c r="L881" s="180"/>
      <c r="M881" s="185"/>
      <c r="N881" s="186"/>
      <c r="O881" s="186"/>
      <c r="P881" s="186"/>
      <c r="Q881" s="186"/>
      <c r="R881" s="186"/>
      <c r="S881" s="186"/>
      <c r="T881" s="187"/>
      <c r="AT881" s="181" t="s">
        <v>231</v>
      </c>
      <c r="AU881" s="181" t="s">
        <v>88</v>
      </c>
      <c r="AV881" s="13" t="s">
        <v>88</v>
      </c>
      <c r="AW881" s="13" t="s">
        <v>28</v>
      </c>
      <c r="AX881" s="13" t="s">
        <v>81</v>
      </c>
      <c r="AY881" s="181" t="s">
        <v>222</v>
      </c>
    </row>
    <row r="882" spans="2:65" s="1" customFormat="1" ht="24" customHeight="1">
      <c r="B882" s="158"/>
      <c r="C882" s="159" t="s">
        <v>1155</v>
      </c>
      <c r="D882" s="159" t="s">
        <v>224</v>
      </c>
      <c r="E882" s="160" t="s">
        <v>1156</v>
      </c>
      <c r="F882" s="161" t="s">
        <v>1157</v>
      </c>
      <c r="G882" s="162" t="s">
        <v>227</v>
      </c>
      <c r="H882" s="163">
        <v>6.548</v>
      </c>
      <c r="I882" s="164"/>
      <c r="J882" s="163">
        <f>ROUND(I882*H882,3)</f>
        <v>0</v>
      </c>
      <c r="K882" s="161" t="s">
        <v>228</v>
      </c>
      <c r="L882" s="32"/>
      <c r="M882" s="165" t="s">
        <v>0</v>
      </c>
      <c r="N882" s="166" t="s">
        <v>39</v>
      </c>
      <c r="O882" s="55"/>
      <c r="P882" s="167">
        <f>O882*H882</f>
        <v>0</v>
      </c>
      <c r="Q882" s="167">
        <v>0</v>
      </c>
      <c r="R882" s="167">
        <f>Q882*H882</f>
        <v>0</v>
      </c>
      <c r="S882" s="167">
        <v>5.7000000000000002E-2</v>
      </c>
      <c r="T882" s="168">
        <f>S882*H882</f>
        <v>0.37323600000000001</v>
      </c>
      <c r="AR882" s="169" t="s">
        <v>229</v>
      </c>
      <c r="AT882" s="169" t="s">
        <v>224</v>
      </c>
      <c r="AU882" s="169" t="s">
        <v>88</v>
      </c>
      <c r="AY882" s="17" t="s">
        <v>222</v>
      </c>
      <c r="BE882" s="170">
        <f>IF(N882="základná",J882,0)</f>
        <v>0</v>
      </c>
      <c r="BF882" s="170">
        <f>IF(N882="znížená",J882,0)</f>
        <v>0</v>
      </c>
      <c r="BG882" s="170">
        <f>IF(N882="zákl. prenesená",J882,0)</f>
        <v>0</v>
      </c>
      <c r="BH882" s="170">
        <f>IF(N882="zníž. prenesená",J882,0)</f>
        <v>0</v>
      </c>
      <c r="BI882" s="170">
        <f>IF(N882="nulová",J882,0)</f>
        <v>0</v>
      </c>
      <c r="BJ882" s="17" t="s">
        <v>88</v>
      </c>
      <c r="BK882" s="171">
        <f>ROUND(I882*H882,3)</f>
        <v>0</v>
      </c>
      <c r="BL882" s="17" t="s">
        <v>229</v>
      </c>
      <c r="BM882" s="169" t="s">
        <v>1158</v>
      </c>
    </row>
    <row r="883" spans="2:65" s="12" customFormat="1" ht="11.25">
      <c r="B883" s="172"/>
      <c r="D883" s="173" t="s">
        <v>231</v>
      </c>
      <c r="E883" s="174" t="s">
        <v>0</v>
      </c>
      <c r="F883" s="175" t="s">
        <v>1109</v>
      </c>
      <c r="H883" s="174" t="s">
        <v>0</v>
      </c>
      <c r="I883" s="176"/>
      <c r="L883" s="172"/>
      <c r="M883" s="177"/>
      <c r="N883" s="178"/>
      <c r="O883" s="178"/>
      <c r="P883" s="178"/>
      <c r="Q883" s="178"/>
      <c r="R883" s="178"/>
      <c r="S883" s="178"/>
      <c r="T883" s="179"/>
      <c r="AT883" s="174" t="s">
        <v>231</v>
      </c>
      <c r="AU883" s="174" t="s">
        <v>88</v>
      </c>
      <c r="AV883" s="12" t="s">
        <v>81</v>
      </c>
      <c r="AW883" s="12" t="s">
        <v>28</v>
      </c>
      <c r="AX883" s="12" t="s">
        <v>73</v>
      </c>
      <c r="AY883" s="174" t="s">
        <v>222</v>
      </c>
    </row>
    <row r="884" spans="2:65" s="13" customFormat="1" ht="11.25">
      <c r="B884" s="180"/>
      <c r="D884" s="173" t="s">
        <v>231</v>
      </c>
      <c r="E884" s="181" t="s">
        <v>0</v>
      </c>
      <c r="F884" s="182" t="s">
        <v>1159</v>
      </c>
      <c r="H884" s="183">
        <v>2.7650000000000001</v>
      </c>
      <c r="I884" s="184"/>
      <c r="L884" s="180"/>
      <c r="M884" s="185"/>
      <c r="N884" s="186"/>
      <c r="O884" s="186"/>
      <c r="P884" s="186"/>
      <c r="Q884" s="186"/>
      <c r="R884" s="186"/>
      <c r="S884" s="186"/>
      <c r="T884" s="187"/>
      <c r="AT884" s="181" t="s">
        <v>231</v>
      </c>
      <c r="AU884" s="181" t="s">
        <v>88</v>
      </c>
      <c r="AV884" s="13" t="s">
        <v>88</v>
      </c>
      <c r="AW884" s="13" t="s">
        <v>28</v>
      </c>
      <c r="AX884" s="13" t="s">
        <v>73</v>
      </c>
      <c r="AY884" s="181" t="s">
        <v>222</v>
      </c>
    </row>
    <row r="885" spans="2:65" s="13" customFormat="1" ht="11.25">
      <c r="B885" s="180"/>
      <c r="D885" s="173" t="s">
        <v>231</v>
      </c>
      <c r="E885" s="181" t="s">
        <v>0</v>
      </c>
      <c r="F885" s="182" t="s">
        <v>1160</v>
      </c>
      <c r="H885" s="183">
        <v>0.96299999999999997</v>
      </c>
      <c r="I885" s="184"/>
      <c r="L885" s="180"/>
      <c r="M885" s="185"/>
      <c r="N885" s="186"/>
      <c r="O885" s="186"/>
      <c r="P885" s="186"/>
      <c r="Q885" s="186"/>
      <c r="R885" s="186"/>
      <c r="S885" s="186"/>
      <c r="T885" s="187"/>
      <c r="AT885" s="181" t="s">
        <v>231</v>
      </c>
      <c r="AU885" s="181" t="s">
        <v>88</v>
      </c>
      <c r="AV885" s="13" t="s">
        <v>88</v>
      </c>
      <c r="AW885" s="13" t="s">
        <v>28</v>
      </c>
      <c r="AX885" s="13" t="s">
        <v>73</v>
      </c>
      <c r="AY885" s="181" t="s">
        <v>222</v>
      </c>
    </row>
    <row r="886" spans="2:65" s="12" customFormat="1" ht="11.25">
      <c r="B886" s="172"/>
      <c r="D886" s="173" t="s">
        <v>231</v>
      </c>
      <c r="E886" s="174" t="s">
        <v>0</v>
      </c>
      <c r="F886" s="175" t="s">
        <v>1097</v>
      </c>
      <c r="H886" s="174" t="s">
        <v>0</v>
      </c>
      <c r="I886" s="176"/>
      <c r="L886" s="172"/>
      <c r="M886" s="177"/>
      <c r="N886" s="178"/>
      <c r="O886" s="178"/>
      <c r="P886" s="178"/>
      <c r="Q886" s="178"/>
      <c r="R886" s="178"/>
      <c r="S886" s="178"/>
      <c r="T886" s="179"/>
      <c r="AT886" s="174" t="s">
        <v>231</v>
      </c>
      <c r="AU886" s="174" t="s">
        <v>88</v>
      </c>
      <c r="AV886" s="12" t="s">
        <v>81</v>
      </c>
      <c r="AW886" s="12" t="s">
        <v>28</v>
      </c>
      <c r="AX886" s="12" t="s">
        <v>73</v>
      </c>
      <c r="AY886" s="174" t="s">
        <v>222</v>
      </c>
    </row>
    <row r="887" spans="2:65" s="13" customFormat="1" ht="11.25">
      <c r="B887" s="180"/>
      <c r="D887" s="173" t="s">
        <v>231</v>
      </c>
      <c r="E887" s="181" t="s">
        <v>0</v>
      </c>
      <c r="F887" s="182" t="s">
        <v>1161</v>
      </c>
      <c r="H887" s="183">
        <v>2.4</v>
      </c>
      <c r="I887" s="184"/>
      <c r="L887" s="180"/>
      <c r="M887" s="185"/>
      <c r="N887" s="186"/>
      <c r="O887" s="186"/>
      <c r="P887" s="186"/>
      <c r="Q887" s="186"/>
      <c r="R887" s="186"/>
      <c r="S887" s="186"/>
      <c r="T887" s="187"/>
      <c r="AT887" s="181" t="s">
        <v>231</v>
      </c>
      <c r="AU887" s="181" t="s">
        <v>88</v>
      </c>
      <c r="AV887" s="13" t="s">
        <v>88</v>
      </c>
      <c r="AW887" s="13" t="s">
        <v>28</v>
      </c>
      <c r="AX887" s="13" t="s">
        <v>73</v>
      </c>
      <c r="AY887" s="181" t="s">
        <v>222</v>
      </c>
    </row>
    <row r="888" spans="2:65" s="12" customFormat="1" ht="11.25">
      <c r="B888" s="172"/>
      <c r="D888" s="173" t="s">
        <v>231</v>
      </c>
      <c r="E888" s="174" t="s">
        <v>0</v>
      </c>
      <c r="F888" s="175" t="s">
        <v>1162</v>
      </c>
      <c r="H888" s="174" t="s">
        <v>0</v>
      </c>
      <c r="I888" s="176"/>
      <c r="L888" s="172"/>
      <c r="M888" s="177"/>
      <c r="N888" s="178"/>
      <c r="O888" s="178"/>
      <c r="P888" s="178"/>
      <c r="Q888" s="178"/>
      <c r="R888" s="178"/>
      <c r="S888" s="178"/>
      <c r="T888" s="179"/>
      <c r="AT888" s="174" t="s">
        <v>231</v>
      </c>
      <c r="AU888" s="174" t="s">
        <v>88</v>
      </c>
      <c r="AV888" s="12" t="s">
        <v>81</v>
      </c>
      <c r="AW888" s="12" t="s">
        <v>28</v>
      </c>
      <c r="AX888" s="12" t="s">
        <v>73</v>
      </c>
      <c r="AY888" s="174" t="s">
        <v>222</v>
      </c>
    </row>
    <row r="889" spans="2:65" s="13" customFormat="1" ht="11.25">
      <c r="B889" s="180"/>
      <c r="D889" s="173" t="s">
        <v>231</v>
      </c>
      <c r="E889" s="181" t="s">
        <v>0</v>
      </c>
      <c r="F889" s="182" t="s">
        <v>1163</v>
      </c>
      <c r="H889" s="183">
        <v>0.42</v>
      </c>
      <c r="I889" s="184"/>
      <c r="L889" s="180"/>
      <c r="M889" s="185"/>
      <c r="N889" s="186"/>
      <c r="O889" s="186"/>
      <c r="P889" s="186"/>
      <c r="Q889" s="186"/>
      <c r="R889" s="186"/>
      <c r="S889" s="186"/>
      <c r="T889" s="187"/>
      <c r="AT889" s="181" t="s">
        <v>231</v>
      </c>
      <c r="AU889" s="181" t="s">
        <v>88</v>
      </c>
      <c r="AV889" s="13" t="s">
        <v>88</v>
      </c>
      <c r="AW889" s="13" t="s">
        <v>28</v>
      </c>
      <c r="AX889" s="13" t="s">
        <v>73</v>
      </c>
      <c r="AY889" s="181" t="s">
        <v>222</v>
      </c>
    </row>
    <row r="890" spans="2:65" s="14" customFormat="1" ht="11.25">
      <c r="B890" s="188"/>
      <c r="D890" s="173" t="s">
        <v>231</v>
      </c>
      <c r="E890" s="189" t="s">
        <v>0</v>
      </c>
      <c r="F890" s="190" t="s">
        <v>238</v>
      </c>
      <c r="H890" s="191">
        <v>6.548</v>
      </c>
      <c r="I890" s="192"/>
      <c r="L890" s="188"/>
      <c r="M890" s="193"/>
      <c r="N890" s="194"/>
      <c r="O890" s="194"/>
      <c r="P890" s="194"/>
      <c r="Q890" s="194"/>
      <c r="R890" s="194"/>
      <c r="S890" s="194"/>
      <c r="T890" s="195"/>
      <c r="AT890" s="189" t="s">
        <v>231</v>
      </c>
      <c r="AU890" s="189" t="s">
        <v>88</v>
      </c>
      <c r="AV890" s="14" t="s">
        <v>229</v>
      </c>
      <c r="AW890" s="14" t="s">
        <v>28</v>
      </c>
      <c r="AX890" s="14" t="s">
        <v>81</v>
      </c>
      <c r="AY890" s="189" t="s">
        <v>222</v>
      </c>
    </row>
    <row r="891" spans="2:65" s="1" customFormat="1" ht="36" customHeight="1">
      <c r="B891" s="158"/>
      <c r="C891" s="159" t="s">
        <v>1164</v>
      </c>
      <c r="D891" s="159" t="s">
        <v>224</v>
      </c>
      <c r="E891" s="160" t="s">
        <v>1165</v>
      </c>
      <c r="F891" s="161" t="s">
        <v>1166</v>
      </c>
      <c r="G891" s="162" t="s">
        <v>227</v>
      </c>
      <c r="H891" s="163">
        <v>0.78800000000000003</v>
      </c>
      <c r="I891" s="164"/>
      <c r="J891" s="163">
        <f>ROUND(I891*H891,3)</f>
        <v>0</v>
      </c>
      <c r="K891" s="161" t="s">
        <v>228</v>
      </c>
      <c r="L891" s="32"/>
      <c r="M891" s="165" t="s">
        <v>0</v>
      </c>
      <c r="N891" s="166" t="s">
        <v>39</v>
      </c>
      <c r="O891" s="55"/>
      <c r="P891" s="167">
        <f>O891*H891</f>
        <v>0</v>
      </c>
      <c r="Q891" s="167">
        <v>0</v>
      </c>
      <c r="R891" s="167">
        <f>Q891*H891</f>
        <v>0</v>
      </c>
      <c r="S891" s="167">
        <v>0.27500000000000002</v>
      </c>
      <c r="T891" s="168">
        <f>S891*H891</f>
        <v>0.21670000000000003</v>
      </c>
      <c r="AR891" s="169" t="s">
        <v>229</v>
      </c>
      <c r="AT891" s="169" t="s">
        <v>224</v>
      </c>
      <c r="AU891" s="169" t="s">
        <v>88</v>
      </c>
      <c r="AY891" s="17" t="s">
        <v>222</v>
      </c>
      <c r="BE891" s="170">
        <f>IF(N891="základná",J891,0)</f>
        <v>0</v>
      </c>
      <c r="BF891" s="170">
        <f>IF(N891="znížená",J891,0)</f>
        <v>0</v>
      </c>
      <c r="BG891" s="170">
        <f>IF(N891="zákl. prenesená",J891,0)</f>
        <v>0</v>
      </c>
      <c r="BH891" s="170">
        <f>IF(N891="zníž. prenesená",J891,0)</f>
        <v>0</v>
      </c>
      <c r="BI891" s="170">
        <f>IF(N891="nulová",J891,0)</f>
        <v>0</v>
      </c>
      <c r="BJ891" s="17" t="s">
        <v>88</v>
      </c>
      <c r="BK891" s="171">
        <f>ROUND(I891*H891,3)</f>
        <v>0</v>
      </c>
      <c r="BL891" s="17" t="s">
        <v>229</v>
      </c>
      <c r="BM891" s="169" t="s">
        <v>1167</v>
      </c>
    </row>
    <row r="892" spans="2:65" s="12" customFormat="1" ht="11.25">
      <c r="B892" s="172"/>
      <c r="D892" s="173" t="s">
        <v>231</v>
      </c>
      <c r="E892" s="174" t="s">
        <v>0</v>
      </c>
      <c r="F892" s="175" t="s">
        <v>1168</v>
      </c>
      <c r="H892" s="174" t="s">
        <v>0</v>
      </c>
      <c r="I892" s="176"/>
      <c r="L892" s="172"/>
      <c r="M892" s="177"/>
      <c r="N892" s="178"/>
      <c r="O892" s="178"/>
      <c r="P892" s="178"/>
      <c r="Q892" s="178"/>
      <c r="R892" s="178"/>
      <c r="S892" s="178"/>
      <c r="T892" s="179"/>
      <c r="AT892" s="174" t="s">
        <v>231</v>
      </c>
      <c r="AU892" s="174" t="s">
        <v>88</v>
      </c>
      <c r="AV892" s="12" t="s">
        <v>81</v>
      </c>
      <c r="AW892" s="12" t="s">
        <v>28</v>
      </c>
      <c r="AX892" s="12" t="s">
        <v>73</v>
      </c>
      <c r="AY892" s="174" t="s">
        <v>222</v>
      </c>
    </row>
    <row r="893" spans="2:65" s="13" customFormat="1" ht="11.25">
      <c r="B893" s="180"/>
      <c r="D893" s="173" t="s">
        <v>231</v>
      </c>
      <c r="E893" s="181" t="s">
        <v>0</v>
      </c>
      <c r="F893" s="182" t="s">
        <v>1169</v>
      </c>
      <c r="H893" s="183">
        <v>0.78800000000000003</v>
      </c>
      <c r="I893" s="184"/>
      <c r="L893" s="180"/>
      <c r="M893" s="185"/>
      <c r="N893" s="186"/>
      <c r="O893" s="186"/>
      <c r="P893" s="186"/>
      <c r="Q893" s="186"/>
      <c r="R893" s="186"/>
      <c r="S893" s="186"/>
      <c r="T893" s="187"/>
      <c r="AT893" s="181" t="s">
        <v>231</v>
      </c>
      <c r="AU893" s="181" t="s">
        <v>88</v>
      </c>
      <c r="AV893" s="13" t="s">
        <v>88</v>
      </c>
      <c r="AW893" s="13" t="s">
        <v>28</v>
      </c>
      <c r="AX893" s="13" t="s">
        <v>81</v>
      </c>
      <c r="AY893" s="181" t="s">
        <v>222</v>
      </c>
    </row>
    <row r="894" spans="2:65" s="1" customFormat="1" ht="24" customHeight="1">
      <c r="B894" s="158"/>
      <c r="C894" s="159" t="s">
        <v>1170</v>
      </c>
      <c r="D894" s="159" t="s">
        <v>224</v>
      </c>
      <c r="E894" s="160" t="s">
        <v>1171</v>
      </c>
      <c r="F894" s="161" t="s">
        <v>1172</v>
      </c>
      <c r="G894" s="162" t="s">
        <v>400</v>
      </c>
      <c r="H894" s="163">
        <v>5</v>
      </c>
      <c r="I894" s="164"/>
      <c r="J894" s="163">
        <f>ROUND(I894*H894,3)</f>
        <v>0</v>
      </c>
      <c r="K894" s="161" t="s">
        <v>228</v>
      </c>
      <c r="L894" s="32"/>
      <c r="M894" s="165" t="s">
        <v>0</v>
      </c>
      <c r="N894" s="166" t="s">
        <v>39</v>
      </c>
      <c r="O894" s="55"/>
      <c r="P894" s="167">
        <f>O894*H894</f>
        <v>0</v>
      </c>
      <c r="Q894" s="167">
        <v>0</v>
      </c>
      <c r="R894" s="167">
        <f>Q894*H894</f>
        <v>0</v>
      </c>
      <c r="S894" s="167">
        <v>2.4E-2</v>
      </c>
      <c r="T894" s="168">
        <f>S894*H894</f>
        <v>0.12</v>
      </c>
      <c r="AR894" s="169" t="s">
        <v>229</v>
      </c>
      <c r="AT894" s="169" t="s">
        <v>224</v>
      </c>
      <c r="AU894" s="169" t="s">
        <v>88</v>
      </c>
      <c r="AY894" s="17" t="s">
        <v>222</v>
      </c>
      <c r="BE894" s="170">
        <f>IF(N894="základná",J894,0)</f>
        <v>0</v>
      </c>
      <c r="BF894" s="170">
        <f>IF(N894="znížená",J894,0)</f>
        <v>0</v>
      </c>
      <c r="BG894" s="170">
        <f>IF(N894="zákl. prenesená",J894,0)</f>
        <v>0</v>
      </c>
      <c r="BH894" s="170">
        <f>IF(N894="zníž. prenesená",J894,0)</f>
        <v>0</v>
      </c>
      <c r="BI894" s="170">
        <f>IF(N894="nulová",J894,0)</f>
        <v>0</v>
      </c>
      <c r="BJ894" s="17" t="s">
        <v>88</v>
      </c>
      <c r="BK894" s="171">
        <f>ROUND(I894*H894,3)</f>
        <v>0</v>
      </c>
      <c r="BL894" s="17" t="s">
        <v>229</v>
      </c>
      <c r="BM894" s="169" t="s">
        <v>1173</v>
      </c>
    </row>
    <row r="895" spans="2:65" s="13" customFormat="1" ht="11.25">
      <c r="B895" s="180"/>
      <c r="D895" s="173" t="s">
        <v>231</v>
      </c>
      <c r="E895" s="181" t="s">
        <v>0</v>
      </c>
      <c r="F895" s="182" t="s">
        <v>255</v>
      </c>
      <c r="H895" s="183">
        <v>5</v>
      </c>
      <c r="I895" s="184"/>
      <c r="L895" s="180"/>
      <c r="M895" s="185"/>
      <c r="N895" s="186"/>
      <c r="O895" s="186"/>
      <c r="P895" s="186"/>
      <c r="Q895" s="186"/>
      <c r="R895" s="186"/>
      <c r="S895" s="186"/>
      <c r="T895" s="187"/>
      <c r="AT895" s="181" t="s">
        <v>231</v>
      </c>
      <c r="AU895" s="181" t="s">
        <v>88</v>
      </c>
      <c r="AV895" s="13" t="s">
        <v>88</v>
      </c>
      <c r="AW895" s="13" t="s">
        <v>28</v>
      </c>
      <c r="AX895" s="13" t="s">
        <v>81</v>
      </c>
      <c r="AY895" s="181" t="s">
        <v>222</v>
      </c>
    </row>
    <row r="896" spans="2:65" s="1" customFormat="1" ht="24" customHeight="1">
      <c r="B896" s="158"/>
      <c r="C896" s="159" t="s">
        <v>1174</v>
      </c>
      <c r="D896" s="159" t="s">
        <v>224</v>
      </c>
      <c r="E896" s="160" t="s">
        <v>1175</v>
      </c>
      <c r="F896" s="161" t="s">
        <v>1176</v>
      </c>
      <c r="G896" s="162" t="s">
        <v>400</v>
      </c>
      <c r="H896" s="163">
        <v>3</v>
      </c>
      <c r="I896" s="164"/>
      <c r="J896" s="163">
        <f>ROUND(I896*H896,3)</f>
        <v>0</v>
      </c>
      <c r="K896" s="161" t="s">
        <v>228</v>
      </c>
      <c r="L896" s="32"/>
      <c r="M896" s="165" t="s">
        <v>0</v>
      </c>
      <c r="N896" s="166" t="s">
        <v>39</v>
      </c>
      <c r="O896" s="55"/>
      <c r="P896" s="167">
        <f>O896*H896</f>
        <v>0</v>
      </c>
      <c r="Q896" s="167">
        <v>0</v>
      </c>
      <c r="R896" s="167">
        <f>Q896*H896</f>
        <v>0</v>
      </c>
      <c r="S896" s="167">
        <v>1.4999999999999999E-2</v>
      </c>
      <c r="T896" s="168">
        <f>S896*H896</f>
        <v>4.4999999999999998E-2</v>
      </c>
      <c r="AR896" s="169" t="s">
        <v>229</v>
      </c>
      <c r="AT896" s="169" t="s">
        <v>224</v>
      </c>
      <c r="AU896" s="169" t="s">
        <v>88</v>
      </c>
      <c r="AY896" s="17" t="s">
        <v>222</v>
      </c>
      <c r="BE896" s="170">
        <f>IF(N896="základná",J896,0)</f>
        <v>0</v>
      </c>
      <c r="BF896" s="170">
        <f>IF(N896="znížená",J896,0)</f>
        <v>0</v>
      </c>
      <c r="BG896" s="170">
        <f>IF(N896="zákl. prenesená",J896,0)</f>
        <v>0</v>
      </c>
      <c r="BH896" s="170">
        <f>IF(N896="zníž. prenesená",J896,0)</f>
        <v>0</v>
      </c>
      <c r="BI896" s="170">
        <f>IF(N896="nulová",J896,0)</f>
        <v>0</v>
      </c>
      <c r="BJ896" s="17" t="s">
        <v>88</v>
      </c>
      <c r="BK896" s="171">
        <f>ROUND(I896*H896,3)</f>
        <v>0</v>
      </c>
      <c r="BL896" s="17" t="s">
        <v>229</v>
      </c>
      <c r="BM896" s="169" t="s">
        <v>1177</v>
      </c>
    </row>
    <row r="897" spans="2:65" s="13" customFormat="1" ht="11.25">
      <c r="B897" s="180"/>
      <c r="D897" s="173" t="s">
        <v>231</v>
      </c>
      <c r="E897" s="181" t="s">
        <v>0</v>
      </c>
      <c r="F897" s="182" t="s">
        <v>1178</v>
      </c>
      <c r="H897" s="183">
        <v>3</v>
      </c>
      <c r="I897" s="184"/>
      <c r="L897" s="180"/>
      <c r="M897" s="185"/>
      <c r="N897" s="186"/>
      <c r="O897" s="186"/>
      <c r="P897" s="186"/>
      <c r="Q897" s="186"/>
      <c r="R897" s="186"/>
      <c r="S897" s="186"/>
      <c r="T897" s="187"/>
      <c r="AT897" s="181" t="s">
        <v>231</v>
      </c>
      <c r="AU897" s="181" t="s">
        <v>88</v>
      </c>
      <c r="AV897" s="13" t="s">
        <v>88</v>
      </c>
      <c r="AW897" s="13" t="s">
        <v>28</v>
      </c>
      <c r="AX897" s="13" t="s">
        <v>81</v>
      </c>
      <c r="AY897" s="181" t="s">
        <v>222</v>
      </c>
    </row>
    <row r="898" spans="2:65" s="1" customFormat="1" ht="24" customHeight="1">
      <c r="B898" s="158"/>
      <c r="C898" s="159" t="s">
        <v>1179</v>
      </c>
      <c r="D898" s="159" t="s">
        <v>224</v>
      </c>
      <c r="E898" s="160" t="s">
        <v>1180</v>
      </c>
      <c r="F898" s="161" t="s">
        <v>1181</v>
      </c>
      <c r="G898" s="162" t="s">
        <v>400</v>
      </c>
      <c r="H898" s="163">
        <v>2</v>
      </c>
      <c r="I898" s="164"/>
      <c r="J898" s="163">
        <f>ROUND(I898*H898,3)</f>
        <v>0</v>
      </c>
      <c r="K898" s="161" t="s">
        <v>228</v>
      </c>
      <c r="L898" s="32"/>
      <c r="M898" s="165" t="s">
        <v>0</v>
      </c>
      <c r="N898" s="166" t="s">
        <v>39</v>
      </c>
      <c r="O898" s="55"/>
      <c r="P898" s="167">
        <f>O898*H898</f>
        <v>0</v>
      </c>
      <c r="Q898" s="167">
        <v>0</v>
      </c>
      <c r="R898" s="167">
        <f>Q898*H898</f>
        <v>0</v>
      </c>
      <c r="S898" s="167">
        <v>0.06</v>
      </c>
      <c r="T898" s="168">
        <f>S898*H898</f>
        <v>0.12</v>
      </c>
      <c r="AR898" s="169" t="s">
        <v>229</v>
      </c>
      <c r="AT898" s="169" t="s">
        <v>224</v>
      </c>
      <c r="AU898" s="169" t="s">
        <v>88</v>
      </c>
      <c r="AY898" s="17" t="s">
        <v>222</v>
      </c>
      <c r="BE898" s="170">
        <f>IF(N898="základná",J898,0)</f>
        <v>0</v>
      </c>
      <c r="BF898" s="170">
        <f>IF(N898="znížená",J898,0)</f>
        <v>0</v>
      </c>
      <c r="BG898" s="170">
        <f>IF(N898="zákl. prenesená",J898,0)</f>
        <v>0</v>
      </c>
      <c r="BH898" s="170">
        <f>IF(N898="zníž. prenesená",J898,0)</f>
        <v>0</v>
      </c>
      <c r="BI898" s="170">
        <f>IF(N898="nulová",J898,0)</f>
        <v>0</v>
      </c>
      <c r="BJ898" s="17" t="s">
        <v>88</v>
      </c>
      <c r="BK898" s="171">
        <f>ROUND(I898*H898,3)</f>
        <v>0</v>
      </c>
      <c r="BL898" s="17" t="s">
        <v>229</v>
      </c>
      <c r="BM898" s="169" t="s">
        <v>1182</v>
      </c>
    </row>
    <row r="899" spans="2:65" s="12" customFormat="1" ht="11.25">
      <c r="B899" s="172"/>
      <c r="D899" s="173" t="s">
        <v>231</v>
      </c>
      <c r="E899" s="174" t="s">
        <v>0</v>
      </c>
      <c r="F899" s="175" t="s">
        <v>1183</v>
      </c>
      <c r="H899" s="174" t="s">
        <v>0</v>
      </c>
      <c r="I899" s="176"/>
      <c r="L899" s="172"/>
      <c r="M899" s="177"/>
      <c r="N899" s="178"/>
      <c r="O899" s="178"/>
      <c r="P899" s="178"/>
      <c r="Q899" s="178"/>
      <c r="R899" s="178"/>
      <c r="S899" s="178"/>
      <c r="T899" s="179"/>
      <c r="AT899" s="174" t="s">
        <v>231</v>
      </c>
      <c r="AU899" s="174" t="s">
        <v>88</v>
      </c>
      <c r="AV899" s="12" t="s">
        <v>81</v>
      </c>
      <c r="AW899" s="12" t="s">
        <v>28</v>
      </c>
      <c r="AX899" s="12" t="s">
        <v>73</v>
      </c>
      <c r="AY899" s="174" t="s">
        <v>222</v>
      </c>
    </row>
    <row r="900" spans="2:65" s="13" customFormat="1" ht="11.25">
      <c r="B900" s="180"/>
      <c r="D900" s="173" t="s">
        <v>231</v>
      </c>
      <c r="E900" s="181" t="s">
        <v>0</v>
      </c>
      <c r="F900" s="182" t="s">
        <v>88</v>
      </c>
      <c r="H900" s="183">
        <v>2</v>
      </c>
      <c r="I900" s="184"/>
      <c r="L900" s="180"/>
      <c r="M900" s="185"/>
      <c r="N900" s="186"/>
      <c r="O900" s="186"/>
      <c r="P900" s="186"/>
      <c r="Q900" s="186"/>
      <c r="R900" s="186"/>
      <c r="S900" s="186"/>
      <c r="T900" s="187"/>
      <c r="AT900" s="181" t="s">
        <v>231</v>
      </c>
      <c r="AU900" s="181" t="s">
        <v>88</v>
      </c>
      <c r="AV900" s="13" t="s">
        <v>88</v>
      </c>
      <c r="AW900" s="13" t="s">
        <v>28</v>
      </c>
      <c r="AX900" s="13" t="s">
        <v>81</v>
      </c>
      <c r="AY900" s="181" t="s">
        <v>222</v>
      </c>
    </row>
    <row r="901" spans="2:65" s="1" customFormat="1" ht="16.5" customHeight="1">
      <c r="B901" s="158"/>
      <c r="C901" s="159" t="s">
        <v>1184</v>
      </c>
      <c r="D901" s="159" t="s">
        <v>224</v>
      </c>
      <c r="E901" s="160" t="s">
        <v>1185</v>
      </c>
      <c r="F901" s="161" t="s">
        <v>1186</v>
      </c>
      <c r="G901" s="162" t="s">
        <v>400</v>
      </c>
      <c r="H901" s="163">
        <v>6</v>
      </c>
      <c r="I901" s="164"/>
      <c r="J901" s="163">
        <f>ROUND(I901*H901,3)</f>
        <v>0</v>
      </c>
      <c r="K901" s="161" t="s">
        <v>228</v>
      </c>
      <c r="L901" s="32"/>
      <c r="M901" s="165" t="s">
        <v>0</v>
      </c>
      <c r="N901" s="166" t="s">
        <v>39</v>
      </c>
      <c r="O901" s="55"/>
      <c r="P901" s="167">
        <f>O901*H901</f>
        <v>0</v>
      </c>
      <c r="Q901" s="167">
        <v>0</v>
      </c>
      <c r="R901" s="167">
        <f>Q901*H901</f>
        <v>0</v>
      </c>
      <c r="S901" s="167">
        <v>4.0000000000000001E-3</v>
      </c>
      <c r="T901" s="168">
        <f>S901*H901</f>
        <v>2.4E-2</v>
      </c>
      <c r="AR901" s="169" t="s">
        <v>229</v>
      </c>
      <c r="AT901" s="169" t="s">
        <v>224</v>
      </c>
      <c r="AU901" s="169" t="s">
        <v>88</v>
      </c>
      <c r="AY901" s="17" t="s">
        <v>222</v>
      </c>
      <c r="BE901" s="170">
        <f>IF(N901="základná",J901,0)</f>
        <v>0</v>
      </c>
      <c r="BF901" s="170">
        <f>IF(N901="znížená",J901,0)</f>
        <v>0</v>
      </c>
      <c r="BG901" s="170">
        <f>IF(N901="zákl. prenesená",J901,0)</f>
        <v>0</v>
      </c>
      <c r="BH901" s="170">
        <f>IF(N901="zníž. prenesená",J901,0)</f>
        <v>0</v>
      </c>
      <c r="BI901" s="170">
        <f>IF(N901="nulová",J901,0)</f>
        <v>0</v>
      </c>
      <c r="BJ901" s="17" t="s">
        <v>88</v>
      </c>
      <c r="BK901" s="171">
        <f>ROUND(I901*H901,3)</f>
        <v>0</v>
      </c>
      <c r="BL901" s="17" t="s">
        <v>229</v>
      </c>
      <c r="BM901" s="169" t="s">
        <v>1187</v>
      </c>
    </row>
    <row r="902" spans="2:65" s="12" customFormat="1" ht="11.25">
      <c r="B902" s="172"/>
      <c r="D902" s="173" t="s">
        <v>231</v>
      </c>
      <c r="E902" s="174" t="s">
        <v>0</v>
      </c>
      <c r="F902" s="175" t="s">
        <v>1188</v>
      </c>
      <c r="H902" s="174" t="s">
        <v>0</v>
      </c>
      <c r="I902" s="176"/>
      <c r="L902" s="172"/>
      <c r="M902" s="177"/>
      <c r="N902" s="178"/>
      <c r="O902" s="178"/>
      <c r="P902" s="178"/>
      <c r="Q902" s="178"/>
      <c r="R902" s="178"/>
      <c r="S902" s="178"/>
      <c r="T902" s="179"/>
      <c r="AT902" s="174" t="s">
        <v>231</v>
      </c>
      <c r="AU902" s="174" t="s">
        <v>88</v>
      </c>
      <c r="AV902" s="12" t="s">
        <v>81</v>
      </c>
      <c r="AW902" s="12" t="s">
        <v>28</v>
      </c>
      <c r="AX902" s="12" t="s">
        <v>73</v>
      </c>
      <c r="AY902" s="174" t="s">
        <v>222</v>
      </c>
    </row>
    <row r="903" spans="2:65" s="13" customFormat="1" ht="11.25">
      <c r="B903" s="180"/>
      <c r="D903" s="173" t="s">
        <v>231</v>
      </c>
      <c r="E903" s="181" t="s">
        <v>0</v>
      </c>
      <c r="F903" s="182" t="s">
        <v>1189</v>
      </c>
      <c r="H903" s="183">
        <v>6</v>
      </c>
      <c r="I903" s="184"/>
      <c r="L903" s="180"/>
      <c r="M903" s="185"/>
      <c r="N903" s="186"/>
      <c r="O903" s="186"/>
      <c r="P903" s="186"/>
      <c r="Q903" s="186"/>
      <c r="R903" s="186"/>
      <c r="S903" s="186"/>
      <c r="T903" s="187"/>
      <c r="AT903" s="181" t="s">
        <v>231</v>
      </c>
      <c r="AU903" s="181" t="s">
        <v>88</v>
      </c>
      <c r="AV903" s="13" t="s">
        <v>88</v>
      </c>
      <c r="AW903" s="13" t="s">
        <v>28</v>
      </c>
      <c r="AX903" s="13" t="s">
        <v>81</v>
      </c>
      <c r="AY903" s="181" t="s">
        <v>222</v>
      </c>
    </row>
    <row r="904" spans="2:65" s="1" customFormat="1" ht="24" customHeight="1">
      <c r="B904" s="158"/>
      <c r="C904" s="159" t="s">
        <v>1190</v>
      </c>
      <c r="D904" s="159" t="s">
        <v>224</v>
      </c>
      <c r="E904" s="160" t="s">
        <v>1191</v>
      </c>
      <c r="F904" s="161" t="s">
        <v>1192</v>
      </c>
      <c r="G904" s="162" t="s">
        <v>227</v>
      </c>
      <c r="H904" s="163">
        <v>1.08</v>
      </c>
      <c r="I904" s="164"/>
      <c r="J904" s="163">
        <f>ROUND(I904*H904,3)</f>
        <v>0</v>
      </c>
      <c r="K904" s="161" t="s">
        <v>228</v>
      </c>
      <c r="L904" s="32"/>
      <c r="M904" s="165" t="s">
        <v>0</v>
      </c>
      <c r="N904" s="166" t="s">
        <v>39</v>
      </c>
      <c r="O904" s="55"/>
      <c r="P904" s="167">
        <f>O904*H904</f>
        <v>0</v>
      </c>
      <c r="Q904" s="167">
        <v>0</v>
      </c>
      <c r="R904" s="167">
        <f>Q904*H904</f>
        <v>0</v>
      </c>
      <c r="S904" s="167">
        <v>8.8999999999999996E-2</v>
      </c>
      <c r="T904" s="168">
        <f>S904*H904</f>
        <v>9.6119999999999997E-2</v>
      </c>
      <c r="AR904" s="169" t="s">
        <v>229</v>
      </c>
      <c r="AT904" s="169" t="s">
        <v>224</v>
      </c>
      <c r="AU904" s="169" t="s">
        <v>88</v>
      </c>
      <c r="AY904" s="17" t="s">
        <v>222</v>
      </c>
      <c r="BE904" s="170">
        <f>IF(N904="základná",J904,0)</f>
        <v>0</v>
      </c>
      <c r="BF904" s="170">
        <f>IF(N904="znížená",J904,0)</f>
        <v>0</v>
      </c>
      <c r="BG904" s="170">
        <f>IF(N904="zákl. prenesená",J904,0)</f>
        <v>0</v>
      </c>
      <c r="BH904" s="170">
        <f>IF(N904="zníž. prenesená",J904,0)</f>
        <v>0</v>
      </c>
      <c r="BI904" s="170">
        <f>IF(N904="nulová",J904,0)</f>
        <v>0</v>
      </c>
      <c r="BJ904" s="17" t="s">
        <v>88</v>
      </c>
      <c r="BK904" s="171">
        <f>ROUND(I904*H904,3)</f>
        <v>0</v>
      </c>
      <c r="BL904" s="17" t="s">
        <v>229</v>
      </c>
      <c r="BM904" s="169" t="s">
        <v>1193</v>
      </c>
    </row>
    <row r="905" spans="2:65" s="12" customFormat="1" ht="11.25">
      <c r="B905" s="172"/>
      <c r="D905" s="173" t="s">
        <v>231</v>
      </c>
      <c r="E905" s="174" t="s">
        <v>0</v>
      </c>
      <c r="F905" s="175" t="s">
        <v>1183</v>
      </c>
      <c r="H905" s="174" t="s">
        <v>0</v>
      </c>
      <c r="I905" s="176"/>
      <c r="L905" s="172"/>
      <c r="M905" s="177"/>
      <c r="N905" s="178"/>
      <c r="O905" s="178"/>
      <c r="P905" s="178"/>
      <c r="Q905" s="178"/>
      <c r="R905" s="178"/>
      <c r="S905" s="178"/>
      <c r="T905" s="179"/>
      <c r="AT905" s="174" t="s">
        <v>231</v>
      </c>
      <c r="AU905" s="174" t="s">
        <v>88</v>
      </c>
      <c r="AV905" s="12" t="s">
        <v>81</v>
      </c>
      <c r="AW905" s="12" t="s">
        <v>28</v>
      </c>
      <c r="AX905" s="12" t="s">
        <v>73</v>
      </c>
      <c r="AY905" s="174" t="s">
        <v>222</v>
      </c>
    </row>
    <row r="906" spans="2:65" s="13" customFormat="1" ht="11.25">
      <c r="B906" s="180"/>
      <c r="D906" s="173" t="s">
        <v>231</v>
      </c>
      <c r="E906" s="181" t="s">
        <v>0</v>
      </c>
      <c r="F906" s="182" t="s">
        <v>764</v>
      </c>
      <c r="H906" s="183">
        <v>0.72</v>
      </c>
      <c r="I906" s="184"/>
      <c r="L906" s="180"/>
      <c r="M906" s="185"/>
      <c r="N906" s="186"/>
      <c r="O906" s="186"/>
      <c r="P906" s="186"/>
      <c r="Q906" s="186"/>
      <c r="R906" s="186"/>
      <c r="S906" s="186"/>
      <c r="T906" s="187"/>
      <c r="AT906" s="181" t="s">
        <v>231</v>
      </c>
      <c r="AU906" s="181" t="s">
        <v>88</v>
      </c>
      <c r="AV906" s="13" t="s">
        <v>88</v>
      </c>
      <c r="AW906" s="13" t="s">
        <v>28</v>
      </c>
      <c r="AX906" s="13" t="s">
        <v>73</v>
      </c>
      <c r="AY906" s="181" t="s">
        <v>222</v>
      </c>
    </row>
    <row r="907" spans="2:65" s="13" customFormat="1" ht="11.25">
      <c r="B907" s="180"/>
      <c r="D907" s="173" t="s">
        <v>231</v>
      </c>
      <c r="E907" s="181" t="s">
        <v>0</v>
      </c>
      <c r="F907" s="182" t="s">
        <v>763</v>
      </c>
      <c r="H907" s="183">
        <v>0.36</v>
      </c>
      <c r="I907" s="184"/>
      <c r="L907" s="180"/>
      <c r="M907" s="185"/>
      <c r="N907" s="186"/>
      <c r="O907" s="186"/>
      <c r="P907" s="186"/>
      <c r="Q907" s="186"/>
      <c r="R907" s="186"/>
      <c r="S907" s="186"/>
      <c r="T907" s="187"/>
      <c r="AT907" s="181" t="s">
        <v>231</v>
      </c>
      <c r="AU907" s="181" t="s">
        <v>88</v>
      </c>
      <c r="AV907" s="13" t="s">
        <v>88</v>
      </c>
      <c r="AW907" s="13" t="s">
        <v>28</v>
      </c>
      <c r="AX907" s="13" t="s">
        <v>73</v>
      </c>
      <c r="AY907" s="181" t="s">
        <v>222</v>
      </c>
    </row>
    <row r="908" spans="2:65" s="14" customFormat="1" ht="11.25">
      <c r="B908" s="188"/>
      <c r="D908" s="173" t="s">
        <v>231</v>
      </c>
      <c r="E908" s="189" t="s">
        <v>0</v>
      </c>
      <c r="F908" s="190" t="s">
        <v>238</v>
      </c>
      <c r="H908" s="191">
        <v>1.08</v>
      </c>
      <c r="I908" s="192"/>
      <c r="L908" s="188"/>
      <c r="M908" s="193"/>
      <c r="N908" s="194"/>
      <c r="O908" s="194"/>
      <c r="P908" s="194"/>
      <c r="Q908" s="194"/>
      <c r="R908" s="194"/>
      <c r="S908" s="194"/>
      <c r="T908" s="195"/>
      <c r="AT908" s="189" t="s">
        <v>231</v>
      </c>
      <c r="AU908" s="189" t="s">
        <v>88</v>
      </c>
      <c r="AV908" s="14" t="s">
        <v>229</v>
      </c>
      <c r="AW908" s="14" t="s">
        <v>28</v>
      </c>
      <c r="AX908" s="14" t="s">
        <v>81</v>
      </c>
      <c r="AY908" s="189" t="s">
        <v>222</v>
      </c>
    </row>
    <row r="909" spans="2:65" s="1" customFormat="1" ht="24" customHeight="1">
      <c r="B909" s="158"/>
      <c r="C909" s="159" t="s">
        <v>1194</v>
      </c>
      <c r="D909" s="159" t="s">
        <v>224</v>
      </c>
      <c r="E909" s="160" t="s">
        <v>1195</v>
      </c>
      <c r="F909" s="161" t="s">
        <v>1196</v>
      </c>
      <c r="G909" s="162" t="s">
        <v>227</v>
      </c>
      <c r="H909" s="163">
        <v>1.8</v>
      </c>
      <c r="I909" s="164"/>
      <c r="J909" s="163">
        <f>ROUND(I909*H909,3)</f>
        <v>0</v>
      </c>
      <c r="K909" s="161" t="s">
        <v>228</v>
      </c>
      <c r="L909" s="32"/>
      <c r="M909" s="165" t="s">
        <v>0</v>
      </c>
      <c r="N909" s="166" t="s">
        <v>39</v>
      </c>
      <c r="O909" s="55"/>
      <c r="P909" s="167">
        <f>O909*H909</f>
        <v>0</v>
      </c>
      <c r="Q909" s="167">
        <v>0</v>
      </c>
      <c r="R909" s="167">
        <f>Q909*H909</f>
        <v>0</v>
      </c>
      <c r="S909" s="167">
        <v>6.0999999999999999E-2</v>
      </c>
      <c r="T909" s="168">
        <f>S909*H909</f>
        <v>0.10979999999999999</v>
      </c>
      <c r="AR909" s="169" t="s">
        <v>229</v>
      </c>
      <c r="AT909" s="169" t="s">
        <v>224</v>
      </c>
      <c r="AU909" s="169" t="s">
        <v>88</v>
      </c>
      <c r="AY909" s="17" t="s">
        <v>222</v>
      </c>
      <c r="BE909" s="170">
        <f>IF(N909="základná",J909,0)</f>
        <v>0</v>
      </c>
      <c r="BF909" s="170">
        <f>IF(N909="znížená",J909,0)</f>
        <v>0</v>
      </c>
      <c r="BG909" s="170">
        <f>IF(N909="zákl. prenesená",J909,0)</f>
        <v>0</v>
      </c>
      <c r="BH909" s="170">
        <f>IF(N909="zníž. prenesená",J909,0)</f>
        <v>0</v>
      </c>
      <c r="BI909" s="170">
        <f>IF(N909="nulová",J909,0)</f>
        <v>0</v>
      </c>
      <c r="BJ909" s="17" t="s">
        <v>88</v>
      </c>
      <c r="BK909" s="171">
        <f>ROUND(I909*H909,3)</f>
        <v>0</v>
      </c>
      <c r="BL909" s="17" t="s">
        <v>229</v>
      </c>
      <c r="BM909" s="169" t="s">
        <v>1197</v>
      </c>
    </row>
    <row r="910" spans="2:65" s="12" customFormat="1" ht="11.25">
      <c r="B910" s="172"/>
      <c r="D910" s="173" t="s">
        <v>231</v>
      </c>
      <c r="E910" s="174" t="s">
        <v>0</v>
      </c>
      <c r="F910" s="175" t="s">
        <v>1183</v>
      </c>
      <c r="H910" s="174" t="s">
        <v>0</v>
      </c>
      <c r="I910" s="176"/>
      <c r="L910" s="172"/>
      <c r="M910" s="177"/>
      <c r="N910" s="178"/>
      <c r="O910" s="178"/>
      <c r="P910" s="178"/>
      <c r="Q910" s="178"/>
      <c r="R910" s="178"/>
      <c r="S910" s="178"/>
      <c r="T910" s="179"/>
      <c r="AT910" s="174" t="s">
        <v>231</v>
      </c>
      <c r="AU910" s="174" t="s">
        <v>88</v>
      </c>
      <c r="AV910" s="12" t="s">
        <v>81</v>
      </c>
      <c r="AW910" s="12" t="s">
        <v>28</v>
      </c>
      <c r="AX910" s="12" t="s">
        <v>73</v>
      </c>
      <c r="AY910" s="174" t="s">
        <v>222</v>
      </c>
    </row>
    <row r="911" spans="2:65" s="13" customFormat="1" ht="11.25">
      <c r="B911" s="180"/>
      <c r="D911" s="173" t="s">
        <v>231</v>
      </c>
      <c r="E911" s="181" t="s">
        <v>0</v>
      </c>
      <c r="F911" s="182" t="s">
        <v>1198</v>
      </c>
      <c r="H911" s="183">
        <v>1.8</v>
      </c>
      <c r="I911" s="184"/>
      <c r="L911" s="180"/>
      <c r="M911" s="185"/>
      <c r="N911" s="186"/>
      <c r="O911" s="186"/>
      <c r="P911" s="186"/>
      <c r="Q911" s="186"/>
      <c r="R911" s="186"/>
      <c r="S911" s="186"/>
      <c r="T911" s="187"/>
      <c r="AT911" s="181" t="s">
        <v>231</v>
      </c>
      <c r="AU911" s="181" t="s">
        <v>88</v>
      </c>
      <c r="AV911" s="13" t="s">
        <v>88</v>
      </c>
      <c r="AW911" s="13" t="s">
        <v>28</v>
      </c>
      <c r="AX911" s="13" t="s">
        <v>81</v>
      </c>
      <c r="AY911" s="181" t="s">
        <v>222</v>
      </c>
    </row>
    <row r="912" spans="2:65" s="1" customFormat="1" ht="24" customHeight="1">
      <c r="B912" s="158"/>
      <c r="C912" s="159" t="s">
        <v>1199</v>
      </c>
      <c r="D912" s="159" t="s">
        <v>224</v>
      </c>
      <c r="E912" s="160" t="s">
        <v>1200</v>
      </c>
      <c r="F912" s="161" t="s">
        <v>1201</v>
      </c>
      <c r="G912" s="162" t="s">
        <v>227</v>
      </c>
      <c r="H912" s="163">
        <v>7.2</v>
      </c>
      <c r="I912" s="164"/>
      <c r="J912" s="163">
        <f>ROUND(I912*H912,3)</f>
        <v>0</v>
      </c>
      <c r="K912" s="161" t="s">
        <v>228</v>
      </c>
      <c r="L912" s="32"/>
      <c r="M912" s="165" t="s">
        <v>0</v>
      </c>
      <c r="N912" s="166" t="s">
        <v>39</v>
      </c>
      <c r="O912" s="55"/>
      <c r="P912" s="167">
        <f>O912*H912</f>
        <v>0</v>
      </c>
      <c r="Q912" s="167">
        <v>0</v>
      </c>
      <c r="R912" s="167">
        <f>Q912*H912</f>
        <v>0</v>
      </c>
      <c r="S912" s="167">
        <v>5.2999999999999999E-2</v>
      </c>
      <c r="T912" s="168">
        <f>S912*H912</f>
        <v>0.38159999999999999</v>
      </c>
      <c r="AR912" s="169" t="s">
        <v>229</v>
      </c>
      <c r="AT912" s="169" t="s">
        <v>224</v>
      </c>
      <c r="AU912" s="169" t="s">
        <v>88</v>
      </c>
      <c r="AY912" s="17" t="s">
        <v>222</v>
      </c>
      <c r="BE912" s="170">
        <f>IF(N912="základná",J912,0)</f>
        <v>0</v>
      </c>
      <c r="BF912" s="170">
        <f>IF(N912="znížená",J912,0)</f>
        <v>0</v>
      </c>
      <c r="BG912" s="170">
        <f>IF(N912="zákl. prenesená",J912,0)</f>
        <v>0</v>
      </c>
      <c r="BH912" s="170">
        <f>IF(N912="zníž. prenesená",J912,0)</f>
        <v>0</v>
      </c>
      <c r="BI912" s="170">
        <f>IF(N912="nulová",J912,0)</f>
        <v>0</v>
      </c>
      <c r="BJ912" s="17" t="s">
        <v>88</v>
      </c>
      <c r="BK912" s="171">
        <f>ROUND(I912*H912,3)</f>
        <v>0</v>
      </c>
      <c r="BL912" s="17" t="s">
        <v>229</v>
      </c>
      <c r="BM912" s="169" t="s">
        <v>1202</v>
      </c>
    </row>
    <row r="913" spans="2:65" s="12" customFormat="1" ht="11.25">
      <c r="B913" s="172"/>
      <c r="D913" s="173" t="s">
        <v>231</v>
      </c>
      <c r="E913" s="174" t="s">
        <v>0</v>
      </c>
      <c r="F913" s="175" t="s">
        <v>1183</v>
      </c>
      <c r="H913" s="174" t="s">
        <v>0</v>
      </c>
      <c r="I913" s="176"/>
      <c r="L913" s="172"/>
      <c r="M913" s="177"/>
      <c r="N913" s="178"/>
      <c r="O913" s="178"/>
      <c r="P913" s="178"/>
      <c r="Q913" s="178"/>
      <c r="R913" s="178"/>
      <c r="S913" s="178"/>
      <c r="T913" s="179"/>
      <c r="AT913" s="174" t="s">
        <v>231</v>
      </c>
      <c r="AU913" s="174" t="s">
        <v>88</v>
      </c>
      <c r="AV913" s="12" t="s">
        <v>81</v>
      </c>
      <c r="AW913" s="12" t="s">
        <v>28</v>
      </c>
      <c r="AX913" s="12" t="s">
        <v>73</v>
      </c>
      <c r="AY913" s="174" t="s">
        <v>222</v>
      </c>
    </row>
    <row r="914" spans="2:65" s="13" customFormat="1" ht="11.25">
      <c r="B914" s="180"/>
      <c r="D914" s="173" t="s">
        <v>231</v>
      </c>
      <c r="E914" s="181" t="s">
        <v>0</v>
      </c>
      <c r="F914" s="182" t="s">
        <v>1203</v>
      </c>
      <c r="H914" s="183">
        <v>7.2</v>
      </c>
      <c r="I914" s="184"/>
      <c r="L914" s="180"/>
      <c r="M914" s="185"/>
      <c r="N914" s="186"/>
      <c r="O914" s="186"/>
      <c r="P914" s="186"/>
      <c r="Q914" s="186"/>
      <c r="R914" s="186"/>
      <c r="S914" s="186"/>
      <c r="T914" s="187"/>
      <c r="AT914" s="181" t="s">
        <v>231</v>
      </c>
      <c r="AU914" s="181" t="s">
        <v>88</v>
      </c>
      <c r="AV914" s="13" t="s">
        <v>88</v>
      </c>
      <c r="AW914" s="13" t="s">
        <v>28</v>
      </c>
      <c r="AX914" s="13" t="s">
        <v>81</v>
      </c>
      <c r="AY914" s="181" t="s">
        <v>222</v>
      </c>
    </row>
    <row r="915" spans="2:65" s="1" customFormat="1" ht="24" customHeight="1">
      <c r="B915" s="158"/>
      <c r="C915" s="159" t="s">
        <v>1204</v>
      </c>
      <c r="D915" s="159" t="s">
        <v>224</v>
      </c>
      <c r="E915" s="160" t="s">
        <v>1205</v>
      </c>
      <c r="F915" s="161" t="s">
        <v>1206</v>
      </c>
      <c r="G915" s="162" t="s">
        <v>227</v>
      </c>
      <c r="H915" s="163">
        <v>7.05</v>
      </c>
      <c r="I915" s="164"/>
      <c r="J915" s="163">
        <f>ROUND(I915*H915,3)</f>
        <v>0</v>
      </c>
      <c r="K915" s="161" t="s">
        <v>228</v>
      </c>
      <c r="L915" s="32"/>
      <c r="M915" s="165" t="s">
        <v>0</v>
      </c>
      <c r="N915" s="166" t="s">
        <v>39</v>
      </c>
      <c r="O915" s="55"/>
      <c r="P915" s="167">
        <f>O915*H915</f>
        <v>0</v>
      </c>
      <c r="Q915" s="167">
        <v>0</v>
      </c>
      <c r="R915" s="167">
        <f>Q915*H915</f>
        <v>0</v>
      </c>
      <c r="S915" s="167">
        <v>0.05</v>
      </c>
      <c r="T915" s="168">
        <f>S915*H915</f>
        <v>0.35250000000000004</v>
      </c>
      <c r="AR915" s="169" t="s">
        <v>229</v>
      </c>
      <c r="AT915" s="169" t="s">
        <v>224</v>
      </c>
      <c r="AU915" s="169" t="s">
        <v>88</v>
      </c>
      <c r="AY915" s="17" t="s">
        <v>222</v>
      </c>
      <c r="BE915" s="170">
        <f>IF(N915="základná",J915,0)</f>
        <v>0</v>
      </c>
      <c r="BF915" s="170">
        <f>IF(N915="znížená",J915,0)</f>
        <v>0</v>
      </c>
      <c r="BG915" s="170">
        <f>IF(N915="zákl. prenesená",J915,0)</f>
        <v>0</v>
      </c>
      <c r="BH915" s="170">
        <f>IF(N915="zníž. prenesená",J915,0)</f>
        <v>0</v>
      </c>
      <c r="BI915" s="170">
        <f>IF(N915="nulová",J915,0)</f>
        <v>0</v>
      </c>
      <c r="BJ915" s="17" t="s">
        <v>88</v>
      </c>
      <c r="BK915" s="171">
        <f>ROUND(I915*H915,3)</f>
        <v>0</v>
      </c>
      <c r="BL915" s="17" t="s">
        <v>229</v>
      </c>
      <c r="BM915" s="169" t="s">
        <v>1207</v>
      </c>
    </row>
    <row r="916" spans="2:65" s="12" customFormat="1" ht="11.25">
      <c r="B916" s="172"/>
      <c r="D916" s="173" t="s">
        <v>231</v>
      </c>
      <c r="E916" s="174" t="s">
        <v>0</v>
      </c>
      <c r="F916" s="175" t="s">
        <v>1208</v>
      </c>
      <c r="H916" s="174" t="s">
        <v>0</v>
      </c>
      <c r="I916" s="176"/>
      <c r="L916" s="172"/>
      <c r="M916" s="177"/>
      <c r="N916" s="178"/>
      <c r="O916" s="178"/>
      <c r="P916" s="178"/>
      <c r="Q916" s="178"/>
      <c r="R916" s="178"/>
      <c r="S916" s="178"/>
      <c r="T916" s="179"/>
      <c r="AT916" s="174" t="s">
        <v>231</v>
      </c>
      <c r="AU916" s="174" t="s">
        <v>88</v>
      </c>
      <c r="AV916" s="12" t="s">
        <v>81</v>
      </c>
      <c r="AW916" s="12" t="s">
        <v>28</v>
      </c>
      <c r="AX916" s="12" t="s">
        <v>73</v>
      </c>
      <c r="AY916" s="174" t="s">
        <v>222</v>
      </c>
    </row>
    <row r="917" spans="2:65" s="13" customFormat="1" ht="11.25">
      <c r="B917" s="180"/>
      <c r="D917" s="173" t="s">
        <v>231</v>
      </c>
      <c r="E917" s="181" t="s">
        <v>0</v>
      </c>
      <c r="F917" s="182" t="s">
        <v>478</v>
      </c>
      <c r="H917" s="183">
        <v>7.05</v>
      </c>
      <c r="I917" s="184"/>
      <c r="L917" s="180"/>
      <c r="M917" s="185"/>
      <c r="N917" s="186"/>
      <c r="O917" s="186"/>
      <c r="P917" s="186"/>
      <c r="Q917" s="186"/>
      <c r="R917" s="186"/>
      <c r="S917" s="186"/>
      <c r="T917" s="187"/>
      <c r="AT917" s="181" t="s">
        <v>231</v>
      </c>
      <c r="AU917" s="181" t="s">
        <v>88</v>
      </c>
      <c r="AV917" s="13" t="s">
        <v>88</v>
      </c>
      <c r="AW917" s="13" t="s">
        <v>28</v>
      </c>
      <c r="AX917" s="13" t="s">
        <v>73</v>
      </c>
      <c r="AY917" s="181" t="s">
        <v>222</v>
      </c>
    </row>
    <row r="918" spans="2:65" s="14" customFormat="1" ht="11.25">
      <c r="B918" s="188"/>
      <c r="D918" s="173" t="s">
        <v>231</v>
      </c>
      <c r="E918" s="189" t="s">
        <v>0</v>
      </c>
      <c r="F918" s="190" t="s">
        <v>238</v>
      </c>
      <c r="H918" s="191">
        <v>7.05</v>
      </c>
      <c r="I918" s="192"/>
      <c r="L918" s="188"/>
      <c r="M918" s="193"/>
      <c r="N918" s="194"/>
      <c r="O918" s="194"/>
      <c r="P918" s="194"/>
      <c r="Q918" s="194"/>
      <c r="R918" s="194"/>
      <c r="S918" s="194"/>
      <c r="T918" s="195"/>
      <c r="AT918" s="189" t="s">
        <v>231</v>
      </c>
      <c r="AU918" s="189" t="s">
        <v>88</v>
      </c>
      <c r="AV918" s="14" t="s">
        <v>229</v>
      </c>
      <c r="AW918" s="14" t="s">
        <v>28</v>
      </c>
      <c r="AX918" s="14" t="s">
        <v>81</v>
      </c>
      <c r="AY918" s="189" t="s">
        <v>222</v>
      </c>
    </row>
    <row r="919" spans="2:65" s="1" customFormat="1" ht="24" customHeight="1">
      <c r="B919" s="158"/>
      <c r="C919" s="159" t="s">
        <v>1209</v>
      </c>
      <c r="D919" s="159" t="s">
        <v>224</v>
      </c>
      <c r="E919" s="160" t="s">
        <v>1210</v>
      </c>
      <c r="F919" s="161" t="s">
        <v>1211</v>
      </c>
      <c r="G919" s="162" t="s">
        <v>227</v>
      </c>
      <c r="H919" s="163">
        <v>7.0919999999999996</v>
      </c>
      <c r="I919" s="164"/>
      <c r="J919" s="163">
        <f>ROUND(I919*H919,3)</f>
        <v>0</v>
      </c>
      <c r="K919" s="161" t="s">
        <v>228</v>
      </c>
      <c r="L919" s="32"/>
      <c r="M919" s="165" t="s">
        <v>0</v>
      </c>
      <c r="N919" s="166" t="s">
        <v>39</v>
      </c>
      <c r="O919" s="55"/>
      <c r="P919" s="167">
        <f>O919*H919</f>
        <v>0</v>
      </c>
      <c r="Q919" s="167">
        <v>0</v>
      </c>
      <c r="R919" s="167">
        <f>Q919*H919</f>
        <v>0</v>
      </c>
      <c r="S919" s="167">
        <v>7.5999999999999998E-2</v>
      </c>
      <c r="T919" s="168">
        <f>S919*H919</f>
        <v>0.53899199999999992</v>
      </c>
      <c r="AR919" s="169" t="s">
        <v>229</v>
      </c>
      <c r="AT919" s="169" t="s">
        <v>224</v>
      </c>
      <c r="AU919" s="169" t="s">
        <v>88</v>
      </c>
      <c r="AY919" s="17" t="s">
        <v>222</v>
      </c>
      <c r="BE919" s="170">
        <f>IF(N919="základná",J919,0)</f>
        <v>0</v>
      </c>
      <c r="BF919" s="170">
        <f>IF(N919="znížená",J919,0)</f>
        <v>0</v>
      </c>
      <c r="BG919" s="170">
        <f>IF(N919="zákl. prenesená",J919,0)</f>
        <v>0</v>
      </c>
      <c r="BH919" s="170">
        <f>IF(N919="zníž. prenesená",J919,0)</f>
        <v>0</v>
      </c>
      <c r="BI919" s="170">
        <f>IF(N919="nulová",J919,0)</f>
        <v>0</v>
      </c>
      <c r="BJ919" s="17" t="s">
        <v>88</v>
      </c>
      <c r="BK919" s="171">
        <f>ROUND(I919*H919,3)</f>
        <v>0</v>
      </c>
      <c r="BL919" s="17" t="s">
        <v>229</v>
      </c>
      <c r="BM919" s="169" t="s">
        <v>1212</v>
      </c>
    </row>
    <row r="920" spans="2:65" s="12" customFormat="1" ht="11.25">
      <c r="B920" s="172"/>
      <c r="D920" s="173" t="s">
        <v>231</v>
      </c>
      <c r="E920" s="174" t="s">
        <v>0</v>
      </c>
      <c r="F920" s="175" t="s">
        <v>1213</v>
      </c>
      <c r="H920" s="174" t="s">
        <v>0</v>
      </c>
      <c r="I920" s="176"/>
      <c r="L920" s="172"/>
      <c r="M920" s="177"/>
      <c r="N920" s="178"/>
      <c r="O920" s="178"/>
      <c r="P920" s="178"/>
      <c r="Q920" s="178"/>
      <c r="R920" s="178"/>
      <c r="S920" s="178"/>
      <c r="T920" s="179"/>
      <c r="AT920" s="174" t="s">
        <v>231</v>
      </c>
      <c r="AU920" s="174" t="s">
        <v>88</v>
      </c>
      <c r="AV920" s="12" t="s">
        <v>81</v>
      </c>
      <c r="AW920" s="12" t="s">
        <v>28</v>
      </c>
      <c r="AX920" s="12" t="s">
        <v>73</v>
      </c>
      <c r="AY920" s="174" t="s">
        <v>222</v>
      </c>
    </row>
    <row r="921" spans="2:65" s="13" customFormat="1" ht="11.25">
      <c r="B921" s="180"/>
      <c r="D921" s="173" t="s">
        <v>231</v>
      </c>
      <c r="E921" s="181" t="s">
        <v>0</v>
      </c>
      <c r="F921" s="182" t="s">
        <v>1214</v>
      </c>
      <c r="H921" s="183">
        <v>4.7279999999999998</v>
      </c>
      <c r="I921" s="184"/>
      <c r="L921" s="180"/>
      <c r="M921" s="185"/>
      <c r="N921" s="186"/>
      <c r="O921" s="186"/>
      <c r="P921" s="186"/>
      <c r="Q921" s="186"/>
      <c r="R921" s="186"/>
      <c r="S921" s="186"/>
      <c r="T921" s="187"/>
      <c r="AT921" s="181" t="s">
        <v>231</v>
      </c>
      <c r="AU921" s="181" t="s">
        <v>88</v>
      </c>
      <c r="AV921" s="13" t="s">
        <v>88</v>
      </c>
      <c r="AW921" s="13" t="s">
        <v>28</v>
      </c>
      <c r="AX921" s="13" t="s">
        <v>73</v>
      </c>
      <c r="AY921" s="181" t="s">
        <v>222</v>
      </c>
    </row>
    <row r="922" spans="2:65" s="13" customFormat="1" ht="11.25">
      <c r="B922" s="180"/>
      <c r="D922" s="173" t="s">
        <v>231</v>
      </c>
      <c r="E922" s="181" t="s">
        <v>0</v>
      </c>
      <c r="F922" s="182" t="s">
        <v>1215</v>
      </c>
      <c r="H922" s="183">
        <v>2.3639999999999999</v>
      </c>
      <c r="I922" s="184"/>
      <c r="L922" s="180"/>
      <c r="M922" s="185"/>
      <c r="N922" s="186"/>
      <c r="O922" s="186"/>
      <c r="P922" s="186"/>
      <c r="Q922" s="186"/>
      <c r="R922" s="186"/>
      <c r="S922" s="186"/>
      <c r="T922" s="187"/>
      <c r="AT922" s="181" t="s">
        <v>231</v>
      </c>
      <c r="AU922" s="181" t="s">
        <v>88</v>
      </c>
      <c r="AV922" s="13" t="s">
        <v>88</v>
      </c>
      <c r="AW922" s="13" t="s">
        <v>28</v>
      </c>
      <c r="AX922" s="13" t="s">
        <v>73</v>
      </c>
      <c r="AY922" s="181" t="s">
        <v>222</v>
      </c>
    </row>
    <row r="923" spans="2:65" s="14" customFormat="1" ht="11.25">
      <c r="B923" s="188"/>
      <c r="D923" s="173" t="s">
        <v>231</v>
      </c>
      <c r="E923" s="189" t="s">
        <v>0</v>
      </c>
      <c r="F923" s="190" t="s">
        <v>238</v>
      </c>
      <c r="H923" s="191">
        <v>7.0919999999999996</v>
      </c>
      <c r="I923" s="192"/>
      <c r="L923" s="188"/>
      <c r="M923" s="193"/>
      <c r="N923" s="194"/>
      <c r="O923" s="194"/>
      <c r="P923" s="194"/>
      <c r="Q923" s="194"/>
      <c r="R923" s="194"/>
      <c r="S923" s="194"/>
      <c r="T923" s="195"/>
      <c r="AT923" s="189" t="s">
        <v>231</v>
      </c>
      <c r="AU923" s="189" t="s">
        <v>88</v>
      </c>
      <c r="AV923" s="14" t="s">
        <v>229</v>
      </c>
      <c r="AW923" s="14" t="s">
        <v>28</v>
      </c>
      <c r="AX923" s="14" t="s">
        <v>81</v>
      </c>
      <c r="AY923" s="189" t="s">
        <v>222</v>
      </c>
    </row>
    <row r="924" spans="2:65" s="1" customFormat="1" ht="16.5" customHeight="1">
      <c r="B924" s="158"/>
      <c r="C924" s="159" t="s">
        <v>1216</v>
      </c>
      <c r="D924" s="159" t="s">
        <v>224</v>
      </c>
      <c r="E924" s="160" t="s">
        <v>1217</v>
      </c>
      <c r="F924" s="161" t="s">
        <v>1218</v>
      </c>
      <c r="G924" s="162" t="s">
        <v>227</v>
      </c>
      <c r="H924" s="163">
        <v>17.28</v>
      </c>
      <c r="I924" s="164"/>
      <c r="J924" s="163">
        <f>ROUND(I924*H924,3)</f>
        <v>0</v>
      </c>
      <c r="K924" s="161" t="s">
        <v>228</v>
      </c>
      <c r="L924" s="32"/>
      <c r="M924" s="165" t="s">
        <v>0</v>
      </c>
      <c r="N924" s="166" t="s">
        <v>39</v>
      </c>
      <c r="O924" s="55"/>
      <c r="P924" s="167">
        <f>O924*H924</f>
        <v>0</v>
      </c>
      <c r="Q924" s="167">
        <v>0</v>
      </c>
      <c r="R924" s="167">
        <f>Q924*H924</f>
        <v>0</v>
      </c>
      <c r="S924" s="167">
        <v>0.06</v>
      </c>
      <c r="T924" s="168">
        <f>S924*H924</f>
        <v>1.0367999999999999</v>
      </c>
      <c r="AR924" s="169" t="s">
        <v>229</v>
      </c>
      <c r="AT924" s="169" t="s">
        <v>224</v>
      </c>
      <c r="AU924" s="169" t="s">
        <v>88</v>
      </c>
      <c r="AY924" s="17" t="s">
        <v>222</v>
      </c>
      <c r="BE924" s="170">
        <f>IF(N924="základná",J924,0)</f>
        <v>0</v>
      </c>
      <c r="BF924" s="170">
        <f>IF(N924="znížená",J924,0)</f>
        <v>0</v>
      </c>
      <c r="BG924" s="170">
        <f>IF(N924="zákl. prenesená",J924,0)</f>
        <v>0</v>
      </c>
      <c r="BH924" s="170">
        <f>IF(N924="zníž. prenesená",J924,0)</f>
        <v>0</v>
      </c>
      <c r="BI924" s="170">
        <f>IF(N924="nulová",J924,0)</f>
        <v>0</v>
      </c>
      <c r="BJ924" s="17" t="s">
        <v>88</v>
      </c>
      <c r="BK924" s="171">
        <f>ROUND(I924*H924,3)</f>
        <v>0</v>
      </c>
      <c r="BL924" s="17" t="s">
        <v>229</v>
      </c>
      <c r="BM924" s="169" t="s">
        <v>1219</v>
      </c>
    </row>
    <row r="925" spans="2:65" s="12" customFormat="1" ht="11.25">
      <c r="B925" s="172"/>
      <c r="D925" s="173" t="s">
        <v>231</v>
      </c>
      <c r="E925" s="174" t="s">
        <v>0</v>
      </c>
      <c r="F925" s="175" t="s">
        <v>1188</v>
      </c>
      <c r="H925" s="174" t="s">
        <v>0</v>
      </c>
      <c r="I925" s="176"/>
      <c r="L925" s="172"/>
      <c r="M925" s="177"/>
      <c r="N925" s="178"/>
      <c r="O925" s="178"/>
      <c r="P925" s="178"/>
      <c r="Q925" s="178"/>
      <c r="R925" s="178"/>
      <c r="S925" s="178"/>
      <c r="T925" s="179"/>
      <c r="AT925" s="174" t="s">
        <v>231</v>
      </c>
      <c r="AU925" s="174" t="s">
        <v>88</v>
      </c>
      <c r="AV925" s="12" t="s">
        <v>81</v>
      </c>
      <c r="AW925" s="12" t="s">
        <v>28</v>
      </c>
      <c r="AX925" s="12" t="s">
        <v>73</v>
      </c>
      <c r="AY925" s="174" t="s">
        <v>222</v>
      </c>
    </row>
    <row r="926" spans="2:65" s="13" customFormat="1" ht="11.25">
      <c r="B926" s="180"/>
      <c r="D926" s="173" t="s">
        <v>231</v>
      </c>
      <c r="E926" s="181" t="s">
        <v>0</v>
      </c>
      <c r="F926" s="182" t="s">
        <v>1220</v>
      </c>
      <c r="H926" s="183">
        <v>17.28</v>
      </c>
      <c r="I926" s="184"/>
      <c r="L926" s="180"/>
      <c r="M926" s="185"/>
      <c r="N926" s="186"/>
      <c r="O926" s="186"/>
      <c r="P926" s="186"/>
      <c r="Q926" s="186"/>
      <c r="R926" s="186"/>
      <c r="S926" s="186"/>
      <c r="T926" s="187"/>
      <c r="AT926" s="181" t="s">
        <v>231</v>
      </c>
      <c r="AU926" s="181" t="s">
        <v>88</v>
      </c>
      <c r="AV926" s="13" t="s">
        <v>88</v>
      </c>
      <c r="AW926" s="13" t="s">
        <v>28</v>
      </c>
      <c r="AX926" s="13" t="s">
        <v>81</v>
      </c>
      <c r="AY926" s="181" t="s">
        <v>222</v>
      </c>
    </row>
    <row r="927" spans="2:65" s="1" customFormat="1" ht="16.5" customHeight="1">
      <c r="B927" s="158"/>
      <c r="C927" s="159" t="s">
        <v>1221</v>
      </c>
      <c r="D927" s="159" t="s">
        <v>224</v>
      </c>
      <c r="E927" s="160" t="s">
        <v>1222</v>
      </c>
      <c r="F927" s="161" t="s">
        <v>1223</v>
      </c>
      <c r="G927" s="162" t="s">
        <v>227</v>
      </c>
      <c r="H927" s="163">
        <v>11.065</v>
      </c>
      <c r="I927" s="164"/>
      <c r="J927" s="163">
        <f>ROUND(I927*H927,3)</f>
        <v>0</v>
      </c>
      <c r="K927" s="161" t="s">
        <v>228</v>
      </c>
      <c r="L927" s="32"/>
      <c r="M927" s="165" t="s">
        <v>0</v>
      </c>
      <c r="N927" s="166" t="s">
        <v>39</v>
      </c>
      <c r="O927" s="55"/>
      <c r="P927" s="167">
        <f>O927*H927</f>
        <v>0</v>
      </c>
      <c r="Q927" s="167">
        <v>0</v>
      </c>
      <c r="R927" s="167">
        <f>Q927*H927</f>
        <v>0</v>
      </c>
      <c r="S927" s="167">
        <v>2E-3</v>
      </c>
      <c r="T927" s="168">
        <f>S927*H927</f>
        <v>2.213E-2</v>
      </c>
      <c r="AR927" s="169" t="s">
        <v>229</v>
      </c>
      <c r="AT927" s="169" t="s">
        <v>224</v>
      </c>
      <c r="AU927" s="169" t="s">
        <v>88</v>
      </c>
      <c r="AY927" s="17" t="s">
        <v>222</v>
      </c>
      <c r="BE927" s="170">
        <f>IF(N927="základná",J927,0)</f>
        <v>0</v>
      </c>
      <c r="BF927" s="170">
        <f>IF(N927="znížená",J927,0)</f>
        <v>0</v>
      </c>
      <c r="BG927" s="170">
        <f>IF(N927="zákl. prenesená",J927,0)</f>
        <v>0</v>
      </c>
      <c r="BH927" s="170">
        <f>IF(N927="zníž. prenesená",J927,0)</f>
        <v>0</v>
      </c>
      <c r="BI927" s="170">
        <f>IF(N927="nulová",J927,0)</f>
        <v>0</v>
      </c>
      <c r="BJ927" s="17" t="s">
        <v>88</v>
      </c>
      <c r="BK927" s="171">
        <f>ROUND(I927*H927,3)</f>
        <v>0</v>
      </c>
      <c r="BL927" s="17" t="s">
        <v>229</v>
      </c>
      <c r="BM927" s="169" t="s">
        <v>1224</v>
      </c>
    </row>
    <row r="928" spans="2:65" s="12" customFormat="1" ht="11.25">
      <c r="B928" s="172"/>
      <c r="D928" s="173" t="s">
        <v>231</v>
      </c>
      <c r="E928" s="174" t="s">
        <v>0</v>
      </c>
      <c r="F928" s="175" t="s">
        <v>1225</v>
      </c>
      <c r="H928" s="174" t="s">
        <v>0</v>
      </c>
      <c r="I928" s="176"/>
      <c r="L928" s="172"/>
      <c r="M928" s="177"/>
      <c r="N928" s="178"/>
      <c r="O928" s="178"/>
      <c r="P928" s="178"/>
      <c r="Q928" s="178"/>
      <c r="R928" s="178"/>
      <c r="S928" s="178"/>
      <c r="T928" s="179"/>
      <c r="AT928" s="174" t="s">
        <v>231</v>
      </c>
      <c r="AU928" s="174" t="s">
        <v>88</v>
      </c>
      <c r="AV928" s="12" t="s">
        <v>81</v>
      </c>
      <c r="AW928" s="12" t="s">
        <v>28</v>
      </c>
      <c r="AX928" s="12" t="s">
        <v>73</v>
      </c>
      <c r="AY928" s="174" t="s">
        <v>222</v>
      </c>
    </row>
    <row r="929" spans="2:65" s="13" customFormat="1" ht="11.25">
      <c r="B929" s="180"/>
      <c r="D929" s="173" t="s">
        <v>231</v>
      </c>
      <c r="E929" s="181" t="s">
        <v>0</v>
      </c>
      <c r="F929" s="182" t="s">
        <v>1226</v>
      </c>
      <c r="H929" s="183">
        <v>0.84499999999999997</v>
      </c>
      <c r="I929" s="184"/>
      <c r="L929" s="180"/>
      <c r="M929" s="185"/>
      <c r="N929" s="186"/>
      <c r="O929" s="186"/>
      <c r="P929" s="186"/>
      <c r="Q929" s="186"/>
      <c r="R929" s="186"/>
      <c r="S929" s="186"/>
      <c r="T929" s="187"/>
      <c r="AT929" s="181" t="s">
        <v>231</v>
      </c>
      <c r="AU929" s="181" t="s">
        <v>88</v>
      </c>
      <c r="AV929" s="13" t="s">
        <v>88</v>
      </c>
      <c r="AW929" s="13" t="s">
        <v>28</v>
      </c>
      <c r="AX929" s="13" t="s">
        <v>73</v>
      </c>
      <c r="AY929" s="181" t="s">
        <v>222</v>
      </c>
    </row>
    <row r="930" spans="2:65" s="13" customFormat="1" ht="11.25">
      <c r="B930" s="180"/>
      <c r="D930" s="173" t="s">
        <v>231</v>
      </c>
      <c r="E930" s="181" t="s">
        <v>0</v>
      </c>
      <c r="F930" s="182" t="s">
        <v>1227</v>
      </c>
      <c r="H930" s="183">
        <v>2.0150000000000001</v>
      </c>
      <c r="I930" s="184"/>
      <c r="L930" s="180"/>
      <c r="M930" s="185"/>
      <c r="N930" s="186"/>
      <c r="O930" s="186"/>
      <c r="P930" s="186"/>
      <c r="Q930" s="186"/>
      <c r="R930" s="186"/>
      <c r="S930" s="186"/>
      <c r="T930" s="187"/>
      <c r="AT930" s="181" t="s">
        <v>231</v>
      </c>
      <c r="AU930" s="181" t="s">
        <v>88</v>
      </c>
      <c r="AV930" s="13" t="s">
        <v>88</v>
      </c>
      <c r="AW930" s="13" t="s">
        <v>28</v>
      </c>
      <c r="AX930" s="13" t="s">
        <v>73</v>
      </c>
      <c r="AY930" s="181" t="s">
        <v>222</v>
      </c>
    </row>
    <row r="931" spans="2:65" s="13" customFormat="1" ht="11.25">
      <c r="B931" s="180"/>
      <c r="D931" s="173" t="s">
        <v>231</v>
      </c>
      <c r="E931" s="181" t="s">
        <v>0</v>
      </c>
      <c r="F931" s="182" t="s">
        <v>1228</v>
      </c>
      <c r="H931" s="183">
        <v>0.45500000000000002</v>
      </c>
      <c r="I931" s="184"/>
      <c r="L931" s="180"/>
      <c r="M931" s="185"/>
      <c r="N931" s="186"/>
      <c r="O931" s="186"/>
      <c r="P931" s="186"/>
      <c r="Q931" s="186"/>
      <c r="R931" s="186"/>
      <c r="S931" s="186"/>
      <c r="T931" s="187"/>
      <c r="AT931" s="181" t="s">
        <v>231</v>
      </c>
      <c r="AU931" s="181" t="s">
        <v>88</v>
      </c>
      <c r="AV931" s="13" t="s">
        <v>88</v>
      </c>
      <c r="AW931" s="13" t="s">
        <v>28</v>
      </c>
      <c r="AX931" s="13" t="s">
        <v>73</v>
      </c>
      <c r="AY931" s="181" t="s">
        <v>222</v>
      </c>
    </row>
    <row r="932" spans="2:65" s="13" customFormat="1" ht="11.25">
      <c r="B932" s="180"/>
      <c r="D932" s="173" t="s">
        <v>231</v>
      </c>
      <c r="E932" s="181" t="s">
        <v>0</v>
      </c>
      <c r="F932" s="182" t="s">
        <v>1229</v>
      </c>
      <c r="H932" s="183">
        <v>7.75</v>
      </c>
      <c r="I932" s="184"/>
      <c r="L932" s="180"/>
      <c r="M932" s="185"/>
      <c r="N932" s="186"/>
      <c r="O932" s="186"/>
      <c r="P932" s="186"/>
      <c r="Q932" s="186"/>
      <c r="R932" s="186"/>
      <c r="S932" s="186"/>
      <c r="T932" s="187"/>
      <c r="AT932" s="181" t="s">
        <v>231</v>
      </c>
      <c r="AU932" s="181" t="s">
        <v>88</v>
      </c>
      <c r="AV932" s="13" t="s">
        <v>88</v>
      </c>
      <c r="AW932" s="13" t="s">
        <v>28</v>
      </c>
      <c r="AX932" s="13" t="s">
        <v>73</v>
      </c>
      <c r="AY932" s="181" t="s">
        <v>222</v>
      </c>
    </row>
    <row r="933" spans="2:65" s="14" customFormat="1" ht="11.25">
      <c r="B933" s="188"/>
      <c r="D933" s="173" t="s">
        <v>231</v>
      </c>
      <c r="E933" s="189" t="s">
        <v>0</v>
      </c>
      <c r="F933" s="190" t="s">
        <v>238</v>
      </c>
      <c r="H933" s="191">
        <v>11.065</v>
      </c>
      <c r="I933" s="192"/>
      <c r="L933" s="188"/>
      <c r="M933" s="193"/>
      <c r="N933" s="194"/>
      <c r="O933" s="194"/>
      <c r="P933" s="194"/>
      <c r="Q933" s="194"/>
      <c r="R933" s="194"/>
      <c r="S933" s="194"/>
      <c r="T933" s="195"/>
      <c r="AT933" s="189" t="s">
        <v>231</v>
      </c>
      <c r="AU933" s="189" t="s">
        <v>88</v>
      </c>
      <c r="AV933" s="14" t="s">
        <v>229</v>
      </c>
      <c r="AW933" s="14" t="s">
        <v>28</v>
      </c>
      <c r="AX933" s="14" t="s">
        <v>81</v>
      </c>
      <c r="AY933" s="189" t="s">
        <v>222</v>
      </c>
    </row>
    <row r="934" spans="2:65" s="1" customFormat="1" ht="24" customHeight="1">
      <c r="B934" s="158"/>
      <c r="C934" s="159" t="s">
        <v>1230</v>
      </c>
      <c r="D934" s="159" t="s">
        <v>224</v>
      </c>
      <c r="E934" s="160" t="s">
        <v>1231</v>
      </c>
      <c r="F934" s="161" t="s">
        <v>1232</v>
      </c>
      <c r="G934" s="162" t="s">
        <v>227</v>
      </c>
      <c r="H934" s="163">
        <v>0.48</v>
      </c>
      <c r="I934" s="164"/>
      <c r="J934" s="163">
        <f>ROUND(I934*H934,3)</f>
        <v>0</v>
      </c>
      <c r="K934" s="161" t="s">
        <v>228</v>
      </c>
      <c r="L934" s="32"/>
      <c r="M934" s="165" t="s">
        <v>0</v>
      </c>
      <c r="N934" s="166" t="s">
        <v>39</v>
      </c>
      <c r="O934" s="55"/>
      <c r="P934" s="167">
        <f>O934*H934</f>
        <v>0</v>
      </c>
      <c r="Q934" s="167">
        <v>0</v>
      </c>
      <c r="R934" s="167">
        <f>Q934*H934</f>
        <v>0</v>
      </c>
      <c r="S934" s="167">
        <v>0.28100000000000003</v>
      </c>
      <c r="T934" s="168">
        <f>S934*H934</f>
        <v>0.13488</v>
      </c>
      <c r="AR934" s="169" t="s">
        <v>229</v>
      </c>
      <c r="AT934" s="169" t="s">
        <v>224</v>
      </c>
      <c r="AU934" s="169" t="s">
        <v>88</v>
      </c>
      <c r="AY934" s="17" t="s">
        <v>222</v>
      </c>
      <c r="BE934" s="170">
        <f>IF(N934="základná",J934,0)</f>
        <v>0</v>
      </c>
      <c r="BF934" s="170">
        <f>IF(N934="znížená",J934,0)</f>
        <v>0</v>
      </c>
      <c r="BG934" s="170">
        <f>IF(N934="zákl. prenesená",J934,0)</f>
        <v>0</v>
      </c>
      <c r="BH934" s="170">
        <f>IF(N934="zníž. prenesená",J934,0)</f>
        <v>0</v>
      </c>
      <c r="BI934" s="170">
        <f>IF(N934="nulová",J934,0)</f>
        <v>0</v>
      </c>
      <c r="BJ934" s="17" t="s">
        <v>88</v>
      </c>
      <c r="BK934" s="171">
        <f>ROUND(I934*H934,3)</f>
        <v>0</v>
      </c>
      <c r="BL934" s="17" t="s">
        <v>229</v>
      </c>
      <c r="BM934" s="169" t="s">
        <v>1233</v>
      </c>
    </row>
    <row r="935" spans="2:65" s="12" customFormat="1" ht="11.25">
      <c r="B935" s="172"/>
      <c r="D935" s="173" t="s">
        <v>231</v>
      </c>
      <c r="E935" s="174" t="s">
        <v>0</v>
      </c>
      <c r="F935" s="175" t="s">
        <v>1162</v>
      </c>
      <c r="H935" s="174" t="s">
        <v>0</v>
      </c>
      <c r="I935" s="176"/>
      <c r="L935" s="172"/>
      <c r="M935" s="177"/>
      <c r="N935" s="178"/>
      <c r="O935" s="178"/>
      <c r="P935" s="178"/>
      <c r="Q935" s="178"/>
      <c r="R935" s="178"/>
      <c r="S935" s="178"/>
      <c r="T935" s="179"/>
      <c r="AT935" s="174" t="s">
        <v>231</v>
      </c>
      <c r="AU935" s="174" t="s">
        <v>88</v>
      </c>
      <c r="AV935" s="12" t="s">
        <v>81</v>
      </c>
      <c r="AW935" s="12" t="s">
        <v>28</v>
      </c>
      <c r="AX935" s="12" t="s">
        <v>73</v>
      </c>
      <c r="AY935" s="174" t="s">
        <v>222</v>
      </c>
    </row>
    <row r="936" spans="2:65" s="13" customFormat="1" ht="11.25">
      <c r="B936" s="180"/>
      <c r="D936" s="173" t="s">
        <v>231</v>
      </c>
      <c r="E936" s="181" t="s">
        <v>0</v>
      </c>
      <c r="F936" s="182" t="s">
        <v>1234</v>
      </c>
      <c r="H936" s="183">
        <v>0.48</v>
      </c>
      <c r="I936" s="184"/>
      <c r="L936" s="180"/>
      <c r="M936" s="185"/>
      <c r="N936" s="186"/>
      <c r="O936" s="186"/>
      <c r="P936" s="186"/>
      <c r="Q936" s="186"/>
      <c r="R936" s="186"/>
      <c r="S936" s="186"/>
      <c r="T936" s="187"/>
      <c r="AT936" s="181" t="s">
        <v>231</v>
      </c>
      <c r="AU936" s="181" t="s">
        <v>88</v>
      </c>
      <c r="AV936" s="13" t="s">
        <v>88</v>
      </c>
      <c r="AW936" s="13" t="s">
        <v>28</v>
      </c>
      <c r="AX936" s="13" t="s">
        <v>81</v>
      </c>
      <c r="AY936" s="181" t="s">
        <v>222</v>
      </c>
    </row>
    <row r="937" spans="2:65" s="1" customFormat="1" ht="24" customHeight="1">
      <c r="B937" s="158"/>
      <c r="C937" s="159" t="s">
        <v>1235</v>
      </c>
      <c r="D937" s="159" t="s">
        <v>224</v>
      </c>
      <c r="E937" s="160" t="s">
        <v>1236</v>
      </c>
      <c r="F937" s="161" t="s">
        <v>1237</v>
      </c>
      <c r="G937" s="162" t="s">
        <v>1238</v>
      </c>
      <c r="H937" s="163">
        <v>32</v>
      </c>
      <c r="I937" s="164"/>
      <c r="J937" s="163">
        <f>ROUND(I937*H937,3)</f>
        <v>0</v>
      </c>
      <c r="K937" s="161" t="s">
        <v>228</v>
      </c>
      <c r="L937" s="32"/>
      <c r="M937" s="165" t="s">
        <v>0</v>
      </c>
      <c r="N937" s="166" t="s">
        <v>39</v>
      </c>
      <c r="O937" s="55"/>
      <c r="P937" s="167">
        <f>O937*H937</f>
        <v>0</v>
      </c>
      <c r="Q937" s="167">
        <v>1.0000000000000001E-5</v>
      </c>
      <c r="R937" s="167">
        <f>Q937*H937</f>
        <v>3.2000000000000003E-4</v>
      </c>
      <c r="S937" s="167">
        <v>2.1000000000000001E-4</v>
      </c>
      <c r="T937" s="168">
        <f>S937*H937</f>
        <v>6.7200000000000003E-3</v>
      </c>
      <c r="AR937" s="169" t="s">
        <v>229</v>
      </c>
      <c r="AT937" s="169" t="s">
        <v>224</v>
      </c>
      <c r="AU937" s="169" t="s">
        <v>88</v>
      </c>
      <c r="AY937" s="17" t="s">
        <v>222</v>
      </c>
      <c r="BE937" s="170">
        <f>IF(N937="základná",J937,0)</f>
        <v>0</v>
      </c>
      <c r="BF937" s="170">
        <f>IF(N937="znížená",J937,0)</f>
        <v>0</v>
      </c>
      <c r="BG937" s="170">
        <f>IF(N937="zákl. prenesená",J937,0)</f>
        <v>0</v>
      </c>
      <c r="BH937" s="170">
        <f>IF(N937="zníž. prenesená",J937,0)</f>
        <v>0</v>
      </c>
      <c r="BI937" s="170">
        <f>IF(N937="nulová",J937,0)</f>
        <v>0</v>
      </c>
      <c r="BJ937" s="17" t="s">
        <v>88</v>
      </c>
      <c r="BK937" s="171">
        <f>ROUND(I937*H937,3)</f>
        <v>0</v>
      </c>
      <c r="BL937" s="17" t="s">
        <v>229</v>
      </c>
      <c r="BM937" s="169" t="s">
        <v>1239</v>
      </c>
    </row>
    <row r="938" spans="2:65" s="12" customFormat="1" ht="11.25">
      <c r="B938" s="172"/>
      <c r="D938" s="173" t="s">
        <v>231</v>
      </c>
      <c r="E938" s="174" t="s">
        <v>0</v>
      </c>
      <c r="F938" s="175" t="s">
        <v>1240</v>
      </c>
      <c r="H938" s="174" t="s">
        <v>0</v>
      </c>
      <c r="I938" s="176"/>
      <c r="L938" s="172"/>
      <c r="M938" s="177"/>
      <c r="N938" s="178"/>
      <c r="O938" s="178"/>
      <c r="P938" s="178"/>
      <c r="Q938" s="178"/>
      <c r="R938" s="178"/>
      <c r="S938" s="178"/>
      <c r="T938" s="179"/>
      <c r="AT938" s="174" t="s">
        <v>231</v>
      </c>
      <c r="AU938" s="174" t="s">
        <v>88</v>
      </c>
      <c r="AV938" s="12" t="s">
        <v>81</v>
      </c>
      <c r="AW938" s="12" t="s">
        <v>28</v>
      </c>
      <c r="AX938" s="12" t="s">
        <v>73</v>
      </c>
      <c r="AY938" s="174" t="s">
        <v>222</v>
      </c>
    </row>
    <row r="939" spans="2:65" s="13" customFormat="1" ht="11.25">
      <c r="B939" s="180"/>
      <c r="D939" s="173" t="s">
        <v>231</v>
      </c>
      <c r="E939" s="181" t="s">
        <v>0</v>
      </c>
      <c r="F939" s="182" t="s">
        <v>407</v>
      </c>
      <c r="H939" s="183">
        <v>32</v>
      </c>
      <c r="I939" s="184"/>
      <c r="L939" s="180"/>
      <c r="M939" s="185"/>
      <c r="N939" s="186"/>
      <c r="O939" s="186"/>
      <c r="P939" s="186"/>
      <c r="Q939" s="186"/>
      <c r="R939" s="186"/>
      <c r="S939" s="186"/>
      <c r="T939" s="187"/>
      <c r="AT939" s="181" t="s">
        <v>231</v>
      </c>
      <c r="AU939" s="181" t="s">
        <v>88</v>
      </c>
      <c r="AV939" s="13" t="s">
        <v>88</v>
      </c>
      <c r="AW939" s="13" t="s">
        <v>28</v>
      </c>
      <c r="AX939" s="13" t="s">
        <v>81</v>
      </c>
      <c r="AY939" s="181" t="s">
        <v>222</v>
      </c>
    </row>
    <row r="940" spans="2:65" s="1" customFormat="1" ht="24" customHeight="1">
      <c r="B940" s="158"/>
      <c r="C940" s="159" t="s">
        <v>1241</v>
      </c>
      <c r="D940" s="159" t="s">
        <v>224</v>
      </c>
      <c r="E940" s="160" t="s">
        <v>1242</v>
      </c>
      <c r="F940" s="161" t="s">
        <v>1243</v>
      </c>
      <c r="G940" s="162" t="s">
        <v>1238</v>
      </c>
      <c r="H940" s="163">
        <v>25</v>
      </c>
      <c r="I940" s="164"/>
      <c r="J940" s="163">
        <f>ROUND(I940*H940,3)</f>
        <v>0</v>
      </c>
      <c r="K940" s="161" t="s">
        <v>228</v>
      </c>
      <c r="L940" s="32"/>
      <c r="M940" s="165" t="s">
        <v>0</v>
      </c>
      <c r="N940" s="166" t="s">
        <v>39</v>
      </c>
      <c r="O940" s="55"/>
      <c r="P940" s="167">
        <f>O940*H940</f>
        <v>0</v>
      </c>
      <c r="Q940" s="167">
        <v>1.0000000000000001E-5</v>
      </c>
      <c r="R940" s="167">
        <f>Q940*H940</f>
        <v>2.5000000000000001E-4</v>
      </c>
      <c r="S940" s="167">
        <v>1.9000000000000001E-4</v>
      </c>
      <c r="T940" s="168">
        <f>S940*H940</f>
        <v>4.7499999999999999E-3</v>
      </c>
      <c r="AR940" s="169" t="s">
        <v>229</v>
      </c>
      <c r="AT940" s="169" t="s">
        <v>224</v>
      </c>
      <c r="AU940" s="169" t="s">
        <v>88</v>
      </c>
      <c r="AY940" s="17" t="s">
        <v>222</v>
      </c>
      <c r="BE940" s="170">
        <f>IF(N940="základná",J940,0)</f>
        <v>0</v>
      </c>
      <c r="BF940" s="170">
        <f>IF(N940="znížená",J940,0)</f>
        <v>0</v>
      </c>
      <c r="BG940" s="170">
        <f>IF(N940="zákl. prenesená",J940,0)</f>
        <v>0</v>
      </c>
      <c r="BH940" s="170">
        <f>IF(N940="zníž. prenesená",J940,0)</f>
        <v>0</v>
      </c>
      <c r="BI940" s="170">
        <f>IF(N940="nulová",J940,0)</f>
        <v>0</v>
      </c>
      <c r="BJ940" s="17" t="s">
        <v>88</v>
      </c>
      <c r="BK940" s="171">
        <f>ROUND(I940*H940,3)</f>
        <v>0</v>
      </c>
      <c r="BL940" s="17" t="s">
        <v>229</v>
      </c>
      <c r="BM940" s="169" t="s">
        <v>1244</v>
      </c>
    </row>
    <row r="941" spans="2:65" s="12" customFormat="1" ht="11.25">
      <c r="B941" s="172"/>
      <c r="D941" s="173" t="s">
        <v>231</v>
      </c>
      <c r="E941" s="174" t="s">
        <v>0</v>
      </c>
      <c r="F941" s="175" t="s">
        <v>1240</v>
      </c>
      <c r="H941" s="174" t="s">
        <v>0</v>
      </c>
      <c r="I941" s="176"/>
      <c r="L941" s="172"/>
      <c r="M941" s="177"/>
      <c r="N941" s="178"/>
      <c r="O941" s="178"/>
      <c r="P941" s="178"/>
      <c r="Q941" s="178"/>
      <c r="R941" s="178"/>
      <c r="S941" s="178"/>
      <c r="T941" s="179"/>
      <c r="AT941" s="174" t="s">
        <v>231</v>
      </c>
      <c r="AU941" s="174" t="s">
        <v>88</v>
      </c>
      <c r="AV941" s="12" t="s">
        <v>81</v>
      </c>
      <c r="AW941" s="12" t="s">
        <v>28</v>
      </c>
      <c r="AX941" s="12" t="s">
        <v>73</v>
      </c>
      <c r="AY941" s="174" t="s">
        <v>222</v>
      </c>
    </row>
    <row r="942" spans="2:65" s="13" customFormat="1" ht="11.25">
      <c r="B942" s="180"/>
      <c r="D942" s="173" t="s">
        <v>231</v>
      </c>
      <c r="E942" s="181" t="s">
        <v>0</v>
      </c>
      <c r="F942" s="182" t="s">
        <v>364</v>
      </c>
      <c r="H942" s="183">
        <v>25</v>
      </c>
      <c r="I942" s="184"/>
      <c r="L942" s="180"/>
      <c r="M942" s="185"/>
      <c r="N942" s="186"/>
      <c r="O942" s="186"/>
      <c r="P942" s="186"/>
      <c r="Q942" s="186"/>
      <c r="R942" s="186"/>
      <c r="S942" s="186"/>
      <c r="T942" s="187"/>
      <c r="AT942" s="181" t="s">
        <v>231</v>
      </c>
      <c r="AU942" s="181" t="s">
        <v>88</v>
      </c>
      <c r="AV942" s="13" t="s">
        <v>88</v>
      </c>
      <c r="AW942" s="13" t="s">
        <v>28</v>
      </c>
      <c r="AX942" s="13" t="s">
        <v>81</v>
      </c>
      <c r="AY942" s="181" t="s">
        <v>222</v>
      </c>
    </row>
    <row r="943" spans="2:65" s="1" customFormat="1" ht="24" customHeight="1">
      <c r="B943" s="158"/>
      <c r="C943" s="159" t="s">
        <v>1245</v>
      </c>
      <c r="D943" s="159" t="s">
        <v>224</v>
      </c>
      <c r="E943" s="160" t="s">
        <v>1246</v>
      </c>
      <c r="F943" s="161" t="s">
        <v>1247</v>
      </c>
      <c r="G943" s="162" t="s">
        <v>484</v>
      </c>
      <c r="H943" s="163">
        <v>3.2</v>
      </c>
      <c r="I943" s="164"/>
      <c r="J943" s="163">
        <f>ROUND(I943*H943,3)</f>
        <v>0</v>
      </c>
      <c r="K943" s="161" t="s">
        <v>228</v>
      </c>
      <c r="L943" s="32"/>
      <c r="M943" s="165" t="s">
        <v>0</v>
      </c>
      <c r="N943" s="166" t="s">
        <v>39</v>
      </c>
      <c r="O943" s="55"/>
      <c r="P943" s="167">
        <f>O943*H943</f>
        <v>0</v>
      </c>
      <c r="Q943" s="167">
        <v>0</v>
      </c>
      <c r="R943" s="167">
        <f>Q943*H943</f>
        <v>0</v>
      </c>
      <c r="S943" s="167">
        <v>4.2000000000000003E-2</v>
      </c>
      <c r="T943" s="168">
        <f>S943*H943</f>
        <v>0.13440000000000002</v>
      </c>
      <c r="AR943" s="169" t="s">
        <v>229</v>
      </c>
      <c r="AT943" s="169" t="s">
        <v>224</v>
      </c>
      <c r="AU943" s="169" t="s">
        <v>88</v>
      </c>
      <c r="AY943" s="17" t="s">
        <v>222</v>
      </c>
      <c r="BE943" s="170">
        <f>IF(N943="základná",J943,0)</f>
        <v>0</v>
      </c>
      <c r="BF943" s="170">
        <f>IF(N943="znížená",J943,0)</f>
        <v>0</v>
      </c>
      <c r="BG943" s="170">
        <f>IF(N943="zákl. prenesená",J943,0)</f>
        <v>0</v>
      </c>
      <c r="BH943" s="170">
        <f>IF(N943="zníž. prenesená",J943,0)</f>
        <v>0</v>
      </c>
      <c r="BI943" s="170">
        <f>IF(N943="nulová",J943,0)</f>
        <v>0</v>
      </c>
      <c r="BJ943" s="17" t="s">
        <v>88</v>
      </c>
      <c r="BK943" s="171">
        <f>ROUND(I943*H943,3)</f>
        <v>0</v>
      </c>
      <c r="BL943" s="17" t="s">
        <v>229</v>
      </c>
      <c r="BM943" s="169" t="s">
        <v>1248</v>
      </c>
    </row>
    <row r="944" spans="2:65" s="13" customFormat="1" ht="11.25">
      <c r="B944" s="180"/>
      <c r="D944" s="173" t="s">
        <v>231</v>
      </c>
      <c r="E944" s="181" t="s">
        <v>0</v>
      </c>
      <c r="F944" s="182" t="s">
        <v>1249</v>
      </c>
      <c r="H944" s="183">
        <v>2.4</v>
      </c>
      <c r="I944" s="184"/>
      <c r="L944" s="180"/>
      <c r="M944" s="185"/>
      <c r="N944" s="186"/>
      <c r="O944" s="186"/>
      <c r="P944" s="186"/>
      <c r="Q944" s="186"/>
      <c r="R944" s="186"/>
      <c r="S944" s="186"/>
      <c r="T944" s="187"/>
      <c r="AT944" s="181" t="s">
        <v>231</v>
      </c>
      <c r="AU944" s="181" t="s">
        <v>88</v>
      </c>
      <c r="AV944" s="13" t="s">
        <v>88</v>
      </c>
      <c r="AW944" s="13" t="s">
        <v>28</v>
      </c>
      <c r="AX944" s="13" t="s">
        <v>73</v>
      </c>
      <c r="AY944" s="181" t="s">
        <v>222</v>
      </c>
    </row>
    <row r="945" spans="2:65" s="13" customFormat="1" ht="11.25">
      <c r="B945" s="180"/>
      <c r="D945" s="173" t="s">
        <v>231</v>
      </c>
      <c r="E945" s="181" t="s">
        <v>0</v>
      </c>
      <c r="F945" s="182" t="s">
        <v>1250</v>
      </c>
      <c r="H945" s="183">
        <v>0.8</v>
      </c>
      <c r="I945" s="184"/>
      <c r="L945" s="180"/>
      <c r="M945" s="185"/>
      <c r="N945" s="186"/>
      <c r="O945" s="186"/>
      <c r="P945" s="186"/>
      <c r="Q945" s="186"/>
      <c r="R945" s="186"/>
      <c r="S945" s="186"/>
      <c r="T945" s="187"/>
      <c r="AT945" s="181" t="s">
        <v>231</v>
      </c>
      <c r="AU945" s="181" t="s">
        <v>88</v>
      </c>
      <c r="AV945" s="13" t="s">
        <v>88</v>
      </c>
      <c r="AW945" s="13" t="s">
        <v>28</v>
      </c>
      <c r="AX945" s="13" t="s">
        <v>73</v>
      </c>
      <c r="AY945" s="181" t="s">
        <v>222</v>
      </c>
    </row>
    <row r="946" spans="2:65" s="14" customFormat="1" ht="11.25">
      <c r="B946" s="188"/>
      <c r="D946" s="173" t="s">
        <v>231</v>
      </c>
      <c r="E946" s="189" t="s">
        <v>0</v>
      </c>
      <c r="F946" s="190" t="s">
        <v>238</v>
      </c>
      <c r="H946" s="191">
        <v>3.2</v>
      </c>
      <c r="I946" s="192"/>
      <c r="L946" s="188"/>
      <c r="M946" s="193"/>
      <c r="N946" s="194"/>
      <c r="O946" s="194"/>
      <c r="P946" s="194"/>
      <c r="Q946" s="194"/>
      <c r="R946" s="194"/>
      <c r="S946" s="194"/>
      <c r="T946" s="195"/>
      <c r="AT946" s="189" t="s">
        <v>231</v>
      </c>
      <c r="AU946" s="189" t="s">
        <v>88</v>
      </c>
      <c r="AV946" s="14" t="s">
        <v>229</v>
      </c>
      <c r="AW946" s="14" t="s">
        <v>28</v>
      </c>
      <c r="AX946" s="14" t="s">
        <v>81</v>
      </c>
      <c r="AY946" s="189" t="s">
        <v>222</v>
      </c>
    </row>
    <row r="947" spans="2:65" s="1" customFormat="1" ht="24" customHeight="1">
      <c r="B947" s="158"/>
      <c r="C947" s="159" t="s">
        <v>1251</v>
      </c>
      <c r="D947" s="159" t="s">
        <v>224</v>
      </c>
      <c r="E947" s="160" t="s">
        <v>1252</v>
      </c>
      <c r="F947" s="161" t="s">
        <v>1253</v>
      </c>
      <c r="G947" s="162" t="s">
        <v>484</v>
      </c>
      <c r="H947" s="163">
        <v>6.5</v>
      </c>
      <c r="I947" s="164"/>
      <c r="J947" s="163">
        <f>ROUND(I947*H947,3)</f>
        <v>0</v>
      </c>
      <c r="K947" s="161" t="s">
        <v>0</v>
      </c>
      <c r="L947" s="32"/>
      <c r="M947" s="165" t="s">
        <v>0</v>
      </c>
      <c r="N947" s="166" t="s">
        <v>39</v>
      </c>
      <c r="O947" s="55"/>
      <c r="P947" s="167">
        <f>O947*H947</f>
        <v>0</v>
      </c>
      <c r="Q947" s="167">
        <v>0</v>
      </c>
      <c r="R947" s="167">
        <f>Q947*H947</f>
        <v>0</v>
      </c>
      <c r="S947" s="167">
        <v>3.6999999999999998E-2</v>
      </c>
      <c r="T947" s="168">
        <f>S947*H947</f>
        <v>0.24049999999999999</v>
      </c>
      <c r="AR947" s="169" t="s">
        <v>229</v>
      </c>
      <c r="AT947" s="169" t="s">
        <v>224</v>
      </c>
      <c r="AU947" s="169" t="s">
        <v>88</v>
      </c>
      <c r="AY947" s="17" t="s">
        <v>222</v>
      </c>
      <c r="BE947" s="170">
        <f>IF(N947="základná",J947,0)</f>
        <v>0</v>
      </c>
      <c r="BF947" s="170">
        <f>IF(N947="znížená",J947,0)</f>
        <v>0</v>
      </c>
      <c r="BG947" s="170">
        <f>IF(N947="zákl. prenesená",J947,0)</f>
        <v>0</v>
      </c>
      <c r="BH947" s="170">
        <f>IF(N947="zníž. prenesená",J947,0)</f>
        <v>0</v>
      </c>
      <c r="BI947" s="170">
        <f>IF(N947="nulová",J947,0)</f>
        <v>0</v>
      </c>
      <c r="BJ947" s="17" t="s">
        <v>88</v>
      </c>
      <c r="BK947" s="171">
        <f>ROUND(I947*H947,3)</f>
        <v>0</v>
      </c>
      <c r="BL947" s="17" t="s">
        <v>229</v>
      </c>
      <c r="BM947" s="169" t="s">
        <v>1254</v>
      </c>
    </row>
    <row r="948" spans="2:65" s="13" customFormat="1" ht="11.25">
      <c r="B948" s="180"/>
      <c r="D948" s="173" t="s">
        <v>231</v>
      </c>
      <c r="E948" s="181" t="s">
        <v>0</v>
      </c>
      <c r="F948" s="182" t="s">
        <v>1255</v>
      </c>
      <c r="H948" s="183">
        <v>6.5</v>
      </c>
      <c r="I948" s="184"/>
      <c r="L948" s="180"/>
      <c r="M948" s="185"/>
      <c r="N948" s="186"/>
      <c r="O948" s="186"/>
      <c r="P948" s="186"/>
      <c r="Q948" s="186"/>
      <c r="R948" s="186"/>
      <c r="S948" s="186"/>
      <c r="T948" s="187"/>
      <c r="AT948" s="181" t="s">
        <v>231</v>
      </c>
      <c r="AU948" s="181" t="s">
        <v>88</v>
      </c>
      <c r="AV948" s="13" t="s">
        <v>88</v>
      </c>
      <c r="AW948" s="13" t="s">
        <v>28</v>
      </c>
      <c r="AX948" s="13" t="s">
        <v>81</v>
      </c>
      <c r="AY948" s="181" t="s">
        <v>222</v>
      </c>
    </row>
    <row r="949" spans="2:65" s="1" customFormat="1" ht="24" customHeight="1">
      <c r="B949" s="158"/>
      <c r="C949" s="159" t="s">
        <v>1256</v>
      </c>
      <c r="D949" s="159" t="s">
        <v>224</v>
      </c>
      <c r="E949" s="160" t="s">
        <v>1257</v>
      </c>
      <c r="F949" s="161" t="s">
        <v>1258</v>
      </c>
      <c r="G949" s="162" t="s">
        <v>227</v>
      </c>
      <c r="H949" s="163">
        <v>219.55600000000001</v>
      </c>
      <c r="I949" s="164"/>
      <c r="J949" s="163">
        <f>ROUND(I949*H949,3)</f>
        <v>0</v>
      </c>
      <c r="K949" s="161" t="s">
        <v>228</v>
      </c>
      <c r="L949" s="32"/>
      <c r="M949" s="165" t="s">
        <v>0</v>
      </c>
      <c r="N949" s="166" t="s">
        <v>39</v>
      </c>
      <c r="O949" s="55"/>
      <c r="P949" s="167">
        <f>O949*H949</f>
        <v>0</v>
      </c>
      <c r="Q949" s="167">
        <v>0</v>
      </c>
      <c r="R949" s="167">
        <f>Q949*H949</f>
        <v>0</v>
      </c>
      <c r="S949" s="167">
        <v>4.0000000000000001E-3</v>
      </c>
      <c r="T949" s="168">
        <f>S949*H949</f>
        <v>0.87822400000000012</v>
      </c>
      <c r="AR949" s="169" t="s">
        <v>229</v>
      </c>
      <c r="AT949" s="169" t="s">
        <v>224</v>
      </c>
      <c r="AU949" s="169" t="s">
        <v>88</v>
      </c>
      <c r="AY949" s="17" t="s">
        <v>222</v>
      </c>
      <c r="BE949" s="170">
        <f>IF(N949="základná",J949,0)</f>
        <v>0</v>
      </c>
      <c r="BF949" s="170">
        <f>IF(N949="znížená",J949,0)</f>
        <v>0</v>
      </c>
      <c r="BG949" s="170">
        <f>IF(N949="zákl. prenesená",J949,0)</f>
        <v>0</v>
      </c>
      <c r="BH949" s="170">
        <f>IF(N949="zníž. prenesená",J949,0)</f>
        <v>0</v>
      </c>
      <c r="BI949" s="170">
        <f>IF(N949="nulová",J949,0)</f>
        <v>0</v>
      </c>
      <c r="BJ949" s="17" t="s">
        <v>88</v>
      </c>
      <c r="BK949" s="171">
        <f>ROUND(I949*H949,3)</f>
        <v>0</v>
      </c>
      <c r="BL949" s="17" t="s">
        <v>229</v>
      </c>
      <c r="BM949" s="169" t="s">
        <v>1259</v>
      </c>
    </row>
    <row r="950" spans="2:65" s="13" customFormat="1" ht="11.25">
      <c r="B950" s="180"/>
      <c r="D950" s="173" t="s">
        <v>231</v>
      </c>
      <c r="E950" s="181" t="s">
        <v>0</v>
      </c>
      <c r="F950" s="182" t="s">
        <v>163</v>
      </c>
      <c r="H950" s="183">
        <v>219.55600000000001</v>
      </c>
      <c r="I950" s="184"/>
      <c r="L950" s="180"/>
      <c r="M950" s="185"/>
      <c r="N950" s="186"/>
      <c r="O950" s="186"/>
      <c r="P950" s="186"/>
      <c r="Q950" s="186"/>
      <c r="R950" s="186"/>
      <c r="S950" s="186"/>
      <c r="T950" s="187"/>
      <c r="AT950" s="181" t="s">
        <v>231</v>
      </c>
      <c r="AU950" s="181" t="s">
        <v>88</v>
      </c>
      <c r="AV950" s="13" t="s">
        <v>88</v>
      </c>
      <c r="AW950" s="13" t="s">
        <v>28</v>
      </c>
      <c r="AX950" s="13" t="s">
        <v>81</v>
      </c>
      <c r="AY950" s="181" t="s">
        <v>222</v>
      </c>
    </row>
    <row r="951" spans="2:65" s="1" customFormat="1" ht="24" customHeight="1">
      <c r="B951" s="158"/>
      <c r="C951" s="159" t="s">
        <v>1260</v>
      </c>
      <c r="D951" s="159" t="s">
        <v>224</v>
      </c>
      <c r="E951" s="160" t="s">
        <v>1261</v>
      </c>
      <c r="F951" s="161" t="s">
        <v>1262</v>
      </c>
      <c r="G951" s="162" t="s">
        <v>227</v>
      </c>
      <c r="H951" s="163">
        <v>343.459</v>
      </c>
      <c r="I951" s="164"/>
      <c r="J951" s="163">
        <f>ROUND(I951*H951,3)</f>
        <v>0</v>
      </c>
      <c r="K951" s="161" t="s">
        <v>228</v>
      </c>
      <c r="L951" s="32"/>
      <c r="M951" s="165" t="s">
        <v>0</v>
      </c>
      <c r="N951" s="166" t="s">
        <v>39</v>
      </c>
      <c r="O951" s="55"/>
      <c r="P951" s="167">
        <f>O951*H951</f>
        <v>0</v>
      </c>
      <c r="Q951" s="167">
        <v>0</v>
      </c>
      <c r="R951" s="167">
        <f>Q951*H951</f>
        <v>0</v>
      </c>
      <c r="S951" s="167">
        <v>4.0000000000000001E-3</v>
      </c>
      <c r="T951" s="168">
        <f>S951*H951</f>
        <v>1.3738360000000001</v>
      </c>
      <c r="AR951" s="169" t="s">
        <v>229</v>
      </c>
      <c r="AT951" s="169" t="s">
        <v>224</v>
      </c>
      <c r="AU951" s="169" t="s">
        <v>88</v>
      </c>
      <c r="AY951" s="17" t="s">
        <v>222</v>
      </c>
      <c r="BE951" s="170">
        <f>IF(N951="základná",J951,0)</f>
        <v>0</v>
      </c>
      <c r="BF951" s="170">
        <f>IF(N951="znížená",J951,0)</f>
        <v>0</v>
      </c>
      <c r="BG951" s="170">
        <f>IF(N951="zákl. prenesená",J951,0)</f>
        <v>0</v>
      </c>
      <c r="BH951" s="170">
        <f>IF(N951="zníž. prenesená",J951,0)</f>
        <v>0</v>
      </c>
      <c r="BI951" s="170">
        <f>IF(N951="nulová",J951,0)</f>
        <v>0</v>
      </c>
      <c r="BJ951" s="17" t="s">
        <v>88</v>
      </c>
      <c r="BK951" s="171">
        <f>ROUND(I951*H951,3)</f>
        <v>0</v>
      </c>
      <c r="BL951" s="17" t="s">
        <v>229</v>
      </c>
      <c r="BM951" s="169" t="s">
        <v>1263</v>
      </c>
    </row>
    <row r="952" spans="2:65" s="13" customFormat="1" ht="11.25">
      <c r="B952" s="180"/>
      <c r="D952" s="173" t="s">
        <v>231</v>
      </c>
      <c r="E952" s="181" t="s">
        <v>0</v>
      </c>
      <c r="F952" s="182" t="s">
        <v>158</v>
      </c>
      <c r="H952" s="183">
        <v>343.459</v>
      </c>
      <c r="I952" s="184"/>
      <c r="L952" s="180"/>
      <c r="M952" s="185"/>
      <c r="N952" s="186"/>
      <c r="O952" s="186"/>
      <c r="P952" s="186"/>
      <c r="Q952" s="186"/>
      <c r="R952" s="186"/>
      <c r="S952" s="186"/>
      <c r="T952" s="187"/>
      <c r="AT952" s="181" t="s">
        <v>231</v>
      </c>
      <c r="AU952" s="181" t="s">
        <v>88</v>
      </c>
      <c r="AV952" s="13" t="s">
        <v>88</v>
      </c>
      <c r="AW952" s="13" t="s">
        <v>28</v>
      </c>
      <c r="AX952" s="13" t="s">
        <v>81</v>
      </c>
      <c r="AY952" s="181" t="s">
        <v>222</v>
      </c>
    </row>
    <row r="953" spans="2:65" s="1" customFormat="1" ht="36" customHeight="1">
      <c r="B953" s="158"/>
      <c r="C953" s="159" t="s">
        <v>1264</v>
      </c>
      <c r="D953" s="159" t="s">
        <v>224</v>
      </c>
      <c r="E953" s="160" t="s">
        <v>1265</v>
      </c>
      <c r="F953" s="161" t="s">
        <v>1266</v>
      </c>
      <c r="G953" s="162" t="s">
        <v>227</v>
      </c>
      <c r="H953" s="163">
        <v>192.374</v>
      </c>
      <c r="I953" s="164"/>
      <c r="J953" s="163">
        <f>ROUND(I953*H953,3)</f>
        <v>0</v>
      </c>
      <c r="K953" s="161" t="s">
        <v>228</v>
      </c>
      <c r="L953" s="32"/>
      <c r="M953" s="165" t="s">
        <v>0</v>
      </c>
      <c r="N953" s="166" t="s">
        <v>39</v>
      </c>
      <c r="O953" s="55"/>
      <c r="P953" s="167">
        <f>O953*H953</f>
        <v>0</v>
      </c>
      <c r="Q953" s="167">
        <v>0</v>
      </c>
      <c r="R953" s="167">
        <f>Q953*H953</f>
        <v>0</v>
      </c>
      <c r="S953" s="167">
        <v>5.0000000000000001E-3</v>
      </c>
      <c r="T953" s="168">
        <f>S953*H953</f>
        <v>0.96187</v>
      </c>
      <c r="AR953" s="169" t="s">
        <v>229</v>
      </c>
      <c r="AT953" s="169" t="s">
        <v>224</v>
      </c>
      <c r="AU953" s="169" t="s">
        <v>88</v>
      </c>
      <c r="AY953" s="17" t="s">
        <v>222</v>
      </c>
      <c r="BE953" s="170">
        <f>IF(N953="základná",J953,0)</f>
        <v>0</v>
      </c>
      <c r="BF953" s="170">
        <f>IF(N953="znížená",J953,0)</f>
        <v>0</v>
      </c>
      <c r="BG953" s="170">
        <f>IF(N953="zákl. prenesená",J953,0)</f>
        <v>0</v>
      </c>
      <c r="BH953" s="170">
        <f>IF(N953="zníž. prenesená",J953,0)</f>
        <v>0</v>
      </c>
      <c r="BI953" s="170">
        <f>IF(N953="nulová",J953,0)</f>
        <v>0</v>
      </c>
      <c r="BJ953" s="17" t="s">
        <v>88</v>
      </c>
      <c r="BK953" s="171">
        <f>ROUND(I953*H953,3)</f>
        <v>0</v>
      </c>
      <c r="BL953" s="17" t="s">
        <v>229</v>
      </c>
      <c r="BM953" s="169" t="s">
        <v>1267</v>
      </c>
    </row>
    <row r="954" spans="2:65" s="13" customFormat="1" ht="11.25">
      <c r="B954" s="180"/>
      <c r="D954" s="173" t="s">
        <v>231</v>
      </c>
      <c r="E954" s="181" t="s">
        <v>0</v>
      </c>
      <c r="F954" s="182" t="s">
        <v>167</v>
      </c>
      <c r="H954" s="183">
        <v>192.374</v>
      </c>
      <c r="I954" s="184"/>
      <c r="L954" s="180"/>
      <c r="M954" s="185"/>
      <c r="N954" s="186"/>
      <c r="O954" s="186"/>
      <c r="P954" s="186"/>
      <c r="Q954" s="186"/>
      <c r="R954" s="186"/>
      <c r="S954" s="186"/>
      <c r="T954" s="187"/>
      <c r="AT954" s="181" t="s">
        <v>231</v>
      </c>
      <c r="AU954" s="181" t="s">
        <v>88</v>
      </c>
      <c r="AV954" s="13" t="s">
        <v>88</v>
      </c>
      <c r="AW954" s="13" t="s">
        <v>28</v>
      </c>
      <c r="AX954" s="13" t="s">
        <v>81</v>
      </c>
      <c r="AY954" s="181" t="s">
        <v>222</v>
      </c>
    </row>
    <row r="955" spans="2:65" s="1" customFormat="1" ht="36" customHeight="1">
      <c r="B955" s="158"/>
      <c r="C955" s="159" t="s">
        <v>1268</v>
      </c>
      <c r="D955" s="159" t="s">
        <v>224</v>
      </c>
      <c r="E955" s="160" t="s">
        <v>1269</v>
      </c>
      <c r="F955" s="161" t="s">
        <v>1270</v>
      </c>
      <c r="G955" s="162" t="s">
        <v>227</v>
      </c>
      <c r="H955" s="163">
        <v>19.382000000000001</v>
      </c>
      <c r="I955" s="164"/>
      <c r="J955" s="163">
        <f>ROUND(I955*H955,3)</f>
        <v>0</v>
      </c>
      <c r="K955" s="161" t="s">
        <v>228</v>
      </c>
      <c r="L955" s="32"/>
      <c r="M955" s="165" t="s">
        <v>0</v>
      </c>
      <c r="N955" s="166" t="s">
        <v>39</v>
      </c>
      <c r="O955" s="55"/>
      <c r="P955" s="167">
        <f>O955*H955</f>
        <v>0</v>
      </c>
      <c r="Q955" s="167">
        <v>0</v>
      </c>
      <c r="R955" s="167">
        <f>Q955*H955</f>
        <v>0</v>
      </c>
      <c r="S955" s="167">
        <v>2.9000000000000001E-2</v>
      </c>
      <c r="T955" s="168">
        <f>S955*H955</f>
        <v>0.56207800000000008</v>
      </c>
      <c r="AR955" s="169" t="s">
        <v>229</v>
      </c>
      <c r="AT955" s="169" t="s">
        <v>224</v>
      </c>
      <c r="AU955" s="169" t="s">
        <v>88</v>
      </c>
      <c r="AY955" s="17" t="s">
        <v>222</v>
      </c>
      <c r="BE955" s="170">
        <f>IF(N955="základná",J955,0)</f>
        <v>0</v>
      </c>
      <c r="BF955" s="170">
        <f>IF(N955="znížená",J955,0)</f>
        <v>0</v>
      </c>
      <c r="BG955" s="170">
        <f>IF(N955="zákl. prenesená",J955,0)</f>
        <v>0</v>
      </c>
      <c r="BH955" s="170">
        <f>IF(N955="zníž. prenesená",J955,0)</f>
        <v>0</v>
      </c>
      <c r="BI955" s="170">
        <f>IF(N955="nulová",J955,0)</f>
        <v>0</v>
      </c>
      <c r="BJ955" s="17" t="s">
        <v>88</v>
      </c>
      <c r="BK955" s="171">
        <f>ROUND(I955*H955,3)</f>
        <v>0</v>
      </c>
      <c r="BL955" s="17" t="s">
        <v>229</v>
      </c>
      <c r="BM955" s="169" t="s">
        <v>1271</v>
      </c>
    </row>
    <row r="956" spans="2:65" s="13" customFormat="1" ht="11.25">
      <c r="B956" s="180"/>
      <c r="D956" s="173" t="s">
        <v>231</v>
      </c>
      <c r="E956" s="181" t="s">
        <v>0</v>
      </c>
      <c r="F956" s="182" t="s">
        <v>146</v>
      </c>
      <c r="H956" s="183">
        <v>19.382000000000001</v>
      </c>
      <c r="I956" s="184"/>
      <c r="L956" s="180"/>
      <c r="M956" s="185"/>
      <c r="N956" s="186"/>
      <c r="O956" s="186"/>
      <c r="P956" s="186"/>
      <c r="Q956" s="186"/>
      <c r="R956" s="186"/>
      <c r="S956" s="186"/>
      <c r="T956" s="187"/>
      <c r="AT956" s="181" t="s">
        <v>231</v>
      </c>
      <c r="AU956" s="181" t="s">
        <v>88</v>
      </c>
      <c r="AV956" s="13" t="s">
        <v>88</v>
      </c>
      <c r="AW956" s="13" t="s">
        <v>28</v>
      </c>
      <c r="AX956" s="13" t="s">
        <v>81</v>
      </c>
      <c r="AY956" s="181" t="s">
        <v>222</v>
      </c>
    </row>
    <row r="957" spans="2:65" s="1" customFormat="1" ht="36" customHeight="1">
      <c r="B957" s="158"/>
      <c r="C957" s="159" t="s">
        <v>1272</v>
      </c>
      <c r="D957" s="159" t="s">
        <v>224</v>
      </c>
      <c r="E957" s="160" t="s">
        <v>1273</v>
      </c>
      <c r="F957" s="161" t="s">
        <v>1274</v>
      </c>
      <c r="G957" s="162" t="s">
        <v>227</v>
      </c>
      <c r="H957" s="163">
        <v>15.096</v>
      </c>
      <c r="I957" s="164"/>
      <c r="J957" s="163">
        <f>ROUND(I957*H957,3)</f>
        <v>0</v>
      </c>
      <c r="K957" s="161" t="s">
        <v>228</v>
      </c>
      <c r="L957" s="32"/>
      <c r="M957" s="165" t="s">
        <v>0</v>
      </c>
      <c r="N957" s="166" t="s">
        <v>39</v>
      </c>
      <c r="O957" s="55"/>
      <c r="P957" s="167">
        <f>O957*H957</f>
        <v>0</v>
      </c>
      <c r="Q957" s="167">
        <v>0</v>
      </c>
      <c r="R957" s="167">
        <f>Q957*H957</f>
        <v>0</v>
      </c>
      <c r="S957" s="167">
        <v>6.8000000000000005E-2</v>
      </c>
      <c r="T957" s="168">
        <f>S957*H957</f>
        <v>1.0265280000000001</v>
      </c>
      <c r="AR957" s="169" t="s">
        <v>229</v>
      </c>
      <c r="AT957" s="169" t="s">
        <v>224</v>
      </c>
      <c r="AU957" s="169" t="s">
        <v>88</v>
      </c>
      <c r="AY957" s="17" t="s">
        <v>222</v>
      </c>
      <c r="BE957" s="170">
        <f>IF(N957="základná",J957,0)</f>
        <v>0</v>
      </c>
      <c r="BF957" s="170">
        <f>IF(N957="znížená",J957,0)</f>
        <v>0</v>
      </c>
      <c r="BG957" s="170">
        <f>IF(N957="zákl. prenesená",J957,0)</f>
        <v>0</v>
      </c>
      <c r="BH957" s="170">
        <f>IF(N957="zníž. prenesená",J957,0)</f>
        <v>0</v>
      </c>
      <c r="BI957" s="170">
        <f>IF(N957="nulová",J957,0)</f>
        <v>0</v>
      </c>
      <c r="BJ957" s="17" t="s">
        <v>88</v>
      </c>
      <c r="BK957" s="171">
        <f>ROUND(I957*H957,3)</f>
        <v>0</v>
      </c>
      <c r="BL957" s="17" t="s">
        <v>229</v>
      </c>
      <c r="BM957" s="169" t="s">
        <v>1275</v>
      </c>
    </row>
    <row r="958" spans="2:65" s="12" customFormat="1" ht="11.25">
      <c r="B958" s="172"/>
      <c r="D958" s="173" t="s">
        <v>231</v>
      </c>
      <c r="E958" s="174" t="s">
        <v>0</v>
      </c>
      <c r="F958" s="175" t="s">
        <v>1276</v>
      </c>
      <c r="H958" s="174" t="s">
        <v>0</v>
      </c>
      <c r="I958" s="176"/>
      <c r="L958" s="172"/>
      <c r="M958" s="177"/>
      <c r="N958" s="178"/>
      <c r="O958" s="178"/>
      <c r="P958" s="178"/>
      <c r="Q958" s="178"/>
      <c r="R958" s="178"/>
      <c r="S958" s="178"/>
      <c r="T958" s="179"/>
      <c r="AT958" s="174" t="s">
        <v>231</v>
      </c>
      <c r="AU958" s="174" t="s">
        <v>88</v>
      </c>
      <c r="AV958" s="12" t="s">
        <v>81</v>
      </c>
      <c r="AW958" s="12" t="s">
        <v>28</v>
      </c>
      <c r="AX958" s="12" t="s">
        <v>73</v>
      </c>
      <c r="AY958" s="174" t="s">
        <v>222</v>
      </c>
    </row>
    <row r="959" spans="2:65" s="13" customFormat="1" ht="11.25">
      <c r="B959" s="180"/>
      <c r="D959" s="173" t="s">
        <v>231</v>
      </c>
      <c r="E959" s="181" t="s">
        <v>0</v>
      </c>
      <c r="F959" s="182" t="s">
        <v>1277</v>
      </c>
      <c r="H959" s="183">
        <v>6.3</v>
      </c>
      <c r="I959" s="184"/>
      <c r="L959" s="180"/>
      <c r="M959" s="185"/>
      <c r="N959" s="186"/>
      <c r="O959" s="186"/>
      <c r="P959" s="186"/>
      <c r="Q959" s="186"/>
      <c r="R959" s="186"/>
      <c r="S959" s="186"/>
      <c r="T959" s="187"/>
      <c r="AT959" s="181" t="s">
        <v>231</v>
      </c>
      <c r="AU959" s="181" t="s">
        <v>88</v>
      </c>
      <c r="AV959" s="13" t="s">
        <v>88</v>
      </c>
      <c r="AW959" s="13" t="s">
        <v>28</v>
      </c>
      <c r="AX959" s="13" t="s">
        <v>73</v>
      </c>
      <c r="AY959" s="181" t="s">
        <v>222</v>
      </c>
    </row>
    <row r="960" spans="2:65" s="13" customFormat="1" ht="11.25">
      <c r="B960" s="180"/>
      <c r="D960" s="173" t="s">
        <v>231</v>
      </c>
      <c r="E960" s="181" t="s">
        <v>0</v>
      </c>
      <c r="F960" s="182" t="s">
        <v>1278</v>
      </c>
      <c r="H960" s="183">
        <v>4.2839999999999998</v>
      </c>
      <c r="I960" s="184"/>
      <c r="L960" s="180"/>
      <c r="M960" s="185"/>
      <c r="N960" s="186"/>
      <c r="O960" s="186"/>
      <c r="P960" s="186"/>
      <c r="Q960" s="186"/>
      <c r="R960" s="186"/>
      <c r="S960" s="186"/>
      <c r="T960" s="187"/>
      <c r="AT960" s="181" t="s">
        <v>231</v>
      </c>
      <c r="AU960" s="181" t="s">
        <v>88</v>
      </c>
      <c r="AV960" s="13" t="s">
        <v>88</v>
      </c>
      <c r="AW960" s="13" t="s">
        <v>28</v>
      </c>
      <c r="AX960" s="13" t="s">
        <v>73</v>
      </c>
      <c r="AY960" s="181" t="s">
        <v>222</v>
      </c>
    </row>
    <row r="961" spans="2:65" s="13" customFormat="1" ht="11.25">
      <c r="B961" s="180"/>
      <c r="D961" s="173" t="s">
        <v>231</v>
      </c>
      <c r="E961" s="181" t="s">
        <v>0</v>
      </c>
      <c r="F961" s="182" t="s">
        <v>1279</v>
      </c>
      <c r="H961" s="183">
        <v>2.5920000000000001</v>
      </c>
      <c r="I961" s="184"/>
      <c r="L961" s="180"/>
      <c r="M961" s="185"/>
      <c r="N961" s="186"/>
      <c r="O961" s="186"/>
      <c r="P961" s="186"/>
      <c r="Q961" s="186"/>
      <c r="R961" s="186"/>
      <c r="S961" s="186"/>
      <c r="T961" s="187"/>
      <c r="AT961" s="181" t="s">
        <v>231</v>
      </c>
      <c r="AU961" s="181" t="s">
        <v>88</v>
      </c>
      <c r="AV961" s="13" t="s">
        <v>88</v>
      </c>
      <c r="AW961" s="13" t="s">
        <v>28</v>
      </c>
      <c r="AX961" s="13" t="s">
        <v>73</v>
      </c>
      <c r="AY961" s="181" t="s">
        <v>222</v>
      </c>
    </row>
    <row r="962" spans="2:65" s="13" customFormat="1" ht="11.25">
      <c r="B962" s="180"/>
      <c r="D962" s="173" t="s">
        <v>231</v>
      </c>
      <c r="E962" s="181" t="s">
        <v>0</v>
      </c>
      <c r="F962" s="182" t="s">
        <v>1280</v>
      </c>
      <c r="H962" s="183">
        <v>1.92</v>
      </c>
      <c r="I962" s="184"/>
      <c r="L962" s="180"/>
      <c r="M962" s="185"/>
      <c r="N962" s="186"/>
      <c r="O962" s="186"/>
      <c r="P962" s="186"/>
      <c r="Q962" s="186"/>
      <c r="R962" s="186"/>
      <c r="S962" s="186"/>
      <c r="T962" s="187"/>
      <c r="AT962" s="181" t="s">
        <v>231</v>
      </c>
      <c r="AU962" s="181" t="s">
        <v>88</v>
      </c>
      <c r="AV962" s="13" t="s">
        <v>88</v>
      </c>
      <c r="AW962" s="13" t="s">
        <v>28</v>
      </c>
      <c r="AX962" s="13" t="s">
        <v>73</v>
      </c>
      <c r="AY962" s="181" t="s">
        <v>222</v>
      </c>
    </row>
    <row r="963" spans="2:65" s="14" customFormat="1" ht="11.25">
      <c r="B963" s="188"/>
      <c r="D963" s="173" t="s">
        <v>231</v>
      </c>
      <c r="E963" s="189" t="s">
        <v>0</v>
      </c>
      <c r="F963" s="190" t="s">
        <v>238</v>
      </c>
      <c r="H963" s="191">
        <v>15.096</v>
      </c>
      <c r="I963" s="192"/>
      <c r="L963" s="188"/>
      <c r="M963" s="193"/>
      <c r="N963" s="194"/>
      <c r="O963" s="194"/>
      <c r="P963" s="194"/>
      <c r="Q963" s="194"/>
      <c r="R963" s="194"/>
      <c r="S963" s="194"/>
      <c r="T963" s="195"/>
      <c r="AT963" s="189" t="s">
        <v>231</v>
      </c>
      <c r="AU963" s="189" t="s">
        <v>88</v>
      </c>
      <c r="AV963" s="14" t="s">
        <v>229</v>
      </c>
      <c r="AW963" s="14" t="s">
        <v>28</v>
      </c>
      <c r="AX963" s="14" t="s">
        <v>81</v>
      </c>
      <c r="AY963" s="189" t="s">
        <v>222</v>
      </c>
    </row>
    <row r="964" spans="2:65" s="1" customFormat="1" ht="16.5" customHeight="1">
      <c r="B964" s="158"/>
      <c r="C964" s="159" t="s">
        <v>1281</v>
      </c>
      <c r="D964" s="159" t="s">
        <v>224</v>
      </c>
      <c r="E964" s="160" t="s">
        <v>1282</v>
      </c>
      <c r="F964" s="161" t="s">
        <v>1283</v>
      </c>
      <c r="G964" s="162" t="s">
        <v>287</v>
      </c>
      <c r="H964" s="163">
        <v>136.386</v>
      </c>
      <c r="I964" s="164"/>
      <c r="J964" s="163">
        <f>ROUND(I964*H964,3)</f>
        <v>0</v>
      </c>
      <c r="K964" s="161" t="s">
        <v>228</v>
      </c>
      <c r="L964" s="32"/>
      <c r="M964" s="165" t="s">
        <v>0</v>
      </c>
      <c r="N964" s="166" t="s">
        <v>39</v>
      </c>
      <c r="O964" s="55"/>
      <c r="P964" s="167">
        <f>O964*H964</f>
        <v>0</v>
      </c>
      <c r="Q964" s="167">
        <v>0</v>
      </c>
      <c r="R964" s="167">
        <f>Q964*H964</f>
        <v>0</v>
      </c>
      <c r="S964" s="167">
        <v>0</v>
      </c>
      <c r="T964" s="168">
        <f>S964*H964</f>
        <v>0</v>
      </c>
      <c r="AR964" s="169" t="s">
        <v>229</v>
      </c>
      <c r="AT964" s="169" t="s">
        <v>224</v>
      </c>
      <c r="AU964" s="169" t="s">
        <v>88</v>
      </c>
      <c r="AY964" s="17" t="s">
        <v>222</v>
      </c>
      <c r="BE964" s="170">
        <f>IF(N964="základná",J964,0)</f>
        <v>0</v>
      </c>
      <c r="BF964" s="170">
        <f>IF(N964="znížená",J964,0)</f>
        <v>0</v>
      </c>
      <c r="BG964" s="170">
        <f>IF(N964="zákl. prenesená",J964,0)</f>
        <v>0</v>
      </c>
      <c r="BH964" s="170">
        <f>IF(N964="zníž. prenesená",J964,0)</f>
        <v>0</v>
      </c>
      <c r="BI964" s="170">
        <f>IF(N964="nulová",J964,0)</f>
        <v>0</v>
      </c>
      <c r="BJ964" s="17" t="s">
        <v>88</v>
      </c>
      <c r="BK964" s="171">
        <f>ROUND(I964*H964,3)</f>
        <v>0</v>
      </c>
      <c r="BL964" s="17" t="s">
        <v>229</v>
      </c>
      <c r="BM964" s="169" t="s">
        <v>1284</v>
      </c>
    </row>
    <row r="965" spans="2:65" s="1" customFormat="1" ht="24" customHeight="1">
      <c r="B965" s="158"/>
      <c r="C965" s="159" t="s">
        <v>1285</v>
      </c>
      <c r="D965" s="159" t="s">
        <v>224</v>
      </c>
      <c r="E965" s="160" t="s">
        <v>1286</v>
      </c>
      <c r="F965" s="161" t="s">
        <v>1287</v>
      </c>
      <c r="G965" s="162" t="s">
        <v>287</v>
      </c>
      <c r="H965" s="163">
        <v>1227.4739999999999</v>
      </c>
      <c r="I965" s="164"/>
      <c r="J965" s="163">
        <f>ROUND(I965*H965,3)</f>
        <v>0</v>
      </c>
      <c r="K965" s="161" t="s">
        <v>228</v>
      </c>
      <c r="L965" s="32"/>
      <c r="M965" s="165" t="s">
        <v>0</v>
      </c>
      <c r="N965" s="166" t="s">
        <v>39</v>
      </c>
      <c r="O965" s="55"/>
      <c r="P965" s="167">
        <f>O965*H965</f>
        <v>0</v>
      </c>
      <c r="Q965" s="167">
        <v>0</v>
      </c>
      <c r="R965" s="167">
        <f>Q965*H965</f>
        <v>0</v>
      </c>
      <c r="S965" s="167">
        <v>0</v>
      </c>
      <c r="T965" s="168">
        <f>S965*H965</f>
        <v>0</v>
      </c>
      <c r="AR965" s="169" t="s">
        <v>229</v>
      </c>
      <c r="AT965" s="169" t="s">
        <v>224</v>
      </c>
      <c r="AU965" s="169" t="s">
        <v>88</v>
      </c>
      <c r="AY965" s="17" t="s">
        <v>222</v>
      </c>
      <c r="BE965" s="170">
        <f>IF(N965="základná",J965,0)</f>
        <v>0</v>
      </c>
      <c r="BF965" s="170">
        <f>IF(N965="znížená",J965,0)</f>
        <v>0</v>
      </c>
      <c r="BG965" s="170">
        <f>IF(N965="zákl. prenesená",J965,0)</f>
        <v>0</v>
      </c>
      <c r="BH965" s="170">
        <f>IF(N965="zníž. prenesená",J965,0)</f>
        <v>0</v>
      </c>
      <c r="BI965" s="170">
        <f>IF(N965="nulová",J965,0)</f>
        <v>0</v>
      </c>
      <c r="BJ965" s="17" t="s">
        <v>88</v>
      </c>
      <c r="BK965" s="171">
        <f>ROUND(I965*H965,3)</f>
        <v>0</v>
      </c>
      <c r="BL965" s="17" t="s">
        <v>229</v>
      </c>
      <c r="BM965" s="169" t="s">
        <v>1288</v>
      </c>
    </row>
    <row r="966" spans="2:65" s="13" customFormat="1" ht="11.25">
      <c r="B966" s="180"/>
      <c r="D966" s="173" t="s">
        <v>231</v>
      </c>
      <c r="F966" s="182" t="s">
        <v>1289</v>
      </c>
      <c r="H966" s="183">
        <v>1227.4739999999999</v>
      </c>
      <c r="I966" s="184"/>
      <c r="L966" s="180"/>
      <c r="M966" s="185"/>
      <c r="N966" s="186"/>
      <c r="O966" s="186"/>
      <c r="P966" s="186"/>
      <c r="Q966" s="186"/>
      <c r="R966" s="186"/>
      <c r="S966" s="186"/>
      <c r="T966" s="187"/>
      <c r="AT966" s="181" t="s">
        <v>231</v>
      </c>
      <c r="AU966" s="181" t="s">
        <v>88</v>
      </c>
      <c r="AV966" s="13" t="s">
        <v>88</v>
      </c>
      <c r="AW966" s="13" t="s">
        <v>2</v>
      </c>
      <c r="AX966" s="13" t="s">
        <v>81</v>
      </c>
      <c r="AY966" s="181" t="s">
        <v>222</v>
      </c>
    </row>
    <row r="967" spans="2:65" s="1" customFormat="1" ht="24" customHeight="1">
      <c r="B967" s="158"/>
      <c r="C967" s="159" t="s">
        <v>1290</v>
      </c>
      <c r="D967" s="159" t="s">
        <v>224</v>
      </c>
      <c r="E967" s="160" t="s">
        <v>1291</v>
      </c>
      <c r="F967" s="161" t="s">
        <v>1292</v>
      </c>
      <c r="G967" s="162" t="s">
        <v>287</v>
      </c>
      <c r="H967" s="163">
        <v>136.386</v>
      </c>
      <c r="I967" s="164"/>
      <c r="J967" s="163">
        <f>ROUND(I967*H967,3)</f>
        <v>0</v>
      </c>
      <c r="K967" s="161" t="s">
        <v>228</v>
      </c>
      <c r="L967" s="32"/>
      <c r="M967" s="165" t="s">
        <v>0</v>
      </c>
      <c r="N967" s="166" t="s">
        <v>39</v>
      </c>
      <c r="O967" s="55"/>
      <c r="P967" s="167">
        <f>O967*H967</f>
        <v>0</v>
      </c>
      <c r="Q967" s="167">
        <v>0</v>
      </c>
      <c r="R967" s="167">
        <f>Q967*H967</f>
        <v>0</v>
      </c>
      <c r="S967" s="167">
        <v>0</v>
      </c>
      <c r="T967" s="168">
        <f>S967*H967</f>
        <v>0</v>
      </c>
      <c r="AR967" s="169" t="s">
        <v>229</v>
      </c>
      <c r="AT967" s="169" t="s">
        <v>224</v>
      </c>
      <c r="AU967" s="169" t="s">
        <v>88</v>
      </c>
      <c r="AY967" s="17" t="s">
        <v>222</v>
      </c>
      <c r="BE967" s="170">
        <f>IF(N967="základná",J967,0)</f>
        <v>0</v>
      </c>
      <c r="BF967" s="170">
        <f>IF(N967="znížená",J967,0)</f>
        <v>0</v>
      </c>
      <c r="BG967" s="170">
        <f>IF(N967="zákl. prenesená",J967,0)</f>
        <v>0</v>
      </c>
      <c r="BH967" s="170">
        <f>IF(N967="zníž. prenesená",J967,0)</f>
        <v>0</v>
      </c>
      <c r="BI967" s="170">
        <f>IF(N967="nulová",J967,0)</f>
        <v>0</v>
      </c>
      <c r="BJ967" s="17" t="s">
        <v>88</v>
      </c>
      <c r="BK967" s="171">
        <f>ROUND(I967*H967,3)</f>
        <v>0</v>
      </c>
      <c r="BL967" s="17" t="s">
        <v>229</v>
      </c>
      <c r="BM967" s="169" t="s">
        <v>1293</v>
      </c>
    </row>
    <row r="968" spans="2:65" s="1" customFormat="1" ht="24" customHeight="1">
      <c r="B968" s="158"/>
      <c r="C968" s="159" t="s">
        <v>1294</v>
      </c>
      <c r="D968" s="159" t="s">
        <v>224</v>
      </c>
      <c r="E968" s="160" t="s">
        <v>1295</v>
      </c>
      <c r="F968" s="161" t="s">
        <v>1296</v>
      </c>
      <c r="G968" s="162" t="s">
        <v>287</v>
      </c>
      <c r="H968" s="163">
        <v>545.54399999999998</v>
      </c>
      <c r="I968" s="164"/>
      <c r="J968" s="163">
        <f>ROUND(I968*H968,3)</f>
        <v>0</v>
      </c>
      <c r="K968" s="161" t="s">
        <v>228</v>
      </c>
      <c r="L968" s="32"/>
      <c r="M968" s="165" t="s">
        <v>0</v>
      </c>
      <c r="N968" s="166" t="s">
        <v>39</v>
      </c>
      <c r="O968" s="55"/>
      <c r="P968" s="167">
        <f>O968*H968</f>
        <v>0</v>
      </c>
      <c r="Q968" s="167">
        <v>0</v>
      </c>
      <c r="R968" s="167">
        <f>Q968*H968</f>
        <v>0</v>
      </c>
      <c r="S968" s="167">
        <v>0</v>
      </c>
      <c r="T968" s="168">
        <f>S968*H968</f>
        <v>0</v>
      </c>
      <c r="AR968" s="169" t="s">
        <v>229</v>
      </c>
      <c r="AT968" s="169" t="s">
        <v>224</v>
      </c>
      <c r="AU968" s="169" t="s">
        <v>88</v>
      </c>
      <c r="AY968" s="17" t="s">
        <v>222</v>
      </c>
      <c r="BE968" s="170">
        <f>IF(N968="základná",J968,0)</f>
        <v>0</v>
      </c>
      <c r="BF968" s="170">
        <f>IF(N968="znížená",J968,0)</f>
        <v>0</v>
      </c>
      <c r="BG968" s="170">
        <f>IF(N968="zákl. prenesená",J968,0)</f>
        <v>0</v>
      </c>
      <c r="BH968" s="170">
        <f>IF(N968="zníž. prenesená",J968,0)</f>
        <v>0</v>
      </c>
      <c r="BI968" s="170">
        <f>IF(N968="nulová",J968,0)</f>
        <v>0</v>
      </c>
      <c r="BJ968" s="17" t="s">
        <v>88</v>
      </c>
      <c r="BK968" s="171">
        <f>ROUND(I968*H968,3)</f>
        <v>0</v>
      </c>
      <c r="BL968" s="17" t="s">
        <v>229</v>
      </c>
      <c r="BM968" s="169" t="s">
        <v>1297</v>
      </c>
    </row>
    <row r="969" spans="2:65" s="13" customFormat="1" ht="11.25">
      <c r="B969" s="180"/>
      <c r="D969" s="173" t="s">
        <v>231</v>
      </c>
      <c r="F969" s="182" t="s">
        <v>1298</v>
      </c>
      <c r="H969" s="183">
        <v>545.54399999999998</v>
      </c>
      <c r="I969" s="184"/>
      <c r="L969" s="180"/>
      <c r="M969" s="185"/>
      <c r="N969" s="186"/>
      <c r="O969" s="186"/>
      <c r="P969" s="186"/>
      <c r="Q969" s="186"/>
      <c r="R969" s="186"/>
      <c r="S969" s="186"/>
      <c r="T969" s="187"/>
      <c r="AT969" s="181" t="s">
        <v>231</v>
      </c>
      <c r="AU969" s="181" t="s">
        <v>88</v>
      </c>
      <c r="AV969" s="13" t="s">
        <v>88</v>
      </c>
      <c r="AW969" s="13" t="s">
        <v>2</v>
      </c>
      <c r="AX969" s="13" t="s">
        <v>81</v>
      </c>
      <c r="AY969" s="181" t="s">
        <v>222</v>
      </c>
    </row>
    <row r="970" spans="2:65" s="1" customFormat="1" ht="24" customHeight="1">
      <c r="B970" s="158"/>
      <c r="C970" s="159" t="s">
        <v>1299</v>
      </c>
      <c r="D970" s="159" t="s">
        <v>224</v>
      </c>
      <c r="E970" s="160" t="s">
        <v>1300</v>
      </c>
      <c r="F970" s="161" t="s">
        <v>1301</v>
      </c>
      <c r="G970" s="162" t="s">
        <v>287</v>
      </c>
      <c r="H970" s="163">
        <v>136.386</v>
      </c>
      <c r="I970" s="164"/>
      <c r="J970" s="163">
        <f>ROUND(I970*H970,3)</f>
        <v>0</v>
      </c>
      <c r="K970" s="161" t="s">
        <v>228</v>
      </c>
      <c r="L970" s="32"/>
      <c r="M970" s="165" t="s">
        <v>0</v>
      </c>
      <c r="N970" s="166" t="s">
        <v>39</v>
      </c>
      <c r="O970" s="55"/>
      <c r="P970" s="167">
        <f>O970*H970</f>
        <v>0</v>
      </c>
      <c r="Q970" s="167">
        <v>0</v>
      </c>
      <c r="R970" s="167">
        <f>Q970*H970</f>
        <v>0</v>
      </c>
      <c r="S970" s="167">
        <v>0</v>
      </c>
      <c r="T970" s="168">
        <f>S970*H970</f>
        <v>0</v>
      </c>
      <c r="AR970" s="169" t="s">
        <v>229</v>
      </c>
      <c r="AT970" s="169" t="s">
        <v>224</v>
      </c>
      <c r="AU970" s="169" t="s">
        <v>88</v>
      </c>
      <c r="AY970" s="17" t="s">
        <v>222</v>
      </c>
      <c r="BE970" s="170">
        <f>IF(N970="základná",J970,0)</f>
        <v>0</v>
      </c>
      <c r="BF970" s="170">
        <f>IF(N970="znížená",J970,0)</f>
        <v>0</v>
      </c>
      <c r="BG970" s="170">
        <f>IF(N970="zákl. prenesená",J970,0)</f>
        <v>0</v>
      </c>
      <c r="BH970" s="170">
        <f>IF(N970="zníž. prenesená",J970,0)</f>
        <v>0</v>
      </c>
      <c r="BI970" s="170">
        <f>IF(N970="nulová",J970,0)</f>
        <v>0</v>
      </c>
      <c r="BJ970" s="17" t="s">
        <v>88</v>
      </c>
      <c r="BK970" s="171">
        <f>ROUND(I970*H970,3)</f>
        <v>0</v>
      </c>
      <c r="BL970" s="17" t="s">
        <v>229</v>
      </c>
      <c r="BM970" s="169" t="s">
        <v>1302</v>
      </c>
    </row>
    <row r="971" spans="2:65" s="11" customFormat="1" ht="22.9" customHeight="1">
      <c r="B971" s="145"/>
      <c r="D971" s="146" t="s">
        <v>72</v>
      </c>
      <c r="E971" s="156" t="s">
        <v>877</v>
      </c>
      <c r="F971" s="156" t="s">
        <v>1303</v>
      </c>
      <c r="I971" s="148"/>
      <c r="J971" s="157">
        <f>BK971</f>
        <v>0</v>
      </c>
      <c r="L971" s="145"/>
      <c r="M971" s="150"/>
      <c r="N971" s="151"/>
      <c r="O971" s="151"/>
      <c r="P971" s="152">
        <f>P972</f>
        <v>0</v>
      </c>
      <c r="Q971" s="151"/>
      <c r="R971" s="152">
        <f>R972</f>
        <v>0</v>
      </c>
      <c r="S971" s="151"/>
      <c r="T971" s="153">
        <f>T972</f>
        <v>0</v>
      </c>
      <c r="AR971" s="146" t="s">
        <v>81</v>
      </c>
      <c r="AT971" s="154" t="s">
        <v>72</v>
      </c>
      <c r="AU971" s="154" t="s">
        <v>81</v>
      </c>
      <c r="AY971" s="146" t="s">
        <v>222</v>
      </c>
      <c r="BK971" s="155">
        <f>BK972</f>
        <v>0</v>
      </c>
    </row>
    <row r="972" spans="2:65" s="1" customFormat="1" ht="24" customHeight="1">
      <c r="B972" s="158"/>
      <c r="C972" s="159" t="s">
        <v>1304</v>
      </c>
      <c r="D972" s="159" t="s">
        <v>224</v>
      </c>
      <c r="E972" s="160" t="s">
        <v>1305</v>
      </c>
      <c r="F972" s="161" t="s">
        <v>1306</v>
      </c>
      <c r="G972" s="162" t="s">
        <v>287</v>
      </c>
      <c r="H972" s="163">
        <v>694.86199999999997</v>
      </c>
      <c r="I972" s="164"/>
      <c r="J972" s="163">
        <f>ROUND(I972*H972,3)</f>
        <v>0</v>
      </c>
      <c r="K972" s="161" t="s">
        <v>228</v>
      </c>
      <c r="L972" s="32"/>
      <c r="M972" s="165" t="s">
        <v>0</v>
      </c>
      <c r="N972" s="166" t="s">
        <v>39</v>
      </c>
      <c r="O972" s="55"/>
      <c r="P972" s="167">
        <f>O972*H972</f>
        <v>0</v>
      </c>
      <c r="Q972" s="167">
        <v>0</v>
      </c>
      <c r="R972" s="167">
        <f>Q972*H972</f>
        <v>0</v>
      </c>
      <c r="S972" s="167">
        <v>0</v>
      </c>
      <c r="T972" s="168">
        <f>S972*H972</f>
        <v>0</v>
      </c>
      <c r="AR972" s="169" t="s">
        <v>229</v>
      </c>
      <c r="AT972" s="169" t="s">
        <v>224</v>
      </c>
      <c r="AU972" s="169" t="s">
        <v>88</v>
      </c>
      <c r="AY972" s="17" t="s">
        <v>222</v>
      </c>
      <c r="BE972" s="170">
        <f>IF(N972="základná",J972,0)</f>
        <v>0</v>
      </c>
      <c r="BF972" s="170">
        <f>IF(N972="znížená",J972,0)</f>
        <v>0</v>
      </c>
      <c r="BG972" s="170">
        <f>IF(N972="zákl. prenesená",J972,0)</f>
        <v>0</v>
      </c>
      <c r="BH972" s="170">
        <f>IF(N972="zníž. prenesená",J972,0)</f>
        <v>0</v>
      </c>
      <c r="BI972" s="170">
        <f>IF(N972="nulová",J972,0)</f>
        <v>0</v>
      </c>
      <c r="BJ972" s="17" t="s">
        <v>88</v>
      </c>
      <c r="BK972" s="171">
        <f>ROUND(I972*H972,3)</f>
        <v>0</v>
      </c>
      <c r="BL972" s="17" t="s">
        <v>229</v>
      </c>
      <c r="BM972" s="169" t="s">
        <v>1307</v>
      </c>
    </row>
    <row r="973" spans="2:65" s="11" customFormat="1" ht="25.9" customHeight="1">
      <c r="B973" s="145"/>
      <c r="D973" s="146" t="s">
        <v>72</v>
      </c>
      <c r="E973" s="147" t="s">
        <v>1308</v>
      </c>
      <c r="F973" s="147" t="s">
        <v>1309</v>
      </c>
      <c r="I973" s="148"/>
      <c r="J973" s="149">
        <f>BK973</f>
        <v>0</v>
      </c>
      <c r="L973" s="145"/>
      <c r="M973" s="150"/>
      <c r="N973" s="151"/>
      <c r="O973" s="151"/>
      <c r="P973" s="152">
        <f>P974+P1003+P1046+P1079+P1085+P1121+P1183+P1244+P1271+P1275+P1294+P1318</f>
        <v>0</v>
      </c>
      <c r="Q973" s="151"/>
      <c r="R973" s="152">
        <f>R974+R1003+R1046+R1079+R1085+R1121+R1183+R1244+R1271+R1275+R1294+R1318</f>
        <v>7.635865260000001</v>
      </c>
      <c r="S973" s="151"/>
      <c r="T973" s="153">
        <f>T974+T1003+T1046+T1079+T1085+T1121+T1183+T1244+T1271+T1275+T1294+T1318</f>
        <v>1.0799585</v>
      </c>
      <c r="AR973" s="146" t="s">
        <v>88</v>
      </c>
      <c r="AT973" s="154" t="s">
        <v>72</v>
      </c>
      <c r="AU973" s="154" t="s">
        <v>73</v>
      </c>
      <c r="AY973" s="146" t="s">
        <v>222</v>
      </c>
      <c r="BK973" s="155">
        <f>BK974+BK1003+BK1046+BK1079+BK1085+BK1121+BK1183+BK1244+BK1271+BK1275+BK1294+BK1318</f>
        <v>0</v>
      </c>
    </row>
    <row r="974" spans="2:65" s="11" customFormat="1" ht="22.9" customHeight="1">
      <c r="B974" s="145"/>
      <c r="D974" s="146" t="s">
        <v>72</v>
      </c>
      <c r="E974" s="156" t="s">
        <v>1310</v>
      </c>
      <c r="F974" s="156" t="s">
        <v>1311</v>
      </c>
      <c r="I974" s="148"/>
      <c r="J974" s="157">
        <f>BK974</f>
        <v>0</v>
      </c>
      <c r="L974" s="145"/>
      <c r="M974" s="150"/>
      <c r="N974" s="151"/>
      <c r="O974" s="151"/>
      <c r="P974" s="152">
        <f>SUM(P975:P1002)</f>
        <v>0</v>
      </c>
      <c r="Q974" s="151"/>
      <c r="R974" s="152">
        <f>SUM(R975:R1002)</f>
        <v>0.73575047000000016</v>
      </c>
      <c r="S974" s="151"/>
      <c r="T974" s="153">
        <f>SUM(T975:T1002)</f>
        <v>0</v>
      </c>
      <c r="AR974" s="146" t="s">
        <v>88</v>
      </c>
      <c r="AT974" s="154" t="s">
        <v>72</v>
      </c>
      <c r="AU974" s="154" t="s">
        <v>81</v>
      </c>
      <c r="AY974" s="146" t="s">
        <v>222</v>
      </c>
      <c r="BK974" s="155">
        <f>SUM(BK975:BK1002)</f>
        <v>0</v>
      </c>
    </row>
    <row r="975" spans="2:65" s="1" customFormat="1" ht="24" customHeight="1">
      <c r="B975" s="158"/>
      <c r="C975" s="159" t="s">
        <v>1312</v>
      </c>
      <c r="D975" s="159" t="s">
        <v>224</v>
      </c>
      <c r="E975" s="160" t="s">
        <v>1313</v>
      </c>
      <c r="F975" s="161" t="s">
        <v>1314</v>
      </c>
      <c r="G975" s="162" t="s">
        <v>227</v>
      </c>
      <c r="H975" s="163">
        <v>112.15300000000001</v>
      </c>
      <c r="I975" s="164"/>
      <c r="J975" s="163">
        <f>ROUND(I975*H975,3)</f>
        <v>0</v>
      </c>
      <c r="K975" s="161" t="s">
        <v>228</v>
      </c>
      <c r="L975" s="32"/>
      <c r="M975" s="165" t="s">
        <v>0</v>
      </c>
      <c r="N975" s="166" t="s">
        <v>39</v>
      </c>
      <c r="O975" s="55"/>
      <c r="P975" s="167">
        <f>O975*H975</f>
        <v>0</v>
      </c>
      <c r="Q975" s="167">
        <v>0</v>
      </c>
      <c r="R975" s="167">
        <f>Q975*H975</f>
        <v>0</v>
      </c>
      <c r="S975" s="167">
        <v>0</v>
      </c>
      <c r="T975" s="168">
        <f>S975*H975</f>
        <v>0</v>
      </c>
      <c r="AR975" s="169" t="s">
        <v>312</v>
      </c>
      <c r="AT975" s="169" t="s">
        <v>224</v>
      </c>
      <c r="AU975" s="169" t="s">
        <v>88</v>
      </c>
      <c r="AY975" s="17" t="s">
        <v>222</v>
      </c>
      <c r="BE975" s="170">
        <f>IF(N975="základná",J975,0)</f>
        <v>0</v>
      </c>
      <c r="BF975" s="170">
        <f>IF(N975="znížená",J975,0)</f>
        <v>0</v>
      </c>
      <c r="BG975" s="170">
        <f>IF(N975="zákl. prenesená",J975,0)</f>
        <v>0</v>
      </c>
      <c r="BH975" s="170">
        <f>IF(N975="zníž. prenesená",J975,0)</f>
        <v>0</v>
      </c>
      <c r="BI975" s="170">
        <f>IF(N975="nulová",J975,0)</f>
        <v>0</v>
      </c>
      <c r="BJ975" s="17" t="s">
        <v>88</v>
      </c>
      <c r="BK975" s="171">
        <f>ROUND(I975*H975,3)</f>
        <v>0</v>
      </c>
      <c r="BL975" s="17" t="s">
        <v>312</v>
      </c>
      <c r="BM975" s="169" t="s">
        <v>1315</v>
      </c>
    </row>
    <row r="976" spans="2:65" s="12" customFormat="1" ht="11.25">
      <c r="B976" s="172"/>
      <c r="D976" s="173" t="s">
        <v>231</v>
      </c>
      <c r="E976" s="174" t="s">
        <v>0</v>
      </c>
      <c r="F976" s="175" t="s">
        <v>874</v>
      </c>
      <c r="H976" s="174" t="s">
        <v>0</v>
      </c>
      <c r="I976" s="176"/>
      <c r="L976" s="172"/>
      <c r="M976" s="177"/>
      <c r="N976" s="178"/>
      <c r="O976" s="178"/>
      <c r="P976" s="178"/>
      <c r="Q976" s="178"/>
      <c r="R976" s="178"/>
      <c r="S976" s="178"/>
      <c r="T976" s="179"/>
      <c r="AT976" s="174" t="s">
        <v>231</v>
      </c>
      <c r="AU976" s="174" t="s">
        <v>88</v>
      </c>
      <c r="AV976" s="12" t="s">
        <v>81</v>
      </c>
      <c r="AW976" s="12" t="s">
        <v>28</v>
      </c>
      <c r="AX976" s="12" t="s">
        <v>73</v>
      </c>
      <c r="AY976" s="174" t="s">
        <v>222</v>
      </c>
    </row>
    <row r="977" spans="2:65" s="13" customFormat="1" ht="11.25">
      <c r="B977" s="180"/>
      <c r="D977" s="173" t="s">
        <v>231</v>
      </c>
      <c r="E977" s="181" t="s">
        <v>0</v>
      </c>
      <c r="F977" s="182" t="s">
        <v>1316</v>
      </c>
      <c r="H977" s="183">
        <v>95.402000000000001</v>
      </c>
      <c r="I977" s="184"/>
      <c r="L977" s="180"/>
      <c r="M977" s="185"/>
      <c r="N977" s="186"/>
      <c r="O977" s="186"/>
      <c r="P977" s="186"/>
      <c r="Q977" s="186"/>
      <c r="R977" s="186"/>
      <c r="S977" s="186"/>
      <c r="T977" s="187"/>
      <c r="AT977" s="181" t="s">
        <v>231</v>
      </c>
      <c r="AU977" s="181" t="s">
        <v>88</v>
      </c>
      <c r="AV977" s="13" t="s">
        <v>88</v>
      </c>
      <c r="AW977" s="13" t="s">
        <v>28</v>
      </c>
      <c r="AX977" s="13" t="s">
        <v>73</v>
      </c>
      <c r="AY977" s="181" t="s">
        <v>222</v>
      </c>
    </row>
    <row r="978" spans="2:65" s="13" customFormat="1" ht="11.25">
      <c r="B978" s="180"/>
      <c r="D978" s="173" t="s">
        <v>231</v>
      </c>
      <c r="E978" s="181" t="s">
        <v>0</v>
      </c>
      <c r="F978" s="182" t="s">
        <v>1317</v>
      </c>
      <c r="H978" s="183">
        <v>16.751000000000001</v>
      </c>
      <c r="I978" s="184"/>
      <c r="L978" s="180"/>
      <c r="M978" s="185"/>
      <c r="N978" s="186"/>
      <c r="O978" s="186"/>
      <c r="P978" s="186"/>
      <c r="Q978" s="186"/>
      <c r="R978" s="186"/>
      <c r="S978" s="186"/>
      <c r="T978" s="187"/>
      <c r="AT978" s="181" t="s">
        <v>231</v>
      </c>
      <c r="AU978" s="181" t="s">
        <v>88</v>
      </c>
      <c r="AV978" s="13" t="s">
        <v>88</v>
      </c>
      <c r="AW978" s="13" t="s">
        <v>28</v>
      </c>
      <c r="AX978" s="13" t="s">
        <v>73</v>
      </c>
      <c r="AY978" s="181" t="s">
        <v>222</v>
      </c>
    </row>
    <row r="979" spans="2:65" s="15" customFormat="1" ht="11.25">
      <c r="B979" s="205"/>
      <c r="D979" s="173" t="s">
        <v>231</v>
      </c>
      <c r="E979" s="206" t="s">
        <v>101</v>
      </c>
      <c r="F979" s="207" t="s">
        <v>632</v>
      </c>
      <c r="H979" s="208">
        <v>112.15300000000001</v>
      </c>
      <c r="I979" s="209"/>
      <c r="L979" s="205"/>
      <c r="M979" s="210"/>
      <c r="N979" s="211"/>
      <c r="O979" s="211"/>
      <c r="P979" s="211"/>
      <c r="Q979" s="211"/>
      <c r="R979" s="211"/>
      <c r="S979" s="211"/>
      <c r="T979" s="212"/>
      <c r="AT979" s="206" t="s">
        <v>231</v>
      </c>
      <c r="AU979" s="206" t="s">
        <v>88</v>
      </c>
      <c r="AV979" s="15" t="s">
        <v>242</v>
      </c>
      <c r="AW979" s="15" t="s">
        <v>28</v>
      </c>
      <c r="AX979" s="15" t="s">
        <v>81</v>
      </c>
      <c r="AY979" s="206" t="s">
        <v>222</v>
      </c>
    </row>
    <row r="980" spans="2:65" s="1" customFormat="1" ht="16.5" customHeight="1">
      <c r="B980" s="158"/>
      <c r="C980" s="196" t="s">
        <v>1318</v>
      </c>
      <c r="D980" s="196" t="s">
        <v>301</v>
      </c>
      <c r="E980" s="197" t="s">
        <v>1319</v>
      </c>
      <c r="F980" s="198" t="s">
        <v>1320</v>
      </c>
      <c r="G980" s="199" t="s">
        <v>287</v>
      </c>
      <c r="H980" s="200">
        <v>3.4000000000000002E-2</v>
      </c>
      <c r="I980" s="201"/>
      <c r="J980" s="200">
        <f>ROUND(I980*H980,3)</f>
        <v>0</v>
      </c>
      <c r="K980" s="198" t="s">
        <v>228</v>
      </c>
      <c r="L980" s="202"/>
      <c r="M980" s="203" t="s">
        <v>0</v>
      </c>
      <c r="N980" s="204" t="s">
        <v>39</v>
      </c>
      <c r="O980" s="55"/>
      <c r="P980" s="167">
        <f>O980*H980</f>
        <v>0</v>
      </c>
      <c r="Q980" s="167">
        <v>1</v>
      </c>
      <c r="R980" s="167">
        <f>Q980*H980</f>
        <v>3.4000000000000002E-2</v>
      </c>
      <c r="S980" s="167">
        <v>0</v>
      </c>
      <c r="T980" s="168">
        <f>S980*H980</f>
        <v>0</v>
      </c>
      <c r="AR980" s="169" t="s">
        <v>407</v>
      </c>
      <c r="AT980" s="169" t="s">
        <v>301</v>
      </c>
      <c r="AU980" s="169" t="s">
        <v>88</v>
      </c>
      <c r="AY980" s="17" t="s">
        <v>222</v>
      </c>
      <c r="BE980" s="170">
        <f>IF(N980="základná",J980,0)</f>
        <v>0</v>
      </c>
      <c r="BF980" s="170">
        <f>IF(N980="znížená",J980,0)</f>
        <v>0</v>
      </c>
      <c r="BG980" s="170">
        <f>IF(N980="zákl. prenesená",J980,0)</f>
        <v>0</v>
      </c>
      <c r="BH980" s="170">
        <f>IF(N980="zníž. prenesená",J980,0)</f>
        <v>0</v>
      </c>
      <c r="BI980" s="170">
        <f>IF(N980="nulová",J980,0)</f>
        <v>0</v>
      </c>
      <c r="BJ980" s="17" t="s">
        <v>88</v>
      </c>
      <c r="BK980" s="171">
        <f>ROUND(I980*H980,3)</f>
        <v>0</v>
      </c>
      <c r="BL980" s="17" t="s">
        <v>312</v>
      </c>
      <c r="BM980" s="169" t="s">
        <v>1321</v>
      </c>
    </row>
    <row r="981" spans="2:65" s="13" customFormat="1" ht="11.25">
      <c r="B981" s="180"/>
      <c r="D981" s="173" t="s">
        <v>231</v>
      </c>
      <c r="F981" s="182" t="s">
        <v>1322</v>
      </c>
      <c r="H981" s="183">
        <v>3.4000000000000002E-2</v>
      </c>
      <c r="I981" s="184"/>
      <c r="L981" s="180"/>
      <c r="M981" s="185"/>
      <c r="N981" s="186"/>
      <c r="O981" s="186"/>
      <c r="P981" s="186"/>
      <c r="Q981" s="186"/>
      <c r="R981" s="186"/>
      <c r="S981" s="186"/>
      <c r="T981" s="187"/>
      <c r="AT981" s="181" t="s">
        <v>231</v>
      </c>
      <c r="AU981" s="181" t="s">
        <v>88</v>
      </c>
      <c r="AV981" s="13" t="s">
        <v>88</v>
      </c>
      <c r="AW981" s="13" t="s">
        <v>2</v>
      </c>
      <c r="AX981" s="13" t="s">
        <v>81</v>
      </c>
      <c r="AY981" s="181" t="s">
        <v>222</v>
      </c>
    </row>
    <row r="982" spans="2:65" s="1" customFormat="1" ht="24" customHeight="1">
      <c r="B982" s="158"/>
      <c r="C982" s="159" t="s">
        <v>1323</v>
      </c>
      <c r="D982" s="159" t="s">
        <v>224</v>
      </c>
      <c r="E982" s="160" t="s">
        <v>1324</v>
      </c>
      <c r="F982" s="161" t="s">
        <v>1325</v>
      </c>
      <c r="G982" s="162" t="s">
        <v>227</v>
      </c>
      <c r="H982" s="163">
        <v>112.15300000000001</v>
      </c>
      <c r="I982" s="164"/>
      <c r="J982" s="163">
        <f>ROUND(I982*H982,3)</f>
        <v>0</v>
      </c>
      <c r="K982" s="161" t="s">
        <v>228</v>
      </c>
      <c r="L982" s="32"/>
      <c r="M982" s="165" t="s">
        <v>0</v>
      </c>
      <c r="N982" s="166" t="s">
        <v>39</v>
      </c>
      <c r="O982" s="55"/>
      <c r="P982" s="167">
        <f>O982*H982</f>
        <v>0</v>
      </c>
      <c r="Q982" s="167">
        <v>5.4000000000000001E-4</v>
      </c>
      <c r="R982" s="167">
        <f>Q982*H982</f>
        <v>6.0562620000000005E-2</v>
      </c>
      <c r="S982" s="167">
        <v>0</v>
      </c>
      <c r="T982" s="168">
        <f>S982*H982</f>
        <v>0</v>
      </c>
      <c r="AR982" s="169" t="s">
        <v>312</v>
      </c>
      <c r="AT982" s="169" t="s">
        <v>224</v>
      </c>
      <c r="AU982" s="169" t="s">
        <v>88</v>
      </c>
      <c r="AY982" s="17" t="s">
        <v>222</v>
      </c>
      <c r="BE982" s="170">
        <f>IF(N982="základná",J982,0)</f>
        <v>0</v>
      </c>
      <c r="BF982" s="170">
        <f>IF(N982="znížená",J982,0)</f>
        <v>0</v>
      </c>
      <c r="BG982" s="170">
        <f>IF(N982="zákl. prenesená",J982,0)</f>
        <v>0</v>
      </c>
      <c r="BH982" s="170">
        <f>IF(N982="zníž. prenesená",J982,0)</f>
        <v>0</v>
      </c>
      <c r="BI982" s="170">
        <f>IF(N982="nulová",J982,0)</f>
        <v>0</v>
      </c>
      <c r="BJ982" s="17" t="s">
        <v>88</v>
      </c>
      <c r="BK982" s="171">
        <f>ROUND(I982*H982,3)</f>
        <v>0</v>
      </c>
      <c r="BL982" s="17" t="s">
        <v>312</v>
      </c>
      <c r="BM982" s="169" t="s">
        <v>1326</v>
      </c>
    </row>
    <row r="983" spans="2:65" s="13" customFormat="1" ht="11.25">
      <c r="B983" s="180"/>
      <c r="D983" s="173" t="s">
        <v>231</v>
      </c>
      <c r="E983" s="181" t="s">
        <v>0</v>
      </c>
      <c r="F983" s="182" t="s">
        <v>101</v>
      </c>
      <c r="H983" s="183">
        <v>112.15300000000001</v>
      </c>
      <c r="I983" s="184"/>
      <c r="L983" s="180"/>
      <c r="M983" s="185"/>
      <c r="N983" s="186"/>
      <c r="O983" s="186"/>
      <c r="P983" s="186"/>
      <c r="Q983" s="186"/>
      <c r="R983" s="186"/>
      <c r="S983" s="186"/>
      <c r="T983" s="187"/>
      <c r="AT983" s="181" t="s">
        <v>231</v>
      </c>
      <c r="AU983" s="181" t="s">
        <v>88</v>
      </c>
      <c r="AV983" s="13" t="s">
        <v>88</v>
      </c>
      <c r="AW983" s="13" t="s">
        <v>28</v>
      </c>
      <c r="AX983" s="13" t="s">
        <v>81</v>
      </c>
      <c r="AY983" s="181" t="s">
        <v>222</v>
      </c>
    </row>
    <row r="984" spans="2:65" s="1" customFormat="1" ht="24" customHeight="1">
      <c r="B984" s="158"/>
      <c r="C984" s="196" t="s">
        <v>1327</v>
      </c>
      <c r="D984" s="196" t="s">
        <v>301</v>
      </c>
      <c r="E984" s="197" t="s">
        <v>1328</v>
      </c>
      <c r="F984" s="198" t="s">
        <v>1329</v>
      </c>
      <c r="G984" s="199" t="s">
        <v>227</v>
      </c>
      <c r="H984" s="200">
        <v>128.976</v>
      </c>
      <c r="I984" s="201"/>
      <c r="J984" s="200">
        <f>ROUND(I984*H984,3)</f>
        <v>0</v>
      </c>
      <c r="K984" s="198" t="s">
        <v>228</v>
      </c>
      <c r="L984" s="202"/>
      <c r="M984" s="203" t="s">
        <v>0</v>
      </c>
      <c r="N984" s="204" t="s">
        <v>39</v>
      </c>
      <c r="O984" s="55"/>
      <c r="P984" s="167">
        <f>O984*H984</f>
        <v>0</v>
      </c>
      <c r="Q984" s="167">
        <v>4.2500000000000003E-3</v>
      </c>
      <c r="R984" s="167">
        <f>Q984*H984</f>
        <v>0.54814800000000008</v>
      </c>
      <c r="S984" s="167">
        <v>0</v>
      </c>
      <c r="T984" s="168">
        <f>S984*H984</f>
        <v>0</v>
      </c>
      <c r="AR984" s="169" t="s">
        <v>407</v>
      </c>
      <c r="AT984" s="169" t="s">
        <v>301</v>
      </c>
      <c r="AU984" s="169" t="s">
        <v>88</v>
      </c>
      <c r="AY984" s="17" t="s">
        <v>222</v>
      </c>
      <c r="BE984" s="170">
        <f>IF(N984="základná",J984,0)</f>
        <v>0</v>
      </c>
      <c r="BF984" s="170">
        <f>IF(N984="znížená",J984,0)</f>
        <v>0</v>
      </c>
      <c r="BG984" s="170">
        <f>IF(N984="zákl. prenesená",J984,0)</f>
        <v>0</v>
      </c>
      <c r="BH984" s="170">
        <f>IF(N984="zníž. prenesená",J984,0)</f>
        <v>0</v>
      </c>
      <c r="BI984" s="170">
        <f>IF(N984="nulová",J984,0)</f>
        <v>0</v>
      </c>
      <c r="BJ984" s="17" t="s">
        <v>88</v>
      </c>
      <c r="BK984" s="171">
        <f>ROUND(I984*H984,3)</f>
        <v>0</v>
      </c>
      <c r="BL984" s="17" t="s">
        <v>312</v>
      </c>
      <c r="BM984" s="169" t="s">
        <v>1330</v>
      </c>
    </row>
    <row r="985" spans="2:65" s="13" customFormat="1" ht="11.25">
      <c r="B985" s="180"/>
      <c r="D985" s="173" t="s">
        <v>231</v>
      </c>
      <c r="F985" s="182" t="s">
        <v>1331</v>
      </c>
      <c r="H985" s="183">
        <v>128.976</v>
      </c>
      <c r="I985" s="184"/>
      <c r="L985" s="180"/>
      <c r="M985" s="185"/>
      <c r="N985" s="186"/>
      <c r="O985" s="186"/>
      <c r="P985" s="186"/>
      <c r="Q985" s="186"/>
      <c r="R985" s="186"/>
      <c r="S985" s="186"/>
      <c r="T985" s="187"/>
      <c r="AT985" s="181" t="s">
        <v>231</v>
      </c>
      <c r="AU985" s="181" t="s">
        <v>88</v>
      </c>
      <c r="AV985" s="13" t="s">
        <v>88</v>
      </c>
      <c r="AW985" s="13" t="s">
        <v>2</v>
      </c>
      <c r="AX985" s="13" t="s">
        <v>81</v>
      </c>
      <c r="AY985" s="181" t="s">
        <v>222</v>
      </c>
    </row>
    <row r="986" spans="2:65" s="1" customFormat="1" ht="24" customHeight="1">
      <c r="B986" s="158"/>
      <c r="C986" s="159" t="s">
        <v>1332</v>
      </c>
      <c r="D986" s="159" t="s">
        <v>224</v>
      </c>
      <c r="E986" s="160" t="s">
        <v>1333</v>
      </c>
      <c r="F986" s="161" t="s">
        <v>1334</v>
      </c>
      <c r="G986" s="162" t="s">
        <v>227</v>
      </c>
      <c r="H986" s="163">
        <v>19.027999999999999</v>
      </c>
      <c r="I986" s="164"/>
      <c r="J986" s="163">
        <f>ROUND(I986*H986,3)</f>
        <v>0</v>
      </c>
      <c r="K986" s="161" t="s">
        <v>228</v>
      </c>
      <c r="L986" s="32"/>
      <c r="M986" s="165" t="s">
        <v>0</v>
      </c>
      <c r="N986" s="166" t="s">
        <v>39</v>
      </c>
      <c r="O986" s="55"/>
      <c r="P986" s="167">
        <f>O986*H986</f>
        <v>0</v>
      </c>
      <c r="Q986" s="167">
        <v>0</v>
      </c>
      <c r="R986" s="167">
        <f>Q986*H986</f>
        <v>0</v>
      </c>
      <c r="S986" s="167">
        <v>0</v>
      </c>
      <c r="T986" s="168">
        <f>S986*H986</f>
        <v>0</v>
      </c>
      <c r="AR986" s="169" t="s">
        <v>312</v>
      </c>
      <c r="AT986" s="169" t="s">
        <v>224</v>
      </c>
      <c r="AU986" s="169" t="s">
        <v>88</v>
      </c>
      <c r="AY986" s="17" t="s">
        <v>222</v>
      </c>
      <c r="BE986" s="170">
        <f>IF(N986="základná",J986,0)</f>
        <v>0</v>
      </c>
      <c r="BF986" s="170">
        <f>IF(N986="znížená",J986,0)</f>
        <v>0</v>
      </c>
      <c r="BG986" s="170">
        <f>IF(N986="zákl. prenesená",J986,0)</f>
        <v>0</v>
      </c>
      <c r="BH986" s="170">
        <f>IF(N986="zníž. prenesená",J986,0)</f>
        <v>0</v>
      </c>
      <c r="BI986" s="170">
        <f>IF(N986="nulová",J986,0)</f>
        <v>0</v>
      </c>
      <c r="BJ986" s="17" t="s">
        <v>88</v>
      </c>
      <c r="BK986" s="171">
        <f>ROUND(I986*H986,3)</f>
        <v>0</v>
      </c>
      <c r="BL986" s="17" t="s">
        <v>312</v>
      </c>
      <c r="BM986" s="169" t="s">
        <v>1335</v>
      </c>
    </row>
    <row r="987" spans="2:65" s="13" customFormat="1" ht="11.25">
      <c r="B987" s="180"/>
      <c r="D987" s="173" t="s">
        <v>231</v>
      </c>
      <c r="E987" s="181" t="s">
        <v>0</v>
      </c>
      <c r="F987" s="182" t="s">
        <v>136</v>
      </c>
      <c r="H987" s="183">
        <v>2.8849999999999998</v>
      </c>
      <c r="I987" s="184"/>
      <c r="L987" s="180"/>
      <c r="M987" s="185"/>
      <c r="N987" s="186"/>
      <c r="O987" s="186"/>
      <c r="P987" s="186"/>
      <c r="Q987" s="186"/>
      <c r="R987" s="186"/>
      <c r="S987" s="186"/>
      <c r="T987" s="187"/>
      <c r="AT987" s="181" t="s">
        <v>231</v>
      </c>
      <c r="AU987" s="181" t="s">
        <v>88</v>
      </c>
      <c r="AV987" s="13" t="s">
        <v>88</v>
      </c>
      <c r="AW987" s="13" t="s">
        <v>28</v>
      </c>
      <c r="AX987" s="13" t="s">
        <v>73</v>
      </c>
      <c r="AY987" s="181" t="s">
        <v>222</v>
      </c>
    </row>
    <row r="988" spans="2:65" s="13" customFormat="1" ht="11.25">
      <c r="B988" s="180"/>
      <c r="D988" s="173" t="s">
        <v>231</v>
      </c>
      <c r="E988" s="181" t="s">
        <v>0</v>
      </c>
      <c r="F988" s="182" t="s">
        <v>138</v>
      </c>
      <c r="H988" s="183">
        <v>16.143000000000001</v>
      </c>
      <c r="I988" s="184"/>
      <c r="L988" s="180"/>
      <c r="M988" s="185"/>
      <c r="N988" s="186"/>
      <c r="O988" s="186"/>
      <c r="P988" s="186"/>
      <c r="Q988" s="186"/>
      <c r="R988" s="186"/>
      <c r="S988" s="186"/>
      <c r="T988" s="187"/>
      <c r="AT988" s="181" t="s">
        <v>231</v>
      </c>
      <c r="AU988" s="181" t="s">
        <v>88</v>
      </c>
      <c r="AV988" s="13" t="s">
        <v>88</v>
      </c>
      <c r="AW988" s="13" t="s">
        <v>28</v>
      </c>
      <c r="AX988" s="13" t="s">
        <v>73</v>
      </c>
      <c r="AY988" s="181" t="s">
        <v>222</v>
      </c>
    </row>
    <row r="989" spans="2:65" s="14" customFormat="1" ht="11.25">
      <c r="B989" s="188"/>
      <c r="D989" s="173" t="s">
        <v>231</v>
      </c>
      <c r="E989" s="189" t="s">
        <v>0</v>
      </c>
      <c r="F989" s="190" t="s">
        <v>238</v>
      </c>
      <c r="H989" s="191">
        <v>19.027999999999999</v>
      </c>
      <c r="I989" s="192"/>
      <c r="L989" s="188"/>
      <c r="M989" s="193"/>
      <c r="N989" s="194"/>
      <c r="O989" s="194"/>
      <c r="P989" s="194"/>
      <c r="Q989" s="194"/>
      <c r="R989" s="194"/>
      <c r="S989" s="194"/>
      <c r="T989" s="195"/>
      <c r="AT989" s="189" t="s">
        <v>231</v>
      </c>
      <c r="AU989" s="189" t="s">
        <v>88</v>
      </c>
      <c r="AV989" s="14" t="s">
        <v>229</v>
      </c>
      <c r="AW989" s="14" t="s">
        <v>28</v>
      </c>
      <c r="AX989" s="14" t="s">
        <v>81</v>
      </c>
      <c r="AY989" s="189" t="s">
        <v>222</v>
      </c>
    </row>
    <row r="990" spans="2:65" s="1" customFormat="1" ht="24" customHeight="1">
      <c r="B990" s="158"/>
      <c r="C990" s="196" t="s">
        <v>1336</v>
      </c>
      <c r="D990" s="196" t="s">
        <v>301</v>
      </c>
      <c r="E990" s="197" t="s">
        <v>1337</v>
      </c>
      <c r="F990" s="198" t="s">
        <v>1338</v>
      </c>
      <c r="G990" s="199" t="s">
        <v>304</v>
      </c>
      <c r="H990" s="200">
        <v>53.277999999999999</v>
      </c>
      <c r="I990" s="201"/>
      <c r="J990" s="200">
        <f>ROUND(I990*H990,3)</f>
        <v>0</v>
      </c>
      <c r="K990" s="198" t="s">
        <v>228</v>
      </c>
      <c r="L990" s="202"/>
      <c r="M990" s="203" t="s">
        <v>0</v>
      </c>
      <c r="N990" s="204" t="s">
        <v>39</v>
      </c>
      <c r="O990" s="55"/>
      <c r="P990" s="167">
        <f>O990*H990</f>
        <v>0</v>
      </c>
      <c r="Q990" s="167">
        <v>1E-3</v>
      </c>
      <c r="R990" s="167">
        <f>Q990*H990</f>
        <v>5.3277999999999999E-2</v>
      </c>
      <c r="S990" s="167">
        <v>0</v>
      </c>
      <c r="T990" s="168">
        <f>S990*H990</f>
        <v>0</v>
      </c>
      <c r="AR990" s="169" t="s">
        <v>407</v>
      </c>
      <c r="AT990" s="169" t="s">
        <v>301</v>
      </c>
      <c r="AU990" s="169" t="s">
        <v>88</v>
      </c>
      <c r="AY990" s="17" t="s">
        <v>222</v>
      </c>
      <c r="BE990" s="170">
        <f>IF(N990="základná",J990,0)</f>
        <v>0</v>
      </c>
      <c r="BF990" s="170">
        <f>IF(N990="znížená",J990,0)</f>
        <v>0</v>
      </c>
      <c r="BG990" s="170">
        <f>IF(N990="zákl. prenesená",J990,0)</f>
        <v>0</v>
      </c>
      <c r="BH990" s="170">
        <f>IF(N990="zníž. prenesená",J990,0)</f>
        <v>0</v>
      </c>
      <c r="BI990" s="170">
        <f>IF(N990="nulová",J990,0)</f>
        <v>0</v>
      </c>
      <c r="BJ990" s="17" t="s">
        <v>88</v>
      </c>
      <c r="BK990" s="171">
        <f>ROUND(I990*H990,3)</f>
        <v>0</v>
      </c>
      <c r="BL990" s="17" t="s">
        <v>312</v>
      </c>
      <c r="BM990" s="169" t="s">
        <v>1339</v>
      </c>
    </row>
    <row r="991" spans="2:65" s="1" customFormat="1" ht="36" customHeight="1">
      <c r="B991" s="158"/>
      <c r="C991" s="196" t="s">
        <v>1340</v>
      </c>
      <c r="D991" s="196" t="s">
        <v>301</v>
      </c>
      <c r="E991" s="197" t="s">
        <v>1341</v>
      </c>
      <c r="F991" s="198" t="s">
        <v>1342</v>
      </c>
      <c r="G991" s="199" t="s">
        <v>484</v>
      </c>
      <c r="H991" s="200">
        <v>7.6109999999999998</v>
      </c>
      <c r="I991" s="201"/>
      <c r="J991" s="200">
        <f>ROUND(I991*H991,3)</f>
        <v>0</v>
      </c>
      <c r="K991" s="198" t="s">
        <v>228</v>
      </c>
      <c r="L991" s="202"/>
      <c r="M991" s="203" t="s">
        <v>0</v>
      </c>
      <c r="N991" s="204" t="s">
        <v>39</v>
      </c>
      <c r="O991" s="55"/>
      <c r="P991" s="167">
        <f>O991*H991</f>
        <v>0</v>
      </c>
      <c r="Q991" s="167">
        <v>5.0000000000000002E-5</v>
      </c>
      <c r="R991" s="167">
        <f>Q991*H991</f>
        <v>3.8055000000000001E-4</v>
      </c>
      <c r="S991" s="167">
        <v>0</v>
      </c>
      <c r="T991" s="168">
        <f>S991*H991</f>
        <v>0</v>
      </c>
      <c r="AR991" s="169" t="s">
        <v>407</v>
      </c>
      <c r="AT991" s="169" t="s">
        <v>301</v>
      </c>
      <c r="AU991" s="169" t="s">
        <v>88</v>
      </c>
      <c r="AY991" s="17" t="s">
        <v>222</v>
      </c>
      <c r="BE991" s="170">
        <f>IF(N991="základná",J991,0)</f>
        <v>0</v>
      </c>
      <c r="BF991" s="170">
        <f>IF(N991="znížená",J991,0)</f>
        <v>0</v>
      </c>
      <c r="BG991" s="170">
        <f>IF(N991="zákl. prenesená",J991,0)</f>
        <v>0</v>
      </c>
      <c r="BH991" s="170">
        <f>IF(N991="zníž. prenesená",J991,0)</f>
        <v>0</v>
      </c>
      <c r="BI991" s="170">
        <f>IF(N991="nulová",J991,0)</f>
        <v>0</v>
      </c>
      <c r="BJ991" s="17" t="s">
        <v>88</v>
      </c>
      <c r="BK991" s="171">
        <f>ROUND(I991*H991,3)</f>
        <v>0</v>
      </c>
      <c r="BL991" s="17" t="s">
        <v>312</v>
      </c>
      <c r="BM991" s="169" t="s">
        <v>1343</v>
      </c>
    </row>
    <row r="992" spans="2:65" s="1" customFormat="1" ht="24" customHeight="1">
      <c r="B992" s="158"/>
      <c r="C992" s="159" t="s">
        <v>1344</v>
      </c>
      <c r="D992" s="159" t="s">
        <v>224</v>
      </c>
      <c r="E992" s="160" t="s">
        <v>1345</v>
      </c>
      <c r="F992" s="161" t="s">
        <v>1346</v>
      </c>
      <c r="G992" s="162" t="s">
        <v>227</v>
      </c>
      <c r="H992" s="163">
        <v>13.965</v>
      </c>
      <c r="I992" s="164"/>
      <c r="J992" s="163">
        <f>ROUND(I992*H992,3)</f>
        <v>0</v>
      </c>
      <c r="K992" s="161" t="s">
        <v>228</v>
      </c>
      <c r="L992" s="32"/>
      <c r="M992" s="165" t="s">
        <v>0</v>
      </c>
      <c r="N992" s="166" t="s">
        <v>39</v>
      </c>
      <c r="O992" s="55"/>
      <c r="P992" s="167">
        <f>O992*H992</f>
        <v>0</v>
      </c>
      <c r="Q992" s="167">
        <v>0</v>
      </c>
      <c r="R992" s="167">
        <f>Q992*H992</f>
        <v>0</v>
      </c>
      <c r="S992" s="167">
        <v>0</v>
      </c>
      <c r="T992" s="168">
        <f>S992*H992</f>
        <v>0</v>
      </c>
      <c r="AR992" s="169" t="s">
        <v>312</v>
      </c>
      <c r="AT992" s="169" t="s">
        <v>224</v>
      </c>
      <c r="AU992" s="169" t="s">
        <v>88</v>
      </c>
      <c r="AY992" s="17" t="s">
        <v>222</v>
      </c>
      <c r="BE992" s="170">
        <f>IF(N992="základná",J992,0)</f>
        <v>0</v>
      </c>
      <c r="BF992" s="170">
        <f>IF(N992="znížená",J992,0)</f>
        <v>0</v>
      </c>
      <c r="BG992" s="170">
        <f>IF(N992="zákl. prenesená",J992,0)</f>
        <v>0</v>
      </c>
      <c r="BH992" s="170">
        <f>IF(N992="zníž. prenesená",J992,0)</f>
        <v>0</v>
      </c>
      <c r="BI992" s="170">
        <f>IF(N992="nulová",J992,0)</f>
        <v>0</v>
      </c>
      <c r="BJ992" s="17" t="s">
        <v>88</v>
      </c>
      <c r="BK992" s="171">
        <f>ROUND(I992*H992,3)</f>
        <v>0</v>
      </c>
      <c r="BL992" s="17" t="s">
        <v>312</v>
      </c>
      <c r="BM992" s="169" t="s">
        <v>1347</v>
      </c>
    </row>
    <row r="993" spans="2:65" s="12" customFormat="1" ht="11.25">
      <c r="B993" s="172"/>
      <c r="D993" s="173" t="s">
        <v>231</v>
      </c>
      <c r="E993" s="174" t="s">
        <v>0</v>
      </c>
      <c r="F993" s="175" t="s">
        <v>1348</v>
      </c>
      <c r="H993" s="174" t="s">
        <v>0</v>
      </c>
      <c r="I993" s="176"/>
      <c r="L993" s="172"/>
      <c r="M993" s="177"/>
      <c r="N993" s="178"/>
      <c r="O993" s="178"/>
      <c r="P993" s="178"/>
      <c r="Q993" s="178"/>
      <c r="R993" s="178"/>
      <c r="S993" s="178"/>
      <c r="T993" s="179"/>
      <c r="AT993" s="174" t="s">
        <v>231</v>
      </c>
      <c r="AU993" s="174" t="s">
        <v>88</v>
      </c>
      <c r="AV993" s="12" t="s">
        <v>81</v>
      </c>
      <c r="AW993" s="12" t="s">
        <v>28</v>
      </c>
      <c r="AX993" s="12" t="s">
        <v>73</v>
      </c>
      <c r="AY993" s="174" t="s">
        <v>222</v>
      </c>
    </row>
    <row r="994" spans="2:65" s="12" customFormat="1" ht="11.25">
      <c r="B994" s="172"/>
      <c r="D994" s="173" t="s">
        <v>231</v>
      </c>
      <c r="E994" s="174" t="s">
        <v>0</v>
      </c>
      <c r="F994" s="175" t="s">
        <v>1349</v>
      </c>
      <c r="H994" s="174" t="s">
        <v>0</v>
      </c>
      <c r="I994" s="176"/>
      <c r="L994" s="172"/>
      <c r="M994" s="177"/>
      <c r="N994" s="178"/>
      <c r="O994" s="178"/>
      <c r="P994" s="178"/>
      <c r="Q994" s="178"/>
      <c r="R994" s="178"/>
      <c r="S994" s="178"/>
      <c r="T994" s="179"/>
      <c r="AT994" s="174" t="s">
        <v>231</v>
      </c>
      <c r="AU994" s="174" t="s">
        <v>88</v>
      </c>
      <c r="AV994" s="12" t="s">
        <v>81</v>
      </c>
      <c r="AW994" s="12" t="s">
        <v>28</v>
      </c>
      <c r="AX994" s="12" t="s">
        <v>73</v>
      </c>
      <c r="AY994" s="174" t="s">
        <v>222</v>
      </c>
    </row>
    <row r="995" spans="2:65" s="13" customFormat="1" ht="11.25">
      <c r="B995" s="180"/>
      <c r="D995" s="173" t="s">
        <v>231</v>
      </c>
      <c r="E995" s="181" t="s">
        <v>0</v>
      </c>
      <c r="F995" s="182" t="s">
        <v>1350</v>
      </c>
      <c r="H995" s="183">
        <v>7.85</v>
      </c>
      <c r="I995" s="184"/>
      <c r="L995" s="180"/>
      <c r="M995" s="185"/>
      <c r="N995" s="186"/>
      <c r="O995" s="186"/>
      <c r="P995" s="186"/>
      <c r="Q995" s="186"/>
      <c r="R995" s="186"/>
      <c r="S995" s="186"/>
      <c r="T995" s="187"/>
      <c r="AT995" s="181" t="s">
        <v>231</v>
      </c>
      <c r="AU995" s="181" t="s">
        <v>88</v>
      </c>
      <c r="AV995" s="13" t="s">
        <v>88</v>
      </c>
      <c r="AW995" s="13" t="s">
        <v>28</v>
      </c>
      <c r="AX995" s="13" t="s">
        <v>73</v>
      </c>
      <c r="AY995" s="181" t="s">
        <v>222</v>
      </c>
    </row>
    <row r="996" spans="2:65" s="13" customFormat="1" ht="11.25">
      <c r="B996" s="180"/>
      <c r="D996" s="173" t="s">
        <v>231</v>
      </c>
      <c r="E996" s="181" t="s">
        <v>0</v>
      </c>
      <c r="F996" s="182" t="s">
        <v>1351</v>
      </c>
      <c r="H996" s="183">
        <v>0.375</v>
      </c>
      <c r="I996" s="184"/>
      <c r="L996" s="180"/>
      <c r="M996" s="185"/>
      <c r="N996" s="186"/>
      <c r="O996" s="186"/>
      <c r="P996" s="186"/>
      <c r="Q996" s="186"/>
      <c r="R996" s="186"/>
      <c r="S996" s="186"/>
      <c r="T996" s="187"/>
      <c r="AT996" s="181" t="s">
        <v>231</v>
      </c>
      <c r="AU996" s="181" t="s">
        <v>88</v>
      </c>
      <c r="AV996" s="13" t="s">
        <v>88</v>
      </c>
      <c r="AW996" s="13" t="s">
        <v>28</v>
      </c>
      <c r="AX996" s="13" t="s">
        <v>73</v>
      </c>
      <c r="AY996" s="181" t="s">
        <v>222</v>
      </c>
    </row>
    <row r="997" spans="2:65" s="12" customFormat="1" ht="11.25">
      <c r="B997" s="172"/>
      <c r="D997" s="173" t="s">
        <v>231</v>
      </c>
      <c r="E997" s="174" t="s">
        <v>0</v>
      </c>
      <c r="F997" s="175" t="s">
        <v>1352</v>
      </c>
      <c r="H997" s="174" t="s">
        <v>0</v>
      </c>
      <c r="I997" s="176"/>
      <c r="L997" s="172"/>
      <c r="M997" s="177"/>
      <c r="N997" s="178"/>
      <c r="O997" s="178"/>
      <c r="P997" s="178"/>
      <c r="Q997" s="178"/>
      <c r="R997" s="178"/>
      <c r="S997" s="178"/>
      <c r="T997" s="179"/>
      <c r="AT997" s="174" t="s">
        <v>231</v>
      </c>
      <c r="AU997" s="174" t="s">
        <v>88</v>
      </c>
      <c r="AV997" s="12" t="s">
        <v>81</v>
      </c>
      <c r="AW997" s="12" t="s">
        <v>28</v>
      </c>
      <c r="AX997" s="12" t="s">
        <v>73</v>
      </c>
      <c r="AY997" s="174" t="s">
        <v>222</v>
      </c>
    </row>
    <row r="998" spans="2:65" s="13" customFormat="1" ht="11.25">
      <c r="B998" s="180"/>
      <c r="D998" s="173" t="s">
        <v>231</v>
      </c>
      <c r="E998" s="181" t="s">
        <v>0</v>
      </c>
      <c r="F998" s="182" t="s">
        <v>1353</v>
      </c>
      <c r="H998" s="183">
        <v>5.74</v>
      </c>
      <c r="I998" s="184"/>
      <c r="L998" s="180"/>
      <c r="M998" s="185"/>
      <c r="N998" s="186"/>
      <c r="O998" s="186"/>
      <c r="P998" s="186"/>
      <c r="Q998" s="186"/>
      <c r="R998" s="186"/>
      <c r="S998" s="186"/>
      <c r="T998" s="187"/>
      <c r="AT998" s="181" t="s">
        <v>231</v>
      </c>
      <c r="AU998" s="181" t="s">
        <v>88</v>
      </c>
      <c r="AV998" s="13" t="s">
        <v>88</v>
      </c>
      <c r="AW998" s="13" t="s">
        <v>28</v>
      </c>
      <c r="AX998" s="13" t="s">
        <v>73</v>
      </c>
      <c r="AY998" s="181" t="s">
        <v>222</v>
      </c>
    </row>
    <row r="999" spans="2:65" s="14" customFormat="1" ht="11.25">
      <c r="B999" s="188"/>
      <c r="D999" s="173" t="s">
        <v>231</v>
      </c>
      <c r="E999" s="189" t="s">
        <v>0</v>
      </c>
      <c r="F999" s="190" t="s">
        <v>238</v>
      </c>
      <c r="H999" s="191">
        <v>13.965</v>
      </c>
      <c r="I999" s="192"/>
      <c r="L999" s="188"/>
      <c r="M999" s="193"/>
      <c r="N999" s="194"/>
      <c r="O999" s="194"/>
      <c r="P999" s="194"/>
      <c r="Q999" s="194"/>
      <c r="R999" s="194"/>
      <c r="S999" s="194"/>
      <c r="T999" s="195"/>
      <c r="AT999" s="189" t="s">
        <v>231</v>
      </c>
      <c r="AU999" s="189" t="s">
        <v>88</v>
      </c>
      <c r="AV999" s="14" t="s">
        <v>229</v>
      </c>
      <c r="AW999" s="14" t="s">
        <v>28</v>
      </c>
      <c r="AX999" s="14" t="s">
        <v>81</v>
      </c>
      <c r="AY999" s="189" t="s">
        <v>222</v>
      </c>
    </row>
    <row r="1000" spans="2:65" s="1" customFormat="1" ht="24" customHeight="1">
      <c r="B1000" s="158"/>
      <c r="C1000" s="196" t="s">
        <v>1354</v>
      </c>
      <c r="D1000" s="196" t="s">
        <v>301</v>
      </c>
      <c r="E1000" s="197" t="s">
        <v>1337</v>
      </c>
      <c r="F1000" s="198" t="s">
        <v>1338</v>
      </c>
      <c r="G1000" s="199" t="s">
        <v>304</v>
      </c>
      <c r="H1000" s="200">
        <v>39.101999999999997</v>
      </c>
      <c r="I1000" s="201"/>
      <c r="J1000" s="200">
        <f>ROUND(I1000*H1000,3)</f>
        <v>0</v>
      </c>
      <c r="K1000" s="198" t="s">
        <v>228</v>
      </c>
      <c r="L1000" s="202"/>
      <c r="M1000" s="203" t="s">
        <v>0</v>
      </c>
      <c r="N1000" s="204" t="s">
        <v>39</v>
      </c>
      <c r="O1000" s="55"/>
      <c r="P1000" s="167">
        <f>O1000*H1000</f>
        <v>0</v>
      </c>
      <c r="Q1000" s="167">
        <v>1E-3</v>
      </c>
      <c r="R1000" s="167">
        <f>Q1000*H1000</f>
        <v>3.9101999999999998E-2</v>
      </c>
      <c r="S1000" s="167">
        <v>0</v>
      </c>
      <c r="T1000" s="168">
        <f>S1000*H1000</f>
        <v>0</v>
      </c>
      <c r="AR1000" s="169" t="s">
        <v>407</v>
      </c>
      <c r="AT1000" s="169" t="s">
        <v>301</v>
      </c>
      <c r="AU1000" s="169" t="s">
        <v>88</v>
      </c>
      <c r="AY1000" s="17" t="s">
        <v>222</v>
      </c>
      <c r="BE1000" s="170">
        <f>IF(N1000="základná",J1000,0)</f>
        <v>0</v>
      </c>
      <c r="BF1000" s="170">
        <f>IF(N1000="znížená",J1000,0)</f>
        <v>0</v>
      </c>
      <c r="BG1000" s="170">
        <f>IF(N1000="zákl. prenesená",J1000,0)</f>
        <v>0</v>
      </c>
      <c r="BH1000" s="170">
        <f>IF(N1000="zníž. prenesená",J1000,0)</f>
        <v>0</v>
      </c>
      <c r="BI1000" s="170">
        <f>IF(N1000="nulová",J1000,0)</f>
        <v>0</v>
      </c>
      <c r="BJ1000" s="17" t="s">
        <v>88</v>
      </c>
      <c r="BK1000" s="171">
        <f>ROUND(I1000*H1000,3)</f>
        <v>0</v>
      </c>
      <c r="BL1000" s="17" t="s">
        <v>312</v>
      </c>
      <c r="BM1000" s="169" t="s">
        <v>1355</v>
      </c>
    </row>
    <row r="1001" spans="2:65" s="1" customFormat="1" ht="36" customHeight="1">
      <c r="B1001" s="158"/>
      <c r="C1001" s="196" t="s">
        <v>1356</v>
      </c>
      <c r="D1001" s="196" t="s">
        <v>301</v>
      </c>
      <c r="E1001" s="197" t="s">
        <v>1341</v>
      </c>
      <c r="F1001" s="198" t="s">
        <v>1342</v>
      </c>
      <c r="G1001" s="199" t="s">
        <v>484</v>
      </c>
      <c r="H1001" s="200">
        <v>5.5860000000000003</v>
      </c>
      <c r="I1001" s="201"/>
      <c r="J1001" s="200">
        <f>ROUND(I1001*H1001,3)</f>
        <v>0</v>
      </c>
      <c r="K1001" s="198" t="s">
        <v>228</v>
      </c>
      <c r="L1001" s="202"/>
      <c r="M1001" s="203" t="s">
        <v>0</v>
      </c>
      <c r="N1001" s="204" t="s">
        <v>39</v>
      </c>
      <c r="O1001" s="55"/>
      <c r="P1001" s="167">
        <f>O1001*H1001</f>
        <v>0</v>
      </c>
      <c r="Q1001" s="167">
        <v>5.0000000000000002E-5</v>
      </c>
      <c r="R1001" s="167">
        <f>Q1001*H1001</f>
        <v>2.7930000000000001E-4</v>
      </c>
      <c r="S1001" s="167">
        <v>0</v>
      </c>
      <c r="T1001" s="168">
        <f>S1001*H1001</f>
        <v>0</v>
      </c>
      <c r="AR1001" s="169" t="s">
        <v>407</v>
      </c>
      <c r="AT1001" s="169" t="s">
        <v>301</v>
      </c>
      <c r="AU1001" s="169" t="s">
        <v>88</v>
      </c>
      <c r="AY1001" s="17" t="s">
        <v>222</v>
      </c>
      <c r="BE1001" s="170">
        <f>IF(N1001="základná",J1001,0)</f>
        <v>0</v>
      </c>
      <c r="BF1001" s="170">
        <f>IF(N1001="znížená",J1001,0)</f>
        <v>0</v>
      </c>
      <c r="BG1001" s="170">
        <f>IF(N1001="zákl. prenesená",J1001,0)</f>
        <v>0</v>
      </c>
      <c r="BH1001" s="170">
        <f>IF(N1001="zníž. prenesená",J1001,0)</f>
        <v>0</v>
      </c>
      <c r="BI1001" s="170">
        <f>IF(N1001="nulová",J1001,0)</f>
        <v>0</v>
      </c>
      <c r="BJ1001" s="17" t="s">
        <v>88</v>
      </c>
      <c r="BK1001" s="171">
        <f>ROUND(I1001*H1001,3)</f>
        <v>0</v>
      </c>
      <c r="BL1001" s="17" t="s">
        <v>312</v>
      </c>
      <c r="BM1001" s="169" t="s">
        <v>1357</v>
      </c>
    </row>
    <row r="1002" spans="2:65" s="1" customFormat="1" ht="24" customHeight="1">
      <c r="B1002" s="158"/>
      <c r="C1002" s="159" t="s">
        <v>1358</v>
      </c>
      <c r="D1002" s="159" t="s">
        <v>224</v>
      </c>
      <c r="E1002" s="160" t="s">
        <v>1359</v>
      </c>
      <c r="F1002" s="161" t="s">
        <v>1360</v>
      </c>
      <c r="G1002" s="162" t="s">
        <v>1361</v>
      </c>
      <c r="H1002" s="164"/>
      <c r="I1002" s="164"/>
      <c r="J1002" s="163">
        <f>ROUND(I1002*H1002,3)</f>
        <v>0</v>
      </c>
      <c r="K1002" s="161" t="s">
        <v>228</v>
      </c>
      <c r="L1002" s="32"/>
      <c r="M1002" s="165" t="s">
        <v>0</v>
      </c>
      <c r="N1002" s="166" t="s">
        <v>39</v>
      </c>
      <c r="O1002" s="55"/>
      <c r="P1002" s="167">
        <f>O1002*H1002</f>
        <v>0</v>
      </c>
      <c r="Q1002" s="167">
        <v>0</v>
      </c>
      <c r="R1002" s="167">
        <f>Q1002*H1002</f>
        <v>0</v>
      </c>
      <c r="S1002" s="167">
        <v>0</v>
      </c>
      <c r="T1002" s="168">
        <f>S1002*H1002</f>
        <v>0</v>
      </c>
      <c r="AR1002" s="169" t="s">
        <v>312</v>
      </c>
      <c r="AT1002" s="169" t="s">
        <v>224</v>
      </c>
      <c r="AU1002" s="169" t="s">
        <v>88</v>
      </c>
      <c r="AY1002" s="17" t="s">
        <v>222</v>
      </c>
      <c r="BE1002" s="170">
        <f>IF(N1002="základná",J1002,0)</f>
        <v>0</v>
      </c>
      <c r="BF1002" s="170">
        <f>IF(N1002="znížená",J1002,0)</f>
        <v>0</v>
      </c>
      <c r="BG1002" s="170">
        <f>IF(N1002="zákl. prenesená",J1002,0)</f>
        <v>0</v>
      </c>
      <c r="BH1002" s="170">
        <f>IF(N1002="zníž. prenesená",J1002,0)</f>
        <v>0</v>
      </c>
      <c r="BI1002" s="170">
        <f>IF(N1002="nulová",J1002,0)</f>
        <v>0</v>
      </c>
      <c r="BJ1002" s="17" t="s">
        <v>88</v>
      </c>
      <c r="BK1002" s="171">
        <f>ROUND(I1002*H1002,3)</f>
        <v>0</v>
      </c>
      <c r="BL1002" s="17" t="s">
        <v>312</v>
      </c>
      <c r="BM1002" s="169" t="s">
        <v>1362</v>
      </c>
    </row>
    <row r="1003" spans="2:65" s="11" customFormat="1" ht="22.9" customHeight="1">
      <c r="B1003" s="145"/>
      <c r="D1003" s="146" t="s">
        <v>72</v>
      </c>
      <c r="E1003" s="156" t="s">
        <v>1363</v>
      </c>
      <c r="F1003" s="156" t="s">
        <v>1364</v>
      </c>
      <c r="I1003" s="148"/>
      <c r="J1003" s="157">
        <f>BK1003</f>
        <v>0</v>
      </c>
      <c r="L1003" s="145"/>
      <c r="M1003" s="150"/>
      <c r="N1003" s="151"/>
      <c r="O1003" s="151"/>
      <c r="P1003" s="152">
        <f>SUM(P1004:P1045)</f>
        <v>0</v>
      </c>
      <c r="Q1003" s="151"/>
      <c r="R1003" s="152">
        <f>SUM(R1004:R1045)</f>
        <v>1.2205009200000001</v>
      </c>
      <c r="S1003" s="151"/>
      <c r="T1003" s="153">
        <f>SUM(T1004:T1045)</f>
        <v>0</v>
      </c>
      <c r="AR1003" s="146" t="s">
        <v>88</v>
      </c>
      <c r="AT1003" s="154" t="s">
        <v>72</v>
      </c>
      <c r="AU1003" s="154" t="s">
        <v>81</v>
      </c>
      <c r="AY1003" s="146" t="s">
        <v>222</v>
      </c>
      <c r="BK1003" s="155">
        <f>SUM(BK1004:BK1045)</f>
        <v>0</v>
      </c>
    </row>
    <row r="1004" spans="2:65" s="1" customFormat="1" ht="24" customHeight="1">
      <c r="B1004" s="158"/>
      <c r="C1004" s="159" t="s">
        <v>1365</v>
      </c>
      <c r="D1004" s="159" t="s">
        <v>224</v>
      </c>
      <c r="E1004" s="160" t="s">
        <v>1366</v>
      </c>
      <c r="F1004" s="161" t="s">
        <v>1367</v>
      </c>
      <c r="G1004" s="162" t="s">
        <v>227</v>
      </c>
      <c r="H1004" s="163">
        <v>101.001</v>
      </c>
      <c r="I1004" s="164"/>
      <c r="J1004" s="163">
        <f>ROUND(I1004*H1004,3)</f>
        <v>0</v>
      </c>
      <c r="K1004" s="161" t="s">
        <v>228</v>
      </c>
      <c r="L1004" s="32"/>
      <c r="M1004" s="165" t="s">
        <v>0</v>
      </c>
      <c r="N1004" s="166" t="s">
        <v>39</v>
      </c>
      <c r="O1004" s="55"/>
      <c r="P1004" s="167">
        <f>O1004*H1004</f>
        <v>0</v>
      </c>
      <c r="Q1004" s="167">
        <v>0</v>
      </c>
      <c r="R1004" s="167">
        <f>Q1004*H1004</f>
        <v>0</v>
      </c>
      <c r="S1004" s="167">
        <v>0</v>
      </c>
      <c r="T1004" s="168">
        <f>S1004*H1004</f>
        <v>0</v>
      </c>
      <c r="AR1004" s="169" t="s">
        <v>312</v>
      </c>
      <c r="AT1004" s="169" t="s">
        <v>224</v>
      </c>
      <c r="AU1004" s="169" t="s">
        <v>88</v>
      </c>
      <c r="AY1004" s="17" t="s">
        <v>222</v>
      </c>
      <c r="BE1004" s="170">
        <f>IF(N1004="základná",J1004,0)</f>
        <v>0</v>
      </c>
      <c r="BF1004" s="170">
        <f>IF(N1004="znížená",J1004,0)</f>
        <v>0</v>
      </c>
      <c r="BG1004" s="170">
        <f>IF(N1004="zákl. prenesená",J1004,0)</f>
        <v>0</v>
      </c>
      <c r="BH1004" s="170">
        <f>IF(N1004="zníž. prenesená",J1004,0)</f>
        <v>0</v>
      </c>
      <c r="BI1004" s="170">
        <f>IF(N1004="nulová",J1004,0)</f>
        <v>0</v>
      </c>
      <c r="BJ1004" s="17" t="s">
        <v>88</v>
      </c>
      <c r="BK1004" s="171">
        <f>ROUND(I1004*H1004,3)</f>
        <v>0</v>
      </c>
      <c r="BL1004" s="17" t="s">
        <v>312</v>
      </c>
      <c r="BM1004" s="169" t="s">
        <v>1368</v>
      </c>
    </row>
    <row r="1005" spans="2:65" s="13" customFormat="1" ht="11.25">
      <c r="B1005" s="180"/>
      <c r="D1005" s="173" t="s">
        <v>231</v>
      </c>
      <c r="E1005" s="181" t="s">
        <v>0</v>
      </c>
      <c r="F1005" s="182" t="s">
        <v>152</v>
      </c>
      <c r="H1005" s="183">
        <v>101.001</v>
      </c>
      <c r="I1005" s="184"/>
      <c r="L1005" s="180"/>
      <c r="M1005" s="185"/>
      <c r="N1005" s="186"/>
      <c r="O1005" s="186"/>
      <c r="P1005" s="186"/>
      <c r="Q1005" s="186"/>
      <c r="R1005" s="186"/>
      <c r="S1005" s="186"/>
      <c r="T1005" s="187"/>
      <c r="AT1005" s="181" t="s">
        <v>231</v>
      </c>
      <c r="AU1005" s="181" t="s">
        <v>88</v>
      </c>
      <c r="AV1005" s="13" t="s">
        <v>88</v>
      </c>
      <c r="AW1005" s="13" t="s">
        <v>28</v>
      </c>
      <c r="AX1005" s="13" t="s">
        <v>81</v>
      </c>
      <c r="AY1005" s="181" t="s">
        <v>222</v>
      </c>
    </row>
    <row r="1006" spans="2:65" s="1" customFormat="1" ht="16.5" customHeight="1">
      <c r="B1006" s="158"/>
      <c r="C1006" s="196" t="s">
        <v>1369</v>
      </c>
      <c r="D1006" s="196" t="s">
        <v>301</v>
      </c>
      <c r="E1006" s="197" t="s">
        <v>1370</v>
      </c>
      <c r="F1006" s="198" t="s">
        <v>1371</v>
      </c>
      <c r="G1006" s="199" t="s">
        <v>304</v>
      </c>
      <c r="H1006" s="200">
        <v>25.25</v>
      </c>
      <c r="I1006" s="201"/>
      <c r="J1006" s="200">
        <f>ROUND(I1006*H1006,3)</f>
        <v>0</v>
      </c>
      <c r="K1006" s="198" t="s">
        <v>0</v>
      </c>
      <c r="L1006" s="202"/>
      <c r="M1006" s="203" t="s">
        <v>0</v>
      </c>
      <c r="N1006" s="204" t="s">
        <v>39</v>
      </c>
      <c r="O1006" s="55"/>
      <c r="P1006" s="167">
        <f>O1006*H1006</f>
        <v>0</v>
      </c>
      <c r="Q1006" s="167">
        <v>1E-3</v>
      </c>
      <c r="R1006" s="167">
        <f>Q1006*H1006</f>
        <v>2.5250000000000002E-2</v>
      </c>
      <c r="S1006" s="167">
        <v>0</v>
      </c>
      <c r="T1006" s="168">
        <f>S1006*H1006</f>
        <v>0</v>
      </c>
      <c r="AR1006" s="169" t="s">
        <v>407</v>
      </c>
      <c r="AT1006" s="169" t="s">
        <v>301</v>
      </c>
      <c r="AU1006" s="169" t="s">
        <v>88</v>
      </c>
      <c r="AY1006" s="17" t="s">
        <v>222</v>
      </c>
      <c r="BE1006" s="170">
        <f>IF(N1006="základná",J1006,0)</f>
        <v>0</v>
      </c>
      <c r="BF1006" s="170">
        <f>IF(N1006="znížená",J1006,0)</f>
        <v>0</v>
      </c>
      <c r="BG1006" s="170">
        <f>IF(N1006="zákl. prenesená",J1006,0)</f>
        <v>0</v>
      </c>
      <c r="BH1006" s="170">
        <f>IF(N1006="zníž. prenesená",J1006,0)</f>
        <v>0</v>
      </c>
      <c r="BI1006" s="170">
        <f>IF(N1006="nulová",J1006,0)</f>
        <v>0</v>
      </c>
      <c r="BJ1006" s="17" t="s">
        <v>88</v>
      </c>
      <c r="BK1006" s="171">
        <f>ROUND(I1006*H1006,3)</f>
        <v>0</v>
      </c>
      <c r="BL1006" s="17" t="s">
        <v>312</v>
      </c>
      <c r="BM1006" s="169" t="s">
        <v>1372</v>
      </c>
    </row>
    <row r="1007" spans="2:65" s="13" customFormat="1" ht="11.25">
      <c r="B1007" s="180"/>
      <c r="D1007" s="173" t="s">
        <v>231</v>
      </c>
      <c r="F1007" s="182" t="s">
        <v>1373</v>
      </c>
      <c r="H1007" s="183">
        <v>25.25</v>
      </c>
      <c r="I1007" s="184"/>
      <c r="L1007" s="180"/>
      <c r="M1007" s="185"/>
      <c r="N1007" s="186"/>
      <c r="O1007" s="186"/>
      <c r="P1007" s="186"/>
      <c r="Q1007" s="186"/>
      <c r="R1007" s="186"/>
      <c r="S1007" s="186"/>
      <c r="T1007" s="187"/>
      <c r="AT1007" s="181" t="s">
        <v>231</v>
      </c>
      <c r="AU1007" s="181" t="s">
        <v>88</v>
      </c>
      <c r="AV1007" s="13" t="s">
        <v>88</v>
      </c>
      <c r="AW1007" s="13" t="s">
        <v>2</v>
      </c>
      <c r="AX1007" s="13" t="s">
        <v>81</v>
      </c>
      <c r="AY1007" s="181" t="s">
        <v>222</v>
      </c>
    </row>
    <row r="1008" spans="2:65" s="1" customFormat="1" ht="24" customHeight="1">
      <c r="B1008" s="158"/>
      <c r="C1008" s="159" t="s">
        <v>1374</v>
      </c>
      <c r="D1008" s="159" t="s">
        <v>224</v>
      </c>
      <c r="E1008" s="160" t="s">
        <v>1375</v>
      </c>
      <c r="F1008" s="161" t="s">
        <v>1376</v>
      </c>
      <c r="G1008" s="162" t="s">
        <v>227</v>
      </c>
      <c r="H1008" s="163">
        <v>101.001</v>
      </c>
      <c r="I1008" s="164"/>
      <c r="J1008" s="163">
        <f>ROUND(I1008*H1008,3)</f>
        <v>0</v>
      </c>
      <c r="K1008" s="161" t="s">
        <v>228</v>
      </c>
      <c r="L1008" s="32"/>
      <c r="M1008" s="165" t="s">
        <v>0</v>
      </c>
      <c r="N1008" s="166" t="s">
        <v>39</v>
      </c>
      <c r="O1008" s="55"/>
      <c r="P1008" s="167">
        <f>O1008*H1008</f>
        <v>0</v>
      </c>
      <c r="Q1008" s="167">
        <v>5.4000000000000001E-4</v>
      </c>
      <c r="R1008" s="167">
        <f>Q1008*H1008</f>
        <v>5.4540540000000005E-2</v>
      </c>
      <c r="S1008" s="167">
        <v>0</v>
      </c>
      <c r="T1008" s="168">
        <f>S1008*H1008</f>
        <v>0</v>
      </c>
      <c r="AR1008" s="169" t="s">
        <v>312</v>
      </c>
      <c r="AT1008" s="169" t="s">
        <v>224</v>
      </c>
      <c r="AU1008" s="169" t="s">
        <v>88</v>
      </c>
      <c r="AY1008" s="17" t="s">
        <v>222</v>
      </c>
      <c r="BE1008" s="170">
        <f>IF(N1008="základná",J1008,0)</f>
        <v>0</v>
      </c>
      <c r="BF1008" s="170">
        <f>IF(N1008="znížená",J1008,0)</f>
        <v>0</v>
      </c>
      <c r="BG1008" s="170">
        <f>IF(N1008="zákl. prenesená",J1008,0)</f>
        <v>0</v>
      </c>
      <c r="BH1008" s="170">
        <f>IF(N1008="zníž. prenesená",J1008,0)</f>
        <v>0</v>
      </c>
      <c r="BI1008" s="170">
        <f>IF(N1008="nulová",J1008,0)</f>
        <v>0</v>
      </c>
      <c r="BJ1008" s="17" t="s">
        <v>88</v>
      </c>
      <c r="BK1008" s="171">
        <f>ROUND(I1008*H1008,3)</f>
        <v>0</v>
      </c>
      <c r="BL1008" s="17" t="s">
        <v>312</v>
      </c>
      <c r="BM1008" s="169" t="s">
        <v>1377</v>
      </c>
    </row>
    <row r="1009" spans="2:65" s="13" customFormat="1" ht="11.25">
      <c r="B1009" s="180"/>
      <c r="D1009" s="173" t="s">
        <v>231</v>
      </c>
      <c r="E1009" s="181" t="s">
        <v>0</v>
      </c>
      <c r="F1009" s="182" t="s">
        <v>152</v>
      </c>
      <c r="H1009" s="183">
        <v>101.001</v>
      </c>
      <c r="I1009" s="184"/>
      <c r="L1009" s="180"/>
      <c r="M1009" s="185"/>
      <c r="N1009" s="186"/>
      <c r="O1009" s="186"/>
      <c r="P1009" s="186"/>
      <c r="Q1009" s="186"/>
      <c r="R1009" s="186"/>
      <c r="S1009" s="186"/>
      <c r="T1009" s="187"/>
      <c r="AT1009" s="181" t="s">
        <v>231</v>
      </c>
      <c r="AU1009" s="181" t="s">
        <v>88</v>
      </c>
      <c r="AV1009" s="13" t="s">
        <v>88</v>
      </c>
      <c r="AW1009" s="13" t="s">
        <v>28</v>
      </c>
      <c r="AX1009" s="13" t="s">
        <v>81</v>
      </c>
      <c r="AY1009" s="181" t="s">
        <v>222</v>
      </c>
    </row>
    <row r="1010" spans="2:65" s="1" customFormat="1" ht="24" customHeight="1">
      <c r="B1010" s="158"/>
      <c r="C1010" s="196" t="s">
        <v>1378</v>
      </c>
      <c r="D1010" s="196" t="s">
        <v>301</v>
      </c>
      <c r="E1010" s="197" t="s">
        <v>1379</v>
      </c>
      <c r="F1010" s="198" t="s">
        <v>1380</v>
      </c>
      <c r="G1010" s="199" t="s">
        <v>227</v>
      </c>
      <c r="H1010" s="200">
        <v>116.151</v>
      </c>
      <c r="I1010" s="201"/>
      <c r="J1010" s="200">
        <f>ROUND(I1010*H1010,3)</f>
        <v>0</v>
      </c>
      <c r="K1010" s="198" t="s">
        <v>0</v>
      </c>
      <c r="L1010" s="202"/>
      <c r="M1010" s="203" t="s">
        <v>0</v>
      </c>
      <c r="N1010" s="204" t="s">
        <v>39</v>
      </c>
      <c r="O1010" s="55"/>
      <c r="P1010" s="167">
        <f>O1010*H1010</f>
        <v>0</v>
      </c>
      <c r="Q1010" s="167">
        <v>3.8800000000000002E-3</v>
      </c>
      <c r="R1010" s="167">
        <f>Q1010*H1010</f>
        <v>0.45066588000000002</v>
      </c>
      <c r="S1010" s="167">
        <v>0</v>
      </c>
      <c r="T1010" s="168">
        <f>S1010*H1010</f>
        <v>0</v>
      </c>
      <c r="AR1010" s="169" t="s">
        <v>407</v>
      </c>
      <c r="AT1010" s="169" t="s">
        <v>301</v>
      </c>
      <c r="AU1010" s="169" t="s">
        <v>88</v>
      </c>
      <c r="AY1010" s="17" t="s">
        <v>222</v>
      </c>
      <c r="BE1010" s="170">
        <f>IF(N1010="základná",J1010,0)</f>
        <v>0</v>
      </c>
      <c r="BF1010" s="170">
        <f>IF(N1010="znížená",J1010,0)</f>
        <v>0</v>
      </c>
      <c r="BG1010" s="170">
        <f>IF(N1010="zákl. prenesená",J1010,0)</f>
        <v>0</v>
      </c>
      <c r="BH1010" s="170">
        <f>IF(N1010="zníž. prenesená",J1010,0)</f>
        <v>0</v>
      </c>
      <c r="BI1010" s="170">
        <f>IF(N1010="nulová",J1010,0)</f>
        <v>0</v>
      </c>
      <c r="BJ1010" s="17" t="s">
        <v>88</v>
      </c>
      <c r="BK1010" s="171">
        <f>ROUND(I1010*H1010,3)</f>
        <v>0</v>
      </c>
      <c r="BL1010" s="17" t="s">
        <v>312</v>
      </c>
      <c r="BM1010" s="169" t="s">
        <v>1381</v>
      </c>
    </row>
    <row r="1011" spans="2:65" s="13" customFormat="1" ht="11.25">
      <c r="B1011" s="180"/>
      <c r="D1011" s="173" t="s">
        <v>231</v>
      </c>
      <c r="F1011" s="182" t="s">
        <v>1382</v>
      </c>
      <c r="H1011" s="183">
        <v>116.151</v>
      </c>
      <c r="I1011" s="184"/>
      <c r="L1011" s="180"/>
      <c r="M1011" s="185"/>
      <c r="N1011" s="186"/>
      <c r="O1011" s="186"/>
      <c r="P1011" s="186"/>
      <c r="Q1011" s="186"/>
      <c r="R1011" s="186"/>
      <c r="S1011" s="186"/>
      <c r="T1011" s="187"/>
      <c r="AT1011" s="181" t="s">
        <v>231</v>
      </c>
      <c r="AU1011" s="181" t="s">
        <v>88</v>
      </c>
      <c r="AV1011" s="13" t="s">
        <v>88</v>
      </c>
      <c r="AW1011" s="13" t="s">
        <v>2</v>
      </c>
      <c r="AX1011" s="13" t="s">
        <v>81</v>
      </c>
      <c r="AY1011" s="181" t="s">
        <v>222</v>
      </c>
    </row>
    <row r="1012" spans="2:65" s="1" customFormat="1" ht="36" customHeight="1">
      <c r="B1012" s="158"/>
      <c r="C1012" s="159" t="s">
        <v>1383</v>
      </c>
      <c r="D1012" s="159" t="s">
        <v>224</v>
      </c>
      <c r="E1012" s="160" t="s">
        <v>1384</v>
      </c>
      <c r="F1012" s="161" t="s">
        <v>1385</v>
      </c>
      <c r="G1012" s="162" t="s">
        <v>227</v>
      </c>
      <c r="H1012" s="163">
        <v>101.001</v>
      </c>
      <c r="I1012" s="164"/>
      <c r="J1012" s="163">
        <f>ROUND(I1012*H1012,3)</f>
        <v>0</v>
      </c>
      <c r="K1012" s="161" t="s">
        <v>228</v>
      </c>
      <c r="L1012" s="32"/>
      <c r="M1012" s="165" t="s">
        <v>0</v>
      </c>
      <c r="N1012" s="166" t="s">
        <v>39</v>
      </c>
      <c r="O1012" s="55"/>
      <c r="P1012" s="167">
        <f>O1012*H1012</f>
        <v>0</v>
      </c>
      <c r="Q1012" s="167">
        <v>0</v>
      </c>
      <c r="R1012" s="167">
        <f>Q1012*H1012</f>
        <v>0</v>
      </c>
      <c r="S1012" s="167">
        <v>0</v>
      </c>
      <c r="T1012" s="168">
        <f>S1012*H1012</f>
        <v>0</v>
      </c>
      <c r="AR1012" s="169" t="s">
        <v>312</v>
      </c>
      <c r="AT1012" s="169" t="s">
        <v>224</v>
      </c>
      <c r="AU1012" s="169" t="s">
        <v>88</v>
      </c>
      <c r="AY1012" s="17" t="s">
        <v>222</v>
      </c>
      <c r="BE1012" s="170">
        <f>IF(N1012="základná",J1012,0)</f>
        <v>0</v>
      </c>
      <c r="BF1012" s="170">
        <f>IF(N1012="znížená",J1012,0)</f>
        <v>0</v>
      </c>
      <c r="BG1012" s="170">
        <f>IF(N1012="zákl. prenesená",J1012,0)</f>
        <v>0</v>
      </c>
      <c r="BH1012" s="170">
        <f>IF(N1012="zníž. prenesená",J1012,0)</f>
        <v>0</v>
      </c>
      <c r="BI1012" s="170">
        <f>IF(N1012="nulová",J1012,0)</f>
        <v>0</v>
      </c>
      <c r="BJ1012" s="17" t="s">
        <v>88</v>
      </c>
      <c r="BK1012" s="171">
        <f>ROUND(I1012*H1012,3)</f>
        <v>0</v>
      </c>
      <c r="BL1012" s="17" t="s">
        <v>312</v>
      </c>
      <c r="BM1012" s="169" t="s">
        <v>1386</v>
      </c>
    </row>
    <row r="1013" spans="2:65" s="12" customFormat="1" ht="11.25">
      <c r="B1013" s="172"/>
      <c r="D1013" s="173" t="s">
        <v>231</v>
      </c>
      <c r="E1013" s="174" t="s">
        <v>0</v>
      </c>
      <c r="F1013" s="175" t="s">
        <v>1387</v>
      </c>
      <c r="H1013" s="174" t="s">
        <v>0</v>
      </c>
      <c r="I1013" s="176"/>
      <c r="L1013" s="172"/>
      <c r="M1013" s="177"/>
      <c r="N1013" s="178"/>
      <c r="O1013" s="178"/>
      <c r="P1013" s="178"/>
      <c r="Q1013" s="178"/>
      <c r="R1013" s="178"/>
      <c r="S1013" s="178"/>
      <c r="T1013" s="179"/>
      <c r="AT1013" s="174" t="s">
        <v>231</v>
      </c>
      <c r="AU1013" s="174" t="s">
        <v>88</v>
      </c>
      <c r="AV1013" s="12" t="s">
        <v>81</v>
      </c>
      <c r="AW1013" s="12" t="s">
        <v>28</v>
      </c>
      <c r="AX1013" s="12" t="s">
        <v>73</v>
      </c>
      <c r="AY1013" s="174" t="s">
        <v>222</v>
      </c>
    </row>
    <row r="1014" spans="2:65" s="13" customFormat="1" ht="11.25">
      <c r="B1014" s="180"/>
      <c r="D1014" s="173" t="s">
        <v>231</v>
      </c>
      <c r="E1014" s="181" t="s">
        <v>0</v>
      </c>
      <c r="F1014" s="182" t="s">
        <v>1388</v>
      </c>
      <c r="H1014" s="183">
        <v>85.765000000000001</v>
      </c>
      <c r="I1014" s="184"/>
      <c r="L1014" s="180"/>
      <c r="M1014" s="185"/>
      <c r="N1014" s="186"/>
      <c r="O1014" s="186"/>
      <c r="P1014" s="186"/>
      <c r="Q1014" s="186"/>
      <c r="R1014" s="186"/>
      <c r="S1014" s="186"/>
      <c r="T1014" s="187"/>
      <c r="AT1014" s="181" t="s">
        <v>231</v>
      </c>
      <c r="AU1014" s="181" t="s">
        <v>88</v>
      </c>
      <c r="AV1014" s="13" t="s">
        <v>88</v>
      </c>
      <c r="AW1014" s="13" t="s">
        <v>28</v>
      </c>
      <c r="AX1014" s="13" t="s">
        <v>73</v>
      </c>
      <c r="AY1014" s="181" t="s">
        <v>222</v>
      </c>
    </row>
    <row r="1015" spans="2:65" s="13" customFormat="1" ht="11.25">
      <c r="B1015" s="180"/>
      <c r="D1015" s="173" t="s">
        <v>231</v>
      </c>
      <c r="E1015" s="181" t="s">
        <v>0</v>
      </c>
      <c r="F1015" s="182" t="s">
        <v>530</v>
      </c>
      <c r="H1015" s="183">
        <v>15.236000000000001</v>
      </c>
      <c r="I1015" s="184"/>
      <c r="L1015" s="180"/>
      <c r="M1015" s="185"/>
      <c r="N1015" s="186"/>
      <c r="O1015" s="186"/>
      <c r="P1015" s="186"/>
      <c r="Q1015" s="186"/>
      <c r="R1015" s="186"/>
      <c r="S1015" s="186"/>
      <c r="T1015" s="187"/>
      <c r="AT1015" s="181" t="s">
        <v>231</v>
      </c>
      <c r="AU1015" s="181" t="s">
        <v>88</v>
      </c>
      <c r="AV1015" s="13" t="s">
        <v>88</v>
      </c>
      <c r="AW1015" s="13" t="s">
        <v>28</v>
      </c>
      <c r="AX1015" s="13" t="s">
        <v>73</v>
      </c>
      <c r="AY1015" s="181" t="s">
        <v>222</v>
      </c>
    </row>
    <row r="1016" spans="2:65" s="15" customFormat="1" ht="11.25">
      <c r="B1016" s="205"/>
      <c r="D1016" s="173" t="s">
        <v>231</v>
      </c>
      <c r="E1016" s="206" t="s">
        <v>152</v>
      </c>
      <c r="F1016" s="207" t="s">
        <v>632</v>
      </c>
      <c r="H1016" s="208">
        <v>101.001</v>
      </c>
      <c r="I1016" s="209"/>
      <c r="L1016" s="205"/>
      <c r="M1016" s="210"/>
      <c r="N1016" s="211"/>
      <c r="O1016" s="211"/>
      <c r="P1016" s="211"/>
      <c r="Q1016" s="211"/>
      <c r="R1016" s="211"/>
      <c r="S1016" s="211"/>
      <c r="T1016" s="212"/>
      <c r="AT1016" s="206" t="s">
        <v>231</v>
      </c>
      <c r="AU1016" s="206" t="s">
        <v>88</v>
      </c>
      <c r="AV1016" s="15" t="s">
        <v>242</v>
      </c>
      <c r="AW1016" s="15" t="s">
        <v>28</v>
      </c>
      <c r="AX1016" s="15" t="s">
        <v>81</v>
      </c>
      <c r="AY1016" s="206" t="s">
        <v>222</v>
      </c>
    </row>
    <row r="1017" spans="2:65" s="1" customFormat="1" ht="36" customHeight="1">
      <c r="B1017" s="158"/>
      <c r="C1017" s="196" t="s">
        <v>1389</v>
      </c>
      <c r="D1017" s="196" t="s">
        <v>301</v>
      </c>
      <c r="E1017" s="197" t="s">
        <v>1390</v>
      </c>
      <c r="F1017" s="198" t="s">
        <v>1391</v>
      </c>
      <c r="G1017" s="199" t="s">
        <v>227</v>
      </c>
      <c r="H1017" s="200">
        <v>116.151</v>
      </c>
      <c r="I1017" s="201"/>
      <c r="J1017" s="200">
        <f>ROUND(I1017*H1017,3)</f>
        <v>0</v>
      </c>
      <c r="K1017" s="198" t="s">
        <v>228</v>
      </c>
      <c r="L1017" s="202"/>
      <c r="M1017" s="203" t="s">
        <v>0</v>
      </c>
      <c r="N1017" s="204" t="s">
        <v>39</v>
      </c>
      <c r="O1017" s="55"/>
      <c r="P1017" s="167">
        <f>O1017*H1017</f>
        <v>0</v>
      </c>
      <c r="Q1017" s="167">
        <v>1.9E-3</v>
      </c>
      <c r="R1017" s="167">
        <f>Q1017*H1017</f>
        <v>0.22068689999999999</v>
      </c>
      <c r="S1017" s="167">
        <v>0</v>
      </c>
      <c r="T1017" s="168">
        <f>S1017*H1017</f>
        <v>0</v>
      </c>
      <c r="AR1017" s="169" t="s">
        <v>407</v>
      </c>
      <c r="AT1017" s="169" t="s">
        <v>301</v>
      </c>
      <c r="AU1017" s="169" t="s">
        <v>88</v>
      </c>
      <c r="AY1017" s="17" t="s">
        <v>222</v>
      </c>
      <c r="BE1017" s="170">
        <f>IF(N1017="základná",J1017,0)</f>
        <v>0</v>
      </c>
      <c r="BF1017" s="170">
        <f>IF(N1017="znížená",J1017,0)</f>
        <v>0</v>
      </c>
      <c r="BG1017" s="170">
        <f>IF(N1017="zákl. prenesená",J1017,0)</f>
        <v>0</v>
      </c>
      <c r="BH1017" s="170">
        <f>IF(N1017="zníž. prenesená",J1017,0)</f>
        <v>0</v>
      </c>
      <c r="BI1017" s="170">
        <f>IF(N1017="nulová",J1017,0)</f>
        <v>0</v>
      </c>
      <c r="BJ1017" s="17" t="s">
        <v>88</v>
      </c>
      <c r="BK1017" s="171">
        <f>ROUND(I1017*H1017,3)</f>
        <v>0</v>
      </c>
      <c r="BL1017" s="17" t="s">
        <v>312</v>
      </c>
      <c r="BM1017" s="169" t="s">
        <v>1392</v>
      </c>
    </row>
    <row r="1018" spans="2:65" s="1" customFormat="1" ht="36" customHeight="1">
      <c r="B1018" s="158"/>
      <c r="C1018" s="196" t="s">
        <v>1393</v>
      </c>
      <c r="D1018" s="196" t="s">
        <v>301</v>
      </c>
      <c r="E1018" s="197" t="s">
        <v>1394</v>
      </c>
      <c r="F1018" s="198" t="s">
        <v>1395</v>
      </c>
      <c r="G1018" s="199" t="s">
        <v>400</v>
      </c>
      <c r="H1018" s="200">
        <v>205.02</v>
      </c>
      <c r="I1018" s="201"/>
      <c r="J1018" s="200">
        <f>ROUND(I1018*H1018,3)</f>
        <v>0</v>
      </c>
      <c r="K1018" s="198" t="s">
        <v>0</v>
      </c>
      <c r="L1018" s="202"/>
      <c r="M1018" s="203" t="s">
        <v>0</v>
      </c>
      <c r="N1018" s="204" t="s">
        <v>39</v>
      </c>
      <c r="O1018" s="55"/>
      <c r="P1018" s="167">
        <f>O1018*H1018</f>
        <v>0</v>
      </c>
      <c r="Q1018" s="167">
        <v>1.4999999999999999E-4</v>
      </c>
      <c r="R1018" s="167">
        <f>Q1018*H1018</f>
        <v>3.0752999999999999E-2</v>
      </c>
      <c r="S1018" s="167">
        <v>0</v>
      </c>
      <c r="T1018" s="168">
        <f>S1018*H1018</f>
        <v>0</v>
      </c>
      <c r="AR1018" s="169" t="s">
        <v>407</v>
      </c>
      <c r="AT1018" s="169" t="s">
        <v>301</v>
      </c>
      <c r="AU1018" s="169" t="s">
        <v>88</v>
      </c>
      <c r="AY1018" s="17" t="s">
        <v>222</v>
      </c>
      <c r="BE1018" s="170">
        <f>IF(N1018="základná",J1018,0)</f>
        <v>0</v>
      </c>
      <c r="BF1018" s="170">
        <f>IF(N1018="znížená",J1018,0)</f>
        <v>0</v>
      </c>
      <c r="BG1018" s="170">
        <f>IF(N1018="zákl. prenesená",J1018,0)</f>
        <v>0</v>
      </c>
      <c r="BH1018" s="170">
        <f>IF(N1018="zníž. prenesená",J1018,0)</f>
        <v>0</v>
      </c>
      <c r="BI1018" s="170">
        <f>IF(N1018="nulová",J1018,0)</f>
        <v>0</v>
      </c>
      <c r="BJ1018" s="17" t="s">
        <v>88</v>
      </c>
      <c r="BK1018" s="171">
        <f>ROUND(I1018*H1018,3)</f>
        <v>0</v>
      </c>
      <c r="BL1018" s="17" t="s">
        <v>312</v>
      </c>
      <c r="BM1018" s="169" t="s">
        <v>1396</v>
      </c>
    </row>
    <row r="1019" spans="2:65" s="13" customFormat="1" ht="11.25">
      <c r="B1019" s="180"/>
      <c r="D1019" s="173" t="s">
        <v>231</v>
      </c>
      <c r="E1019" s="181" t="s">
        <v>0</v>
      </c>
      <c r="F1019" s="182" t="s">
        <v>1397</v>
      </c>
      <c r="H1019" s="183">
        <v>205.02</v>
      </c>
      <c r="I1019" s="184"/>
      <c r="L1019" s="180"/>
      <c r="M1019" s="185"/>
      <c r="N1019" s="186"/>
      <c r="O1019" s="186"/>
      <c r="P1019" s="186"/>
      <c r="Q1019" s="186"/>
      <c r="R1019" s="186"/>
      <c r="S1019" s="186"/>
      <c r="T1019" s="187"/>
      <c r="AT1019" s="181" t="s">
        <v>231</v>
      </c>
      <c r="AU1019" s="181" t="s">
        <v>88</v>
      </c>
      <c r="AV1019" s="13" t="s">
        <v>88</v>
      </c>
      <c r="AW1019" s="13" t="s">
        <v>28</v>
      </c>
      <c r="AX1019" s="13" t="s">
        <v>81</v>
      </c>
      <c r="AY1019" s="181" t="s">
        <v>222</v>
      </c>
    </row>
    <row r="1020" spans="2:65" s="1" customFormat="1" ht="36" customHeight="1">
      <c r="B1020" s="158"/>
      <c r="C1020" s="159" t="s">
        <v>1398</v>
      </c>
      <c r="D1020" s="159" t="s">
        <v>224</v>
      </c>
      <c r="E1020" s="160" t="s">
        <v>1399</v>
      </c>
      <c r="F1020" s="161" t="s">
        <v>1400</v>
      </c>
      <c r="G1020" s="162" t="s">
        <v>227</v>
      </c>
      <c r="H1020" s="163">
        <v>29.292000000000002</v>
      </c>
      <c r="I1020" s="164"/>
      <c r="J1020" s="163">
        <f>ROUND(I1020*H1020,3)</f>
        <v>0</v>
      </c>
      <c r="K1020" s="161" t="s">
        <v>228</v>
      </c>
      <c r="L1020" s="32"/>
      <c r="M1020" s="165" t="s">
        <v>0</v>
      </c>
      <c r="N1020" s="166" t="s">
        <v>39</v>
      </c>
      <c r="O1020" s="55"/>
      <c r="P1020" s="167">
        <f>O1020*H1020</f>
        <v>0</v>
      </c>
      <c r="Q1020" s="167">
        <v>0</v>
      </c>
      <c r="R1020" s="167">
        <f>Q1020*H1020</f>
        <v>0</v>
      </c>
      <c r="S1020" s="167">
        <v>0</v>
      </c>
      <c r="T1020" s="168">
        <f>S1020*H1020</f>
        <v>0</v>
      </c>
      <c r="AR1020" s="169" t="s">
        <v>312</v>
      </c>
      <c r="AT1020" s="169" t="s">
        <v>224</v>
      </c>
      <c r="AU1020" s="169" t="s">
        <v>88</v>
      </c>
      <c r="AY1020" s="17" t="s">
        <v>222</v>
      </c>
      <c r="BE1020" s="170">
        <f>IF(N1020="základná",J1020,0)</f>
        <v>0</v>
      </c>
      <c r="BF1020" s="170">
        <f>IF(N1020="znížená",J1020,0)</f>
        <v>0</v>
      </c>
      <c r="BG1020" s="170">
        <f>IF(N1020="zákl. prenesená",J1020,0)</f>
        <v>0</v>
      </c>
      <c r="BH1020" s="170">
        <f>IF(N1020="zníž. prenesená",J1020,0)</f>
        <v>0</v>
      </c>
      <c r="BI1020" s="170">
        <f>IF(N1020="nulová",J1020,0)</f>
        <v>0</v>
      </c>
      <c r="BJ1020" s="17" t="s">
        <v>88</v>
      </c>
      <c r="BK1020" s="171">
        <f>ROUND(I1020*H1020,3)</f>
        <v>0</v>
      </c>
      <c r="BL1020" s="17" t="s">
        <v>312</v>
      </c>
      <c r="BM1020" s="169" t="s">
        <v>1401</v>
      </c>
    </row>
    <row r="1021" spans="2:65" s="12" customFormat="1" ht="11.25">
      <c r="B1021" s="172"/>
      <c r="D1021" s="173" t="s">
        <v>231</v>
      </c>
      <c r="E1021" s="174" t="s">
        <v>0</v>
      </c>
      <c r="F1021" s="175" t="s">
        <v>1402</v>
      </c>
      <c r="H1021" s="174" t="s">
        <v>0</v>
      </c>
      <c r="I1021" s="176"/>
      <c r="L1021" s="172"/>
      <c r="M1021" s="177"/>
      <c r="N1021" s="178"/>
      <c r="O1021" s="178"/>
      <c r="P1021" s="178"/>
      <c r="Q1021" s="178"/>
      <c r="R1021" s="178"/>
      <c r="S1021" s="178"/>
      <c r="T1021" s="179"/>
      <c r="AT1021" s="174" t="s">
        <v>231</v>
      </c>
      <c r="AU1021" s="174" t="s">
        <v>88</v>
      </c>
      <c r="AV1021" s="12" t="s">
        <v>81</v>
      </c>
      <c r="AW1021" s="12" t="s">
        <v>28</v>
      </c>
      <c r="AX1021" s="12" t="s">
        <v>73</v>
      </c>
      <c r="AY1021" s="174" t="s">
        <v>222</v>
      </c>
    </row>
    <row r="1022" spans="2:65" s="13" customFormat="1" ht="11.25">
      <c r="B1022" s="180"/>
      <c r="D1022" s="173" t="s">
        <v>231</v>
      </c>
      <c r="E1022" s="181" t="s">
        <v>0</v>
      </c>
      <c r="F1022" s="182" t="s">
        <v>1403</v>
      </c>
      <c r="H1022" s="183">
        <v>29.292000000000002</v>
      </c>
      <c r="I1022" s="184"/>
      <c r="L1022" s="180"/>
      <c r="M1022" s="185"/>
      <c r="N1022" s="186"/>
      <c r="O1022" s="186"/>
      <c r="P1022" s="186"/>
      <c r="Q1022" s="186"/>
      <c r="R1022" s="186"/>
      <c r="S1022" s="186"/>
      <c r="T1022" s="187"/>
      <c r="AT1022" s="181" t="s">
        <v>231</v>
      </c>
      <c r="AU1022" s="181" t="s">
        <v>88</v>
      </c>
      <c r="AV1022" s="13" t="s">
        <v>88</v>
      </c>
      <c r="AW1022" s="13" t="s">
        <v>28</v>
      </c>
      <c r="AX1022" s="13" t="s">
        <v>73</v>
      </c>
      <c r="AY1022" s="181" t="s">
        <v>222</v>
      </c>
    </row>
    <row r="1023" spans="2:65" s="15" customFormat="1" ht="11.25">
      <c r="B1023" s="205"/>
      <c r="D1023" s="173" t="s">
        <v>231</v>
      </c>
      <c r="E1023" s="206" t="s">
        <v>154</v>
      </c>
      <c r="F1023" s="207" t="s">
        <v>632</v>
      </c>
      <c r="H1023" s="208">
        <v>29.292000000000002</v>
      </c>
      <c r="I1023" s="209"/>
      <c r="L1023" s="205"/>
      <c r="M1023" s="210"/>
      <c r="N1023" s="211"/>
      <c r="O1023" s="211"/>
      <c r="P1023" s="211"/>
      <c r="Q1023" s="211"/>
      <c r="R1023" s="211"/>
      <c r="S1023" s="211"/>
      <c r="T1023" s="212"/>
      <c r="AT1023" s="206" t="s">
        <v>231</v>
      </c>
      <c r="AU1023" s="206" t="s">
        <v>88</v>
      </c>
      <c r="AV1023" s="15" t="s">
        <v>242</v>
      </c>
      <c r="AW1023" s="15" t="s">
        <v>28</v>
      </c>
      <c r="AX1023" s="15" t="s">
        <v>81</v>
      </c>
      <c r="AY1023" s="206" t="s">
        <v>222</v>
      </c>
    </row>
    <row r="1024" spans="2:65" s="1" customFormat="1" ht="24" customHeight="1">
      <c r="B1024" s="158"/>
      <c r="C1024" s="196" t="s">
        <v>1404</v>
      </c>
      <c r="D1024" s="196" t="s">
        <v>301</v>
      </c>
      <c r="E1024" s="197" t="s">
        <v>1405</v>
      </c>
      <c r="F1024" s="198" t="s">
        <v>1406</v>
      </c>
      <c r="G1024" s="199" t="s">
        <v>304</v>
      </c>
      <c r="H1024" s="200">
        <v>0.24399999999999999</v>
      </c>
      <c r="I1024" s="201"/>
      <c r="J1024" s="200">
        <f>ROUND(I1024*H1024,3)</f>
        <v>0</v>
      </c>
      <c r="K1024" s="198" t="s">
        <v>228</v>
      </c>
      <c r="L1024" s="202"/>
      <c r="M1024" s="203" t="s">
        <v>0</v>
      </c>
      <c r="N1024" s="204" t="s">
        <v>39</v>
      </c>
      <c r="O1024" s="55"/>
      <c r="P1024" s="167">
        <f>O1024*H1024</f>
        <v>0</v>
      </c>
      <c r="Q1024" s="167">
        <v>1E-3</v>
      </c>
      <c r="R1024" s="167">
        <f>Q1024*H1024</f>
        <v>2.4399999999999999E-4</v>
      </c>
      <c r="S1024" s="167">
        <v>0</v>
      </c>
      <c r="T1024" s="168">
        <f>S1024*H1024</f>
        <v>0</v>
      </c>
      <c r="AR1024" s="169" t="s">
        <v>407</v>
      </c>
      <c r="AT1024" s="169" t="s">
        <v>301</v>
      </c>
      <c r="AU1024" s="169" t="s">
        <v>88</v>
      </c>
      <c r="AY1024" s="17" t="s">
        <v>222</v>
      </c>
      <c r="BE1024" s="170">
        <f>IF(N1024="základná",J1024,0)</f>
        <v>0</v>
      </c>
      <c r="BF1024" s="170">
        <f>IF(N1024="znížená",J1024,0)</f>
        <v>0</v>
      </c>
      <c r="BG1024" s="170">
        <f>IF(N1024="zákl. prenesená",J1024,0)</f>
        <v>0</v>
      </c>
      <c r="BH1024" s="170">
        <f>IF(N1024="zníž. prenesená",J1024,0)</f>
        <v>0</v>
      </c>
      <c r="BI1024" s="170">
        <f>IF(N1024="nulová",J1024,0)</f>
        <v>0</v>
      </c>
      <c r="BJ1024" s="17" t="s">
        <v>88</v>
      </c>
      <c r="BK1024" s="171">
        <f>ROUND(I1024*H1024,3)</f>
        <v>0</v>
      </c>
      <c r="BL1024" s="17" t="s">
        <v>312</v>
      </c>
      <c r="BM1024" s="169" t="s">
        <v>1407</v>
      </c>
    </row>
    <row r="1025" spans="2:65" s="1" customFormat="1" ht="36" customHeight="1">
      <c r="B1025" s="158"/>
      <c r="C1025" s="196" t="s">
        <v>1408</v>
      </c>
      <c r="D1025" s="196" t="s">
        <v>301</v>
      </c>
      <c r="E1025" s="197" t="s">
        <v>1390</v>
      </c>
      <c r="F1025" s="198" t="s">
        <v>1391</v>
      </c>
      <c r="G1025" s="199" t="s">
        <v>227</v>
      </c>
      <c r="H1025" s="200">
        <v>33.686</v>
      </c>
      <c r="I1025" s="201"/>
      <c r="J1025" s="200">
        <f>ROUND(I1025*H1025,3)</f>
        <v>0</v>
      </c>
      <c r="K1025" s="198" t="s">
        <v>228</v>
      </c>
      <c r="L1025" s="202"/>
      <c r="M1025" s="203" t="s">
        <v>0</v>
      </c>
      <c r="N1025" s="204" t="s">
        <v>39</v>
      </c>
      <c r="O1025" s="55"/>
      <c r="P1025" s="167">
        <f>O1025*H1025</f>
        <v>0</v>
      </c>
      <c r="Q1025" s="167">
        <v>1.9E-3</v>
      </c>
      <c r="R1025" s="167">
        <f>Q1025*H1025</f>
        <v>6.4003400000000002E-2</v>
      </c>
      <c r="S1025" s="167">
        <v>0</v>
      </c>
      <c r="T1025" s="168">
        <f>S1025*H1025</f>
        <v>0</v>
      </c>
      <c r="AR1025" s="169" t="s">
        <v>407</v>
      </c>
      <c r="AT1025" s="169" t="s">
        <v>301</v>
      </c>
      <c r="AU1025" s="169" t="s">
        <v>88</v>
      </c>
      <c r="AY1025" s="17" t="s">
        <v>222</v>
      </c>
      <c r="BE1025" s="170">
        <f>IF(N1025="základná",J1025,0)</f>
        <v>0</v>
      </c>
      <c r="BF1025" s="170">
        <f>IF(N1025="znížená",J1025,0)</f>
        <v>0</v>
      </c>
      <c r="BG1025" s="170">
        <f>IF(N1025="zákl. prenesená",J1025,0)</f>
        <v>0</v>
      </c>
      <c r="BH1025" s="170">
        <f>IF(N1025="zníž. prenesená",J1025,0)</f>
        <v>0</v>
      </c>
      <c r="BI1025" s="170">
        <f>IF(N1025="nulová",J1025,0)</f>
        <v>0</v>
      </c>
      <c r="BJ1025" s="17" t="s">
        <v>88</v>
      </c>
      <c r="BK1025" s="171">
        <f>ROUND(I1025*H1025,3)</f>
        <v>0</v>
      </c>
      <c r="BL1025" s="17" t="s">
        <v>312</v>
      </c>
      <c r="BM1025" s="169" t="s">
        <v>1409</v>
      </c>
    </row>
    <row r="1026" spans="2:65" s="1" customFormat="1" ht="36" customHeight="1">
      <c r="B1026" s="158"/>
      <c r="C1026" s="159" t="s">
        <v>1410</v>
      </c>
      <c r="D1026" s="159" t="s">
        <v>224</v>
      </c>
      <c r="E1026" s="160" t="s">
        <v>1411</v>
      </c>
      <c r="F1026" s="161" t="s">
        <v>1412</v>
      </c>
      <c r="G1026" s="162" t="s">
        <v>400</v>
      </c>
      <c r="H1026" s="163">
        <v>7</v>
      </c>
      <c r="I1026" s="164"/>
      <c r="J1026" s="163">
        <f>ROUND(I1026*H1026,3)</f>
        <v>0</v>
      </c>
      <c r="K1026" s="161" t="s">
        <v>0</v>
      </c>
      <c r="L1026" s="32"/>
      <c r="M1026" s="165" t="s">
        <v>0</v>
      </c>
      <c r="N1026" s="166" t="s">
        <v>39</v>
      </c>
      <c r="O1026" s="55"/>
      <c r="P1026" s="167">
        <f>O1026*H1026</f>
        <v>0</v>
      </c>
      <c r="Q1026" s="167">
        <v>1.0000000000000001E-5</v>
      </c>
      <c r="R1026" s="167">
        <f>Q1026*H1026</f>
        <v>7.0000000000000007E-5</v>
      </c>
      <c r="S1026" s="167">
        <v>0</v>
      </c>
      <c r="T1026" s="168">
        <f>S1026*H1026</f>
        <v>0</v>
      </c>
      <c r="AR1026" s="169" t="s">
        <v>312</v>
      </c>
      <c r="AT1026" s="169" t="s">
        <v>224</v>
      </c>
      <c r="AU1026" s="169" t="s">
        <v>88</v>
      </c>
      <c r="AY1026" s="17" t="s">
        <v>222</v>
      </c>
      <c r="BE1026" s="170">
        <f>IF(N1026="základná",J1026,0)</f>
        <v>0</v>
      </c>
      <c r="BF1026" s="170">
        <f>IF(N1026="znížená",J1026,0)</f>
        <v>0</v>
      </c>
      <c r="BG1026" s="170">
        <f>IF(N1026="zákl. prenesená",J1026,0)</f>
        <v>0</v>
      </c>
      <c r="BH1026" s="170">
        <f>IF(N1026="zníž. prenesená",J1026,0)</f>
        <v>0</v>
      </c>
      <c r="BI1026" s="170">
        <f>IF(N1026="nulová",J1026,0)</f>
        <v>0</v>
      </c>
      <c r="BJ1026" s="17" t="s">
        <v>88</v>
      </c>
      <c r="BK1026" s="171">
        <f>ROUND(I1026*H1026,3)</f>
        <v>0</v>
      </c>
      <c r="BL1026" s="17" t="s">
        <v>312</v>
      </c>
      <c r="BM1026" s="169" t="s">
        <v>1413</v>
      </c>
    </row>
    <row r="1027" spans="2:65" s="13" customFormat="1" ht="11.25">
      <c r="B1027" s="180"/>
      <c r="D1027" s="173" t="s">
        <v>231</v>
      </c>
      <c r="E1027" s="181" t="s">
        <v>0</v>
      </c>
      <c r="F1027" s="182" t="s">
        <v>265</v>
      </c>
      <c r="H1027" s="183">
        <v>7</v>
      </c>
      <c r="I1027" s="184"/>
      <c r="L1027" s="180"/>
      <c r="M1027" s="185"/>
      <c r="N1027" s="186"/>
      <c r="O1027" s="186"/>
      <c r="P1027" s="186"/>
      <c r="Q1027" s="186"/>
      <c r="R1027" s="186"/>
      <c r="S1027" s="186"/>
      <c r="T1027" s="187"/>
      <c r="AT1027" s="181" t="s">
        <v>231</v>
      </c>
      <c r="AU1027" s="181" t="s">
        <v>88</v>
      </c>
      <c r="AV1027" s="13" t="s">
        <v>88</v>
      </c>
      <c r="AW1027" s="13" t="s">
        <v>28</v>
      </c>
      <c r="AX1027" s="13" t="s">
        <v>81</v>
      </c>
      <c r="AY1027" s="181" t="s">
        <v>222</v>
      </c>
    </row>
    <row r="1028" spans="2:65" s="1" customFormat="1" ht="24" customHeight="1">
      <c r="B1028" s="158"/>
      <c r="C1028" s="196" t="s">
        <v>1414</v>
      </c>
      <c r="D1028" s="196" t="s">
        <v>301</v>
      </c>
      <c r="E1028" s="197" t="s">
        <v>1415</v>
      </c>
      <c r="F1028" s="198" t="s">
        <v>1416</v>
      </c>
      <c r="G1028" s="199" t="s">
        <v>400</v>
      </c>
      <c r="H1028" s="200">
        <v>7</v>
      </c>
      <c r="I1028" s="201"/>
      <c r="J1028" s="200">
        <f>ROUND(I1028*H1028,3)</f>
        <v>0</v>
      </c>
      <c r="K1028" s="198" t="s">
        <v>0</v>
      </c>
      <c r="L1028" s="202"/>
      <c r="M1028" s="203" t="s">
        <v>0</v>
      </c>
      <c r="N1028" s="204" t="s">
        <v>39</v>
      </c>
      <c r="O1028" s="55"/>
      <c r="P1028" s="167">
        <f>O1028*H1028</f>
        <v>0</v>
      </c>
      <c r="Q1028" s="167">
        <v>3.8000000000000002E-4</v>
      </c>
      <c r="R1028" s="167">
        <f>Q1028*H1028</f>
        <v>2.66E-3</v>
      </c>
      <c r="S1028" s="167">
        <v>0</v>
      </c>
      <c r="T1028" s="168">
        <f>S1028*H1028</f>
        <v>0</v>
      </c>
      <c r="AR1028" s="169" t="s">
        <v>407</v>
      </c>
      <c r="AT1028" s="169" t="s">
        <v>301</v>
      </c>
      <c r="AU1028" s="169" t="s">
        <v>88</v>
      </c>
      <c r="AY1028" s="17" t="s">
        <v>222</v>
      </c>
      <c r="BE1028" s="170">
        <f>IF(N1028="základná",J1028,0)</f>
        <v>0</v>
      </c>
      <c r="BF1028" s="170">
        <f>IF(N1028="znížená",J1028,0)</f>
        <v>0</v>
      </c>
      <c r="BG1028" s="170">
        <f>IF(N1028="zákl. prenesená",J1028,0)</f>
        <v>0</v>
      </c>
      <c r="BH1028" s="170">
        <f>IF(N1028="zníž. prenesená",J1028,0)</f>
        <v>0</v>
      </c>
      <c r="BI1028" s="170">
        <f>IF(N1028="nulová",J1028,0)</f>
        <v>0</v>
      </c>
      <c r="BJ1028" s="17" t="s">
        <v>88</v>
      </c>
      <c r="BK1028" s="171">
        <f>ROUND(I1028*H1028,3)</f>
        <v>0</v>
      </c>
      <c r="BL1028" s="17" t="s">
        <v>312</v>
      </c>
      <c r="BM1028" s="169" t="s">
        <v>1417</v>
      </c>
    </row>
    <row r="1029" spans="2:65" s="1" customFormat="1" ht="24" customHeight="1">
      <c r="B1029" s="158"/>
      <c r="C1029" s="159" t="s">
        <v>1418</v>
      </c>
      <c r="D1029" s="159" t="s">
        <v>224</v>
      </c>
      <c r="E1029" s="160" t="s">
        <v>1419</v>
      </c>
      <c r="F1029" s="161" t="s">
        <v>1420</v>
      </c>
      <c r="G1029" s="162" t="s">
        <v>400</v>
      </c>
      <c r="H1029" s="163">
        <v>2</v>
      </c>
      <c r="I1029" s="164"/>
      <c r="J1029" s="163">
        <f>ROUND(I1029*H1029,3)</f>
        <v>0</v>
      </c>
      <c r="K1029" s="161" t="s">
        <v>1421</v>
      </c>
      <c r="L1029" s="32"/>
      <c r="M1029" s="165" t="s">
        <v>0</v>
      </c>
      <c r="N1029" s="166" t="s">
        <v>39</v>
      </c>
      <c r="O1029" s="55"/>
      <c r="P1029" s="167">
        <f>O1029*H1029</f>
        <v>0</v>
      </c>
      <c r="Q1029" s="167">
        <v>6.0000000000000002E-5</v>
      </c>
      <c r="R1029" s="167">
        <f>Q1029*H1029</f>
        <v>1.2E-4</v>
      </c>
      <c r="S1029" s="167">
        <v>0</v>
      </c>
      <c r="T1029" s="168">
        <f>S1029*H1029</f>
        <v>0</v>
      </c>
      <c r="AR1029" s="169" t="s">
        <v>312</v>
      </c>
      <c r="AT1029" s="169" t="s">
        <v>224</v>
      </c>
      <c r="AU1029" s="169" t="s">
        <v>88</v>
      </c>
      <c r="AY1029" s="17" t="s">
        <v>222</v>
      </c>
      <c r="BE1029" s="170">
        <f>IF(N1029="základná",J1029,0)</f>
        <v>0</v>
      </c>
      <c r="BF1029" s="170">
        <f>IF(N1029="znížená",J1029,0)</f>
        <v>0</v>
      </c>
      <c r="BG1029" s="170">
        <f>IF(N1029="zákl. prenesená",J1029,0)</f>
        <v>0</v>
      </c>
      <c r="BH1029" s="170">
        <f>IF(N1029="zníž. prenesená",J1029,0)</f>
        <v>0</v>
      </c>
      <c r="BI1029" s="170">
        <f>IF(N1029="nulová",J1029,0)</f>
        <v>0</v>
      </c>
      <c r="BJ1029" s="17" t="s">
        <v>88</v>
      </c>
      <c r="BK1029" s="171">
        <f>ROUND(I1029*H1029,3)</f>
        <v>0</v>
      </c>
      <c r="BL1029" s="17" t="s">
        <v>312</v>
      </c>
      <c r="BM1029" s="169" t="s">
        <v>1422</v>
      </c>
    </row>
    <row r="1030" spans="2:65" s="1" customFormat="1" ht="36" customHeight="1">
      <c r="B1030" s="158"/>
      <c r="C1030" s="196" t="s">
        <v>1423</v>
      </c>
      <c r="D1030" s="196" t="s">
        <v>301</v>
      </c>
      <c r="E1030" s="197" t="s">
        <v>1424</v>
      </c>
      <c r="F1030" s="198" t="s">
        <v>1425</v>
      </c>
      <c r="G1030" s="199" t="s">
        <v>400</v>
      </c>
      <c r="H1030" s="200">
        <v>2</v>
      </c>
      <c r="I1030" s="201"/>
      <c r="J1030" s="200">
        <f>ROUND(I1030*H1030,3)</f>
        <v>0</v>
      </c>
      <c r="K1030" s="198" t="s">
        <v>0</v>
      </c>
      <c r="L1030" s="202"/>
      <c r="M1030" s="203" t="s">
        <v>0</v>
      </c>
      <c r="N1030" s="204" t="s">
        <v>39</v>
      </c>
      <c r="O1030" s="55"/>
      <c r="P1030" s="167">
        <f>O1030*H1030</f>
        <v>0</v>
      </c>
      <c r="Q1030" s="167">
        <v>6.4999999999999997E-4</v>
      </c>
      <c r="R1030" s="167">
        <f>Q1030*H1030</f>
        <v>1.2999999999999999E-3</v>
      </c>
      <c r="S1030" s="167">
        <v>0</v>
      </c>
      <c r="T1030" s="168">
        <f>S1030*H1030</f>
        <v>0</v>
      </c>
      <c r="AR1030" s="169" t="s">
        <v>407</v>
      </c>
      <c r="AT1030" s="169" t="s">
        <v>301</v>
      </c>
      <c r="AU1030" s="169" t="s">
        <v>88</v>
      </c>
      <c r="AY1030" s="17" t="s">
        <v>222</v>
      </c>
      <c r="BE1030" s="170">
        <f>IF(N1030="základná",J1030,0)</f>
        <v>0</v>
      </c>
      <c r="BF1030" s="170">
        <f>IF(N1030="znížená",J1030,0)</f>
        <v>0</v>
      </c>
      <c r="BG1030" s="170">
        <f>IF(N1030="zákl. prenesená",J1030,0)</f>
        <v>0</v>
      </c>
      <c r="BH1030" s="170">
        <f>IF(N1030="zníž. prenesená",J1030,0)</f>
        <v>0</v>
      </c>
      <c r="BI1030" s="170">
        <f>IF(N1030="nulová",J1030,0)</f>
        <v>0</v>
      </c>
      <c r="BJ1030" s="17" t="s">
        <v>88</v>
      </c>
      <c r="BK1030" s="171">
        <f>ROUND(I1030*H1030,3)</f>
        <v>0</v>
      </c>
      <c r="BL1030" s="17" t="s">
        <v>312</v>
      </c>
      <c r="BM1030" s="169" t="s">
        <v>1426</v>
      </c>
    </row>
    <row r="1031" spans="2:65" s="13" customFormat="1" ht="11.25">
      <c r="B1031" s="180"/>
      <c r="D1031" s="173" t="s">
        <v>231</v>
      </c>
      <c r="E1031" s="181" t="s">
        <v>0</v>
      </c>
      <c r="F1031" s="182" t="s">
        <v>88</v>
      </c>
      <c r="H1031" s="183">
        <v>2</v>
      </c>
      <c r="I1031" s="184"/>
      <c r="L1031" s="180"/>
      <c r="M1031" s="185"/>
      <c r="N1031" s="186"/>
      <c r="O1031" s="186"/>
      <c r="P1031" s="186"/>
      <c r="Q1031" s="186"/>
      <c r="R1031" s="186"/>
      <c r="S1031" s="186"/>
      <c r="T1031" s="187"/>
      <c r="AT1031" s="181" t="s">
        <v>231</v>
      </c>
      <c r="AU1031" s="181" t="s">
        <v>88</v>
      </c>
      <c r="AV1031" s="13" t="s">
        <v>88</v>
      </c>
      <c r="AW1031" s="13" t="s">
        <v>28</v>
      </c>
      <c r="AX1031" s="13" t="s">
        <v>81</v>
      </c>
      <c r="AY1031" s="181" t="s">
        <v>222</v>
      </c>
    </row>
    <row r="1032" spans="2:65" s="1" customFormat="1" ht="24" customHeight="1">
      <c r="B1032" s="158"/>
      <c r="C1032" s="159" t="s">
        <v>1427</v>
      </c>
      <c r="D1032" s="159" t="s">
        <v>224</v>
      </c>
      <c r="E1032" s="160" t="s">
        <v>1428</v>
      </c>
      <c r="F1032" s="161" t="s">
        <v>1429</v>
      </c>
      <c r="G1032" s="162" t="s">
        <v>484</v>
      </c>
      <c r="H1032" s="163">
        <v>41.15</v>
      </c>
      <c r="I1032" s="164"/>
      <c r="J1032" s="163">
        <f>ROUND(I1032*H1032,3)</f>
        <v>0</v>
      </c>
      <c r="K1032" s="161" t="s">
        <v>228</v>
      </c>
      <c r="L1032" s="32"/>
      <c r="M1032" s="165" t="s">
        <v>0</v>
      </c>
      <c r="N1032" s="166" t="s">
        <v>39</v>
      </c>
      <c r="O1032" s="55"/>
      <c r="P1032" s="167">
        <f>O1032*H1032</f>
        <v>0</v>
      </c>
      <c r="Q1032" s="167">
        <v>3.0000000000000001E-5</v>
      </c>
      <c r="R1032" s="167">
        <f>Q1032*H1032</f>
        <v>1.2344999999999999E-3</v>
      </c>
      <c r="S1032" s="167">
        <v>0</v>
      </c>
      <c r="T1032" s="168">
        <f>S1032*H1032</f>
        <v>0</v>
      </c>
      <c r="AR1032" s="169" t="s">
        <v>312</v>
      </c>
      <c r="AT1032" s="169" t="s">
        <v>224</v>
      </c>
      <c r="AU1032" s="169" t="s">
        <v>88</v>
      </c>
      <c r="AY1032" s="17" t="s">
        <v>222</v>
      </c>
      <c r="BE1032" s="170">
        <f>IF(N1032="základná",J1032,0)</f>
        <v>0</v>
      </c>
      <c r="BF1032" s="170">
        <f>IF(N1032="znížená",J1032,0)</f>
        <v>0</v>
      </c>
      <c r="BG1032" s="170">
        <f>IF(N1032="zákl. prenesená",J1032,0)</f>
        <v>0</v>
      </c>
      <c r="BH1032" s="170">
        <f>IF(N1032="zníž. prenesená",J1032,0)</f>
        <v>0</v>
      </c>
      <c r="BI1032" s="170">
        <f>IF(N1032="nulová",J1032,0)</f>
        <v>0</v>
      </c>
      <c r="BJ1032" s="17" t="s">
        <v>88</v>
      </c>
      <c r="BK1032" s="171">
        <f>ROUND(I1032*H1032,3)</f>
        <v>0</v>
      </c>
      <c r="BL1032" s="17" t="s">
        <v>312</v>
      </c>
      <c r="BM1032" s="169" t="s">
        <v>1430</v>
      </c>
    </row>
    <row r="1033" spans="2:65" s="13" customFormat="1" ht="11.25">
      <c r="B1033" s="180"/>
      <c r="D1033" s="173" t="s">
        <v>231</v>
      </c>
      <c r="E1033" s="181" t="s">
        <v>0</v>
      </c>
      <c r="F1033" s="182" t="s">
        <v>1431</v>
      </c>
      <c r="H1033" s="183">
        <v>41.15</v>
      </c>
      <c r="I1033" s="184"/>
      <c r="L1033" s="180"/>
      <c r="M1033" s="185"/>
      <c r="N1033" s="186"/>
      <c r="O1033" s="186"/>
      <c r="P1033" s="186"/>
      <c r="Q1033" s="186"/>
      <c r="R1033" s="186"/>
      <c r="S1033" s="186"/>
      <c r="T1033" s="187"/>
      <c r="AT1033" s="181" t="s">
        <v>231</v>
      </c>
      <c r="AU1033" s="181" t="s">
        <v>88</v>
      </c>
      <c r="AV1033" s="13" t="s">
        <v>88</v>
      </c>
      <c r="AW1033" s="13" t="s">
        <v>28</v>
      </c>
      <c r="AX1033" s="13" t="s">
        <v>81</v>
      </c>
      <c r="AY1033" s="181" t="s">
        <v>222</v>
      </c>
    </row>
    <row r="1034" spans="2:65" s="1" customFormat="1" ht="24" customHeight="1">
      <c r="B1034" s="158"/>
      <c r="C1034" s="196" t="s">
        <v>1432</v>
      </c>
      <c r="D1034" s="196" t="s">
        <v>301</v>
      </c>
      <c r="E1034" s="197" t="s">
        <v>1433</v>
      </c>
      <c r="F1034" s="198" t="s">
        <v>1434</v>
      </c>
      <c r="G1034" s="199" t="s">
        <v>400</v>
      </c>
      <c r="H1034" s="200">
        <v>185.17500000000001</v>
      </c>
      <c r="I1034" s="201"/>
      <c r="J1034" s="200">
        <f>ROUND(I1034*H1034,3)</f>
        <v>0</v>
      </c>
      <c r="K1034" s="198" t="s">
        <v>0</v>
      </c>
      <c r="L1034" s="202"/>
      <c r="M1034" s="203" t="s">
        <v>0</v>
      </c>
      <c r="N1034" s="204" t="s">
        <v>39</v>
      </c>
      <c r="O1034" s="55"/>
      <c r="P1034" s="167">
        <f>O1034*H1034</f>
        <v>0</v>
      </c>
      <c r="Q1034" s="167">
        <v>3.5E-4</v>
      </c>
      <c r="R1034" s="167">
        <f>Q1034*H1034</f>
        <v>6.4811250000000001E-2</v>
      </c>
      <c r="S1034" s="167">
        <v>0</v>
      </c>
      <c r="T1034" s="168">
        <f>S1034*H1034</f>
        <v>0</v>
      </c>
      <c r="AR1034" s="169" t="s">
        <v>407</v>
      </c>
      <c r="AT1034" s="169" t="s">
        <v>301</v>
      </c>
      <c r="AU1034" s="169" t="s">
        <v>88</v>
      </c>
      <c r="AY1034" s="17" t="s">
        <v>222</v>
      </c>
      <c r="BE1034" s="170">
        <f>IF(N1034="základná",J1034,0)</f>
        <v>0</v>
      </c>
      <c r="BF1034" s="170">
        <f>IF(N1034="znížená",J1034,0)</f>
        <v>0</v>
      </c>
      <c r="BG1034" s="170">
        <f>IF(N1034="zákl. prenesená",J1034,0)</f>
        <v>0</v>
      </c>
      <c r="BH1034" s="170">
        <f>IF(N1034="zníž. prenesená",J1034,0)</f>
        <v>0</v>
      </c>
      <c r="BI1034" s="170">
        <f>IF(N1034="nulová",J1034,0)</f>
        <v>0</v>
      </c>
      <c r="BJ1034" s="17" t="s">
        <v>88</v>
      </c>
      <c r="BK1034" s="171">
        <f>ROUND(I1034*H1034,3)</f>
        <v>0</v>
      </c>
      <c r="BL1034" s="17" t="s">
        <v>312</v>
      </c>
      <c r="BM1034" s="169" t="s">
        <v>1435</v>
      </c>
    </row>
    <row r="1035" spans="2:65" s="13" customFormat="1" ht="11.25">
      <c r="B1035" s="180"/>
      <c r="D1035" s="173" t="s">
        <v>231</v>
      </c>
      <c r="E1035" s="181" t="s">
        <v>0</v>
      </c>
      <c r="F1035" s="182" t="s">
        <v>1436</v>
      </c>
      <c r="H1035" s="183">
        <v>185.17500000000001</v>
      </c>
      <c r="I1035" s="184"/>
      <c r="L1035" s="180"/>
      <c r="M1035" s="185"/>
      <c r="N1035" s="186"/>
      <c r="O1035" s="186"/>
      <c r="P1035" s="186"/>
      <c r="Q1035" s="186"/>
      <c r="R1035" s="186"/>
      <c r="S1035" s="186"/>
      <c r="T1035" s="187"/>
      <c r="AT1035" s="181" t="s">
        <v>231</v>
      </c>
      <c r="AU1035" s="181" t="s">
        <v>88</v>
      </c>
      <c r="AV1035" s="13" t="s">
        <v>88</v>
      </c>
      <c r="AW1035" s="13" t="s">
        <v>28</v>
      </c>
      <c r="AX1035" s="13" t="s">
        <v>81</v>
      </c>
      <c r="AY1035" s="181" t="s">
        <v>222</v>
      </c>
    </row>
    <row r="1036" spans="2:65" s="1" customFormat="1" ht="24" customHeight="1">
      <c r="B1036" s="158"/>
      <c r="C1036" s="159" t="s">
        <v>1437</v>
      </c>
      <c r="D1036" s="159" t="s">
        <v>224</v>
      </c>
      <c r="E1036" s="160" t="s">
        <v>1438</v>
      </c>
      <c r="F1036" s="161" t="s">
        <v>1439</v>
      </c>
      <c r="G1036" s="162" t="s">
        <v>227</v>
      </c>
      <c r="H1036" s="163">
        <v>29.292000000000002</v>
      </c>
      <c r="I1036" s="164"/>
      <c r="J1036" s="163">
        <f>ROUND(I1036*H1036,3)</f>
        <v>0</v>
      </c>
      <c r="K1036" s="161" t="s">
        <v>228</v>
      </c>
      <c r="L1036" s="32"/>
      <c r="M1036" s="165" t="s">
        <v>0</v>
      </c>
      <c r="N1036" s="166" t="s">
        <v>39</v>
      </c>
      <c r="O1036" s="55"/>
      <c r="P1036" s="167">
        <f>O1036*H1036</f>
        <v>0</v>
      </c>
      <c r="Q1036" s="167">
        <v>0</v>
      </c>
      <c r="R1036" s="167">
        <f>Q1036*H1036</f>
        <v>0</v>
      </c>
      <c r="S1036" s="167">
        <v>0</v>
      </c>
      <c r="T1036" s="168">
        <f>S1036*H1036</f>
        <v>0</v>
      </c>
      <c r="AR1036" s="169" t="s">
        <v>312</v>
      </c>
      <c r="AT1036" s="169" t="s">
        <v>224</v>
      </c>
      <c r="AU1036" s="169" t="s">
        <v>88</v>
      </c>
      <c r="AY1036" s="17" t="s">
        <v>222</v>
      </c>
      <c r="BE1036" s="170">
        <f>IF(N1036="základná",J1036,0)</f>
        <v>0</v>
      </c>
      <c r="BF1036" s="170">
        <f>IF(N1036="znížená",J1036,0)</f>
        <v>0</v>
      </c>
      <c r="BG1036" s="170">
        <f>IF(N1036="zákl. prenesená",J1036,0)</f>
        <v>0</v>
      </c>
      <c r="BH1036" s="170">
        <f>IF(N1036="zníž. prenesená",J1036,0)</f>
        <v>0</v>
      </c>
      <c r="BI1036" s="170">
        <f>IF(N1036="nulová",J1036,0)</f>
        <v>0</v>
      </c>
      <c r="BJ1036" s="17" t="s">
        <v>88</v>
      </c>
      <c r="BK1036" s="171">
        <f>ROUND(I1036*H1036,3)</f>
        <v>0</v>
      </c>
      <c r="BL1036" s="17" t="s">
        <v>312</v>
      </c>
      <c r="BM1036" s="169" t="s">
        <v>1440</v>
      </c>
    </row>
    <row r="1037" spans="2:65" s="13" customFormat="1" ht="11.25">
      <c r="B1037" s="180"/>
      <c r="D1037" s="173" t="s">
        <v>231</v>
      </c>
      <c r="E1037" s="181" t="s">
        <v>0</v>
      </c>
      <c r="F1037" s="182" t="s">
        <v>154</v>
      </c>
      <c r="H1037" s="183">
        <v>29.292000000000002</v>
      </c>
      <c r="I1037" s="184"/>
      <c r="L1037" s="180"/>
      <c r="M1037" s="185"/>
      <c r="N1037" s="186"/>
      <c r="O1037" s="186"/>
      <c r="P1037" s="186"/>
      <c r="Q1037" s="186"/>
      <c r="R1037" s="186"/>
      <c r="S1037" s="186"/>
      <c r="T1037" s="187"/>
      <c r="AT1037" s="181" t="s">
        <v>231</v>
      </c>
      <c r="AU1037" s="181" t="s">
        <v>88</v>
      </c>
      <c r="AV1037" s="13" t="s">
        <v>88</v>
      </c>
      <c r="AW1037" s="13" t="s">
        <v>28</v>
      </c>
      <c r="AX1037" s="13" t="s">
        <v>73</v>
      </c>
      <c r="AY1037" s="181" t="s">
        <v>222</v>
      </c>
    </row>
    <row r="1038" spans="2:65" s="14" customFormat="1" ht="11.25">
      <c r="B1038" s="188"/>
      <c r="D1038" s="173" t="s">
        <v>231</v>
      </c>
      <c r="E1038" s="189" t="s">
        <v>0</v>
      </c>
      <c r="F1038" s="190" t="s">
        <v>238</v>
      </c>
      <c r="H1038" s="191">
        <v>29.292000000000002</v>
      </c>
      <c r="I1038" s="192"/>
      <c r="L1038" s="188"/>
      <c r="M1038" s="193"/>
      <c r="N1038" s="194"/>
      <c r="O1038" s="194"/>
      <c r="P1038" s="194"/>
      <c r="Q1038" s="194"/>
      <c r="R1038" s="194"/>
      <c r="S1038" s="194"/>
      <c r="T1038" s="195"/>
      <c r="AT1038" s="189" t="s">
        <v>231</v>
      </c>
      <c r="AU1038" s="189" t="s">
        <v>88</v>
      </c>
      <c r="AV1038" s="14" t="s">
        <v>229</v>
      </c>
      <c r="AW1038" s="14" t="s">
        <v>28</v>
      </c>
      <c r="AX1038" s="14" t="s">
        <v>81</v>
      </c>
      <c r="AY1038" s="189" t="s">
        <v>222</v>
      </c>
    </row>
    <row r="1039" spans="2:65" s="1" customFormat="1" ht="36" customHeight="1">
      <c r="B1039" s="158"/>
      <c r="C1039" s="196" t="s">
        <v>1441</v>
      </c>
      <c r="D1039" s="196" t="s">
        <v>301</v>
      </c>
      <c r="E1039" s="197" t="s">
        <v>1442</v>
      </c>
      <c r="F1039" s="198" t="s">
        <v>1443</v>
      </c>
      <c r="G1039" s="199" t="s">
        <v>227</v>
      </c>
      <c r="H1039" s="200">
        <v>33.686</v>
      </c>
      <c r="I1039" s="201"/>
      <c r="J1039" s="200">
        <f>ROUND(I1039*H1039,3)</f>
        <v>0</v>
      </c>
      <c r="K1039" s="198" t="s">
        <v>228</v>
      </c>
      <c r="L1039" s="202"/>
      <c r="M1039" s="203" t="s">
        <v>0</v>
      </c>
      <c r="N1039" s="204" t="s">
        <v>39</v>
      </c>
      <c r="O1039" s="55"/>
      <c r="P1039" s="167">
        <f>O1039*H1039</f>
        <v>0</v>
      </c>
      <c r="Q1039" s="167">
        <v>4.0000000000000002E-4</v>
      </c>
      <c r="R1039" s="167">
        <f>Q1039*H1039</f>
        <v>1.3474400000000001E-2</v>
      </c>
      <c r="S1039" s="167">
        <v>0</v>
      </c>
      <c r="T1039" s="168">
        <f>S1039*H1039</f>
        <v>0</v>
      </c>
      <c r="AR1039" s="169" t="s">
        <v>407</v>
      </c>
      <c r="AT1039" s="169" t="s">
        <v>301</v>
      </c>
      <c r="AU1039" s="169" t="s">
        <v>88</v>
      </c>
      <c r="AY1039" s="17" t="s">
        <v>222</v>
      </c>
      <c r="BE1039" s="170">
        <f>IF(N1039="základná",J1039,0)</f>
        <v>0</v>
      </c>
      <c r="BF1039" s="170">
        <f>IF(N1039="znížená",J1039,0)</f>
        <v>0</v>
      </c>
      <c r="BG1039" s="170">
        <f>IF(N1039="zákl. prenesená",J1039,0)</f>
        <v>0</v>
      </c>
      <c r="BH1039" s="170">
        <f>IF(N1039="zníž. prenesená",J1039,0)</f>
        <v>0</v>
      </c>
      <c r="BI1039" s="170">
        <f>IF(N1039="nulová",J1039,0)</f>
        <v>0</v>
      </c>
      <c r="BJ1039" s="17" t="s">
        <v>88</v>
      </c>
      <c r="BK1039" s="171">
        <f>ROUND(I1039*H1039,3)</f>
        <v>0</v>
      </c>
      <c r="BL1039" s="17" t="s">
        <v>312</v>
      </c>
      <c r="BM1039" s="169" t="s">
        <v>1444</v>
      </c>
    </row>
    <row r="1040" spans="2:65" s="13" customFormat="1" ht="11.25">
      <c r="B1040" s="180"/>
      <c r="D1040" s="173" t="s">
        <v>231</v>
      </c>
      <c r="F1040" s="182" t="s">
        <v>1445</v>
      </c>
      <c r="H1040" s="183">
        <v>33.686</v>
      </c>
      <c r="I1040" s="184"/>
      <c r="L1040" s="180"/>
      <c r="M1040" s="185"/>
      <c r="N1040" s="186"/>
      <c r="O1040" s="186"/>
      <c r="P1040" s="186"/>
      <c r="Q1040" s="186"/>
      <c r="R1040" s="186"/>
      <c r="S1040" s="186"/>
      <c r="T1040" s="187"/>
      <c r="AT1040" s="181" t="s">
        <v>231</v>
      </c>
      <c r="AU1040" s="181" t="s">
        <v>88</v>
      </c>
      <c r="AV1040" s="13" t="s">
        <v>88</v>
      </c>
      <c r="AW1040" s="13" t="s">
        <v>2</v>
      </c>
      <c r="AX1040" s="13" t="s">
        <v>81</v>
      </c>
      <c r="AY1040" s="181" t="s">
        <v>222</v>
      </c>
    </row>
    <row r="1041" spans="2:65" s="1" customFormat="1" ht="24" customHeight="1">
      <c r="B1041" s="158"/>
      <c r="C1041" s="159" t="s">
        <v>1446</v>
      </c>
      <c r="D1041" s="159" t="s">
        <v>224</v>
      </c>
      <c r="E1041" s="160" t="s">
        <v>1447</v>
      </c>
      <c r="F1041" s="161" t="s">
        <v>1448</v>
      </c>
      <c r="G1041" s="162" t="s">
        <v>484</v>
      </c>
      <c r="H1041" s="163">
        <v>42.755000000000003</v>
      </c>
      <c r="I1041" s="164"/>
      <c r="J1041" s="163">
        <f>ROUND(I1041*H1041,3)</f>
        <v>0</v>
      </c>
      <c r="K1041" s="161" t="s">
        <v>228</v>
      </c>
      <c r="L1041" s="32"/>
      <c r="M1041" s="165" t="s">
        <v>0</v>
      </c>
      <c r="N1041" s="166" t="s">
        <v>39</v>
      </c>
      <c r="O1041" s="55"/>
      <c r="P1041" s="167">
        <f>O1041*H1041</f>
        <v>0</v>
      </c>
      <c r="Q1041" s="167">
        <v>3.0000000000000001E-5</v>
      </c>
      <c r="R1041" s="167">
        <f>Q1041*H1041</f>
        <v>1.2826500000000002E-3</v>
      </c>
      <c r="S1041" s="167">
        <v>0</v>
      </c>
      <c r="T1041" s="168">
        <f>S1041*H1041</f>
        <v>0</v>
      </c>
      <c r="AR1041" s="169" t="s">
        <v>312</v>
      </c>
      <c r="AT1041" s="169" t="s">
        <v>224</v>
      </c>
      <c r="AU1041" s="169" t="s">
        <v>88</v>
      </c>
      <c r="AY1041" s="17" t="s">
        <v>222</v>
      </c>
      <c r="BE1041" s="170">
        <f>IF(N1041="základná",J1041,0)</f>
        <v>0</v>
      </c>
      <c r="BF1041" s="170">
        <f>IF(N1041="znížená",J1041,0)</f>
        <v>0</v>
      </c>
      <c r="BG1041" s="170">
        <f>IF(N1041="zákl. prenesená",J1041,0)</f>
        <v>0</v>
      </c>
      <c r="BH1041" s="170">
        <f>IF(N1041="zníž. prenesená",J1041,0)</f>
        <v>0</v>
      </c>
      <c r="BI1041" s="170">
        <f>IF(N1041="nulová",J1041,0)</f>
        <v>0</v>
      </c>
      <c r="BJ1041" s="17" t="s">
        <v>88</v>
      </c>
      <c r="BK1041" s="171">
        <f>ROUND(I1041*H1041,3)</f>
        <v>0</v>
      </c>
      <c r="BL1041" s="17" t="s">
        <v>312</v>
      </c>
      <c r="BM1041" s="169" t="s">
        <v>1449</v>
      </c>
    </row>
    <row r="1042" spans="2:65" s="13" customFormat="1" ht="11.25">
      <c r="B1042" s="180"/>
      <c r="D1042" s="173" t="s">
        <v>231</v>
      </c>
      <c r="E1042" s="181" t="s">
        <v>0</v>
      </c>
      <c r="F1042" s="182" t="s">
        <v>1450</v>
      </c>
      <c r="H1042" s="183">
        <v>42.755000000000003</v>
      </c>
      <c r="I1042" s="184"/>
      <c r="L1042" s="180"/>
      <c r="M1042" s="185"/>
      <c r="N1042" s="186"/>
      <c r="O1042" s="186"/>
      <c r="P1042" s="186"/>
      <c r="Q1042" s="186"/>
      <c r="R1042" s="186"/>
      <c r="S1042" s="186"/>
      <c r="T1042" s="187"/>
      <c r="AT1042" s="181" t="s">
        <v>231</v>
      </c>
      <c r="AU1042" s="181" t="s">
        <v>88</v>
      </c>
      <c r="AV1042" s="13" t="s">
        <v>88</v>
      </c>
      <c r="AW1042" s="13" t="s">
        <v>28</v>
      </c>
      <c r="AX1042" s="13" t="s">
        <v>81</v>
      </c>
      <c r="AY1042" s="181" t="s">
        <v>222</v>
      </c>
    </row>
    <row r="1043" spans="2:65" s="1" customFormat="1" ht="24" customHeight="1">
      <c r="B1043" s="158"/>
      <c r="C1043" s="196" t="s">
        <v>1451</v>
      </c>
      <c r="D1043" s="196" t="s">
        <v>301</v>
      </c>
      <c r="E1043" s="197" t="s">
        <v>1433</v>
      </c>
      <c r="F1043" s="198" t="s">
        <v>1434</v>
      </c>
      <c r="G1043" s="199" t="s">
        <v>400</v>
      </c>
      <c r="H1043" s="200">
        <v>342.04</v>
      </c>
      <c r="I1043" s="201"/>
      <c r="J1043" s="200">
        <f>ROUND(I1043*H1043,3)</f>
        <v>0</v>
      </c>
      <c r="K1043" s="198" t="s">
        <v>0</v>
      </c>
      <c r="L1043" s="202"/>
      <c r="M1043" s="203" t="s">
        <v>0</v>
      </c>
      <c r="N1043" s="204" t="s">
        <v>39</v>
      </c>
      <c r="O1043" s="55"/>
      <c r="P1043" s="167">
        <f>O1043*H1043</f>
        <v>0</v>
      </c>
      <c r="Q1043" s="167">
        <v>3.5E-4</v>
      </c>
      <c r="R1043" s="167">
        <f>Q1043*H1043</f>
        <v>0.119714</v>
      </c>
      <c r="S1043" s="167">
        <v>0</v>
      </c>
      <c r="T1043" s="168">
        <f>S1043*H1043</f>
        <v>0</v>
      </c>
      <c r="AR1043" s="169" t="s">
        <v>407</v>
      </c>
      <c r="AT1043" s="169" t="s">
        <v>301</v>
      </c>
      <c r="AU1043" s="169" t="s">
        <v>88</v>
      </c>
      <c r="AY1043" s="17" t="s">
        <v>222</v>
      </c>
      <c r="BE1043" s="170">
        <f>IF(N1043="základná",J1043,0)</f>
        <v>0</v>
      </c>
      <c r="BF1043" s="170">
        <f>IF(N1043="znížená",J1043,0)</f>
        <v>0</v>
      </c>
      <c r="BG1043" s="170">
        <f>IF(N1043="zákl. prenesená",J1043,0)</f>
        <v>0</v>
      </c>
      <c r="BH1043" s="170">
        <f>IF(N1043="zníž. prenesená",J1043,0)</f>
        <v>0</v>
      </c>
      <c r="BI1043" s="170">
        <f>IF(N1043="nulová",J1043,0)</f>
        <v>0</v>
      </c>
      <c r="BJ1043" s="17" t="s">
        <v>88</v>
      </c>
      <c r="BK1043" s="171">
        <f>ROUND(I1043*H1043,3)</f>
        <v>0</v>
      </c>
      <c r="BL1043" s="17" t="s">
        <v>312</v>
      </c>
      <c r="BM1043" s="169" t="s">
        <v>1452</v>
      </c>
    </row>
    <row r="1044" spans="2:65" s="1" customFormat="1" ht="24" customHeight="1">
      <c r="B1044" s="158"/>
      <c r="C1044" s="196" t="s">
        <v>1453</v>
      </c>
      <c r="D1044" s="196" t="s">
        <v>301</v>
      </c>
      <c r="E1044" s="197" t="s">
        <v>1454</v>
      </c>
      <c r="F1044" s="198" t="s">
        <v>1455</v>
      </c>
      <c r="G1044" s="199" t="s">
        <v>227</v>
      </c>
      <c r="H1044" s="200">
        <v>17.53</v>
      </c>
      <c r="I1044" s="201"/>
      <c r="J1044" s="200">
        <f>ROUND(I1044*H1044,3)</f>
        <v>0</v>
      </c>
      <c r="K1044" s="198" t="s">
        <v>228</v>
      </c>
      <c r="L1044" s="202"/>
      <c r="M1044" s="203" t="s">
        <v>0</v>
      </c>
      <c r="N1044" s="204" t="s">
        <v>39</v>
      </c>
      <c r="O1044" s="55"/>
      <c r="P1044" s="167">
        <f>O1044*H1044</f>
        <v>0</v>
      </c>
      <c r="Q1044" s="167">
        <v>9.6799999999999994E-3</v>
      </c>
      <c r="R1044" s="167">
        <f>Q1044*H1044</f>
        <v>0.16969039999999999</v>
      </c>
      <c r="S1044" s="167">
        <v>0</v>
      </c>
      <c r="T1044" s="168">
        <f>S1044*H1044</f>
        <v>0</v>
      </c>
      <c r="AR1044" s="169" t="s">
        <v>407</v>
      </c>
      <c r="AT1044" s="169" t="s">
        <v>301</v>
      </c>
      <c r="AU1044" s="169" t="s">
        <v>88</v>
      </c>
      <c r="AY1044" s="17" t="s">
        <v>222</v>
      </c>
      <c r="BE1044" s="170">
        <f>IF(N1044="základná",J1044,0)</f>
        <v>0</v>
      </c>
      <c r="BF1044" s="170">
        <f>IF(N1044="znížená",J1044,0)</f>
        <v>0</v>
      </c>
      <c r="BG1044" s="170">
        <f>IF(N1044="zákl. prenesená",J1044,0)</f>
        <v>0</v>
      </c>
      <c r="BH1044" s="170">
        <f>IF(N1044="zníž. prenesená",J1044,0)</f>
        <v>0</v>
      </c>
      <c r="BI1044" s="170">
        <f>IF(N1044="nulová",J1044,0)</f>
        <v>0</v>
      </c>
      <c r="BJ1044" s="17" t="s">
        <v>88</v>
      </c>
      <c r="BK1044" s="171">
        <f>ROUND(I1044*H1044,3)</f>
        <v>0</v>
      </c>
      <c r="BL1044" s="17" t="s">
        <v>312</v>
      </c>
      <c r="BM1044" s="169" t="s">
        <v>1456</v>
      </c>
    </row>
    <row r="1045" spans="2:65" s="1" customFormat="1" ht="24" customHeight="1">
      <c r="B1045" s="158"/>
      <c r="C1045" s="159" t="s">
        <v>1457</v>
      </c>
      <c r="D1045" s="159" t="s">
        <v>224</v>
      </c>
      <c r="E1045" s="160" t="s">
        <v>1458</v>
      </c>
      <c r="F1045" s="161" t="s">
        <v>1459</v>
      </c>
      <c r="G1045" s="162" t="s">
        <v>1361</v>
      </c>
      <c r="H1045" s="164"/>
      <c r="I1045" s="164"/>
      <c r="J1045" s="163">
        <f>ROUND(I1045*H1045,3)</f>
        <v>0</v>
      </c>
      <c r="K1045" s="161" t="s">
        <v>228</v>
      </c>
      <c r="L1045" s="32"/>
      <c r="M1045" s="165" t="s">
        <v>0</v>
      </c>
      <c r="N1045" s="166" t="s">
        <v>39</v>
      </c>
      <c r="O1045" s="55"/>
      <c r="P1045" s="167">
        <f>O1045*H1045</f>
        <v>0</v>
      </c>
      <c r="Q1045" s="167">
        <v>0</v>
      </c>
      <c r="R1045" s="167">
        <f>Q1045*H1045</f>
        <v>0</v>
      </c>
      <c r="S1045" s="167">
        <v>0</v>
      </c>
      <c r="T1045" s="168">
        <f>S1045*H1045</f>
        <v>0</v>
      </c>
      <c r="AR1045" s="169" t="s">
        <v>312</v>
      </c>
      <c r="AT1045" s="169" t="s">
        <v>224</v>
      </c>
      <c r="AU1045" s="169" t="s">
        <v>88</v>
      </c>
      <c r="AY1045" s="17" t="s">
        <v>222</v>
      </c>
      <c r="BE1045" s="170">
        <f>IF(N1045="základná",J1045,0)</f>
        <v>0</v>
      </c>
      <c r="BF1045" s="170">
        <f>IF(N1045="znížená",J1045,0)</f>
        <v>0</v>
      </c>
      <c r="BG1045" s="170">
        <f>IF(N1045="zákl. prenesená",J1045,0)</f>
        <v>0</v>
      </c>
      <c r="BH1045" s="170">
        <f>IF(N1045="zníž. prenesená",J1045,0)</f>
        <v>0</v>
      </c>
      <c r="BI1045" s="170">
        <f>IF(N1045="nulová",J1045,0)</f>
        <v>0</v>
      </c>
      <c r="BJ1045" s="17" t="s">
        <v>88</v>
      </c>
      <c r="BK1045" s="171">
        <f>ROUND(I1045*H1045,3)</f>
        <v>0</v>
      </c>
      <c r="BL1045" s="17" t="s">
        <v>312</v>
      </c>
      <c r="BM1045" s="169" t="s">
        <v>1460</v>
      </c>
    </row>
    <row r="1046" spans="2:65" s="11" customFormat="1" ht="22.9" customHeight="1">
      <c r="B1046" s="145"/>
      <c r="D1046" s="146" t="s">
        <v>72</v>
      </c>
      <c r="E1046" s="156" t="s">
        <v>1461</v>
      </c>
      <c r="F1046" s="156" t="s">
        <v>1462</v>
      </c>
      <c r="I1046" s="148"/>
      <c r="J1046" s="157">
        <f>BK1046</f>
        <v>0</v>
      </c>
      <c r="L1046" s="145"/>
      <c r="M1046" s="150"/>
      <c r="N1046" s="151"/>
      <c r="O1046" s="151"/>
      <c r="P1046" s="152">
        <f>SUM(P1047:P1078)</f>
        <v>0</v>
      </c>
      <c r="Q1046" s="151"/>
      <c r="R1046" s="152">
        <f>SUM(R1047:R1078)</f>
        <v>0.89405608999999986</v>
      </c>
      <c r="S1046" s="151"/>
      <c r="T1046" s="153">
        <f>SUM(T1047:T1078)</f>
        <v>0</v>
      </c>
      <c r="AR1046" s="146" t="s">
        <v>88</v>
      </c>
      <c r="AT1046" s="154" t="s">
        <v>72</v>
      </c>
      <c r="AU1046" s="154" t="s">
        <v>81</v>
      </c>
      <c r="AY1046" s="146" t="s">
        <v>222</v>
      </c>
      <c r="BK1046" s="155">
        <f>SUM(BK1047:BK1078)</f>
        <v>0</v>
      </c>
    </row>
    <row r="1047" spans="2:65" s="1" customFormat="1" ht="24" customHeight="1">
      <c r="B1047" s="158"/>
      <c r="C1047" s="159" t="s">
        <v>1463</v>
      </c>
      <c r="D1047" s="159" t="s">
        <v>224</v>
      </c>
      <c r="E1047" s="160" t="s">
        <v>1464</v>
      </c>
      <c r="F1047" s="161" t="s">
        <v>1465</v>
      </c>
      <c r="G1047" s="162" t="s">
        <v>227</v>
      </c>
      <c r="H1047" s="163">
        <v>99.45</v>
      </c>
      <c r="I1047" s="164"/>
      <c r="J1047" s="163">
        <f>ROUND(I1047*H1047,3)</f>
        <v>0</v>
      </c>
      <c r="K1047" s="161" t="s">
        <v>228</v>
      </c>
      <c r="L1047" s="32"/>
      <c r="M1047" s="165" t="s">
        <v>0</v>
      </c>
      <c r="N1047" s="166" t="s">
        <v>39</v>
      </c>
      <c r="O1047" s="55"/>
      <c r="P1047" s="167">
        <f>O1047*H1047</f>
        <v>0</v>
      </c>
      <c r="Q1047" s="167">
        <v>0</v>
      </c>
      <c r="R1047" s="167">
        <f>Q1047*H1047</f>
        <v>0</v>
      </c>
      <c r="S1047" s="167">
        <v>0</v>
      </c>
      <c r="T1047" s="168">
        <f>S1047*H1047</f>
        <v>0</v>
      </c>
      <c r="AR1047" s="169" t="s">
        <v>312</v>
      </c>
      <c r="AT1047" s="169" t="s">
        <v>224</v>
      </c>
      <c r="AU1047" s="169" t="s">
        <v>88</v>
      </c>
      <c r="AY1047" s="17" t="s">
        <v>222</v>
      </c>
      <c r="BE1047" s="170">
        <f>IF(N1047="základná",J1047,0)</f>
        <v>0</v>
      </c>
      <c r="BF1047" s="170">
        <f>IF(N1047="znížená",J1047,0)</f>
        <v>0</v>
      </c>
      <c r="BG1047" s="170">
        <f>IF(N1047="zákl. prenesená",J1047,0)</f>
        <v>0</v>
      </c>
      <c r="BH1047" s="170">
        <f>IF(N1047="zníž. prenesená",J1047,0)</f>
        <v>0</v>
      </c>
      <c r="BI1047" s="170">
        <f>IF(N1047="nulová",J1047,0)</f>
        <v>0</v>
      </c>
      <c r="BJ1047" s="17" t="s">
        <v>88</v>
      </c>
      <c r="BK1047" s="171">
        <f>ROUND(I1047*H1047,3)</f>
        <v>0</v>
      </c>
      <c r="BL1047" s="17" t="s">
        <v>312</v>
      </c>
      <c r="BM1047" s="169" t="s">
        <v>1466</v>
      </c>
    </row>
    <row r="1048" spans="2:65" s="13" customFormat="1" ht="11.25">
      <c r="B1048" s="180"/>
      <c r="D1048" s="173" t="s">
        <v>231</v>
      </c>
      <c r="E1048" s="181" t="s">
        <v>0</v>
      </c>
      <c r="F1048" s="182" t="s">
        <v>140</v>
      </c>
      <c r="H1048" s="183">
        <v>99.45</v>
      </c>
      <c r="I1048" s="184"/>
      <c r="L1048" s="180"/>
      <c r="M1048" s="185"/>
      <c r="N1048" s="186"/>
      <c r="O1048" s="186"/>
      <c r="P1048" s="186"/>
      <c r="Q1048" s="186"/>
      <c r="R1048" s="186"/>
      <c r="S1048" s="186"/>
      <c r="T1048" s="187"/>
      <c r="AT1048" s="181" t="s">
        <v>231</v>
      </c>
      <c r="AU1048" s="181" t="s">
        <v>88</v>
      </c>
      <c r="AV1048" s="13" t="s">
        <v>88</v>
      </c>
      <c r="AW1048" s="13" t="s">
        <v>28</v>
      </c>
      <c r="AX1048" s="13" t="s">
        <v>81</v>
      </c>
      <c r="AY1048" s="181" t="s">
        <v>222</v>
      </c>
    </row>
    <row r="1049" spans="2:65" s="1" customFormat="1" ht="36" customHeight="1">
      <c r="B1049" s="158"/>
      <c r="C1049" s="196" t="s">
        <v>1467</v>
      </c>
      <c r="D1049" s="196" t="s">
        <v>301</v>
      </c>
      <c r="E1049" s="197" t="s">
        <v>1468</v>
      </c>
      <c r="F1049" s="198" t="s">
        <v>1469</v>
      </c>
      <c r="G1049" s="199" t="s">
        <v>227</v>
      </c>
      <c r="H1049" s="200">
        <v>101.43899999999999</v>
      </c>
      <c r="I1049" s="201"/>
      <c r="J1049" s="200">
        <f>ROUND(I1049*H1049,3)</f>
        <v>0</v>
      </c>
      <c r="K1049" s="198" t="s">
        <v>228</v>
      </c>
      <c r="L1049" s="202"/>
      <c r="M1049" s="203" t="s">
        <v>0</v>
      </c>
      <c r="N1049" s="204" t="s">
        <v>39</v>
      </c>
      <c r="O1049" s="55"/>
      <c r="P1049" s="167">
        <f>O1049*H1049</f>
        <v>0</v>
      </c>
      <c r="Q1049" s="167">
        <v>1.65E-3</v>
      </c>
      <c r="R1049" s="167">
        <f>Q1049*H1049</f>
        <v>0.16737434999999998</v>
      </c>
      <c r="S1049" s="167">
        <v>0</v>
      </c>
      <c r="T1049" s="168">
        <f>S1049*H1049</f>
        <v>0</v>
      </c>
      <c r="AR1049" s="169" t="s">
        <v>407</v>
      </c>
      <c r="AT1049" s="169" t="s">
        <v>301</v>
      </c>
      <c r="AU1049" s="169" t="s">
        <v>88</v>
      </c>
      <c r="AY1049" s="17" t="s">
        <v>222</v>
      </c>
      <c r="BE1049" s="170">
        <f>IF(N1049="základná",J1049,0)</f>
        <v>0</v>
      </c>
      <c r="BF1049" s="170">
        <f>IF(N1049="znížená",J1049,0)</f>
        <v>0</v>
      </c>
      <c r="BG1049" s="170">
        <f>IF(N1049="zákl. prenesená",J1049,0)</f>
        <v>0</v>
      </c>
      <c r="BH1049" s="170">
        <f>IF(N1049="zníž. prenesená",J1049,0)</f>
        <v>0</v>
      </c>
      <c r="BI1049" s="170">
        <f>IF(N1049="nulová",J1049,0)</f>
        <v>0</v>
      </c>
      <c r="BJ1049" s="17" t="s">
        <v>88</v>
      </c>
      <c r="BK1049" s="171">
        <f>ROUND(I1049*H1049,3)</f>
        <v>0</v>
      </c>
      <c r="BL1049" s="17" t="s">
        <v>312</v>
      </c>
      <c r="BM1049" s="169" t="s">
        <v>1470</v>
      </c>
    </row>
    <row r="1050" spans="2:65" s="13" customFormat="1" ht="11.25">
      <c r="B1050" s="180"/>
      <c r="D1050" s="173" t="s">
        <v>231</v>
      </c>
      <c r="E1050" s="181" t="s">
        <v>0</v>
      </c>
      <c r="F1050" s="182" t="s">
        <v>1471</v>
      </c>
      <c r="H1050" s="183">
        <v>101.43899999999999</v>
      </c>
      <c r="I1050" s="184"/>
      <c r="L1050" s="180"/>
      <c r="M1050" s="185"/>
      <c r="N1050" s="186"/>
      <c r="O1050" s="186"/>
      <c r="P1050" s="186"/>
      <c r="Q1050" s="186"/>
      <c r="R1050" s="186"/>
      <c r="S1050" s="186"/>
      <c r="T1050" s="187"/>
      <c r="AT1050" s="181" t="s">
        <v>231</v>
      </c>
      <c r="AU1050" s="181" t="s">
        <v>88</v>
      </c>
      <c r="AV1050" s="13" t="s">
        <v>88</v>
      </c>
      <c r="AW1050" s="13" t="s">
        <v>28</v>
      </c>
      <c r="AX1050" s="13" t="s">
        <v>81</v>
      </c>
      <c r="AY1050" s="181" t="s">
        <v>222</v>
      </c>
    </row>
    <row r="1051" spans="2:65" s="1" customFormat="1" ht="24" customHeight="1">
      <c r="B1051" s="158"/>
      <c r="C1051" s="159" t="s">
        <v>1472</v>
      </c>
      <c r="D1051" s="159" t="s">
        <v>224</v>
      </c>
      <c r="E1051" s="160" t="s">
        <v>1473</v>
      </c>
      <c r="F1051" s="161" t="s">
        <v>1474</v>
      </c>
      <c r="G1051" s="162" t="s">
        <v>227</v>
      </c>
      <c r="H1051" s="163">
        <v>141.11199999999999</v>
      </c>
      <c r="I1051" s="164"/>
      <c r="J1051" s="163">
        <f>ROUND(I1051*H1051,3)</f>
        <v>0</v>
      </c>
      <c r="K1051" s="161" t="s">
        <v>0</v>
      </c>
      <c r="L1051" s="32"/>
      <c r="M1051" s="165" t="s">
        <v>0</v>
      </c>
      <c r="N1051" s="166" t="s">
        <v>39</v>
      </c>
      <c r="O1051" s="55"/>
      <c r="P1051" s="167">
        <f>O1051*H1051</f>
        <v>0</v>
      </c>
      <c r="Q1051" s="167">
        <v>1.15E-3</v>
      </c>
      <c r="R1051" s="167">
        <f>Q1051*H1051</f>
        <v>0.1622788</v>
      </c>
      <c r="S1051" s="167">
        <v>0</v>
      </c>
      <c r="T1051" s="168">
        <f>S1051*H1051</f>
        <v>0</v>
      </c>
      <c r="AR1051" s="169" t="s">
        <v>312</v>
      </c>
      <c r="AT1051" s="169" t="s">
        <v>224</v>
      </c>
      <c r="AU1051" s="169" t="s">
        <v>88</v>
      </c>
      <c r="AY1051" s="17" t="s">
        <v>222</v>
      </c>
      <c r="BE1051" s="170">
        <f>IF(N1051="základná",J1051,0)</f>
        <v>0</v>
      </c>
      <c r="BF1051" s="170">
        <f>IF(N1051="znížená",J1051,0)</f>
        <v>0</v>
      </c>
      <c r="BG1051" s="170">
        <f>IF(N1051="zákl. prenesená",J1051,0)</f>
        <v>0</v>
      </c>
      <c r="BH1051" s="170">
        <f>IF(N1051="zníž. prenesená",J1051,0)</f>
        <v>0</v>
      </c>
      <c r="BI1051" s="170">
        <f>IF(N1051="nulová",J1051,0)</f>
        <v>0</v>
      </c>
      <c r="BJ1051" s="17" t="s">
        <v>88</v>
      </c>
      <c r="BK1051" s="171">
        <f>ROUND(I1051*H1051,3)</f>
        <v>0</v>
      </c>
      <c r="BL1051" s="17" t="s">
        <v>312</v>
      </c>
      <c r="BM1051" s="169" t="s">
        <v>1475</v>
      </c>
    </row>
    <row r="1052" spans="2:65" s="12" customFormat="1" ht="11.25">
      <c r="B1052" s="172"/>
      <c r="D1052" s="173" t="s">
        <v>231</v>
      </c>
      <c r="E1052" s="174" t="s">
        <v>0</v>
      </c>
      <c r="F1052" s="175" t="s">
        <v>1476</v>
      </c>
      <c r="H1052" s="174" t="s">
        <v>0</v>
      </c>
      <c r="I1052" s="176"/>
      <c r="L1052" s="172"/>
      <c r="M1052" s="177"/>
      <c r="N1052" s="178"/>
      <c r="O1052" s="178"/>
      <c r="P1052" s="178"/>
      <c r="Q1052" s="178"/>
      <c r="R1052" s="178"/>
      <c r="S1052" s="178"/>
      <c r="T1052" s="179"/>
      <c r="AT1052" s="174" t="s">
        <v>231</v>
      </c>
      <c r="AU1052" s="174" t="s">
        <v>88</v>
      </c>
      <c r="AV1052" s="12" t="s">
        <v>81</v>
      </c>
      <c r="AW1052" s="12" t="s">
        <v>28</v>
      </c>
      <c r="AX1052" s="12" t="s">
        <v>73</v>
      </c>
      <c r="AY1052" s="174" t="s">
        <v>222</v>
      </c>
    </row>
    <row r="1053" spans="2:65" s="12" customFormat="1" ht="11.25">
      <c r="B1053" s="172"/>
      <c r="D1053" s="173" t="s">
        <v>231</v>
      </c>
      <c r="E1053" s="174" t="s">
        <v>0</v>
      </c>
      <c r="F1053" s="175" t="s">
        <v>1477</v>
      </c>
      <c r="H1053" s="174" t="s">
        <v>0</v>
      </c>
      <c r="I1053" s="176"/>
      <c r="L1053" s="172"/>
      <c r="M1053" s="177"/>
      <c r="N1053" s="178"/>
      <c r="O1053" s="178"/>
      <c r="P1053" s="178"/>
      <c r="Q1053" s="178"/>
      <c r="R1053" s="178"/>
      <c r="S1053" s="178"/>
      <c r="T1053" s="179"/>
      <c r="AT1053" s="174" t="s">
        <v>231</v>
      </c>
      <c r="AU1053" s="174" t="s">
        <v>88</v>
      </c>
      <c r="AV1053" s="12" t="s">
        <v>81</v>
      </c>
      <c r="AW1053" s="12" t="s">
        <v>28</v>
      </c>
      <c r="AX1053" s="12" t="s">
        <v>73</v>
      </c>
      <c r="AY1053" s="174" t="s">
        <v>222</v>
      </c>
    </row>
    <row r="1054" spans="2:65" s="13" customFormat="1" ht="11.25">
      <c r="B1054" s="180"/>
      <c r="D1054" s="173" t="s">
        <v>231</v>
      </c>
      <c r="E1054" s="181" t="s">
        <v>0</v>
      </c>
      <c r="F1054" s="182" t="s">
        <v>1478</v>
      </c>
      <c r="H1054" s="183">
        <v>26.648</v>
      </c>
      <c r="I1054" s="184"/>
      <c r="L1054" s="180"/>
      <c r="M1054" s="185"/>
      <c r="N1054" s="186"/>
      <c r="O1054" s="186"/>
      <c r="P1054" s="186"/>
      <c r="Q1054" s="186"/>
      <c r="R1054" s="186"/>
      <c r="S1054" s="186"/>
      <c r="T1054" s="187"/>
      <c r="AT1054" s="181" t="s">
        <v>231</v>
      </c>
      <c r="AU1054" s="181" t="s">
        <v>88</v>
      </c>
      <c r="AV1054" s="13" t="s">
        <v>88</v>
      </c>
      <c r="AW1054" s="13" t="s">
        <v>28</v>
      </c>
      <c r="AX1054" s="13" t="s">
        <v>73</v>
      </c>
      <c r="AY1054" s="181" t="s">
        <v>222</v>
      </c>
    </row>
    <row r="1055" spans="2:65" s="13" customFormat="1" ht="11.25">
      <c r="B1055" s="180"/>
      <c r="D1055" s="173" t="s">
        <v>231</v>
      </c>
      <c r="E1055" s="181" t="s">
        <v>0</v>
      </c>
      <c r="F1055" s="182" t="s">
        <v>1479</v>
      </c>
      <c r="H1055" s="183">
        <v>13.462999999999999</v>
      </c>
      <c r="I1055" s="184"/>
      <c r="L1055" s="180"/>
      <c r="M1055" s="185"/>
      <c r="N1055" s="186"/>
      <c r="O1055" s="186"/>
      <c r="P1055" s="186"/>
      <c r="Q1055" s="186"/>
      <c r="R1055" s="186"/>
      <c r="S1055" s="186"/>
      <c r="T1055" s="187"/>
      <c r="AT1055" s="181" t="s">
        <v>231</v>
      </c>
      <c r="AU1055" s="181" t="s">
        <v>88</v>
      </c>
      <c r="AV1055" s="13" t="s">
        <v>88</v>
      </c>
      <c r="AW1055" s="13" t="s">
        <v>28</v>
      </c>
      <c r="AX1055" s="13" t="s">
        <v>73</v>
      </c>
      <c r="AY1055" s="181" t="s">
        <v>222</v>
      </c>
    </row>
    <row r="1056" spans="2:65" s="15" customFormat="1" ht="11.25">
      <c r="B1056" s="205"/>
      <c r="D1056" s="173" t="s">
        <v>231</v>
      </c>
      <c r="E1056" s="206" t="s">
        <v>142</v>
      </c>
      <c r="F1056" s="207" t="s">
        <v>632</v>
      </c>
      <c r="H1056" s="208">
        <v>40.110999999999997</v>
      </c>
      <c r="I1056" s="209"/>
      <c r="L1056" s="205"/>
      <c r="M1056" s="210"/>
      <c r="N1056" s="211"/>
      <c r="O1056" s="211"/>
      <c r="P1056" s="211"/>
      <c r="Q1056" s="211"/>
      <c r="R1056" s="211"/>
      <c r="S1056" s="211"/>
      <c r="T1056" s="212"/>
      <c r="AT1056" s="206" t="s">
        <v>231</v>
      </c>
      <c r="AU1056" s="206" t="s">
        <v>88</v>
      </c>
      <c r="AV1056" s="15" t="s">
        <v>242</v>
      </c>
      <c r="AW1056" s="15" t="s">
        <v>28</v>
      </c>
      <c r="AX1056" s="15" t="s">
        <v>73</v>
      </c>
      <c r="AY1056" s="206" t="s">
        <v>222</v>
      </c>
    </row>
    <row r="1057" spans="2:65" s="13" customFormat="1" ht="11.25">
      <c r="B1057" s="180"/>
      <c r="D1057" s="173" t="s">
        <v>231</v>
      </c>
      <c r="E1057" s="181" t="s">
        <v>0</v>
      </c>
      <c r="F1057" s="182" t="s">
        <v>1480</v>
      </c>
      <c r="H1057" s="183">
        <v>101.001</v>
      </c>
      <c r="I1057" s="184"/>
      <c r="L1057" s="180"/>
      <c r="M1057" s="185"/>
      <c r="N1057" s="186"/>
      <c r="O1057" s="186"/>
      <c r="P1057" s="186"/>
      <c r="Q1057" s="186"/>
      <c r="R1057" s="186"/>
      <c r="S1057" s="186"/>
      <c r="T1057" s="187"/>
      <c r="AT1057" s="181" t="s">
        <v>231</v>
      </c>
      <c r="AU1057" s="181" t="s">
        <v>88</v>
      </c>
      <c r="AV1057" s="13" t="s">
        <v>88</v>
      </c>
      <c r="AW1057" s="13" t="s">
        <v>28</v>
      </c>
      <c r="AX1057" s="13" t="s">
        <v>73</v>
      </c>
      <c r="AY1057" s="181" t="s">
        <v>222</v>
      </c>
    </row>
    <row r="1058" spans="2:65" s="14" customFormat="1" ht="11.25">
      <c r="B1058" s="188"/>
      <c r="D1058" s="173" t="s">
        <v>231</v>
      </c>
      <c r="E1058" s="189" t="s">
        <v>0</v>
      </c>
      <c r="F1058" s="190" t="s">
        <v>238</v>
      </c>
      <c r="H1058" s="191">
        <v>141.11199999999999</v>
      </c>
      <c r="I1058" s="192"/>
      <c r="L1058" s="188"/>
      <c r="M1058" s="193"/>
      <c r="N1058" s="194"/>
      <c r="O1058" s="194"/>
      <c r="P1058" s="194"/>
      <c r="Q1058" s="194"/>
      <c r="R1058" s="194"/>
      <c r="S1058" s="194"/>
      <c r="T1058" s="195"/>
      <c r="AT1058" s="189" t="s">
        <v>231</v>
      </c>
      <c r="AU1058" s="189" t="s">
        <v>88</v>
      </c>
      <c r="AV1058" s="14" t="s">
        <v>229</v>
      </c>
      <c r="AW1058" s="14" t="s">
        <v>28</v>
      </c>
      <c r="AX1058" s="14" t="s">
        <v>81</v>
      </c>
      <c r="AY1058" s="189" t="s">
        <v>222</v>
      </c>
    </row>
    <row r="1059" spans="2:65" s="1" customFormat="1" ht="24" customHeight="1">
      <c r="B1059" s="158"/>
      <c r="C1059" s="159" t="s">
        <v>1481</v>
      </c>
      <c r="D1059" s="159" t="s">
        <v>224</v>
      </c>
      <c r="E1059" s="160" t="s">
        <v>1482</v>
      </c>
      <c r="F1059" s="161" t="s">
        <v>1483</v>
      </c>
      <c r="G1059" s="162" t="s">
        <v>227</v>
      </c>
      <c r="H1059" s="163">
        <v>121.087</v>
      </c>
      <c r="I1059" s="164"/>
      <c r="J1059" s="163">
        <f>ROUND(I1059*H1059,3)</f>
        <v>0</v>
      </c>
      <c r="K1059" s="161" t="s">
        <v>0</v>
      </c>
      <c r="L1059" s="32"/>
      <c r="M1059" s="165" t="s">
        <v>0</v>
      </c>
      <c r="N1059" s="166" t="s">
        <v>39</v>
      </c>
      <c r="O1059" s="55"/>
      <c r="P1059" s="167">
        <f>O1059*H1059</f>
        <v>0</v>
      </c>
      <c r="Q1059" s="167">
        <v>1.2E-4</v>
      </c>
      <c r="R1059" s="167">
        <f>Q1059*H1059</f>
        <v>1.453044E-2</v>
      </c>
      <c r="S1059" s="167">
        <v>0</v>
      </c>
      <c r="T1059" s="168">
        <f>S1059*H1059</f>
        <v>0</v>
      </c>
      <c r="AR1059" s="169" t="s">
        <v>312</v>
      </c>
      <c r="AT1059" s="169" t="s">
        <v>224</v>
      </c>
      <c r="AU1059" s="169" t="s">
        <v>88</v>
      </c>
      <c r="AY1059" s="17" t="s">
        <v>222</v>
      </c>
      <c r="BE1059" s="170">
        <f>IF(N1059="základná",J1059,0)</f>
        <v>0</v>
      </c>
      <c r="BF1059" s="170">
        <f>IF(N1059="znížená",J1059,0)</f>
        <v>0</v>
      </c>
      <c r="BG1059" s="170">
        <f>IF(N1059="zákl. prenesená",J1059,0)</f>
        <v>0</v>
      </c>
      <c r="BH1059" s="170">
        <f>IF(N1059="zníž. prenesená",J1059,0)</f>
        <v>0</v>
      </c>
      <c r="BI1059" s="170">
        <f>IF(N1059="nulová",J1059,0)</f>
        <v>0</v>
      </c>
      <c r="BJ1059" s="17" t="s">
        <v>88</v>
      </c>
      <c r="BK1059" s="171">
        <f>ROUND(I1059*H1059,3)</f>
        <v>0</v>
      </c>
      <c r="BL1059" s="17" t="s">
        <v>312</v>
      </c>
      <c r="BM1059" s="169" t="s">
        <v>1484</v>
      </c>
    </row>
    <row r="1060" spans="2:65" s="13" customFormat="1" ht="11.25">
      <c r="B1060" s="180"/>
      <c r="D1060" s="173" t="s">
        <v>231</v>
      </c>
      <c r="E1060" s="181" t="s">
        <v>0</v>
      </c>
      <c r="F1060" s="182" t="s">
        <v>152</v>
      </c>
      <c r="H1060" s="183">
        <v>101.001</v>
      </c>
      <c r="I1060" s="184"/>
      <c r="L1060" s="180"/>
      <c r="M1060" s="185"/>
      <c r="N1060" s="186"/>
      <c r="O1060" s="186"/>
      <c r="P1060" s="186"/>
      <c r="Q1060" s="186"/>
      <c r="R1060" s="186"/>
      <c r="S1060" s="186"/>
      <c r="T1060" s="187"/>
      <c r="AT1060" s="181" t="s">
        <v>231</v>
      </c>
      <c r="AU1060" s="181" t="s">
        <v>88</v>
      </c>
      <c r="AV1060" s="13" t="s">
        <v>88</v>
      </c>
      <c r="AW1060" s="13" t="s">
        <v>28</v>
      </c>
      <c r="AX1060" s="13" t="s">
        <v>73</v>
      </c>
      <c r="AY1060" s="181" t="s">
        <v>222</v>
      </c>
    </row>
    <row r="1061" spans="2:65" s="12" customFormat="1" ht="11.25">
      <c r="B1061" s="172"/>
      <c r="D1061" s="173" t="s">
        <v>231</v>
      </c>
      <c r="E1061" s="174" t="s">
        <v>0</v>
      </c>
      <c r="F1061" s="175" t="s">
        <v>1485</v>
      </c>
      <c r="H1061" s="174" t="s">
        <v>0</v>
      </c>
      <c r="I1061" s="176"/>
      <c r="L1061" s="172"/>
      <c r="M1061" s="177"/>
      <c r="N1061" s="178"/>
      <c r="O1061" s="178"/>
      <c r="P1061" s="178"/>
      <c r="Q1061" s="178"/>
      <c r="R1061" s="178"/>
      <c r="S1061" s="178"/>
      <c r="T1061" s="179"/>
      <c r="AT1061" s="174" t="s">
        <v>231</v>
      </c>
      <c r="AU1061" s="174" t="s">
        <v>88</v>
      </c>
      <c r="AV1061" s="12" t="s">
        <v>81</v>
      </c>
      <c r="AW1061" s="12" t="s">
        <v>28</v>
      </c>
      <c r="AX1061" s="12" t="s">
        <v>73</v>
      </c>
      <c r="AY1061" s="174" t="s">
        <v>222</v>
      </c>
    </row>
    <row r="1062" spans="2:65" s="13" customFormat="1" ht="11.25">
      <c r="B1062" s="180"/>
      <c r="D1062" s="173" t="s">
        <v>231</v>
      </c>
      <c r="E1062" s="181" t="s">
        <v>0</v>
      </c>
      <c r="F1062" s="182" t="s">
        <v>1486</v>
      </c>
      <c r="H1062" s="183">
        <v>20.085999999999999</v>
      </c>
      <c r="I1062" s="184"/>
      <c r="L1062" s="180"/>
      <c r="M1062" s="185"/>
      <c r="N1062" s="186"/>
      <c r="O1062" s="186"/>
      <c r="P1062" s="186"/>
      <c r="Q1062" s="186"/>
      <c r="R1062" s="186"/>
      <c r="S1062" s="186"/>
      <c r="T1062" s="187"/>
      <c r="AT1062" s="181" t="s">
        <v>231</v>
      </c>
      <c r="AU1062" s="181" t="s">
        <v>88</v>
      </c>
      <c r="AV1062" s="13" t="s">
        <v>88</v>
      </c>
      <c r="AW1062" s="13" t="s">
        <v>28</v>
      </c>
      <c r="AX1062" s="13" t="s">
        <v>73</v>
      </c>
      <c r="AY1062" s="181" t="s">
        <v>222</v>
      </c>
    </row>
    <row r="1063" spans="2:65" s="14" customFormat="1" ht="11.25">
      <c r="B1063" s="188"/>
      <c r="D1063" s="173" t="s">
        <v>231</v>
      </c>
      <c r="E1063" s="189" t="s">
        <v>0</v>
      </c>
      <c r="F1063" s="190" t="s">
        <v>238</v>
      </c>
      <c r="H1063" s="191">
        <v>121.087</v>
      </c>
      <c r="I1063" s="192"/>
      <c r="L1063" s="188"/>
      <c r="M1063" s="193"/>
      <c r="N1063" s="194"/>
      <c r="O1063" s="194"/>
      <c r="P1063" s="194"/>
      <c r="Q1063" s="194"/>
      <c r="R1063" s="194"/>
      <c r="S1063" s="194"/>
      <c r="T1063" s="195"/>
      <c r="AT1063" s="189" t="s">
        <v>231</v>
      </c>
      <c r="AU1063" s="189" t="s">
        <v>88</v>
      </c>
      <c r="AV1063" s="14" t="s">
        <v>229</v>
      </c>
      <c r="AW1063" s="14" t="s">
        <v>28</v>
      </c>
      <c r="AX1063" s="14" t="s">
        <v>81</v>
      </c>
      <c r="AY1063" s="189" t="s">
        <v>222</v>
      </c>
    </row>
    <row r="1064" spans="2:65" s="1" customFormat="1" ht="16.5" customHeight="1">
      <c r="B1064" s="158"/>
      <c r="C1064" s="196" t="s">
        <v>1487</v>
      </c>
      <c r="D1064" s="196" t="s">
        <v>301</v>
      </c>
      <c r="E1064" s="197" t="s">
        <v>1488</v>
      </c>
      <c r="F1064" s="198" t="s">
        <v>1489</v>
      </c>
      <c r="G1064" s="199" t="s">
        <v>227</v>
      </c>
      <c r="H1064" s="200">
        <v>40.912999999999997</v>
      </c>
      <c r="I1064" s="201"/>
      <c r="J1064" s="200">
        <f>ROUND(I1064*H1064,3)</f>
        <v>0</v>
      </c>
      <c r="K1064" s="198" t="s">
        <v>0</v>
      </c>
      <c r="L1064" s="202"/>
      <c r="M1064" s="203" t="s">
        <v>0</v>
      </c>
      <c r="N1064" s="204" t="s">
        <v>39</v>
      </c>
      <c r="O1064" s="55"/>
      <c r="P1064" s="167">
        <f>O1064*H1064</f>
        <v>0</v>
      </c>
      <c r="Q1064" s="167">
        <v>2.2499999999999998E-3</v>
      </c>
      <c r="R1064" s="167">
        <f>Q1064*H1064</f>
        <v>9.205424999999999E-2</v>
      </c>
      <c r="S1064" s="167">
        <v>0</v>
      </c>
      <c r="T1064" s="168">
        <f>S1064*H1064</f>
        <v>0</v>
      </c>
      <c r="AR1064" s="169" t="s">
        <v>407</v>
      </c>
      <c r="AT1064" s="169" t="s">
        <v>301</v>
      </c>
      <c r="AU1064" s="169" t="s">
        <v>88</v>
      </c>
      <c r="AY1064" s="17" t="s">
        <v>222</v>
      </c>
      <c r="BE1064" s="170">
        <f>IF(N1064="základná",J1064,0)</f>
        <v>0</v>
      </c>
      <c r="BF1064" s="170">
        <f>IF(N1064="znížená",J1064,0)</f>
        <v>0</v>
      </c>
      <c r="BG1064" s="170">
        <f>IF(N1064="zákl. prenesená",J1064,0)</f>
        <v>0</v>
      </c>
      <c r="BH1064" s="170">
        <f>IF(N1064="zníž. prenesená",J1064,0)</f>
        <v>0</v>
      </c>
      <c r="BI1064" s="170">
        <f>IF(N1064="nulová",J1064,0)</f>
        <v>0</v>
      </c>
      <c r="BJ1064" s="17" t="s">
        <v>88</v>
      </c>
      <c r="BK1064" s="171">
        <f>ROUND(I1064*H1064,3)</f>
        <v>0</v>
      </c>
      <c r="BL1064" s="17" t="s">
        <v>312</v>
      </c>
      <c r="BM1064" s="169" t="s">
        <v>1490</v>
      </c>
    </row>
    <row r="1065" spans="2:65" s="13" customFormat="1" ht="11.25">
      <c r="B1065" s="180"/>
      <c r="D1065" s="173" t="s">
        <v>231</v>
      </c>
      <c r="E1065" s="181" t="s">
        <v>0</v>
      </c>
      <c r="F1065" s="182" t="s">
        <v>1491</v>
      </c>
      <c r="H1065" s="183">
        <v>40.912999999999997</v>
      </c>
      <c r="I1065" s="184"/>
      <c r="L1065" s="180"/>
      <c r="M1065" s="185"/>
      <c r="N1065" s="186"/>
      <c r="O1065" s="186"/>
      <c r="P1065" s="186"/>
      <c r="Q1065" s="186"/>
      <c r="R1065" s="186"/>
      <c r="S1065" s="186"/>
      <c r="T1065" s="187"/>
      <c r="AT1065" s="181" t="s">
        <v>231</v>
      </c>
      <c r="AU1065" s="181" t="s">
        <v>88</v>
      </c>
      <c r="AV1065" s="13" t="s">
        <v>88</v>
      </c>
      <c r="AW1065" s="13" t="s">
        <v>28</v>
      </c>
      <c r="AX1065" s="13" t="s">
        <v>81</v>
      </c>
      <c r="AY1065" s="181" t="s">
        <v>222</v>
      </c>
    </row>
    <row r="1066" spans="2:65" s="1" customFormat="1" ht="16.5" customHeight="1">
      <c r="B1066" s="158"/>
      <c r="C1066" s="196" t="s">
        <v>1492</v>
      </c>
      <c r="D1066" s="196" t="s">
        <v>301</v>
      </c>
      <c r="E1066" s="197" t="s">
        <v>1493</v>
      </c>
      <c r="F1066" s="198" t="s">
        <v>1494</v>
      </c>
      <c r="G1066" s="199" t="s">
        <v>227</v>
      </c>
      <c r="H1066" s="200">
        <v>103.021</v>
      </c>
      <c r="I1066" s="201"/>
      <c r="J1066" s="200">
        <f>ROUND(I1066*H1066,3)</f>
        <v>0</v>
      </c>
      <c r="K1066" s="198" t="s">
        <v>0</v>
      </c>
      <c r="L1066" s="202"/>
      <c r="M1066" s="203" t="s">
        <v>0</v>
      </c>
      <c r="N1066" s="204" t="s">
        <v>39</v>
      </c>
      <c r="O1066" s="55"/>
      <c r="P1066" s="167">
        <f>O1066*H1066</f>
        <v>0</v>
      </c>
      <c r="Q1066" s="167">
        <v>2.2499999999999998E-3</v>
      </c>
      <c r="R1066" s="167">
        <f>Q1066*H1066</f>
        <v>0.23179724999999998</v>
      </c>
      <c r="S1066" s="167">
        <v>0</v>
      </c>
      <c r="T1066" s="168">
        <f>S1066*H1066</f>
        <v>0</v>
      </c>
      <c r="AR1066" s="169" t="s">
        <v>407</v>
      </c>
      <c r="AT1066" s="169" t="s">
        <v>301</v>
      </c>
      <c r="AU1066" s="169" t="s">
        <v>88</v>
      </c>
      <c r="AY1066" s="17" t="s">
        <v>222</v>
      </c>
      <c r="BE1066" s="170">
        <f>IF(N1066="základná",J1066,0)</f>
        <v>0</v>
      </c>
      <c r="BF1066" s="170">
        <f>IF(N1066="znížená",J1066,0)</f>
        <v>0</v>
      </c>
      <c r="BG1066" s="170">
        <f>IF(N1066="zákl. prenesená",J1066,0)</f>
        <v>0</v>
      </c>
      <c r="BH1066" s="170">
        <f>IF(N1066="zníž. prenesená",J1066,0)</f>
        <v>0</v>
      </c>
      <c r="BI1066" s="170">
        <f>IF(N1066="nulová",J1066,0)</f>
        <v>0</v>
      </c>
      <c r="BJ1066" s="17" t="s">
        <v>88</v>
      </c>
      <c r="BK1066" s="171">
        <f>ROUND(I1066*H1066,3)</f>
        <v>0</v>
      </c>
      <c r="BL1066" s="17" t="s">
        <v>312</v>
      </c>
      <c r="BM1066" s="169" t="s">
        <v>1495</v>
      </c>
    </row>
    <row r="1067" spans="2:65" s="13" customFormat="1" ht="11.25">
      <c r="B1067" s="180"/>
      <c r="D1067" s="173" t="s">
        <v>231</v>
      </c>
      <c r="E1067" s="181" t="s">
        <v>0</v>
      </c>
      <c r="F1067" s="182" t="s">
        <v>1496</v>
      </c>
      <c r="H1067" s="183">
        <v>103.021</v>
      </c>
      <c r="I1067" s="184"/>
      <c r="L1067" s="180"/>
      <c r="M1067" s="185"/>
      <c r="N1067" s="186"/>
      <c r="O1067" s="186"/>
      <c r="P1067" s="186"/>
      <c r="Q1067" s="186"/>
      <c r="R1067" s="186"/>
      <c r="S1067" s="186"/>
      <c r="T1067" s="187"/>
      <c r="AT1067" s="181" t="s">
        <v>231</v>
      </c>
      <c r="AU1067" s="181" t="s">
        <v>88</v>
      </c>
      <c r="AV1067" s="13" t="s">
        <v>88</v>
      </c>
      <c r="AW1067" s="13" t="s">
        <v>28</v>
      </c>
      <c r="AX1067" s="13" t="s">
        <v>81</v>
      </c>
      <c r="AY1067" s="181" t="s">
        <v>222</v>
      </c>
    </row>
    <row r="1068" spans="2:65" s="1" customFormat="1" ht="24" customHeight="1">
      <c r="B1068" s="158"/>
      <c r="C1068" s="159" t="s">
        <v>1497</v>
      </c>
      <c r="D1068" s="159" t="s">
        <v>224</v>
      </c>
      <c r="E1068" s="160" t="s">
        <v>1498</v>
      </c>
      <c r="F1068" s="161" t="s">
        <v>1499</v>
      </c>
      <c r="G1068" s="162" t="s">
        <v>227</v>
      </c>
      <c r="H1068" s="163">
        <v>101.001</v>
      </c>
      <c r="I1068" s="164"/>
      <c r="J1068" s="163">
        <f>ROUND(I1068*H1068,3)</f>
        <v>0</v>
      </c>
      <c r="K1068" s="161" t="s">
        <v>0</v>
      </c>
      <c r="L1068" s="32"/>
      <c r="M1068" s="165" t="s">
        <v>0</v>
      </c>
      <c r="N1068" s="166" t="s">
        <v>39</v>
      </c>
      <c r="O1068" s="55"/>
      <c r="P1068" s="167">
        <f>O1068*H1068</f>
        <v>0</v>
      </c>
      <c r="Q1068" s="167">
        <v>0</v>
      </c>
      <c r="R1068" s="167">
        <f>Q1068*H1068</f>
        <v>0</v>
      </c>
      <c r="S1068" s="167">
        <v>0</v>
      </c>
      <c r="T1068" s="168">
        <f>S1068*H1068</f>
        <v>0</v>
      </c>
      <c r="AR1068" s="169" t="s">
        <v>312</v>
      </c>
      <c r="AT1068" s="169" t="s">
        <v>224</v>
      </c>
      <c r="AU1068" s="169" t="s">
        <v>88</v>
      </c>
      <c r="AY1068" s="17" t="s">
        <v>222</v>
      </c>
      <c r="BE1068" s="170">
        <f>IF(N1068="základná",J1068,0)</f>
        <v>0</v>
      </c>
      <c r="BF1068" s="170">
        <f>IF(N1068="znížená",J1068,0)</f>
        <v>0</v>
      </c>
      <c r="BG1068" s="170">
        <f>IF(N1068="zákl. prenesená",J1068,0)</f>
        <v>0</v>
      </c>
      <c r="BH1068" s="170">
        <f>IF(N1068="zníž. prenesená",J1068,0)</f>
        <v>0</v>
      </c>
      <c r="BI1068" s="170">
        <f>IF(N1068="nulová",J1068,0)</f>
        <v>0</v>
      </c>
      <c r="BJ1068" s="17" t="s">
        <v>88</v>
      </c>
      <c r="BK1068" s="171">
        <f>ROUND(I1068*H1068,3)</f>
        <v>0</v>
      </c>
      <c r="BL1068" s="17" t="s">
        <v>312</v>
      </c>
      <c r="BM1068" s="169" t="s">
        <v>1500</v>
      </c>
    </row>
    <row r="1069" spans="2:65" s="13" customFormat="1" ht="11.25">
      <c r="B1069" s="180"/>
      <c r="D1069" s="173" t="s">
        <v>231</v>
      </c>
      <c r="E1069" s="181" t="s">
        <v>0</v>
      </c>
      <c r="F1069" s="182" t="s">
        <v>152</v>
      </c>
      <c r="H1069" s="183">
        <v>101.001</v>
      </c>
      <c r="I1069" s="184"/>
      <c r="L1069" s="180"/>
      <c r="M1069" s="185"/>
      <c r="N1069" s="186"/>
      <c r="O1069" s="186"/>
      <c r="P1069" s="186"/>
      <c r="Q1069" s="186"/>
      <c r="R1069" s="186"/>
      <c r="S1069" s="186"/>
      <c r="T1069" s="187"/>
      <c r="AT1069" s="181" t="s">
        <v>231</v>
      </c>
      <c r="AU1069" s="181" t="s">
        <v>88</v>
      </c>
      <c r="AV1069" s="13" t="s">
        <v>88</v>
      </c>
      <c r="AW1069" s="13" t="s">
        <v>28</v>
      </c>
      <c r="AX1069" s="13" t="s">
        <v>81</v>
      </c>
      <c r="AY1069" s="181" t="s">
        <v>222</v>
      </c>
    </row>
    <row r="1070" spans="2:65" s="1" customFormat="1" ht="16.5" customHeight="1">
      <c r="B1070" s="158"/>
      <c r="C1070" s="196" t="s">
        <v>1501</v>
      </c>
      <c r="D1070" s="196" t="s">
        <v>301</v>
      </c>
      <c r="E1070" s="197" t="s">
        <v>1502</v>
      </c>
      <c r="F1070" s="198" t="s">
        <v>1503</v>
      </c>
      <c r="G1070" s="199" t="s">
        <v>245</v>
      </c>
      <c r="H1070" s="200">
        <v>8.2420000000000009</v>
      </c>
      <c r="I1070" s="201"/>
      <c r="J1070" s="200">
        <f>ROUND(I1070*H1070,3)</f>
        <v>0</v>
      </c>
      <c r="K1070" s="198" t="s">
        <v>0</v>
      </c>
      <c r="L1070" s="202"/>
      <c r="M1070" s="203" t="s">
        <v>0</v>
      </c>
      <c r="N1070" s="204" t="s">
        <v>39</v>
      </c>
      <c r="O1070" s="55"/>
      <c r="P1070" s="167">
        <f>O1070*H1070</f>
        <v>0</v>
      </c>
      <c r="Q1070" s="167">
        <v>2.2499999999999998E-3</v>
      </c>
      <c r="R1070" s="167">
        <f>Q1070*H1070</f>
        <v>1.8544500000000002E-2</v>
      </c>
      <c r="S1070" s="167">
        <v>0</v>
      </c>
      <c r="T1070" s="168">
        <f>S1070*H1070</f>
        <v>0</v>
      </c>
      <c r="AR1070" s="169" t="s">
        <v>407</v>
      </c>
      <c r="AT1070" s="169" t="s">
        <v>301</v>
      </c>
      <c r="AU1070" s="169" t="s">
        <v>88</v>
      </c>
      <c r="AY1070" s="17" t="s">
        <v>222</v>
      </c>
      <c r="BE1070" s="170">
        <f>IF(N1070="základná",J1070,0)</f>
        <v>0</v>
      </c>
      <c r="BF1070" s="170">
        <f>IF(N1070="znížená",J1070,0)</f>
        <v>0</v>
      </c>
      <c r="BG1070" s="170">
        <f>IF(N1070="zákl. prenesená",J1070,0)</f>
        <v>0</v>
      </c>
      <c r="BH1070" s="170">
        <f>IF(N1070="zníž. prenesená",J1070,0)</f>
        <v>0</v>
      </c>
      <c r="BI1070" s="170">
        <f>IF(N1070="nulová",J1070,0)</f>
        <v>0</v>
      </c>
      <c r="BJ1070" s="17" t="s">
        <v>88</v>
      </c>
      <c r="BK1070" s="171">
        <f>ROUND(I1070*H1070,3)</f>
        <v>0</v>
      </c>
      <c r="BL1070" s="17" t="s">
        <v>312</v>
      </c>
      <c r="BM1070" s="169" t="s">
        <v>1504</v>
      </c>
    </row>
    <row r="1071" spans="2:65" s="13" customFormat="1" ht="11.25">
      <c r="B1071" s="180"/>
      <c r="D1071" s="173" t="s">
        <v>231</v>
      </c>
      <c r="E1071" s="181" t="s">
        <v>0</v>
      </c>
      <c r="F1071" s="182" t="s">
        <v>1505</v>
      </c>
      <c r="H1071" s="183">
        <v>8.2420000000000009</v>
      </c>
      <c r="I1071" s="184"/>
      <c r="L1071" s="180"/>
      <c r="M1071" s="185"/>
      <c r="N1071" s="186"/>
      <c r="O1071" s="186"/>
      <c r="P1071" s="186"/>
      <c r="Q1071" s="186"/>
      <c r="R1071" s="186"/>
      <c r="S1071" s="186"/>
      <c r="T1071" s="187"/>
      <c r="AT1071" s="181" t="s">
        <v>231</v>
      </c>
      <c r="AU1071" s="181" t="s">
        <v>88</v>
      </c>
      <c r="AV1071" s="13" t="s">
        <v>88</v>
      </c>
      <c r="AW1071" s="13" t="s">
        <v>28</v>
      </c>
      <c r="AX1071" s="13" t="s">
        <v>81</v>
      </c>
      <c r="AY1071" s="181" t="s">
        <v>222</v>
      </c>
    </row>
    <row r="1072" spans="2:65" s="1" customFormat="1" ht="16.5" customHeight="1">
      <c r="B1072" s="158"/>
      <c r="C1072" s="159" t="s">
        <v>1506</v>
      </c>
      <c r="D1072" s="159" t="s">
        <v>224</v>
      </c>
      <c r="E1072" s="160" t="s">
        <v>1507</v>
      </c>
      <c r="F1072" s="161" t="s">
        <v>1508</v>
      </c>
      <c r="G1072" s="162" t="s">
        <v>227</v>
      </c>
      <c r="H1072" s="163">
        <v>32.959000000000003</v>
      </c>
      <c r="I1072" s="164"/>
      <c r="J1072" s="163">
        <f>ROUND(I1072*H1072,3)</f>
        <v>0</v>
      </c>
      <c r="K1072" s="161" t="s">
        <v>0</v>
      </c>
      <c r="L1072" s="32"/>
      <c r="M1072" s="165" t="s">
        <v>0</v>
      </c>
      <c r="N1072" s="166" t="s">
        <v>39</v>
      </c>
      <c r="O1072" s="55"/>
      <c r="P1072" s="167">
        <f>O1072*H1072</f>
        <v>0</v>
      </c>
      <c r="Q1072" s="167">
        <v>4.0000000000000001E-3</v>
      </c>
      <c r="R1072" s="167">
        <f>Q1072*H1072</f>
        <v>0.13183600000000001</v>
      </c>
      <c r="S1072" s="167">
        <v>0</v>
      </c>
      <c r="T1072" s="168">
        <f>S1072*H1072</f>
        <v>0</v>
      </c>
      <c r="AR1072" s="169" t="s">
        <v>312</v>
      </c>
      <c r="AT1072" s="169" t="s">
        <v>224</v>
      </c>
      <c r="AU1072" s="169" t="s">
        <v>88</v>
      </c>
      <c r="AY1072" s="17" t="s">
        <v>222</v>
      </c>
      <c r="BE1072" s="170">
        <f>IF(N1072="základná",J1072,0)</f>
        <v>0</v>
      </c>
      <c r="BF1072" s="170">
        <f>IF(N1072="znížená",J1072,0)</f>
        <v>0</v>
      </c>
      <c r="BG1072" s="170">
        <f>IF(N1072="zákl. prenesená",J1072,0)</f>
        <v>0</v>
      </c>
      <c r="BH1072" s="170">
        <f>IF(N1072="zníž. prenesená",J1072,0)</f>
        <v>0</v>
      </c>
      <c r="BI1072" s="170">
        <f>IF(N1072="nulová",J1072,0)</f>
        <v>0</v>
      </c>
      <c r="BJ1072" s="17" t="s">
        <v>88</v>
      </c>
      <c r="BK1072" s="171">
        <f>ROUND(I1072*H1072,3)</f>
        <v>0</v>
      </c>
      <c r="BL1072" s="17" t="s">
        <v>312</v>
      </c>
      <c r="BM1072" s="169" t="s">
        <v>1509</v>
      </c>
    </row>
    <row r="1073" spans="2:65" s="12" customFormat="1" ht="11.25">
      <c r="B1073" s="172"/>
      <c r="D1073" s="173" t="s">
        <v>231</v>
      </c>
      <c r="E1073" s="174" t="s">
        <v>0</v>
      </c>
      <c r="F1073" s="175" t="s">
        <v>1402</v>
      </c>
      <c r="H1073" s="174" t="s">
        <v>0</v>
      </c>
      <c r="I1073" s="176"/>
      <c r="L1073" s="172"/>
      <c r="M1073" s="177"/>
      <c r="N1073" s="178"/>
      <c r="O1073" s="178"/>
      <c r="P1073" s="178"/>
      <c r="Q1073" s="178"/>
      <c r="R1073" s="178"/>
      <c r="S1073" s="178"/>
      <c r="T1073" s="179"/>
      <c r="AT1073" s="174" t="s">
        <v>231</v>
      </c>
      <c r="AU1073" s="174" t="s">
        <v>88</v>
      </c>
      <c r="AV1073" s="12" t="s">
        <v>81</v>
      </c>
      <c r="AW1073" s="12" t="s">
        <v>28</v>
      </c>
      <c r="AX1073" s="12" t="s">
        <v>73</v>
      </c>
      <c r="AY1073" s="174" t="s">
        <v>222</v>
      </c>
    </row>
    <row r="1074" spans="2:65" s="13" customFormat="1" ht="11.25">
      <c r="B1074" s="180"/>
      <c r="D1074" s="173" t="s">
        <v>231</v>
      </c>
      <c r="E1074" s="181" t="s">
        <v>0</v>
      </c>
      <c r="F1074" s="182" t="s">
        <v>1510</v>
      </c>
      <c r="H1074" s="183">
        <v>32.959000000000003</v>
      </c>
      <c r="I1074" s="184"/>
      <c r="L1074" s="180"/>
      <c r="M1074" s="185"/>
      <c r="N1074" s="186"/>
      <c r="O1074" s="186"/>
      <c r="P1074" s="186"/>
      <c r="Q1074" s="186"/>
      <c r="R1074" s="186"/>
      <c r="S1074" s="186"/>
      <c r="T1074" s="187"/>
      <c r="AT1074" s="181" t="s">
        <v>231</v>
      </c>
      <c r="AU1074" s="181" t="s">
        <v>88</v>
      </c>
      <c r="AV1074" s="13" t="s">
        <v>88</v>
      </c>
      <c r="AW1074" s="13" t="s">
        <v>28</v>
      </c>
      <c r="AX1074" s="13" t="s">
        <v>73</v>
      </c>
      <c r="AY1074" s="181" t="s">
        <v>222</v>
      </c>
    </row>
    <row r="1075" spans="2:65" s="14" customFormat="1" ht="11.25">
      <c r="B1075" s="188"/>
      <c r="D1075" s="173" t="s">
        <v>231</v>
      </c>
      <c r="E1075" s="189" t="s">
        <v>104</v>
      </c>
      <c r="F1075" s="190" t="s">
        <v>238</v>
      </c>
      <c r="H1075" s="191">
        <v>32.959000000000003</v>
      </c>
      <c r="I1075" s="192"/>
      <c r="L1075" s="188"/>
      <c r="M1075" s="193"/>
      <c r="N1075" s="194"/>
      <c r="O1075" s="194"/>
      <c r="P1075" s="194"/>
      <c r="Q1075" s="194"/>
      <c r="R1075" s="194"/>
      <c r="S1075" s="194"/>
      <c r="T1075" s="195"/>
      <c r="AT1075" s="189" t="s">
        <v>231</v>
      </c>
      <c r="AU1075" s="189" t="s">
        <v>88</v>
      </c>
      <c r="AV1075" s="14" t="s">
        <v>229</v>
      </c>
      <c r="AW1075" s="14" t="s">
        <v>28</v>
      </c>
      <c r="AX1075" s="14" t="s">
        <v>81</v>
      </c>
      <c r="AY1075" s="189" t="s">
        <v>222</v>
      </c>
    </row>
    <row r="1076" spans="2:65" s="1" customFormat="1" ht="16.5" customHeight="1">
      <c r="B1076" s="158"/>
      <c r="C1076" s="196" t="s">
        <v>1511</v>
      </c>
      <c r="D1076" s="196" t="s">
        <v>301</v>
      </c>
      <c r="E1076" s="197" t="s">
        <v>1488</v>
      </c>
      <c r="F1076" s="198" t="s">
        <v>1489</v>
      </c>
      <c r="G1076" s="199" t="s">
        <v>227</v>
      </c>
      <c r="H1076" s="200">
        <v>33.618000000000002</v>
      </c>
      <c r="I1076" s="201"/>
      <c r="J1076" s="200">
        <f>ROUND(I1076*H1076,3)</f>
        <v>0</v>
      </c>
      <c r="K1076" s="198" t="s">
        <v>0</v>
      </c>
      <c r="L1076" s="202"/>
      <c r="M1076" s="203" t="s">
        <v>0</v>
      </c>
      <c r="N1076" s="204" t="s">
        <v>39</v>
      </c>
      <c r="O1076" s="55"/>
      <c r="P1076" s="167">
        <f>O1076*H1076</f>
        <v>0</v>
      </c>
      <c r="Q1076" s="167">
        <v>2.2499999999999998E-3</v>
      </c>
      <c r="R1076" s="167">
        <f>Q1076*H1076</f>
        <v>7.5640499999999999E-2</v>
      </c>
      <c r="S1076" s="167">
        <v>0</v>
      </c>
      <c r="T1076" s="168">
        <f>S1076*H1076</f>
        <v>0</v>
      </c>
      <c r="AR1076" s="169" t="s">
        <v>407</v>
      </c>
      <c r="AT1076" s="169" t="s">
        <v>301</v>
      </c>
      <c r="AU1076" s="169" t="s">
        <v>88</v>
      </c>
      <c r="AY1076" s="17" t="s">
        <v>222</v>
      </c>
      <c r="BE1076" s="170">
        <f>IF(N1076="základná",J1076,0)</f>
        <v>0</v>
      </c>
      <c r="BF1076" s="170">
        <f>IF(N1076="znížená",J1076,0)</f>
        <v>0</v>
      </c>
      <c r="BG1076" s="170">
        <f>IF(N1076="zákl. prenesená",J1076,0)</f>
        <v>0</v>
      </c>
      <c r="BH1076" s="170">
        <f>IF(N1076="zníž. prenesená",J1076,0)</f>
        <v>0</v>
      </c>
      <c r="BI1076" s="170">
        <f>IF(N1076="nulová",J1076,0)</f>
        <v>0</v>
      </c>
      <c r="BJ1076" s="17" t="s">
        <v>88</v>
      </c>
      <c r="BK1076" s="171">
        <f>ROUND(I1076*H1076,3)</f>
        <v>0</v>
      </c>
      <c r="BL1076" s="17" t="s">
        <v>312</v>
      </c>
      <c r="BM1076" s="169" t="s">
        <v>1512</v>
      </c>
    </row>
    <row r="1077" spans="2:65" s="13" customFormat="1" ht="11.25">
      <c r="B1077" s="180"/>
      <c r="D1077" s="173" t="s">
        <v>231</v>
      </c>
      <c r="E1077" s="181" t="s">
        <v>0</v>
      </c>
      <c r="F1077" s="182" t="s">
        <v>1513</v>
      </c>
      <c r="H1077" s="183">
        <v>33.618000000000002</v>
      </c>
      <c r="I1077" s="184"/>
      <c r="L1077" s="180"/>
      <c r="M1077" s="185"/>
      <c r="N1077" s="186"/>
      <c r="O1077" s="186"/>
      <c r="P1077" s="186"/>
      <c r="Q1077" s="186"/>
      <c r="R1077" s="186"/>
      <c r="S1077" s="186"/>
      <c r="T1077" s="187"/>
      <c r="AT1077" s="181" t="s">
        <v>231</v>
      </c>
      <c r="AU1077" s="181" t="s">
        <v>88</v>
      </c>
      <c r="AV1077" s="13" t="s">
        <v>88</v>
      </c>
      <c r="AW1077" s="13" t="s">
        <v>28</v>
      </c>
      <c r="AX1077" s="13" t="s">
        <v>81</v>
      </c>
      <c r="AY1077" s="181" t="s">
        <v>222</v>
      </c>
    </row>
    <row r="1078" spans="2:65" s="1" customFormat="1" ht="24" customHeight="1">
      <c r="B1078" s="158"/>
      <c r="C1078" s="159" t="s">
        <v>1514</v>
      </c>
      <c r="D1078" s="159" t="s">
        <v>224</v>
      </c>
      <c r="E1078" s="160" t="s">
        <v>1515</v>
      </c>
      <c r="F1078" s="161" t="s">
        <v>1516</v>
      </c>
      <c r="G1078" s="162" t="s">
        <v>1361</v>
      </c>
      <c r="H1078" s="164"/>
      <c r="I1078" s="164"/>
      <c r="J1078" s="163">
        <f>ROUND(I1078*H1078,3)</f>
        <v>0</v>
      </c>
      <c r="K1078" s="161" t="s">
        <v>228</v>
      </c>
      <c r="L1078" s="32"/>
      <c r="M1078" s="165" t="s">
        <v>0</v>
      </c>
      <c r="N1078" s="166" t="s">
        <v>39</v>
      </c>
      <c r="O1078" s="55"/>
      <c r="P1078" s="167">
        <f>O1078*H1078</f>
        <v>0</v>
      </c>
      <c r="Q1078" s="167">
        <v>0</v>
      </c>
      <c r="R1078" s="167">
        <f>Q1078*H1078</f>
        <v>0</v>
      </c>
      <c r="S1078" s="167">
        <v>0</v>
      </c>
      <c r="T1078" s="168">
        <f>S1078*H1078</f>
        <v>0</v>
      </c>
      <c r="AR1078" s="169" t="s">
        <v>312</v>
      </c>
      <c r="AT1078" s="169" t="s">
        <v>224</v>
      </c>
      <c r="AU1078" s="169" t="s">
        <v>88</v>
      </c>
      <c r="AY1078" s="17" t="s">
        <v>222</v>
      </c>
      <c r="BE1078" s="170">
        <f>IF(N1078="základná",J1078,0)</f>
        <v>0</v>
      </c>
      <c r="BF1078" s="170">
        <f>IF(N1078="znížená",J1078,0)</f>
        <v>0</v>
      </c>
      <c r="BG1078" s="170">
        <f>IF(N1078="zákl. prenesená",J1078,0)</f>
        <v>0</v>
      </c>
      <c r="BH1078" s="170">
        <f>IF(N1078="zníž. prenesená",J1078,0)</f>
        <v>0</v>
      </c>
      <c r="BI1078" s="170">
        <f>IF(N1078="nulová",J1078,0)</f>
        <v>0</v>
      </c>
      <c r="BJ1078" s="17" t="s">
        <v>88</v>
      </c>
      <c r="BK1078" s="171">
        <f>ROUND(I1078*H1078,3)</f>
        <v>0</v>
      </c>
      <c r="BL1078" s="17" t="s">
        <v>312</v>
      </c>
      <c r="BM1078" s="169" t="s">
        <v>1517</v>
      </c>
    </row>
    <row r="1079" spans="2:65" s="11" customFormat="1" ht="22.9" customHeight="1">
      <c r="B1079" s="145"/>
      <c r="D1079" s="146" t="s">
        <v>72</v>
      </c>
      <c r="E1079" s="156" t="s">
        <v>1518</v>
      </c>
      <c r="F1079" s="156" t="s">
        <v>1519</v>
      </c>
      <c r="I1079" s="148"/>
      <c r="J1079" s="157">
        <f>BK1079</f>
        <v>0</v>
      </c>
      <c r="L1079" s="145"/>
      <c r="M1079" s="150"/>
      <c r="N1079" s="151"/>
      <c r="O1079" s="151"/>
      <c r="P1079" s="152">
        <f>SUM(P1080:P1084)</f>
        <v>0</v>
      </c>
      <c r="Q1079" s="151"/>
      <c r="R1079" s="152">
        <f>SUM(R1080:R1084)</f>
        <v>0.17704999999999999</v>
      </c>
      <c r="S1079" s="151"/>
      <c r="T1079" s="153">
        <f>SUM(T1080:T1084)</f>
        <v>0</v>
      </c>
      <c r="AR1079" s="146" t="s">
        <v>88</v>
      </c>
      <c r="AT1079" s="154" t="s">
        <v>72</v>
      </c>
      <c r="AU1079" s="154" t="s">
        <v>81</v>
      </c>
      <c r="AY1079" s="146" t="s">
        <v>222</v>
      </c>
      <c r="BK1079" s="155">
        <f>SUM(BK1080:BK1084)</f>
        <v>0</v>
      </c>
    </row>
    <row r="1080" spans="2:65" s="1" customFormat="1" ht="16.5" customHeight="1">
      <c r="B1080" s="158"/>
      <c r="C1080" s="159" t="s">
        <v>1520</v>
      </c>
      <c r="D1080" s="159" t="s">
        <v>224</v>
      </c>
      <c r="E1080" s="160" t="s">
        <v>1521</v>
      </c>
      <c r="F1080" s="161" t="s">
        <v>1522</v>
      </c>
      <c r="G1080" s="162" t="s">
        <v>400</v>
      </c>
      <c r="H1080" s="163">
        <v>4</v>
      </c>
      <c r="I1080" s="164"/>
      <c r="J1080" s="163">
        <f>ROUND(I1080*H1080,3)</f>
        <v>0</v>
      </c>
      <c r="K1080" s="161" t="s">
        <v>228</v>
      </c>
      <c r="L1080" s="32"/>
      <c r="M1080" s="165" t="s">
        <v>0</v>
      </c>
      <c r="N1080" s="166" t="s">
        <v>39</v>
      </c>
      <c r="O1080" s="55"/>
      <c r="P1080" s="167">
        <f>O1080*H1080</f>
        <v>0</v>
      </c>
      <c r="Q1080" s="167">
        <v>0</v>
      </c>
      <c r="R1080" s="167">
        <f>Q1080*H1080</f>
        <v>0</v>
      </c>
      <c r="S1080" s="167">
        <v>0</v>
      </c>
      <c r="T1080" s="168">
        <f>S1080*H1080</f>
        <v>0</v>
      </c>
      <c r="AR1080" s="169" t="s">
        <v>312</v>
      </c>
      <c r="AT1080" s="169" t="s">
        <v>224</v>
      </c>
      <c r="AU1080" s="169" t="s">
        <v>88</v>
      </c>
      <c r="AY1080" s="17" t="s">
        <v>222</v>
      </c>
      <c r="BE1080" s="170">
        <f>IF(N1080="základná",J1080,0)</f>
        <v>0</v>
      </c>
      <c r="BF1080" s="170">
        <f>IF(N1080="znížená",J1080,0)</f>
        <v>0</v>
      </c>
      <c r="BG1080" s="170">
        <f>IF(N1080="zákl. prenesená",J1080,0)</f>
        <v>0</v>
      </c>
      <c r="BH1080" s="170">
        <f>IF(N1080="zníž. prenesená",J1080,0)</f>
        <v>0</v>
      </c>
      <c r="BI1080" s="170">
        <f>IF(N1080="nulová",J1080,0)</f>
        <v>0</v>
      </c>
      <c r="BJ1080" s="17" t="s">
        <v>88</v>
      </c>
      <c r="BK1080" s="171">
        <f>ROUND(I1080*H1080,3)</f>
        <v>0</v>
      </c>
      <c r="BL1080" s="17" t="s">
        <v>312</v>
      </c>
      <c r="BM1080" s="169" t="s">
        <v>1523</v>
      </c>
    </row>
    <row r="1081" spans="2:65" s="13" customFormat="1" ht="11.25">
      <c r="B1081" s="180"/>
      <c r="D1081" s="173" t="s">
        <v>231</v>
      </c>
      <c r="E1081" s="181" t="s">
        <v>0</v>
      </c>
      <c r="F1081" s="182" t="s">
        <v>229</v>
      </c>
      <c r="H1081" s="183">
        <v>4</v>
      </c>
      <c r="I1081" s="184"/>
      <c r="L1081" s="180"/>
      <c r="M1081" s="185"/>
      <c r="N1081" s="186"/>
      <c r="O1081" s="186"/>
      <c r="P1081" s="186"/>
      <c r="Q1081" s="186"/>
      <c r="R1081" s="186"/>
      <c r="S1081" s="186"/>
      <c r="T1081" s="187"/>
      <c r="AT1081" s="181" t="s">
        <v>231</v>
      </c>
      <c r="AU1081" s="181" t="s">
        <v>88</v>
      </c>
      <c r="AV1081" s="13" t="s">
        <v>88</v>
      </c>
      <c r="AW1081" s="13" t="s">
        <v>28</v>
      </c>
      <c r="AX1081" s="13" t="s">
        <v>81</v>
      </c>
      <c r="AY1081" s="181" t="s">
        <v>222</v>
      </c>
    </row>
    <row r="1082" spans="2:65" s="1" customFormat="1" ht="16.5" customHeight="1">
      <c r="B1082" s="158"/>
      <c r="C1082" s="196" t="s">
        <v>1524</v>
      </c>
      <c r="D1082" s="196" t="s">
        <v>301</v>
      </c>
      <c r="E1082" s="197" t="s">
        <v>1525</v>
      </c>
      <c r="F1082" s="198" t="s">
        <v>1526</v>
      </c>
      <c r="G1082" s="199" t="s">
        <v>400</v>
      </c>
      <c r="H1082" s="200">
        <v>3</v>
      </c>
      <c r="I1082" s="201"/>
      <c r="J1082" s="200">
        <f>ROUND(I1082*H1082,3)</f>
        <v>0</v>
      </c>
      <c r="K1082" s="198" t="s">
        <v>228</v>
      </c>
      <c r="L1082" s="202"/>
      <c r="M1082" s="203" t="s">
        <v>0</v>
      </c>
      <c r="N1082" s="204" t="s">
        <v>39</v>
      </c>
      <c r="O1082" s="55"/>
      <c r="P1082" s="167">
        <f>O1082*H1082</f>
        <v>0</v>
      </c>
      <c r="Q1082" s="167">
        <v>5.1909999999999998E-2</v>
      </c>
      <c r="R1082" s="167">
        <f>Q1082*H1082</f>
        <v>0.15572999999999998</v>
      </c>
      <c r="S1082" s="167">
        <v>0</v>
      </c>
      <c r="T1082" s="168">
        <f>S1082*H1082</f>
        <v>0</v>
      </c>
      <c r="AR1082" s="169" t="s">
        <v>407</v>
      </c>
      <c r="AT1082" s="169" t="s">
        <v>301</v>
      </c>
      <c r="AU1082" s="169" t="s">
        <v>88</v>
      </c>
      <c r="AY1082" s="17" t="s">
        <v>222</v>
      </c>
      <c r="BE1082" s="170">
        <f>IF(N1082="základná",J1082,0)</f>
        <v>0</v>
      </c>
      <c r="BF1082" s="170">
        <f>IF(N1082="znížená",J1082,0)</f>
        <v>0</v>
      </c>
      <c r="BG1082" s="170">
        <f>IF(N1082="zákl. prenesená",J1082,0)</f>
        <v>0</v>
      </c>
      <c r="BH1082" s="170">
        <f>IF(N1082="zníž. prenesená",J1082,0)</f>
        <v>0</v>
      </c>
      <c r="BI1082" s="170">
        <f>IF(N1082="nulová",J1082,0)</f>
        <v>0</v>
      </c>
      <c r="BJ1082" s="17" t="s">
        <v>88</v>
      </c>
      <c r="BK1082" s="171">
        <f>ROUND(I1082*H1082,3)</f>
        <v>0</v>
      </c>
      <c r="BL1082" s="17" t="s">
        <v>312</v>
      </c>
      <c r="BM1082" s="169" t="s">
        <v>1527</v>
      </c>
    </row>
    <row r="1083" spans="2:65" s="1" customFormat="1" ht="16.5" customHeight="1">
      <c r="B1083" s="158"/>
      <c r="C1083" s="196" t="s">
        <v>1528</v>
      </c>
      <c r="D1083" s="196" t="s">
        <v>301</v>
      </c>
      <c r="E1083" s="197" t="s">
        <v>1529</v>
      </c>
      <c r="F1083" s="198" t="s">
        <v>1530</v>
      </c>
      <c r="G1083" s="199" t="s">
        <v>400</v>
      </c>
      <c r="H1083" s="200">
        <v>1</v>
      </c>
      <c r="I1083" s="201"/>
      <c r="J1083" s="200">
        <f>ROUND(I1083*H1083,3)</f>
        <v>0</v>
      </c>
      <c r="K1083" s="198" t="s">
        <v>228</v>
      </c>
      <c r="L1083" s="202"/>
      <c r="M1083" s="203" t="s">
        <v>0</v>
      </c>
      <c r="N1083" s="204" t="s">
        <v>39</v>
      </c>
      <c r="O1083" s="55"/>
      <c r="P1083" s="167">
        <f>O1083*H1083</f>
        <v>0</v>
      </c>
      <c r="Q1083" s="167">
        <v>2.1319999999999999E-2</v>
      </c>
      <c r="R1083" s="167">
        <f>Q1083*H1083</f>
        <v>2.1319999999999999E-2</v>
      </c>
      <c r="S1083" s="167">
        <v>0</v>
      </c>
      <c r="T1083" s="168">
        <f>S1083*H1083</f>
        <v>0</v>
      </c>
      <c r="AR1083" s="169" t="s">
        <v>407</v>
      </c>
      <c r="AT1083" s="169" t="s">
        <v>301</v>
      </c>
      <c r="AU1083" s="169" t="s">
        <v>88</v>
      </c>
      <c r="AY1083" s="17" t="s">
        <v>222</v>
      </c>
      <c r="BE1083" s="170">
        <f>IF(N1083="základná",J1083,0)</f>
        <v>0</v>
      </c>
      <c r="BF1083" s="170">
        <f>IF(N1083="znížená",J1083,0)</f>
        <v>0</v>
      </c>
      <c r="BG1083" s="170">
        <f>IF(N1083="zákl. prenesená",J1083,0)</f>
        <v>0</v>
      </c>
      <c r="BH1083" s="170">
        <f>IF(N1083="zníž. prenesená",J1083,0)</f>
        <v>0</v>
      </c>
      <c r="BI1083" s="170">
        <f>IF(N1083="nulová",J1083,0)</f>
        <v>0</v>
      </c>
      <c r="BJ1083" s="17" t="s">
        <v>88</v>
      </c>
      <c r="BK1083" s="171">
        <f>ROUND(I1083*H1083,3)</f>
        <v>0</v>
      </c>
      <c r="BL1083" s="17" t="s">
        <v>312</v>
      </c>
      <c r="BM1083" s="169" t="s">
        <v>1531</v>
      </c>
    </row>
    <row r="1084" spans="2:65" s="1" customFormat="1" ht="24" customHeight="1">
      <c r="B1084" s="158"/>
      <c r="C1084" s="159" t="s">
        <v>1532</v>
      </c>
      <c r="D1084" s="159" t="s">
        <v>224</v>
      </c>
      <c r="E1084" s="160" t="s">
        <v>1533</v>
      </c>
      <c r="F1084" s="161" t="s">
        <v>1534</v>
      </c>
      <c r="G1084" s="162" t="s">
        <v>1361</v>
      </c>
      <c r="H1084" s="164"/>
      <c r="I1084" s="164"/>
      <c r="J1084" s="163">
        <f>ROUND(I1084*H1084,3)</f>
        <v>0</v>
      </c>
      <c r="K1084" s="161" t="s">
        <v>228</v>
      </c>
      <c r="L1084" s="32"/>
      <c r="M1084" s="165" t="s">
        <v>0</v>
      </c>
      <c r="N1084" s="166" t="s">
        <v>39</v>
      </c>
      <c r="O1084" s="55"/>
      <c r="P1084" s="167">
        <f>O1084*H1084</f>
        <v>0</v>
      </c>
      <c r="Q1084" s="167">
        <v>0</v>
      </c>
      <c r="R1084" s="167">
        <f>Q1084*H1084</f>
        <v>0</v>
      </c>
      <c r="S1084" s="167">
        <v>0</v>
      </c>
      <c r="T1084" s="168">
        <f>S1084*H1084</f>
        <v>0</v>
      </c>
      <c r="AR1084" s="169" t="s">
        <v>312</v>
      </c>
      <c r="AT1084" s="169" t="s">
        <v>224</v>
      </c>
      <c r="AU1084" s="169" t="s">
        <v>88</v>
      </c>
      <c r="AY1084" s="17" t="s">
        <v>222</v>
      </c>
      <c r="BE1084" s="170">
        <f>IF(N1084="základná",J1084,0)</f>
        <v>0</v>
      </c>
      <c r="BF1084" s="170">
        <f>IF(N1084="znížená",J1084,0)</f>
        <v>0</v>
      </c>
      <c r="BG1084" s="170">
        <f>IF(N1084="zákl. prenesená",J1084,0)</f>
        <v>0</v>
      </c>
      <c r="BH1084" s="170">
        <f>IF(N1084="zníž. prenesená",J1084,0)</f>
        <v>0</v>
      </c>
      <c r="BI1084" s="170">
        <f>IF(N1084="nulová",J1084,0)</f>
        <v>0</v>
      </c>
      <c r="BJ1084" s="17" t="s">
        <v>88</v>
      </c>
      <c r="BK1084" s="171">
        <f>ROUND(I1084*H1084,3)</f>
        <v>0</v>
      </c>
      <c r="BL1084" s="17" t="s">
        <v>312</v>
      </c>
      <c r="BM1084" s="169" t="s">
        <v>1535</v>
      </c>
    </row>
    <row r="1085" spans="2:65" s="11" customFormat="1" ht="22.9" customHeight="1">
      <c r="B1085" s="145"/>
      <c r="D1085" s="146" t="s">
        <v>72</v>
      </c>
      <c r="E1085" s="156" t="s">
        <v>1536</v>
      </c>
      <c r="F1085" s="156" t="s">
        <v>1537</v>
      </c>
      <c r="I1085" s="148"/>
      <c r="J1085" s="157">
        <f>BK1085</f>
        <v>0</v>
      </c>
      <c r="L1085" s="145"/>
      <c r="M1085" s="150"/>
      <c r="N1085" s="151"/>
      <c r="O1085" s="151"/>
      <c r="P1085" s="152">
        <f>SUM(P1086:P1120)</f>
        <v>0</v>
      </c>
      <c r="Q1085" s="151"/>
      <c r="R1085" s="152">
        <f>SUM(R1086:R1120)</f>
        <v>0.58437300000000003</v>
      </c>
      <c r="S1085" s="151"/>
      <c r="T1085" s="153">
        <f>SUM(T1086:T1120)</f>
        <v>0.18180249999999998</v>
      </c>
      <c r="AR1085" s="146" t="s">
        <v>88</v>
      </c>
      <c r="AT1085" s="154" t="s">
        <v>72</v>
      </c>
      <c r="AU1085" s="154" t="s">
        <v>81</v>
      </c>
      <c r="AY1085" s="146" t="s">
        <v>222</v>
      </c>
      <c r="BK1085" s="155">
        <f>SUM(BK1086:BK1120)</f>
        <v>0</v>
      </c>
    </row>
    <row r="1086" spans="2:65" s="1" customFormat="1" ht="36" customHeight="1">
      <c r="B1086" s="158"/>
      <c r="C1086" s="159" t="s">
        <v>1538</v>
      </c>
      <c r="D1086" s="159" t="s">
        <v>224</v>
      </c>
      <c r="E1086" s="160" t="s">
        <v>1539</v>
      </c>
      <c r="F1086" s="161" t="s">
        <v>1540</v>
      </c>
      <c r="G1086" s="162" t="s">
        <v>484</v>
      </c>
      <c r="H1086" s="163">
        <v>10.37</v>
      </c>
      <c r="I1086" s="164"/>
      <c r="J1086" s="163">
        <f>ROUND(I1086*H1086,3)</f>
        <v>0</v>
      </c>
      <c r="K1086" s="161" t="s">
        <v>228</v>
      </c>
      <c r="L1086" s="32"/>
      <c r="M1086" s="165" t="s">
        <v>0</v>
      </c>
      <c r="N1086" s="166" t="s">
        <v>39</v>
      </c>
      <c r="O1086" s="55"/>
      <c r="P1086" s="167">
        <f>O1086*H1086</f>
        <v>0</v>
      </c>
      <c r="Q1086" s="167">
        <v>0</v>
      </c>
      <c r="R1086" s="167">
        <f>Q1086*H1086</f>
        <v>0</v>
      </c>
      <c r="S1086" s="167">
        <v>2.0500000000000002E-3</v>
      </c>
      <c r="T1086" s="168">
        <f>S1086*H1086</f>
        <v>2.12585E-2</v>
      </c>
      <c r="AR1086" s="169" t="s">
        <v>312</v>
      </c>
      <c r="AT1086" s="169" t="s">
        <v>224</v>
      </c>
      <c r="AU1086" s="169" t="s">
        <v>88</v>
      </c>
      <c r="AY1086" s="17" t="s">
        <v>222</v>
      </c>
      <c r="BE1086" s="170">
        <f>IF(N1086="základná",J1086,0)</f>
        <v>0</v>
      </c>
      <c r="BF1086" s="170">
        <f>IF(N1086="znížená",J1086,0)</f>
        <v>0</v>
      </c>
      <c r="BG1086" s="170">
        <f>IF(N1086="zákl. prenesená",J1086,0)</f>
        <v>0</v>
      </c>
      <c r="BH1086" s="170">
        <f>IF(N1086="zníž. prenesená",J1086,0)</f>
        <v>0</v>
      </c>
      <c r="BI1086" s="170">
        <f>IF(N1086="nulová",J1086,0)</f>
        <v>0</v>
      </c>
      <c r="BJ1086" s="17" t="s">
        <v>88</v>
      </c>
      <c r="BK1086" s="171">
        <f>ROUND(I1086*H1086,3)</f>
        <v>0</v>
      </c>
      <c r="BL1086" s="17" t="s">
        <v>312</v>
      </c>
      <c r="BM1086" s="169" t="s">
        <v>1541</v>
      </c>
    </row>
    <row r="1087" spans="2:65" s="12" customFormat="1" ht="11.25">
      <c r="B1087" s="172"/>
      <c r="D1087" s="173" t="s">
        <v>231</v>
      </c>
      <c r="E1087" s="174" t="s">
        <v>0</v>
      </c>
      <c r="F1087" s="175" t="s">
        <v>1542</v>
      </c>
      <c r="H1087" s="174" t="s">
        <v>0</v>
      </c>
      <c r="I1087" s="176"/>
      <c r="L1087" s="172"/>
      <c r="M1087" s="177"/>
      <c r="N1087" s="178"/>
      <c r="O1087" s="178"/>
      <c r="P1087" s="178"/>
      <c r="Q1087" s="178"/>
      <c r="R1087" s="178"/>
      <c r="S1087" s="178"/>
      <c r="T1087" s="179"/>
      <c r="AT1087" s="174" t="s">
        <v>231</v>
      </c>
      <c r="AU1087" s="174" t="s">
        <v>88</v>
      </c>
      <c r="AV1087" s="12" t="s">
        <v>81</v>
      </c>
      <c r="AW1087" s="12" t="s">
        <v>28</v>
      </c>
      <c r="AX1087" s="12" t="s">
        <v>73</v>
      </c>
      <c r="AY1087" s="174" t="s">
        <v>222</v>
      </c>
    </row>
    <row r="1088" spans="2:65" s="13" customFormat="1" ht="11.25">
      <c r="B1088" s="180"/>
      <c r="D1088" s="173" t="s">
        <v>231</v>
      </c>
      <c r="E1088" s="181" t="s">
        <v>0</v>
      </c>
      <c r="F1088" s="182" t="s">
        <v>1543</v>
      </c>
      <c r="H1088" s="183">
        <v>10.37</v>
      </c>
      <c r="I1088" s="184"/>
      <c r="L1088" s="180"/>
      <c r="M1088" s="185"/>
      <c r="N1088" s="186"/>
      <c r="O1088" s="186"/>
      <c r="P1088" s="186"/>
      <c r="Q1088" s="186"/>
      <c r="R1088" s="186"/>
      <c r="S1088" s="186"/>
      <c r="T1088" s="187"/>
      <c r="AT1088" s="181" t="s">
        <v>231</v>
      </c>
      <c r="AU1088" s="181" t="s">
        <v>88</v>
      </c>
      <c r="AV1088" s="13" t="s">
        <v>88</v>
      </c>
      <c r="AW1088" s="13" t="s">
        <v>28</v>
      </c>
      <c r="AX1088" s="13" t="s">
        <v>81</v>
      </c>
      <c r="AY1088" s="181" t="s">
        <v>222</v>
      </c>
    </row>
    <row r="1089" spans="2:65" s="1" customFormat="1" ht="24" customHeight="1">
      <c r="B1089" s="158"/>
      <c r="C1089" s="159" t="s">
        <v>1544</v>
      </c>
      <c r="D1089" s="159" t="s">
        <v>224</v>
      </c>
      <c r="E1089" s="160" t="s">
        <v>1545</v>
      </c>
      <c r="F1089" s="161" t="s">
        <v>1546</v>
      </c>
      <c r="G1089" s="162" t="s">
        <v>484</v>
      </c>
      <c r="H1089" s="163">
        <v>8.1999999999999993</v>
      </c>
      <c r="I1089" s="164"/>
      <c r="J1089" s="163">
        <f>ROUND(I1089*H1089,3)</f>
        <v>0</v>
      </c>
      <c r="K1089" s="161" t="s">
        <v>228</v>
      </c>
      <c r="L1089" s="32"/>
      <c r="M1089" s="165" t="s">
        <v>0</v>
      </c>
      <c r="N1089" s="166" t="s">
        <v>39</v>
      </c>
      <c r="O1089" s="55"/>
      <c r="P1089" s="167">
        <f>O1089*H1089</f>
        <v>0</v>
      </c>
      <c r="Q1089" s="167">
        <v>0</v>
      </c>
      <c r="R1089" s="167">
        <f>Q1089*H1089</f>
        <v>0</v>
      </c>
      <c r="S1089" s="167">
        <v>2.8E-3</v>
      </c>
      <c r="T1089" s="168">
        <f>S1089*H1089</f>
        <v>2.2959999999999998E-2</v>
      </c>
      <c r="AR1089" s="169" t="s">
        <v>312</v>
      </c>
      <c r="AT1089" s="169" t="s">
        <v>224</v>
      </c>
      <c r="AU1089" s="169" t="s">
        <v>88</v>
      </c>
      <c r="AY1089" s="17" t="s">
        <v>222</v>
      </c>
      <c r="BE1089" s="170">
        <f>IF(N1089="základná",J1089,0)</f>
        <v>0</v>
      </c>
      <c r="BF1089" s="170">
        <f>IF(N1089="znížená",J1089,0)</f>
        <v>0</v>
      </c>
      <c r="BG1089" s="170">
        <f>IF(N1089="zákl. prenesená",J1089,0)</f>
        <v>0</v>
      </c>
      <c r="BH1089" s="170">
        <f>IF(N1089="zníž. prenesená",J1089,0)</f>
        <v>0</v>
      </c>
      <c r="BI1089" s="170">
        <f>IF(N1089="nulová",J1089,0)</f>
        <v>0</v>
      </c>
      <c r="BJ1089" s="17" t="s">
        <v>88</v>
      </c>
      <c r="BK1089" s="171">
        <f>ROUND(I1089*H1089,3)</f>
        <v>0</v>
      </c>
      <c r="BL1089" s="17" t="s">
        <v>312</v>
      </c>
      <c r="BM1089" s="169" t="s">
        <v>1547</v>
      </c>
    </row>
    <row r="1090" spans="2:65" s="12" customFormat="1" ht="11.25">
      <c r="B1090" s="172"/>
      <c r="D1090" s="173" t="s">
        <v>231</v>
      </c>
      <c r="E1090" s="174" t="s">
        <v>0</v>
      </c>
      <c r="F1090" s="175" t="s">
        <v>1542</v>
      </c>
      <c r="H1090" s="174" t="s">
        <v>0</v>
      </c>
      <c r="I1090" s="176"/>
      <c r="L1090" s="172"/>
      <c r="M1090" s="177"/>
      <c r="N1090" s="178"/>
      <c r="O1090" s="178"/>
      <c r="P1090" s="178"/>
      <c r="Q1090" s="178"/>
      <c r="R1090" s="178"/>
      <c r="S1090" s="178"/>
      <c r="T1090" s="179"/>
      <c r="AT1090" s="174" t="s">
        <v>231</v>
      </c>
      <c r="AU1090" s="174" t="s">
        <v>88</v>
      </c>
      <c r="AV1090" s="12" t="s">
        <v>81</v>
      </c>
      <c r="AW1090" s="12" t="s">
        <v>28</v>
      </c>
      <c r="AX1090" s="12" t="s">
        <v>73</v>
      </c>
      <c r="AY1090" s="174" t="s">
        <v>222</v>
      </c>
    </row>
    <row r="1091" spans="2:65" s="13" customFormat="1" ht="11.25">
      <c r="B1091" s="180"/>
      <c r="D1091" s="173" t="s">
        <v>231</v>
      </c>
      <c r="E1091" s="181" t="s">
        <v>0</v>
      </c>
      <c r="F1091" s="182" t="s">
        <v>1548</v>
      </c>
      <c r="H1091" s="183">
        <v>8.1999999999999993</v>
      </c>
      <c r="I1091" s="184"/>
      <c r="L1091" s="180"/>
      <c r="M1091" s="185"/>
      <c r="N1091" s="186"/>
      <c r="O1091" s="186"/>
      <c r="P1091" s="186"/>
      <c r="Q1091" s="186"/>
      <c r="R1091" s="186"/>
      <c r="S1091" s="186"/>
      <c r="T1091" s="187"/>
      <c r="AT1091" s="181" t="s">
        <v>231</v>
      </c>
      <c r="AU1091" s="181" t="s">
        <v>88</v>
      </c>
      <c r="AV1091" s="13" t="s">
        <v>88</v>
      </c>
      <c r="AW1091" s="13" t="s">
        <v>28</v>
      </c>
      <c r="AX1091" s="13" t="s">
        <v>81</v>
      </c>
      <c r="AY1091" s="181" t="s">
        <v>222</v>
      </c>
    </row>
    <row r="1092" spans="2:65" s="1" customFormat="1" ht="24" customHeight="1">
      <c r="B1092" s="158"/>
      <c r="C1092" s="159" t="s">
        <v>1549</v>
      </c>
      <c r="D1092" s="159" t="s">
        <v>224</v>
      </c>
      <c r="E1092" s="160" t="s">
        <v>1550</v>
      </c>
      <c r="F1092" s="161" t="s">
        <v>1551</v>
      </c>
      <c r="G1092" s="162" t="s">
        <v>484</v>
      </c>
      <c r="H1092" s="163">
        <v>11.9</v>
      </c>
      <c r="I1092" s="164"/>
      <c r="J1092" s="163">
        <f>ROUND(I1092*H1092,3)</f>
        <v>0</v>
      </c>
      <c r="K1092" s="161" t="s">
        <v>0</v>
      </c>
      <c r="L1092" s="32"/>
      <c r="M1092" s="165" t="s">
        <v>0</v>
      </c>
      <c r="N1092" s="166" t="s">
        <v>39</v>
      </c>
      <c r="O1092" s="55"/>
      <c r="P1092" s="167">
        <f>O1092*H1092</f>
        <v>0</v>
      </c>
      <c r="Q1092" s="167">
        <v>7.6999999999999996E-4</v>
      </c>
      <c r="R1092" s="167">
        <f>Q1092*H1092</f>
        <v>9.1629999999999993E-3</v>
      </c>
      <c r="S1092" s="167">
        <v>0</v>
      </c>
      <c r="T1092" s="168">
        <f>S1092*H1092</f>
        <v>0</v>
      </c>
      <c r="AR1092" s="169" t="s">
        <v>312</v>
      </c>
      <c r="AT1092" s="169" t="s">
        <v>224</v>
      </c>
      <c r="AU1092" s="169" t="s">
        <v>88</v>
      </c>
      <c r="AY1092" s="17" t="s">
        <v>222</v>
      </c>
      <c r="BE1092" s="170">
        <f>IF(N1092="základná",J1092,0)</f>
        <v>0</v>
      </c>
      <c r="BF1092" s="170">
        <f>IF(N1092="znížená",J1092,0)</f>
        <v>0</v>
      </c>
      <c r="BG1092" s="170">
        <f>IF(N1092="zákl. prenesená",J1092,0)</f>
        <v>0</v>
      </c>
      <c r="BH1092" s="170">
        <f>IF(N1092="zníž. prenesená",J1092,0)</f>
        <v>0</v>
      </c>
      <c r="BI1092" s="170">
        <f>IF(N1092="nulová",J1092,0)</f>
        <v>0</v>
      </c>
      <c r="BJ1092" s="17" t="s">
        <v>88</v>
      </c>
      <c r="BK1092" s="171">
        <f>ROUND(I1092*H1092,3)</f>
        <v>0</v>
      </c>
      <c r="BL1092" s="17" t="s">
        <v>312</v>
      </c>
      <c r="BM1092" s="169" t="s">
        <v>1552</v>
      </c>
    </row>
    <row r="1093" spans="2:65" s="13" customFormat="1" ht="11.25">
      <c r="B1093" s="180"/>
      <c r="D1093" s="173" t="s">
        <v>231</v>
      </c>
      <c r="E1093" s="181" t="s">
        <v>0</v>
      </c>
      <c r="F1093" s="182" t="s">
        <v>1553</v>
      </c>
      <c r="H1093" s="183">
        <v>11.9</v>
      </c>
      <c r="I1093" s="184"/>
      <c r="L1093" s="180"/>
      <c r="M1093" s="185"/>
      <c r="N1093" s="186"/>
      <c r="O1093" s="186"/>
      <c r="P1093" s="186"/>
      <c r="Q1093" s="186"/>
      <c r="R1093" s="186"/>
      <c r="S1093" s="186"/>
      <c r="T1093" s="187"/>
      <c r="AT1093" s="181" t="s">
        <v>231</v>
      </c>
      <c r="AU1093" s="181" t="s">
        <v>88</v>
      </c>
      <c r="AV1093" s="13" t="s">
        <v>88</v>
      </c>
      <c r="AW1093" s="13" t="s">
        <v>28</v>
      </c>
      <c r="AX1093" s="13" t="s">
        <v>81</v>
      </c>
      <c r="AY1093" s="181" t="s">
        <v>222</v>
      </c>
    </row>
    <row r="1094" spans="2:65" s="1" customFormat="1" ht="24" customHeight="1">
      <c r="B1094" s="158"/>
      <c r="C1094" s="159" t="s">
        <v>1554</v>
      </c>
      <c r="D1094" s="159" t="s">
        <v>224</v>
      </c>
      <c r="E1094" s="160" t="s">
        <v>1555</v>
      </c>
      <c r="F1094" s="161" t="s">
        <v>1556</v>
      </c>
      <c r="G1094" s="162" t="s">
        <v>484</v>
      </c>
      <c r="H1094" s="163">
        <v>5</v>
      </c>
      <c r="I1094" s="164"/>
      <c r="J1094" s="163">
        <f>ROUND(I1094*H1094,3)</f>
        <v>0</v>
      </c>
      <c r="K1094" s="161" t="s">
        <v>0</v>
      </c>
      <c r="L1094" s="32"/>
      <c r="M1094" s="165" t="s">
        <v>0</v>
      </c>
      <c r="N1094" s="166" t="s">
        <v>39</v>
      </c>
      <c r="O1094" s="55"/>
      <c r="P1094" s="167">
        <f>O1094*H1094</f>
        <v>0</v>
      </c>
      <c r="Q1094" s="167">
        <v>7.6999999999999996E-4</v>
      </c>
      <c r="R1094" s="167">
        <f>Q1094*H1094</f>
        <v>3.8499999999999997E-3</v>
      </c>
      <c r="S1094" s="167">
        <v>0</v>
      </c>
      <c r="T1094" s="168">
        <f>S1094*H1094</f>
        <v>0</v>
      </c>
      <c r="AR1094" s="169" t="s">
        <v>312</v>
      </c>
      <c r="AT1094" s="169" t="s">
        <v>224</v>
      </c>
      <c r="AU1094" s="169" t="s">
        <v>88</v>
      </c>
      <c r="AY1094" s="17" t="s">
        <v>222</v>
      </c>
      <c r="BE1094" s="170">
        <f>IF(N1094="základná",J1094,0)</f>
        <v>0</v>
      </c>
      <c r="BF1094" s="170">
        <f>IF(N1094="znížená",J1094,0)</f>
        <v>0</v>
      </c>
      <c r="BG1094" s="170">
        <f>IF(N1094="zákl. prenesená",J1094,0)</f>
        <v>0</v>
      </c>
      <c r="BH1094" s="170">
        <f>IF(N1094="zníž. prenesená",J1094,0)</f>
        <v>0</v>
      </c>
      <c r="BI1094" s="170">
        <f>IF(N1094="nulová",J1094,0)</f>
        <v>0</v>
      </c>
      <c r="BJ1094" s="17" t="s">
        <v>88</v>
      </c>
      <c r="BK1094" s="171">
        <f>ROUND(I1094*H1094,3)</f>
        <v>0</v>
      </c>
      <c r="BL1094" s="17" t="s">
        <v>312</v>
      </c>
      <c r="BM1094" s="169" t="s">
        <v>1557</v>
      </c>
    </row>
    <row r="1095" spans="2:65" s="13" customFormat="1" ht="11.25">
      <c r="B1095" s="180"/>
      <c r="D1095" s="173" t="s">
        <v>231</v>
      </c>
      <c r="E1095" s="181" t="s">
        <v>0</v>
      </c>
      <c r="F1095" s="182" t="s">
        <v>1558</v>
      </c>
      <c r="H1095" s="183">
        <v>5</v>
      </c>
      <c r="I1095" s="184"/>
      <c r="L1095" s="180"/>
      <c r="M1095" s="185"/>
      <c r="N1095" s="186"/>
      <c r="O1095" s="186"/>
      <c r="P1095" s="186"/>
      <c r="Q1095" s="186"/>
      <c r="R1095" s="186"/>
      <c r="S1095" s="186"/>
      <c r="T1095" s="187"/>
      <c r="AT1095" s="181" t="s">
        <v>231</v>
      </c>
      <c r="AU1095" s="181" t="s">
        <v>88</v>
      </c>
      <c r="AV1095" s="13" t="s">
        <v>88</v>
      </c>
      <c r="AW1095" s="13" t="s">
        <v>28</v>
      </c>
      <c r="AX1095" s="13" t="s">
        <v>81</v>
      </c>
      <c r="AY1095" s="181" t="s">
        <v>222</v>
      </c>
    </row>
    <row r="1096" spans="2:65" s="1" customFormat="1" ht="24" customHeight="1">
      <c r="B1096" s="158"/>
      <c r="C1096" s="159" t="s">
        <v>1559</v>
      </c>
      <c r="D1096" s="159" t="s">
        <v>224</v>
      </c>
      <c r="E1096" s="160" t="s">
        <v>1560</v>
      </c>
      <c r="F1096" s="161" t="s">
        <v>1561</v>
      </c>
      <c r="G1096" s="162" t="s">
        <v>484</v>
      </c>
      <c r="H1096" s="163">
        <v>10.8</v>
      </c>
      <c r="I1096" s="164"/>
      <c r="J1096" s="163">
        <f>ROUND(I1096*H1096,3)</f>
        <v>0</v>
      </c>
      <c r="K1096" s="161" t="s">
        <v>228</v>
      </c>
      <c r="L1096" s="32"/>
      <c r="M1096" s="165" t="s">
        <v>0</v>
      </c>
      <c r="N1096" s="166" t="s">
        <v>39</v>
      </c>
      <c r="O1096" s="55"/>
      <c r="P1096" s="167">
        <f>O1096*H1096</f>
        <v>0</v>
      </c>
      <c r="Q1096" s="167">
        <v>0</v>
      </c>
      <c r="R1096" s="167">
        <f>Q1096*H1096</f>
        <v>0</v>
      </c>
      <c r="S1096" s="167">
        <v>1.3500000000000001E-3</v>
      </c>
      <c r="T1096" s="168">
        <f>S1096*H1096</f>
        <v>1.4580000000000001E-2</v>
      </c>
      <c r="AR1096" s="169" t="s">
        <v>312</v>
      </c>
      <c r="AT1096" s="169" t="s">
        <v>224</v>
      </c>
      <c r="AU1096" s="169" t="s">
        <v>88</v>
      </c>
      <c r="AY1096" s="17" t="s">
        <v>222</v>
      </c>
      <c r="BE1096" s="170">
        <f>IF(N1096="základná",J1096,0)</f>
        <v>0</v>
      </c>
      <c r="BF1096" s="170">
        <f>IF(N1096="znížená",J1096,0)</f>
        <v>0</v>
      </c>
      <c r="BG1096" s="170">
        <f>IF(N1096="zákl. prenesená",J1096,0)</f>
        <v>0</v>
      </c>
      <c r="BH1096" s="170">
        <f>IF(N1096="zníž. prenesená",J1096,0)</f>
        <v>0</v>
      </c>
      <c r="BI1096" s="170">
        <f>IF(N1096="nulová",J1096,0)</f>
        <v>0</v>
      </c>
      <c r="BJ1096" s="17" t="s">
        <v>88</v>
      </c>
      <c r="BK1096" s="171">
        <f>ROUND(I1096*H1096,3)</f>
        <v>0</v>
      </c>
      <c r="BL1096" s="17" t="s">
        <v>312</v>
      </c>
      <c r="BM1096" s="169" t="s">
        <v>1562</v>
      </c>
    </row>
    <row r="1097" spans="2:65" s="12" customFormat="1" ht="11.25">
      <c r="B1097" s="172"/>
      <c r="D1097" s="173" t="s">
        <v>231</v>
      </c>
      <c r="E1097" s="174" t="s">
        <v>0</v>
      </c>
      <c r="F1097" s="175" t="s">
        <v>1183</v>
      </c>
      <c r="H1097" s="174" t="s">
        <v>0</v>
      </c>
      <c r="I1097" s="176"/>
      <c r="L1097" s="172"/>
      <c r="M1097" s="177"/>
      <c r="N1097" s="178"/>
      <c r="O1097" s="178"/>
      <c r="P1097" s="178"/>
      <c r="Q1097" s="178"/>
      <c r="R1097" s="178"/>
      <c r="S1097" s="178"/>
      <c r="T1097" s="179"/>
      <c r="AT1097" s="174" t="s">
        <v>231</v>
      </c>
      <c r="AU1097" s="174" t="s">
        <v>88</v>
      </c>
      <c r="AV1097" s="12" t="s">
        <v>81</v>
      </c>
      <c r="AW1097" s="12" t="s">
        <v>28</v>
      </c>
      <c r="AX1097" s="12" t="s">
        <v>73</v>
      </c>
      <c r="AY1097" s="174" t="s">
        <v>222</v>
      </c>
    </row>
    <row r="1098" spans="2:65" s="13" customFormat="1" ht="11.25">
      <c r="B1098" s="180"/>
      <c r="D1098" s="173" t="s">
        <v>231</v>
      </c>
      <c r="E1098" s="181" t="s">
        <v>0</v>
      </c>
      <c r="F1098" s="182" t="s">
        <v>1563</v>
      </c>
      <c r="H1098" s="183">
        <v>10.8</v>
      </c>
      <c r="I1098" s="184"/>
      <c r="L1098" s="180"/>
      <c r="M1098" s="185"/>
      <c r="N1098" s="186"/>
      <c r="O1098" s="186"/>
      <c r="P1098" s="186"/>
      <c r="Q1098" s="186"/>
      <c r="R1098" s="186"/>
      <c r="S1098" s="186"/>
      <c r="T1098" s="187"/>
      <c r="AT1098" s="181" t="s">
        <v>231</v>
      </c>
      <c r="AU1098" s="181" t="s">
        <v>88</v>
      </c>
      <c r="AV1098" s="13" t="s">
        <v>88</v>
      </c>
      <c r="AW1098" s="13" t="s">
        <v>28</v>
      </c>
      <c r="AX1098" s="13" t="s">
        <v>81</v>
      </c>
      <c r="AY1098" s="181" t="s">
        <v>222</v>
      </c>
    </row>
    <row r="1099" spans="2:65" s="1" customFormat="1" ht="24" customHeight="1">
      <c r="B1099" s="158"/>
      <c r="C1099" s="159" t="s">
        <v>1564</v>
      </c>
      <c r="D1099" s="159" t="s">
        <v>224</v>
      </c>
      <c r="E1099" s="160" t="s">
        <v>1565</v>
      </c>
      <c r="F1099" s="161" t="s">
        <v>1566</v>
      </c>
      <c r="G1099" s="162" t="s">
        <v>484</v>
      </c>
      <c r="H1099" s="163">
        <v>53.48</v>
      </c>
      <c r="I1099" s="164"/>
      <c r="J1099" s="163">
        <f>ROUND(I1099*H1099,3)</f>
        <v>0</v>
      </c>
      <c r="K1099" s="161" t="s">
        <v>228</v>
      </c>
      <c r="L1099" s="32"/>
      <c r="M1099" s="165" t="s">
        <v>0</v>
      </c>
      <c r="N1099" s="166" t="s">
        <v>39</v>
      </c>
      <c r="O1099" s="55"/>
      <c r="P1099" s="167">
        <f>O1099*H1099</f>
        <v>0</v>
      </c>
      <c r="Q1099" s="167">
        <v>0</v>
      </c>
      <c r="R1099" s="167">
        <f>Q1099*H1099</f>
        <v>0</v>
      </c>
      <c r="S1099" s="167">
        <v>2.3E-3</v>
      </c>
      <c r="T1099" s="168">
        <f>S1099*H1099</f>
        <v>0.12300399999999999</v>
      </c>
      <c r="AR1099" s="169" t="s">
        <v>312</v>
      </c>
      <c r="AT1099" s="169" t="s">
        <v>224</v>
      </c>
      <c r="AU1099" s="169" t="s">
        <v>88</v>
      </c>
      <c r="AY1099" s="17" t="s">
        <v>222</v>
      </c>
      <c r="BE1099" s="170">
        <f>IF(N1099="základná",J1099,0)</f>
        <v>0</v>
      </c>
      <c r="BF1099" s="170">
        <f>IF(N1099="znížená",J1099,0)</f>
        <v>0</v>
      </c>
      <c r="BG1099" s="170">
        <f>IF(N1099="zákl. prenesená",J1099,0)</f>
        <v>0</v>
      </c>
      <c r="BH1099" s="170">
        <f>IF(N1099="zníž. prenesená",J1099,0)</f>
        <v>0</v>
      </c>
      <c r="BI1099" s="170">
        <f>IF(N1099="nulová",J1099,0)</f>
        <v>0</v>
      </c>
      <c r="BJ1099" s="17" t="s">
        <v>88</v>
      </c>
      <c r="BK1099" s="171">
        <f>ROUND(I1099*H1099,3)</f>
        <v>0</v>
      </c>
      <c r="BL1099" s="17" t="s">
        <v>312</v>
      </c>
      <c r="BM1099" s="169" t="s">
        <v>1567</v>
      </c>
    </row>
    <row r="1100" spans="2:65" s="12" customFormat="1" ht="11.25">
      <c r="B1100" s="172"/>
      <c r="D1100" s="173" t="s">
        <v>231</v>
      </c>
      <c r="E1100" s="174" t="s">
        <v>0</v>
      </c>
      <c r="F1100" s="175" t="s">
        <v>1568</v>
      </c>
      <c r="H1100" s="174" t="s">
        <v>0</v>
      </c>
      <c r="I1100" s="176"/>
      <c r="L1100" s="172"/>
      <c r="M1100" s="177"/>
      <c r="N1100" s="178"/>
      <c r="O1100" s="178"/>
      <c r="P1100" s="178"/>
      <c r="Q1100" s="178"/>
      <c r="R1100" s="178"/>
      <c r="S1100" s="178"/>
      <c r="T1100" s="179"/>
      <c r="AT1100" s="174" t="s">
        <v>231</v>
      </c>
      <c r="AU1100" s="174" t="s">
        <v>88</v>
      </c>
      <c r="AV1100" s="12" t="s">
        <v>81</v>
      </c>
      <c r="AW1100" s="12" t="s">
        <v>28</v>
      </c>
      <c r="AX1100" s="12" t="s">
        <v>73</v>
      </c>
      <c r="AY1100" s="174" t="s">
        <v>222</v>
      </c>
    </row>
    <row r="1101" spans="2:65" s="13" customFormat="1" ht="11.25">
      <c r="B1101" s="180"/>
      <c r="D1101" s="173" t="s">
        <v>231</v>
      </c>
      <c r="E1101" s="181" t="s">
        <v>0</v>
      </c>
      <c r="F1101" s="182" t="s">
        <v>1569</v>
      </c>
      <c r="H1101" s="183">
        <v>53.48</v>
      </c>
      <c r="I1101" s="184"/>
      <c r="L1101" s="180"/>
      <c r="M1101" s="185"/>
      <c r="N1101" s="186"/>
      <c r="O1101" s="186"/>
      <c r="P1101" s="186"/>
      <c r="Q1101" s="186"/>
      <c r="R1101" s="186"/>
      <c r="S1101" s="186"/>
      <c r="T1101" s="187"/>
      <c r="AT1101" s="181" t="s">
        <v>231</v>
      </c>
      <c r="AU1101" s="181" t="s">
        <v>88</v>
      </c>
      <c r="AV1101" s="13" t="s">
        <v>88</v>
      </c>
      <c r="AW1101" s="13" t="s">
        <v>28</v>
      </c>
      <c r="AX1101" s="13" t="s">
        <v>81</v>
      </c>
      <c r="AY1101" s="181" t="s">
        <v>222</v>
      </c>
    </row>
    <row r="1102" spans="2:65" s="1" customFormat="1" ht="24" customHeight="1">
      <c r="B1102" s="158"/>
      <c r="C1102" s="159" t="s">
        <v>1570</v>
      </c>
      <c r="D1102" s="159" t="s">
        <v>224</v>
      </c>
      <c r="E1102" s="160" t="s">
        <v>1571</v>
      </c>
      <c r="F1102" s="161" t="s">
        <v>1572</v>
      </c>
      <c r="G1102" s="162" t="s">
        <v>484</v>
      </c>
      <c r="H1102" s="163">
        <v>12.22</v>
      </c>
      <c r="I1102" s="164"/>
      <c r="J1102" s="163">
        <f>ROUND(I1102*H1102,3)</f>
        <v>0</v>
      </c>
      <c r="K1102" s="161" t="s">
        <v>0</v>
      </c>
      <c r="L1102" s="32"/>
      <c r="M1102" s="165" t="s">
        <v>0</v>
      </c>
      <c r="N1102" s="166" t="s">
        <v>39</v>
      </c>
      <c r="O1102" s="55"/>
      <c r="P1102" s="167">
        <f>O1102*H1102</f>
        <v>0</v>
      </c>
      <c r="Q1102" s="167">
        <v>1.57E-3</v>
      </c>
      <c r="R1102" s="167">
        <f>Q1102*H1102</f>
        <v>1.9185400000000002E-2</v>
      </c>
      <c r="S1102" s="167">
        <v>0</v>
      </c>
      <c r="T1102" s="168">
        <f>S1102*H1102</f>
        <v>0</v>
      </c>
      <c r="AR1102" s="169" t="s">
        <v>312</v>
      </c>
      <c r="AT1102" s="169" t="s">
        <v>224</v>
      </c>
      <c r="AU1102" s="169" t="s">
        <v>88</v>
      </c>
      <c r="AY1102" s="17" t="s">
        <v>222</v>
      </c>
      <c r="BE1102" s="170">
        <f>IF(N1102="základná",J1102,0)</f>
        <v>0</v>
      </c>
      <c r="BF1102" s="170">
        <f>IF(N1102="znížená",J1102,0)</f>
        <v>0</v>
      </c>
      <c r="BG1102" s="170">
        <f>IF(N1102="zákl. prenesená",J1102,0)</f>
        <v>0</v>
      </c>
      <c r="BH1102" s="170">
        <f>IF(N1102="zníž. prenesená",J1102,0)</f>
        <v>0</v>
      </c>
      <c r="BI1102" s="170">
        <f>IF(N1102="nulová",J1102,0)</f>
        <v>0</v>
      </c>
      <c r="BJ1102" s="17" t="s">
        <v>88</v>
      </c>
      <c r="BK1102" s="171">
        <f>ROUND(I1102*H1102,3)</f>
        <v>0</v>
      </c>
      <c r="BL1102" s="17" t="s">
        <v>312</v>
      </c>
      <c r="BM1102" s="169" t="s">
        <v>1573</v>
      </c>
    </row>
    <row r="1103" spans="2:65" s="13" customFormat="1" ht="11.25">
      <c r="B1103" s="180"/>
      <c r="D1103" s="173" t="s">
        <v>231</v>
      </c>
      <c r="E1103" s="181" t="s">
        <v>0</v>
      </c>
      <c r="F1103" s="182" t="s">
        <v>1574</v>
      </c>
      <c r="H1103" s="183">
        <v>12.22</v>
      </c>
      <c r="I1103" s="184"/>
      <c r="L1103" s="180"/>
      <c r="M1103" s="185"/>
      <c r="N1103" s="186"/>
      <c r="O1103" s="186"/>
      <c r="P1103" s="186"/>
      <c r="Q1103" s="186"/>
      <c r="R1103" s="186"/>
      <c r="S1103" s="186"/>
      <c r="T1103" s="187"/>
      <c r="AT1103" s="181" t="s">
        <v>231</v>
      </c>
      <c r="AU1103" s="181" t="s">
        <v>88</v>
      </c>
      <c r="AV1103" s="13" t="s">
        <v>88</v>
      </c>
      <c r="AW1103" s="13" t="s">
        <v>28</v>
      </c>
      <c r="AX1103" s="13" t="s">
        <v>81</v>
      </c>
      <c r="AY1103" s="181" t="s">
        <v>222</v>
      </c>
    </row>
    <row r="1104" spans="2:65" s="1" customFormat="1" ht="16.5" customHeight="1">
      <c r="B1104" s="158"/>
      <c r="C1104" s="159" t="s">
        <v>1575</v>
      </c>
      <c r="D1104" s="159" t="s">
        <v>224</v>
      </c>
      <c r="E1104" s="160" t="s">
        <v>1576</v>
      </c>
      <c r="F1104" s="161" t="s">
        <v>1577</v>
      </c>
      <c r="G1104" s="162" t="s">
        <v>484</v>
      </c>
      <c r="H1104" s="163">
        <v>32</v>
      </c>
      <c r="I1104" s="164"/>
      <c r="J1104" s="163">
        <f>ROUND(I1104*H1104,3)</f>
        <v>0</v>
      </c>
      <c r="K1104" s="161" t="s">
        <v>228</v>
      </c>
      <c r="L1104" s="32"/>
      <c r="M1104" s="165" t="s">
        <v>0</v>
      </c>
      <c r="N1104" s="166" t="s">
        <v>39</v>
      </c>
      <c r="O1104" s="55"/>
      <c r="P1104" s="167">
        <f>O1104*H1104</f>
        <v>0</v>
      </c>
      <c r="Q1104" s="167">
        <v>2.4299999999999999E-3</v>
      </c>
      <c r="R1104" s="167">
        <f>Q1104*H1104</f>
        <v>7.7759999999999996E-2</v>
      </c>
      <c r="S1104" s="167">
        <v>0</v>
      </c>
      <c r="T1104" s="168">
        <f>S1104*H1104</f>
        <v>0</v>
      </c>
      <c r="AR1104" s="169" t="s">
        <v>312</v>
      </c>
      <c r="AT1104" s="169" t="s">
        <v>224</v>
      </c>
      <c r="AU1104" s="169" t="s">
        <v>88</v>
      </c>
      <c r="AY1104" s="17" t="s">
        <v>222</v>
      </c>
      <c r="BE1104" s="170">
        <f>IF(N1104="základná",J1104,0)</f>
        <v>0</v>
      </c>
      <c r="BF1104" s="170">
        <f>IF(N1104="znížená",J1104,0)</f>
        <v>0</v>
      </c>
      <c r="BG1104" s="170">
        <f>IF(N1104="zákl. prenesená",J1104,0)</f>
        <v>0</v>
      </c>
      <c r="BH1104" s="170">
        <f>IF(N1104="zníž. prenesená",J1104,0)</f>
        <v>0</v>
      </c>
      <c r="BI1104" s="170">
        <f>IF(N1104="nulová",J1104,0)</f>
        <v>0</v>
      </c>
      <c r="BJ1104" s="17" t="s">
        <v>88</v>
      </c>
      <c r="BK1104" s="171">
        <f>ROUND(I1104*H1104,3)</f>
        <v>0</v>
      </c>
      <c r="BL1104" s="17" t="s">
        <v>312</v>
      </c>
      <c r="BM1104" s="169" t="s">
        <v>1578</v>
      </c>
    </row>
    <row r="1105" spans="2:65" s="13" customFormat="1" ht="11.25">
      <c r="B1105" s="180"/>
      <c r="D1105" s="173" t="s">
        <v>231</v>
      </c>
      <c r="E1105" s="181" t="s">
        <v>0</v>
      </c>
      <c r="F1105" s="182" t="s">
        <v>1579</v>
      </c>
      <c r="H1105" s="183">
        <v>32</v>
      </c>
      <c r="I1105" s="184"/>
      <c r="L1105" s="180"/>
      <c r="M1105" s="185"/>
      <c r="N1105" s="186"/>
      <c r="O1105" s="186"/>
      <c r="P1105" s="186"/>
      <c r="Q1105" s="186"/>
      <c r="R1105" s="186"/>
      <c r="S1105" s="186"/>
      <c r="T1105" s="187"/>
      <c r="AT1105" s="181" t="s">
        <v>231</v>
      </c>
      <c r="AU1105" s="181" t="s">
        <v>88</v>
      </c>
      <c r="AV1105" s="13" t="s">
        <v>88</v>
      </c>
      <c r="AW1105" s="13" t="s">
        <v>28</v>
      </c>
      <c r="AX1105" s="13" t="s">
        <v>81</v>
      </c>
      <c r="AY1105" s="181" t="s">
        <v>222</v>
      </c>
    </row>
    <row r="1106" spans="2:65" s="1" customFormat="1" ht="24" customHeight="1">
      <c r="B1106" s="158"/>
      <c r="C1106" s="159" t="s">
        <v>1580</v>
      </c>
      <c r="D1106" s="159" t="s">
        <v>224</v>
      </c>
      <c r="E1106" s="160" t="s">
        <v>1581</v>
      </c>
      <c r="F1106" s="161" t="s">
        <v>1582</v>
      </c>
      <c r="G1106" s="162" t="s">
        <v>484</v>
      </c>
      <c r="H1106" s="163">
        <v>3.65</v>
      </c>
      <c r="I1106" s="164"/>
      <c r="J1106" s="163">
        <f>ROUND(I1106*H1106,3)</f>
        <v>0</v>
      </c>
      <c r="K1106" s="161" t="s">
        <v>0</v>
      </c>
      <c r="L1106" s="32"/>
      <c r="M1106" s="165" t="s">
        <v>0</v>
      </c>
      <c r="N1106" s="166" t="s">
        <v>39</v>
      </c>
      <c r="O1106" s="55"/>
      <c r="P1106" s="167">
        <f>O1106*H1106</f>
        <v>0</v>
      </c>
      <c r="Q1106" s="167">
        <v>5.0499999999999998E-3</v>
      </c>
      <c r="R1106" s="167">
        <f>Q1106*H1106</f>
        <v>1.8432499999999997E-2</v>
      </c>
      <c r="S1106" s="167">
        <v>0</v>
      </c>
      <c r="T1106" s="168">
        <f>S1106*H1106</f>
        <v>0</v>
      </c>
      <c r="AR1106" s="169" t="s">
        <v>312</v>
      </c>
      <c r="AT1106" s="169" t="s">
        <v>224</v>
      </c>
      <c r="AU1106" s="169" t="s">
        <v>88</v>
      </c>
      <c r="AY1106" s="17" t="s">
        <v>222</v>
      </c>
      <c r="BE1106" s="170">
        <f>IF(N1106="základná",J1106,0)</f>
        <v>0</v>
      </c>
      <c r="BF1106" s="170">
        <f>IF(N1106="znížená",J1106,0)</f>
        <v>0</v>
      </c>
      <c r="BG1106" s="170">
        <f>IF(N1106="zákl. prenesená",J1106,0)</f>
        <v>0</v>
      </c>
      <c r="BH1106" s="170">
        <f>IF(N1106="zníž. prenesená",J1106,0)</f>
        <v>0</v>
      </c>
      <c r="BI1106" s="170">
        <f>IF(N1106="nulová",J1106,0)</f>
        <v>0</v>
      </c>
      <c r="BJ1106" s="17" t="s">
        <v>88</v>
      </c>
      <c r="BK1106" s="171">
        <f>ROUND(I1106*H1106,3)</f>
        <v>0</v>
      </c>
      <c r="BL1106" s="17" t="s">
        <v>312</v>
      </c>
      <c r="BM1106" s="169" t="s">
        <v>1583</v>
      </c>
    </row>
    <row r="1107" spans="2:65" s="13" customFormat="1" ht="11.25">
      <c r="B1107" s="180"/>
      <c r="D1107" s="173" t="s">
        <v>231</v>
      </c>
      <c r="E1107" s="181" t="s">
        <v>0</v>
      </c>
      <c r="F1107" s="182" t="s">
        <v>1584</v>
      </c>
      <c r="H1107" s="183">
        <v>3.65</v>
      </c>
      <c r="I1107" s="184"/>
      <c r="L1107" s="180"/>
      <c r="M1107" s="185"/>
      <c r="N1107" s="186"/>
      <c r="O1107" s="186"/>
      <c r="P1107" s="186"/>
      <c r="Q1107" s="186"/>
      <c r="R1107" s="186"/>
      <c r="S1107" s="186"/>
      <c r="T1107" s="187"/>
      <c r="AT1107" s="181" t="s">
        <v>231</v>
      </c>
      <c r="AU1107" s="181" t="s">
        <v>88</v>
      </c>
      <c r="AV1107" s="13" t="s">
        <v>88</v>
      </c>
      <c r="AW1107" s="13" t="s">
        <v>28</v>
      </c>
      <c r="AX1107" s="13" t="s">
        <v>81</v>
      </c>
      <c r="AY1107" s="181" t="s">
        <v>222</v>
      </c>
    </row>
    <row r="1108" spans="2:65" s="1" customFormat="1" ht="24" customHeight="1">
      <c r="B1108" s="158"/>
      <c r="C1108" s="159" t="s">
        <v>1585</v>
      </c>
      <c r="D1108" s="159" t="s">
        <v>224</v>
      </c>
      <c r="E1108" s="160" t="s">
        <v>1586</v>
      </c>
      <c r="F1108" s="161" t="s">
        <v>1587</v>
      </c>
      <c r="G1108" s="162" t="s">
        <v>484</v>
      </c>
      <c r="H1108" s="163">
        <v>4.5</v>
      </c>
      <c r="I1108" s="164"/>
      <c r="J1108" s="163">
        <f>ROUND(I1108*H1108,3)</f>
        <v>0</v>
      </c>
      <c r="K1108" s="161" t="s">
        <v>0</v>
      </c>
      <c r="L1108" s="32"/>
      <c r="M1108" s="165" t="s">
        <v>0</v>
      </c>
      <c r="N1108" s="166" t="s">
        <v>39</v>
      </c>
      <c r="O1108" s="55"/>
      <c r="P1108" s="167">
        <f>O1108*H1108</f>
        <v>0</v>
      </c>
      <c r="Q1108" s="167">
        <v>3.5699999999999998E-3</v>
      </c>
      <c r="R1108" s="167">
        <f>Q1108*H1108</f>
        <v>1.6064999999999999E-2</v>
      </c>
      <c r="S1108" s="167">
        <v>0</v>
      </c>
      <c r="T1108" s="168">
        <f>S1108*H1108</f>
        <v>0</v>
      </c>
      <c r="AR1108" s="169" t="s">
        <v>312</v>
      </c>
      <c r="AT1108" s="169" t="s">
        <v>224</v>
      </c>
      <c r="AU1108" s="169" t="s">
        <v>88</v>
      </c>
      <c r="AY1108" s="17" t="s">
        <v>222</v>
      </c>
      <c r="BE1108" s="170">
        <f>IF(N1108="základná",J1108,0)</f>
        <v>0</v>
      </c>
      <c r="BF1108" s="170">
        <f>IF(N1108="znížená",J1108,0)</f>
        <v>0</v>
      </c>
      <c r="BG1108" s="170">
        <f>IF(N1108="zákl. prenesená",J1108,0)</f>
        <v>0</v>
      </c>
      <c r="BH1108" s="170">
        <f>IF(N1108="zníž. prenesená",J1108,0)</f>
        <v>0</v>
      </c>
      <c r="BI1108" s="170">
        <f>IF(N1108="nulová",J1108,0)</f>
        <v>0</v>
      </c>
      <c r="BJ1108" s="17" t="s">
        <v>88</v>
      </c>
      <c r="BK1108" s="171">
        <f>ROUND(I1108*H1108,3)</f>
        <v>0</v>
      </c>
      <c r="BL1108" s="17" t="s">
        <v>312</v>
      </c>
      <c r="BM1108" s="169" t="s">
        <v>1588</v>
      </c>
    </row>
    <row r="1109" spans="2:65" s="13" customFormat="1" ht="11.25">
      <c r="B1109" s="180"/>
      <c r="D1109" s="173" t="s">
        <v>231</v>
      </c>
      <c r="E1109" s="181" t="s">
        <v>0</v>
      </c>
      <c r="F1109" s="182" t="s">
        <v>1589</v>
      </c>
      <c r="H1109" s="183">
        <v>4.5</v>
      </c>
      <c r="I1109" s="184"/>
      <c r="L1109" s="180"/>
      <c r="M1109" s="185"/>
      <c r="N1109" s="186"/>
      <c r="O1109" s="186"/>
      <c r="P1109" s="186"/>
      <c r="Q1109" s="186"/>
      <c r="R1109" s="186"/>
      <c r="S1109" s="186"/>
      <c r="T1109" s="187"/>
      <c r="AT1109" s="181" t="s">
        <v>231</v>
      </c>
      <c r="AU1109" s="181" t="s">
        <v>88</v>
      </c>
      <c r="AV1109" s="13" t="s">
        <v>88</v>
      </c>
      <c r="AW1109" s="13" t="s">
        <v>28</v>
      </c>
      <c r="AX1109" s="13" t="s">
        <v>81</v>
      </c>
      <c r="AY1109" s="181" t="s">
        <v>222</v>
      </c>
    </row>
    <row r="1110" spans="2:65" s="1" customFormat="1" ht="24" customHeight="1">
      <c r="B1110" s="158"/>
      <c r="C1110" s="159" t="s">
        <v>1590</v>
      </c>
      <c r="D1110" s="159" t="s">
        <v>224</v>
      </c>
      <c r="E1110" s="160" t="s">
        <v>1591</v>
      </c>
      <c r="F1110" s="161" t="s">
        <v>1592</v>
      </c>
      <c r="G1110" s="162" t="s">
        <v>484</v>
      </c>
      <c r="H1110" s="163">
        <v>12.22</v>
      </c>
      <c r="I1110" s="164"/>
      <c r="J1110" s="163">
        <f>ROUND(I1110*H1110,3)</f>
        <v>0</v>
      </c>
      <c r="K1110" s="161" t="s">
        <v>0</v>
      </c>
      <c r="L1110" s="32"/>
      <c r="M1110" s="165" t="s">
        <v>0</v>
      </c>
      <c r="N1110" s="166" t="s">
        <v>39</v>
      </c>
      <c r="O1110" s="55"/>
      <c r="P1110" s="167">
        <f>O1110*H1110</f>
        <v>0</v>
      </c>
      <c r="Q1110" s="167">
        <v>7.7799999999999996E-3</v>
      </c>
      <c r="R1110" s="167">
        <f>Q1110*H1110</f>
        <v>9.5071600000000006E-2</v>
      </c>
      <c r="S1110" s="167">
        <v>0</v>
      </c>
      <c r="T1110" s="168">
        <f>S1110*H1110</f>
        <v>0</v>
      </c>
      <c r="AR1110" s="169" t="s">
        <v>312</v>
      </c>
      <c r="AT1110" s="169" t="s">
        <v>224</v>
      </c>
      <c r="AU1110" s="169" t="s">
        <v>88</v>
      </c>
      <c r="AY1110" s="17" t="s">
        <v>222</v>
      </c>
      <c r="BE1110" s="170">
        <f>IF(N1110="základná",J1110,0)</f>
        <v>0</v>
      </c>
      <c r="BF1110" s="170">
        <f>IF(N1110="znížená",J1110,0)</f>
        <v>0</v>
      </c>
      <c r="BG1110" s="170">
        <f>IF(N1110="zákl. prenesená",J1110,0)</f>
        <v>0</v>
      </c>
      <c r="BH1110" s="170">
        <f>IF(N1110="zníž. prenesená",J1110,0)</f>
        <v>0</v>
      </c>
      <c r="BI1110" s="170">
        <f>IF(N1110="nulová",J1110,0)</f>
        <v>0</v>
      </c>
      <c r="BJ1110" s="17" t="s">
        <v>88</v>
      </c>
      <c r="BK1110" s="171">
        <f>ROUND(I1110*H1110,3)</f>
        <v>0</v>
      </c>
      <c r="BL1110" s="17" t="s">
        <v>312</v>
      </c>
      <c r="BM1110" s="169" t="s">
        <v>1593</v>
      </c>
    </row>
    <row r="1111" spans="2:65" s="13" customFormat="1" ht="11.25">
      <c r="B1111" s="180"/>
      <c r="D1111" s="173" t="s">
        <v>231</v>
      </c>
      <c r="E1111" s="181" t="s">
        <v>0</v>
      </c>
      <c r="F1111" s="182" t="s">
        <v>1594</v>
      </c>
      <c r="H1111" s="183">
        <v>12.22</v>
      </c>
      <c r="I1111" s="184"/>
      <c r="L1111" s="180"/>
      <c r="M1111" s="185"/>
      <c r="N1111" s="186"/>
      <c r="O1111" s="186"/>
      <c r="P1111" s="186"/>
      <c r="Q1111" s="186"/>
      <c r="R1111" s="186"/>
      <c r="S1111" s="186"/>
      <c r="T1111" s="187"/>
      <c r="AT1111" s="181" t="s">
        <v>231</v>
      </c>
      <c r="AU1111" s="181" t="s">
        <v>88</v>
      </c>
      <c r="AV1111" s="13" t="s">
        <v>88</v>
      </c>
      <c r="AW1111" s="13" t="s">
        <v>28</v>
      </c>
      <c r="AX1111" s="13" t="s">
        <v>81</v>
      </c>
      <c r="AY1111" s="181" t="s">
        <v>222</v>
      </c>
    </row>
    <row r="1112" spans="2:65" s="1" customFormat="1" ht="24" customHeight="1">
      <c r="B1112" s="158"/>
      <c r="C1112" s="159" t="s">
        <v>1595</v>
      </c>
      <c r="D1112" s="159" t="s">
        <v>224</v>
      </c>
      <c r="E1112" s="160" t="s">
        <v>1596</v>
      </c>
      <c r="F1112" s="161" t="s">
        <v>1597</v>
      </c>
      <c r="G1112" s="162" t="s">
        <v>484</v>
      </c>
      <c r="H1112" s="163">
        <v>42.75</v>
      </c>
      <c r="I1112" s="164"/>
      <c r="J1112" s="163">
        <f>ROUND(I1112*H1112,3)</f>
        <v>0</v>
      </c>
      <c r="K1112" s="161" t="s">
        <v>228</v>
      </c>
      <c r="L1112" s="32"/>
      <c r="M1112" s="165" t="s">
        <v>0</v>
      </c>
      <c r="N1112" s="166" t="s">
        <v>39</v>
      </c>
      <c r="O1112" s="55"/>
      <c r="P1112" s="167">
        <f>O1112*H1112</f>
        <v>0</v>
      </c>
      <c r="Q1112" s="167">
        <v>7.7799999999999996E-3</v>
      </c>
      <c r="R1112" s="167">
        <f>Q1112*H1112</f>
        <v>0.33259499999999997</v>
      </c>
      <c r="S1112" s="167">
        <v>0</v>
      </c>
      <c r="T1112" s="168">
        <f>S1112*H1112</f>
        <v>0</v>
      </c>
      <c r="AR1112" s="169" t="s">
        <v>312</v>
      </c>
      <c r="AT1112" s="169" t="s">
        <v>224</v>
      </c>
      <c r="AU1112" s="169" t="s">
        <v>88</v>
      </c>
      <c r="AY1112" s="17" t="s">
        <v>222</v>
      </c>
      <c r="BE1112" s="170">
        <f>IF(N1112="základná",J1112,0)</f>
        <v>0</v>
      </c>
      <c r="BF1112" s="170">
        <f>IF(N1112="znížená",J1112,0)</f>
        <v>0</v>
      </c>
      <c r="BG1112" s="170">
        <f>IF(N1112="zákl. prenesená",J1112,0)</f>
        <v>0</v>
      </c>
      <c r="BH1112" s="170">
        <f>IF(N1112="zníž. prenesená",J1112,0)</f>
        <v>0</v>
      </c>
      <c r="BI1112" s="170">
        <f>IF(N1112="nulová",J1112,0)</f>
        <v>0</v>
      </c>
      <c r="BJ1112" s="17" t="s">
        <v>88</v>
      </c>
      <c r="BK1112" s="171">
        <f>ROUND(I1112*H1112,3)</f>
        <v>0</v>
      </c>
      <c r="BL1112" s="17" t="s">
        <v>312</v>
      </c>
      <c r="BM1112" s="169" t="s">
        <v>1598</v>
      </c>
    </row>
    <row r="1113" spans="2:65" s="13" customFormat="1" ht="11.25">
      <c r="B1113" s="180"/>
      <c r="D1113" s="173" t="s">
        <v>231</v>
      </c>
      <c r="E1113" s="181" t="s">
        <v>0</v>
      </c>
      <c r="F1113" s="182" t="s">
        <v>1599</v>
      </c>
      <c r="H1113" s="183">
        <v>42.75</v>
      </c>
      <c r="I1113" s="184"/>
      <c r="L1113" s="180"/>
      <c r="M1113" s="185"/>
      <c r="N1113" s="186"/>
      <c r="O1113" s="186"/>
      <c r="P1113" s="186"/>
      <c r="Q1113" s="186"/>
      <c r="R1113" s="186"/>
      <c r="S1113" s="186"/>
      <c r="T1113" s="187"/>
      <c r="AT1113" s="181" t="s">
        <v>231</v>
      </c>
      <c r="AU1113" s="181" t="s">
        <v>88</v>
      </c>
      <c r="AV1113" s="13" t="s">
        <v>88</v>
      </c>
      <c r="AW1113" s="13" t="s">
        <v>28</v>
      </c>
      <c r="AX1113" s="13" t="s">
        <v>81</v>
      </c>
      <c r="AY1113" s="181" t="s">
        <v>222</v>
      </c>
    </row>
    <row r="1114" spans="2:65" s="1" customFormat="1" ht="16.5" customHeight="1">
      <c r="B1114" s="158"/>
      <c r="C1114" s="159" t="s">
        <v>1600</v>
      </c>
      <c r="D1114" s="159" t="s">
        <v>224</v>
      </c>
      <c r="E1114" s="160" t="s">
        <v>1601</v>
      </c>
      <c r="F1114" s="161" t="s">
        <v>1602</v>
      </c>
      <c r="G1114" s="162" t="s">
        <v>484</v>
      </c>
      <c r="H1114" s="163">
        <v>3</v>
      </c>
      <c r="I1114" s="164"/>
      <c r="J1114" s="163">
        <f>ROUND(I1114*H1114,3)</f>
        <v>0</v>
      </c>
      <c r="K1114" s="161" t="s">
        <v>0</v>
      </c>
      <c r="L1114" s="32"/>
      <c r="M1114" s="165" t="s">
        <v>0</v>
      </c>
      <c r="N1114" s="166" t="s">
        <v>39</v>
      </c>
      <c r="O1114" s="55"/>
      <c r="P1114" s="167">
        <f>O1114*H1114</f>
        <v>0</v>
      </c>
      <c r="Q1114" s="167">
        <v>1.81E-3</v>
      </c>
      <c r="R1114" s="167">
        <f>Q1114*H1114</f>
        <v>5.4299999999999999E-3</v>
      </c>
      <c r="S1114" s="167">
        <v>0</v>
      </c>
      <c r="T1114" s="168">
        <f>S1114*H1114</f>
        <v>0</v>
      </c>
      <c r="AR1114" s="169" t="s">
        <v>312</v>
      </c>
      <c r="AT1114" s="169" t="s">
        <v>224</v>
      </c>
      <c r="AU1114" s="169" t="s">
        <v>88</v>
      </c>
      <c r="AY1114" s="17" t="s">
        <v>222</v>
      </c>
      <c r="BE1114" s="170">
        <f>IF(N1114="základná",J1114,0)</f>
        <v>0</v>
      </c>
      <c r="BF1114" s="170">
        <f>IF(N1114="znížená",J1114,0)</f>
        <v>0</v>
      </c>
      <c r="BG1114" s="170">
        <f>IF(N1114="zákl. prenesená",J1114,0)</f>
        <v>0</v>
      </c>
      <c r="BH1114" s="170">
        <f>IF(N1114="zníž. prenesená",J1114,0)</f>
        <v>0</v>
      </c>
      <c r="BI1114" s="170">
        <f>IF(N1114="nulová",J1114,0)</f>
        <v>0</v>
      </c>
      <c r="BJ1114" s="17" t="s">
        <v>88</v>
      </c>
      <c r="BK1114" s="171">
        <f>ROUND(I1114*H1114,3)</f>
        <v>0</v>
      </c>
      <c r="BL1114" s="17" t="s">
        <v>312</v>
      </c>
      <c r="BM1114" s="169" t="s">
        <v>1603</v>
      </c>
    </row>
    <row r="1115" spans="2:65" s="13" customFormat="1" ht="11.25">
      <c r="B1115" s="180"/>
      <c r="D1115" s="173" t="s">
        <v>231</v>
      </c>
      <c r="E1115" s="181" t="s">
        <v>0</v>
      </c>
      <c r="F1115" s="182" t="s">
        <v>1604</v>
      </c>
      <c r="H1115" s="183">
        <v>3</v>
      </c>
      <c r="I1115" s="184"/>
      <c r="L1115" s="180"/>
      <c r="M1115" s="185"/>
      <c r="N1115" s="186"/>
      <c r="O1115" s="186"/>
      <c r="P1115" s="186"/>
      <c r="Q1115" s="186"/>
      <c r="R1115" s="186"/>
      <c r="S1115" s="186"/>
      <c r="T1115" s="187"/>
      <c r="AT1115" s="181" t="s">
        <v>231</v>
      </c>
      <c r="AU1115" s="181" t="s">
        <v>88</v>
      </c>
      <c r="AV1115" s="13" t="s">
        <v>88</v>
      </c>
      <c r="AW1115" s="13" t="s">
        <v>28</v>
      </c>
      <c r="AX1115" s="13" t="s">
        <v>81</v>
      </c>
      <c r="AY1115" s="181" t="s">
        <v>222</v>
      </c>
    </row>
    <row r="1116" spans="2:65" s="1" customFormat="1" ht="24" customHeight="1">
      <c r="B1116" s="158"/>
      <c r="C1116" s="159" t="s">
        <v>1605</v>
      </c>
      <c r="D1116" s="159" t="s">
        <v>224</v>
      </c>
      <c r="E1116" s="160" t="s">
        <v>1606</v>
      </c>
      <c r="F1116" s="161" t="s">
        <v>1607</v>
      </c>
      <c r="G1116" s="162" t="s">
        <v>484</v>
      </c>
      <c r="H1116" s="163">
        <v>3.65</v>
      </c>
      <c r="I1116" s="164"/>
      <c r="J1116" s="163">
        <f>ROUND(I1116*H1116,3)</f>
        <v>0</v>
      </c>
      <c r="K1116" s="161" t="s">
        <v>228</v>
      </c>
      <c r="L1116" s="32"/>
      <c r="M1116" s="165" t="s">
        <v>0</v>
      </c>
      <c r="N1116" s="166" t="s">
        <v>39</v>
      </c>
      <c r="O1116" s="55"/>
      <c r="P1116" s="167">
        <f>O1116*H1116</f>
        <v>0</v>
      </c>
      <c r="Q1116" s="167">
        <v>1.7700000000000001E-3</v>
      </c>
      <c r="R1116" s="167">
        <f>Q1116*H1116</f>
        <v>6.4605000000000001E-3</v>
      </c>
      <c r="S1116" s="167">
        <v>0</v>
      </c>
      <c r="T1116" s="168">
        <f>S1116*H1116</f>
        <v>0</v>
      </c>
      <c r="AR1116" s="169" t="s">
        <v>312</v>
      </c>
      <c r="AT1116" s="169" t="s">
        <v>224</v>
      </c>
      <c r="AU1116" s="169" t="s">
        <v>88</v>
      </c>
      <c r="AY1116" s="17" t="s">
        <v>222</v>
      </c>
      <c r="BE1116" s="170">
        <f>IF(N1116="základná",J1116,0)</f>
        <v>0</v>
      </c>
      <c r="BF1116" s="170">
        <f>IF(N1116="znížená",J1116,0)</f>
        <v>0</v>
      </c>
      <c r="BG1116" s="170">
        <f>IF(N1116="zákl. prenesená",J1116,0)</f>
        <v>0</v>
      </c>
      <c r="BH1116" s="170">
        <f>IF(N1116="zníž. prenesená",J1116,0)</f>
        <v>0</v>
      </c>
      <c r="BI1116" s="170">
        <f>IF(N1116="nulová",J1116,0)</f>
        <v>0</v>
      </c>
      <c r="BJ1116" s="17" t="s">
        <v>88</v>
      </c>
      <c r="BK1116" s="171">
        <f>ROUND(I1116*H1116,3)</f>
        <v>0</v>
      </c>
      <c r="BL1116" s="17" t="s">
        <v>312</v>
      </c>
      <c r="BM1116" s="169" t="s">
        <v>1608</v>
      </c>
    </row>
    <row r="1117" spans="2:65" s="13" customFormat="1" ht="11.25">
      <c r="B1117" s="180"/>
      <c r="D1117" s="173" t="s">
        <v>231</v>
      </c>
      <c r="E1117" s="181" t="s">
        <v>0</v>
      </c>
      <c r="F1117" s="182" t="s">
        <v>1609</v>
      </c>
      <c r="H1117" s="183">
        <v>3.65</v>
      </c>
      <c r="I1117" s="184"/>
      <c r="L1117" s="180"/>
      <c r="M1117" s="185"/>
      <c r="N1117" s="186"/>
      <c r="O1117" s="186"/>
      <c r="P1117" s="186"/>
      <c r="Q1117" s="186"/>
      <c r="R1117" s="186"/>
      <c r="S1117" s="186"/>
      <c r="T1117" s="187"/>
      <c r="AT1117" s="181" t="s">
        <v>231</v>
      </c>
      <c r="AU1117" s="181" t="s">
        <v>88</v>
      </c>
      <c r="AV1117" s="13" t="s">
        <v>88</v>
      </c>
      <c r="AW1117" s="13" t="s">
        <v>28</v>
      </c>
      <c r="AX1117" s="13" t="s">
        <v>81</v>
      </c>
      <c r="AY1117" s="181" t="s">
        <v>222</v>
      </c>
    </row>
    <row r="1118" spans="2:65" s="1" customFormat="1" ht="24" customHeight="1">
      <c r="B1118" s="158"/>
      <c r="C1118" s="159" t="s">
        <v>1610</v>
      </c>
      <c r="D1118" s="159" t="s">
        <v>224</v>
      </c>
      <c r="E1118" s="160" t="s">
        <v>1611</v>
      </c>
      <c r="F1118" s="161" t="s">
        <v>1612</v>
      </c>
      <c r="G1118" s="162" t="s">
        <v>400</v>
      </c>
      <c r="H1118" s="163">
        <v>1</v>
      </c>
      <c r="I1118" s="164"/>
      <c r="J1118" s="163">
        <f>ROUND(I1118*H1118,3)</f>
        <v>0</v>
      </c>
      <c r="K1118" s="161" t="s">
        <v>228</v>
      </c>
      <c r="L1118" s="32"/>
      <c r="M1118" s="165" t="s">
        <v>0</v>
      </c>
      <c r="N1118" s="166" t="s">
        <v>39</v>
      </c>
      <c r="O1118" s="55"/>
      <c r="P1118" s="167">
        <f>O1118*H1118</f>
        <v>0</v>
      </c>
      <c r="Q1118" s="167">
        <v>3.6000000000000002E-4</v>
      </c>
      <c r="R1118" s="167">
        <f>Q1118*H1118</f>
        <v>3.6000000000000002E-4</v>
      </c>
      <c r="S1118" s="167">
        <v>0</v>
      </c>
      <c r="T1118" s="168">
        <f>S1118*H1118</f>
        <v>0</v>
      </c>
      <c r="AR1118" s="169" t="s">
        <v>312</v>
      </c>
      <c r="AT1118" s="169" t="s">
        <v>224</v>
      </c>
      <c r="AU1118" s="169" t="s">
        <v>88</v>
      </c>
      <c r="AY1118" s="17" t="s">
        <v>222</v>
      </c>
      <c r="BE1118" s="170">
        <f>IF(N1118="základná",J1118,0)</f>
        <v>0</v>
      </c>
      <c r="BF1118" s="170">
        <f>IF(N1118="znížená",J1118,0)</f>
        <v>0</v>
      </c>
      <c r="BG1118" s="170">
        <f>IF(N1118="zákl. prenesená",J1118,0)</f>
        <v>0</v>
      </c>
      <c r="BH1118" s="170">
        <f>IF(N1118="zníž. prenesená",J1118,0)</f>
        <v>0</v>
      </c>
      <c r="BI1118" s="170">
        <f>IF(N1118="nulová",J1118,0)</f>
        <v>0</v>
      </c>
      <c r="BJ1118" s="17" t="s">
        <v>88</v>
      </c>
      <c r="BK1118" s="171">
        <f>ROUND(I1118*H1118,3)</f>
        <v>0</v>
      </c>
      <c r="BL1118" s="17" t="s">
        <v>312</v>
      </c>
      <c r="BM1118" s="169" t="s">
        <v>1613</v>
      </c>
    </row>
    <row r="1119" spans="2:65" s="13" customFormat="1" ht="11.25">
      <c r="B1119" s="180"/>
      <c r="D1119" s="173" t="s">
        <v>231</v>
      </c>
      <c r="E1119" s="181" t="s">
        <v>0</v>
      </c>
      <c r="F1119" s="182" t="s">
        <v>81</v>
      </c>
      <c r="H1119" s="183">
        <v>1</v>
      </c>
      <c r="I1119" s="184"/>
      <c r="L1119" s="180"/>
      <c r="M1119" s="185"/>
      <c r="N1119" s="186"/>
      <c r="O1119" s="186"/>
      <c r="P1119" s="186"/>
      <c r="Q1119" s="186"/>
      <c r="R1119" s="186"/>
      <c r="S1119" s="186"/>
      <c r="T1119" s="187"/>
      <c r="AT1119" s="181" t="s">
        <v>231</v>
      </c>
      <c r="AU1119" s="181" t="s">
        <v>88</v>
      </c>
      <c r="AV1119" s="13" t="s">
        <v>88</v>
      </c>
      <c r="AW1119" s="13" t="s">
        <v>28</v>
      </c>
      <c r="AX1119" s="13" t="s">
        <v>81</v>
      </c>
      <c r="AY1119" s="181" t="s">
        <v>222</v>
      </c>
    </row>
    <row r="1120" spans="2:65" s="1" customFormat="1" ht="24" customHeight="1">
      <c r="B1120" s="158"/>
      <c r="C1120" s="159" t="s">
        <v>1614</v>
      </c>
      <c r="D1120" s="159" t="s">
        <v>224</v>
      </c>
      <c r="E1120" s="160" t="s">
        <v>1615</v>
      </c>
      <c r="F1120" s="161" t="s">
        <v>1616</v>
      </c>
      <c r="G1120" s="162" t="s">
        <v>1361</v>
      </c>
      <c r="H1120" s="164"/>
      <c r="I1120" s="164"/>
      <c r="J1120" s="163">
        <f>ROUND(I1120*H1120,3)</f>
        <v>0</v>
      </c>
      <c r="K1120" s="161" t="s">
        <v>228</v>
      </c>
      <c r="L1120" s="32"/>
      <c r="M1120" s="165" t="s">
        <v>0</v>
      </c>
      <c r="N1120" s="166" t="s">
        <v>39</v>
      </c>
      <c r="O1120" s="55"/>
      <c r="P1120" s="167">
        <f>O1120*H1120</f>
        <v>0</v>
      </c>
      <c r="Q1120" s="167">
        <v>0</v>
      </c>
      <c r="R1120" s="167">
        <f>Q1120*H1120</f>
        <v>0</v>
      </c>
      <c r="S1120" s="167">
        <v>0</v>
      </c>
      <c r="T1120" s="168">
        <f>S1120*H1120</f>
        <v>0</v>
      </c>
      <c r="AR1120" s="169" t="s">
        <v>312</v>
      </c>
      <c r="AT1120" s="169" t="s">
        <v>224</v>
      </c>
      <c r="AU1120" s="169" t="s">
        <v>88</v>
      </c>
      <c r="AY1120" s="17" t="s">
        <v>222</v>
      </c>
      <c r="BE1120" s="170">
        <f>IF(N1120="základná",J1120,0)</f>
        <v>0</v>
      </c>
      <c r="BF1120" s="170">
        <f>IF(N1120="znížená",J1120,0)</f>
        <v>0</v>
      </c>
      <c r="BG1120" s="170">
        <f>IF(N1120="zákl. prenesená",J1120,0)</f>
        <v>0</v>
      </c>
      <c r="BH1120" s="170">
        <f>IF(N1120="zníž. prenesená",J1120,0)</f>
        <v>0</v>
      </c>
      <c r="BI1120" s="170">
        <f>IF(N1120="nulová",J1120,0)</f>
        <v>0</v>
      </c>
      <c r="BJ1120" s="17" t="s">
        <v>88</v>
      </c>
      <c r="BK1120" s="171">
        <f>ROUND(I1120*H1120,3)</f>
        <v>0</v>
      </c>
      <c r="BL1120" s="17" t="s">
        <v>312</v>
      </c>
      <c r="BM1120" s="169" t="s">
        <v>1617</v>
      </c>
    </row>
    <row r="1121" spans="2:65" s="11" customFormat="1" ht="22.9" customHeight="1">
      <c r="B1121" s="145"/>
      <c r="D1121" s="146" t="s">
        <v>72</v>
      </c>
      <c r="E1121" s="156" t="s">
        <v>1618</v>
      </c>
      <c r="F1121" s="156" t="s">
        <v>1619</v>
      </c>
      <c r="I1121" s="148"/>
      <c r="J1121" s="157">
        <f>BK1121</f>
        <v>0</v>
      </c>
      <c r="L1121" s="145"/>
      <c r="M1121" s="150"/>
      <c r="N1121" s="151"/>
      <c r="O1121" s="151"/>
      <c r="P1121" s="152">
        <f>SUM(P1122:P1182)</f>
        <v>0</v>
      </c>
      <c r="Q1121" s="151"/>
      <c r="R1121" s="152">
        <f>SUM(R1122:R1182)</f>
        <v>0.18148852000000004</v>
      </c>
      <c r="S1121" s="151"/>
      <c r="T1121" s="153">
        <f>SUM(T1122:T1182)</f>
        <v>1.0999999999999999E-2</v>
      </c>
      <c r="AR1121" s="146" t="s">
        <v>88</v>
      </c>
      <c r="AT1121" s="154" t="s">
        <v>72</v>
      </c>
      <c r="AU1121" s="154" t="s">
        <v>81</v>
      </c>
      <c r="AY1121" s="146" t="s">
        <v>222</v>
      </c>
      <c r="BK1121" s="155">
        <f>SUM(BK1122:BK1182)</f>
        <v>0</v>
      </c>
    </row>
    <row r="1122" spans="2:65" s="1" customFormat="1" ht="16.5" customHeight="1">
      <c r="B1122" s="158"/>
      <c r="C1122" s="159" t="s">
        <v>1620</v>
      </c>
      <c r="D1122" s="159" t="s">
        <v>224</v>
      </c>
      <c r="E1122" s="160" t="s">
        <v>1621</v>
      </c>
      <c r="F1122" s="161" t="s">
        <v>1622</v>
      </c>
      <c r="G1122" s="162" t="s">
        <v>400</v>
      </c>
      <c r="H1122" s="163">
        <v>1</v>
      </c>
      <c r="I1122" s="164"/>
      <c r="J1122" s="163">
        <f>ROUND(I1122*H1122,3)</f>
        <v>0</v>
      </c>
      <c r="K1122" s="161" t="s">
        <v>228</v>
      </c>
      <c r="L1122" s="32"/>
      <c r="M1122" s="165" t="s">
        <v>0</v>
      </c>
      <c r="N1122" s="166" t="s">
        <v>39</v>
      </c>
      <c r="O1122" s="55"/>
      <c r="P1122" s="167">
        <f>O1122*H1122</f>
        <v>0</v>
      </c>
      <c r="Q1122" s="167">
        <v>8.0000000000000007E-5</v>
      </c>
      <c r="R1122" s="167">
        <f>Q1122*H1122</f>
        <v>8.0000000000000007E-5</v>
      </c>
      <c r="S1122" s="167">
        <v>0</v>
      </c>
      <c r="T1122" s="168">
        <f>S1122*H1122</f>
        <v>0</v>
      </c>
      <c r="AR1122" s="169" t="s">
        <v>312</v>
      </c>
      <c r="AT1122" s="169" t="s">
        <v>224</v>
      </c>
      <c r="AU1122" s="169" t="s">
        <v>88</v>
      </c>
      <c r="AY1122" s="17" t="s">
        <v>222</v>
      </c>
      <c r="BE1122" s="170">
        <f>IF(N1122="základná",J1122,0)</f>
        <v>0</v>
      </c>
      <c r="BF1122" s="170">
        <f>IF(N1122="znížená",J1122,0)</f>
        <v>0</v>
      </c>
      <c r="BG1122" s="170">
        <f>IF(N1122="zákl. prenesená",J1122,0)</f>
        <v>0</v>
      </c>
      <c r="BH1122" s="170">
        <f>IF(N1122="zníž. prenesená",J1122,0)</f>
        <v>0</v>
      </c>
      <c r="BI1122" s="170">
        <f>IF(N1122="nulová",J1122,0)</f>
        <v>0</v>
      </c>
      <c r="BJ1122" s="17" t="s">
        <v>88</v>
      </c>
      <c r="BK1122" s="171">
        <f>ROUND(I1122*H1122,3)</f>
        <v>0</v>
      </c>
      <c r="BL1122" s="17" t="s">
        <v>312</v>
      </c>
      <c r="BM1122" s="169" t="s">
        <v>1623</v>
      </c>
    </row>
    <row r="1123" spans="2:65" s="1" customFormat="1" ht="24" customHeight="1">
      <c r="B1123" s="158"/>
      <c r="C1123" s="196" t="s">
        <v>1624</v>
      </c>
      <c r="D1123" s="196" t="s">
        <v>301</v>
      </c>
      <c r="E1123" s="197" t="s">
        <v>1625</v>
      </c>
      <c r="F1123" s="198" t="s">
        <v>1626</v>
      </c>
      <c r="G1123" s="199" t="s">
        <v>400</v>
      </c>
      <c r="H1123" s="200">
        <v>1</v>
      </c>
      <c r="I1123" s="201"/>
      <c r="J1123" s="200">
        <f>ROUND(I1123*H1123,3)</f>
        <v>0</v>
      </c>
      <c r="K1123" s="198" t="s">
        <v>0</v>
      </c>
      <c r="L1123" s="202"/>
      <c r="M1123" s="203" t="s">
        <v>0</v>
      </c>
      <c r="N1123" s="204" t="s">
        <v>39</v>
      </c>
      <c r="O1123" s="55"/>
      <c r="P1123" s="167">
        <f>O1123*H1123</f>
        <v>0</v>
      </c>
      <c r="Q1123" s="167">
        <v>1.83E-2</v>
      </c>
      <c r="R1123" s="167">
        <f>Q1123*H1123</f>
        <v>1.83E-2</v>
      </c>
      <c r="S1123" s="167">
        <v>0</v>
      </c>
      <c r="T1123" s="168">
        <f>S1123*H1123</f>
        <v>0</v>
      </c>
      <c r="AR1123" s="169" t="s">
        <v>407</v>
      </c>
      <c r="AT1123" s="169" t="s">
        <v>301</v>
      </c>
      <c r="AU1123" s="169" t="s">
        <v>88</v>
      </c>
      <c r="AY1123" s="17" t="s">
        <v>222</v>
      </c>
      <c r="BE1123" s="170">
        <f>IF(N1123="základná",J1123,0)</f>
        <v>0</v>
      </c>
      <c r="BF1123" s="170">
        <f>IF(N1123="znížená",J1123,0)</f>
        <v>0</v>
      </c>
      <c r="BG1123" s="170">
        <f>IF(N1123="zákl. prenesená",J1123,0)</f>
        <v>0</v>
      </c>
      <c r="BH1123" s="170">
        <f>IF(N1123="zníž. prenesená",J1123,0)</f>
        <v>0</v>
      </c>
      <c r="BI1123" s="170">
        <f>IF(N1123="nulová",J1123,0)</f>
        <v>0</v>
      </c>
      <c r="BJ1123" s="17" t="s">
        <v>88</v>
      </c>
      <c r="BK1123" s="171">
        <f>ROUND(I1123*H1123,3)</f>
        <v>0</v>
      </c>
      <c r="BL1123" s="17" t="s">
        <v>312</v>
      </c>
      <c r="BM1123" s="169" t="s">
        <v>1627</v>
      </c>
    </row>
    <row r="1124" spans="2:65" s="1" customFormat="1" ht="24" customHeight="1">
      <c r="B1124" s="158"/>
      <c r="C1124" s="159" t="s">
        <v>1628</v>
      </c>
      <c r="D1124" s="159" t="s">
        <v>224</v>
      </c>
      <c r="E1124" s="160" t="s">
        <v>1629</v>
      </c>
      <c r="F1124" s="161" t="s">
        <v>1630</v>
      </c>
      <c r="G1124" s="162" t="s">
        <v>400</v>
      </c>
      <c r="H1124" s="163">
        <v>11</v>
      </c>
      <c r="I1124" s="164"/>
      <c r="J1124" s="163">
        <f>ROUND(I1124*H1124,3)</f>
        <v>0</v>
      </c>
      <c r="K1124" s="161" t="s">
        <v>0</v>
      </c>
      <c r="L1124" s="32"/>
      <c r="M1124" s="165" t="s">
        <v>0</v>
      </c>
      <c r="N1124" s="166" t="s">
        <v>39</v>
      </c>
      <c r="O1124" s="55"/>
      <c r="P1124" s="167">
        <f>O1124*H1124</f>
        <v>0</v>
      </c>
      <c r="Q1124" s="167">
        <v>0</v>
      </c>
      <c r="R1124" s="167">
        <f>Q1124*H1124</f>
        <v>0</v>
      </c>
      <c r="S1124" s="167">
        <v>1E-3</v>
      </c>
      <c r="T1124" s="168">
        <f>S1124*H1124</f>
        <v>1.0999999999999999E-2</v>
      </c>
      <c r="AR1124" s="169" t="s">
        <v>312</v>
      </c>
      <c r="AT1124" s="169" t="s">
        <v>224</v>
      </c>
      <c r="AU1124" s="169" t="s">
        <v>88</v>
      </c>
      <c r="AY1124" s="17" t="s">
        <v>222</v>
      </c>
      <c r="BE1124" s="170">
        <f>IF(N1124="základná",J1124,0)</f>
        <v>0</v>
      </c>
      <c r="BF1124" s="170">
        <f>IF(N1124="znížená",J1124,0)</f>
        <v>0</v>
      </c>
      <c r="BG1124" s="170">
        <f>IF(N1124="zákl. prenesená",J1124,0)</f>
        <v>0</v>
      </c>
      <c r="BH1124" s="170">
        <f>IF(N1124="zníž. prenesená",J1124,0)</f>
        <v>0</v>
      </c>
      <c r="BI1124" s="170">
        <f>IF(N1124="nulová",J1124,0)</f>
        <v>0</v>
      </c>
      <c r="BJ1124" s="17" t="s">
        <v>88</v>
      </c>
      <c r="BK1124" s="171">
        <f>ROUND(I1124*H1124,3)</f>
        <v>0</v>
      </c>
      <c r="BL1124" s="17" t="s">
        <v>312</v>
      </c>
      <c r="BM1124" s="169" t="s">
        <v>1631</v>
      </c>
    </row>
    <row r="1125" spans="2:65" s="13" customFormat="1" ht="11.25">
      <c r="B1125" s="180"/>
      <c r="D1125" s="173" t="s">
        <v>231</v>
      </c>
      <c r="E1125" s="181" t="s">
        <v>0</v>
      </c>
      <c r="F1125" s="182" t="s">
        <v>1632</v>
      </c>
      <c r="H1125" s="183">
        <v>9</v>
      </c>
      <c r="I1125" s="184"/>
      <c r="L1125" s="180"/>
      <c r="M1125" s="185"/>
      <c r="N1125" s="186"/>
      <c r="O1125" s="186"/>
      <c r="P1125" s="186"/>
      <c r="Q1125" s="186"/>
      <c r="R1125" s="186"/>
      <c r="S1125" s="186"/>
      <c r="T1125" s="187"/>
      <c r="AT1125" s="181" t="s">
        <v>231</v>
      </c>
      <c r="AU1125" s="181" t="s">
        <v>88</v>
      </c>
      <c r="AV1125" s="13" t="s">
        <v>88</v>
      </c>
      <c r="AW1125" s="13" t="s">
        <v>28</v>
      </c>
      <c r="AX1125" s="13" t="s">
        <v>73</v>
      </c>
      <c r="AY1125" s="181" t="s">
        <v>222</v>
      </c>
    </row>
    <row r="1126" spans="2:65" s="13" customFormat="1" ht="11.25">
      <c r="B1126" s="180"/>
      <c r="D1126" s="173" t="s">
        <v>231</v>
      </c>
      <c r="E1126" s="181" t="s">
        <v>0</v>
      </c>
      <c r="F1126" s="182" t="s">
        <v>1633</v>
      </c>
      <c r="H1126" s="183">
        <v>1</v>
      </c>
      <c r="I1126" s="184"/>
      <c r="L1126" s="180"/>
      <c r="M1126" s="185"/>
      <c r="N1126" s="186"/>
      <c r="O1126" s="186"/>
      <c r="P1126" s="186"/>
      <c r="Q1126" s="186"/>
      <c r="R1126" s="186"/>
      <c r="S1126" s="186"/>
      <c r="T1126" s="187"/>
      <c r="AT1126" s="181" t="s">
        <v>231</v>
      </c>
      <c r="AU1126" s="181" t="s">
        <v>88</v>
      </c>
      <c r="AV1126" s="13" t="s">
        <v>88</v>
      </c>
      <c r="AW1126" s="13" t="s">
        <v>28</v>
      </c>
      <c r="AX1126" s="13" t="s">
        <v>73</v>
      </c>
      <c r="AY1126" s="181" t="s">
        <v>222</v>
      </c>
    </row>
    <row r="1127" spans="2:65" s="13" customFormat="1" ht="11.25">
      <c r="B1127" s="180"/>
      <c r="D1127" s="173" t="s">
        <v>231</v>
      </c>
      <c r="E1127" s="181" t="s">
        <v>0</v>
      </c>
      <c r="F1127" s="182" t="s">
        <v>1634</v>
      </c>
      <c r="H1127" s="183">
        <v>1</v>
      </c>
      <c r="I1127" s="184"/>
      <c r="L1127" s="180"/>
      <c r="M1127" s="185"/>
      <c r="N1127" s="186"/>
      <c r="O1127" s="186"/>
      <c r="P1127" s="186"/>
      <c r="Q1127" s="186"/>
      <c r="R1127" s="186"/>
      <c r="S1127" s="186"/>
      <c r="T1127" s="187"/>
      <c r="AT1127" s="181" t="s">
        <v>231</v>
      </c>
      <c r="AU1127" s="181" t="s">
        <v>88</v>
      </c>
      <c r="AV1127" s="13" t="s">
        <v>88</v>
      </c>
      <c r="AW1127" s="13" t="s">
        <v>28</v>
      </c>
      <c r="AX1127" s="13" t="s">
        <v>73</v>
      </c>
      <c r="AY1127" s="181" t="s">
        <v>222</v>
      </c>
    </row>
    <row r="1128" spans="2:65" s="14" customFormat="1" ht="11.25">
      <c r="B1128" s="188"/>
      <c r="D1128" s="173" t="s">
        <v>231</v>
      </c>
      <c r="E1128" s="189" t="s">
        <v>0</v>
      </c>
      <c r="F1128" s="190" t="s">
        <v>238</v>
      </c>
      <c r="H1128" s="191">
        <v>11</v>
      </c>
      <c r="I1128" s="192"/>
      <c r="L1128" s="188"/>
      <c r="M1128" s="193"/>
      <c r="N1128" s="194"/>
      <c r="O1128" s="194"/>
      <c r="P1128" s="194"/>
      <c r="Q1128" s="194"/>
      <c r="R1128" s="194"/>
      <c r="S1128" s="194"/>
      <c r="T1128" s="195"/>
      <c r="AT1128" s="189" t="s">
        <v>231</v>
      </c>
      <c r="AU1128" s="189" t="s">
        <v>88</v>
      </c>
      <c r="AV1128" s="14" t="s">
        <v>229</v>
      </c>
      <c r="AW1128" s="14" t="s">
        <v>28</v>
      </c>
      <c r="AX1128" s="14" t="s">
        <v>81</v>
      </c>
      <c r="AY1128" s="189" t="s">
        <v>222</v>
      </c>
    </row>
    <row r="1129" spans="2:65" s="1" customFormat="1" ht="24" customHeight="1">
      <c r="B1129" s="158"/>
      <c r="C1129" s="159" t="s">
        <v>1635</v>
      </c>
      <c r="D1129" s="159" t="s">
        <v>224</v>
      </c>
      <c r="E1129" s="160" t="s">
        <v>1636</v>
      </c>
      <c r="F1129" s="161" t="s">
        <v>1637</v>
      </c>
      <c r="G1129" s="162" t="s">
        <v>484</v>
      </c>
      <c r="H1129" s="163">
        <v>56.9</v>
      </c>
      <c r="I1129" s="164"/>
      <c r="J1129" s="163">
        <f>ROUND(I1129*H1129,3)</f>
        <v>0</v>
      </c>
      <c r="K1129" s="161" t="s">
        <v>228</v>
      </c>
      <c r="L1129" s="32"/>
      <c r="M1129" s="165" t="s">
        <v>0</v>
      </c>
      <c r="N1129" s="166" t="s">
        <v>39</v>
      </c>
      <c r="O1129" s="55"/>
      <c r="P1129" s="167">
        <f>O1129*H1129</f>
        <v>0</v>
      </c>
      <c r="Q1129" s="167">
        <v>2.1000000000000001E-4</v>
      </c>
      <c r="R1129" s="167">
        <f>Q1129*H1129</f>
        <v>1.1949E-2</v>
      </c>
      <c r="S1129" s="167">
        <v>0</v>
      </c>
      <c r="T1129" s="168">
        <f>S1129*H1129</f>
        <v>0</v>
      </c>
      <c r="AR1129" s="169" t="s">
        <v>312</v>
      </c>
      <c r="AT1129" s="169" t="s">
        <v>224</v>
      </c>
      <c r="AU1129" s="169" t="s">
        <v>88</v>
      </c>
      <c r="AY1129" s="17" t="s">
        <v>222</v>
      </c>
      <c r="BE1129" s="170">
        <f>IF(N1129="základná",J1129,0)</f>
        <v>0</v>
      </c>
      <c r="BF1129" s="170">
        <f>IF(N1129="znížená",J1129,0)</f>
        <v>0</v>
      </c>
      <c r="BG1129" s="170">
        <f>IF(N1129="zákl. prenesená",J1129,0)</f>
        <v>0</v>
      </c>
      <c r="BH1129" s="170">
        <f>IF(N1129="zníž. prenesená",J1129,0)</f>
        <v>0</v>
      </c>
      <c r="BI1129" s="170">
        <f>IF(N1129="nulová",J1129,0)</f>
        <v>0</v>
      </c>
      <c r="BJ1129" s="17" t="s">
        <v>88</v>
      </c>
      <c r="BK1129" s="171">
        <f>ROUND(I1129*H1129,3)</f>
        <v>0</v>
      </c>
      <c r="BL1129" s="17" t="s">
        <v>312</v>
      </c>
      <c r="BM1129" s="169" t="s">
        <v>1638</v>
      </c>
    </row>
    <row r="1130" spans="2:65" s="13" customFormat="1" ht="11.25">
      <c r="B1130" s="180"/>
      <c r="D1130" s="173" t="s">
        <v>231</v>
      </c>
      <c r="E1130" s="181" t="s">
        <v>0</v>
      </c>
      <c r="F1130" s="182" t="s">
        <v>1639</v>
      </c>
      <c r="H1130" s="183">
        <v>31.6</v>
      </c>
      <c r="I1130" s="184"/>
      <c r="L1130" s="180"/>
      <c r="M1130" s="185"/>
      <c r="N1130" s="186"/>
      <c r="O1130" s="186"/>
      <c r="P1130" s="186"/>
      <c r="Q1130" s="186"/>
      <c r="R1130" s="186"/>
      <c r="S1130" s="186"/>
      <c r="T1130" s="187"/>
      <c r="AT1130" s="181" t="s">
        <v>231</v>
      </c>
      <c r="AU1130" s="181" t="s">
        <v>88</v>
      </c>
      <c r="AV1130" s="13" t="s">
        <v>88</v>
      </c>
      <c r="AW1130" s="13" t="s">
        <v>28</v>
      </c>
      <c r="AX1130" s="13" t="s">
        <v>73</v>
      </c>
      <c r="AY1130" s="181" t="s">
        <v>222</v>
      </c>
    </row>
    <row r="1131" spans="2:65" s="13" customFormat="1" ht="11.25">
      <c r="B1131" s="180"/>
      <c r="D1131" s="173" t="s">
        <v>231</v>
      </c>
      <c r="E1131" s="181" t="s">
        <v>0</v>
      </c>
      <c r="F1131" s="182" t="s">
        <v>1640</v>
      </c>
      <c r="H1131" s="183">
        <v>7.9</v>
      </c>
      <c r="I1131" s="184"/>
      <c r="L1131" s="180"/>
      <c r="M1131" s="185"/>
      <c r="N1131" s="186"/>
      <c r="O1131" s="186"/>
      <c r="P1131" s="186"/>
      <c r="Q1131" s="186"/>
      <c r="R1131" s="186"/>
      <c r="S1131" s="186"/>
      <c r="T1131" s="187"/>
      <c r="AT1131" s="181" t="s">
        <v>231</v>
      </c>
      <c r="AU1131" s="181" t="s">
        <v>88</v>
      </c>
      <c r="AV1131" s="13" t="s">
        <v>88</v>
      </c>
      <c r="AW1131" s="13" t="s">
        <v>28</v>
      </c>
      <c r="AX1131" s="13" t="s">
        <v>73</v>
      </c>
      <c r="AY1131" s="181" t="s">
        <v>222</v>
      </c>
    </row>
    <row r="1132" spans="2:65" s="13" customFormat="1" ht="11.25">
      <c r="B1132" s="180"/>
      <c r="D1132" s="173" t="s">
        <v>231</v>
      </c>
      <c r="E1132" s="181" t="s">
        <v>0</v>
      </c>
      <c r="F1132" s="182" t="s">
        <v>1641</v>
      </c>
      <c r="H1132" s="183">
        <v>6</v>
      </c>
      <c r="I1132" s="184"/>
      <c r="L1132" s="180"/>
      <c r="M1132" s="185"/>
      <c r="N1132" s="186"/>
      <c r="O1132" s="186"/>
      <c r="P1132" s="186"/>
      <c r="Q1132" s="186"/>
      <c r="R1132" s="186"/>
      <c r="S1132" s="186"/>
      <c r="T1132" s="187"/>
      <c r="AT1132" s="181" t="s">
        <v>231</v>
      </c>
      <c r="AU1132" s="181" t="s">
        <v>88</v>
      </c>
      <c r="AV1132" s="13" t="s">
        <v>88</v>
      </c>
      <c r="AW1132" s="13" t="s">
        <v>28</v>
      </c>
      <c r="AX1132" s="13" t="s">
        <v>73</v>
      </c>
      <c r="AY1132" s="181" t="s">
        <v>222</v>
      </c>
    </row>
    <row r="1133" spans="2:65" s="13" customFormat="1" ht="11.25">
      <c r="B1133" s="180"/>
      <c r="D1133" s="173" t="s">
        <v>231</v>
      </c>
      <c r="E1133" s="181" t="s">
        <v>0</v>
      </c>
      <c r="F1133" s="182" t="s">
        <v>1642</v>
      </c>
      <c r="H1133" s="183">
        <v>5.4</v>
      </c>
      <c r="I1133" s="184"/>
      <c r="L1133" s="180"/>
      <c r="M1133" s="185"/>
      <c r="N1133" s="186"/>
      <c r="O1133" s="186"/>
      <c r="P1133" s="186"/>
      <c r="Q1133" s="186"/>
      <c r="R1133" s="186"/>
      <c r="S1133" s="186"/>
      <c r="T1133" s="187"/>
      <c r="AT1133" s="181" t="s">
        <v>231</v>
      </c>
      <c r="AU1133" s="181" t="s">
        <v>88</v>
      </c>
      <c r="AV1133" s="13" t="s">
        <v>88</v>
      </c>
      <c r="AW1133" s="13" t="s">
        <v>28</v>
      </c>
      <c r="AX1133" s="13" t="s">
        <v>73</v>
      </c>
      <c r="AY1133" s="181" t="s">
        <v>222</v>
      </c>
    </row>
    <row r="1134" spans="2:65" s="13" customFormat="1" ht="11.25">
      <c r="B1134" s="180"/>
      <c r="D1134" s="173" t="s">
        <v>231</v>
      </c>
      <c r="E1134" s="181" t="s">
        <v>0</v>
      </c>
      <c r="F1134" s="182" t="s">
        <v>1643</v>
      </c>
      <c r="H1134" s="183">
        <v>3.6</v>
      </c>
      <c r="I1134" s="184"/>
      <c r="L1134" s="180"/>
      <c r="M1134" s="185"/>
      <c r="N1134" s="186"/>
      <c r="O1134" s="186"/>
      <c r="P1134" s="186"/>
      <c r="Q1134" s="186"/>
      <c r="R1134" s="186"/>
      <c r="S1134" s="186"/>
      <c r="T1134" s="187"/>
      <c r="AT1134" s="181" t="s">
        <v>231</v>
      </c>
      <c r="AU1134" s="181" t="s">
        <v>88</v>
      </c>
      <c r="AV1134" s="13" t="s">
        <v>88</v>
      </c>
      <c r="AW1134" s="13" t="s">
        <v>28</v>
      </c>
      <c r="AX1134" s="13" t="s">
        <v>73</v>
      </c>
      <c r="AY1134" s="181" t="s">
        <v>222</v>
      </c>
    </row>
    <row r="1135" spans="2:65" s="13" customFormat="1" ht="11.25">
      <c r="B1135" s="180"/>
      <c r="D1135" s="173" t="s">
        <v>231</v>
      </c>
      <c r="E1135" s="181" t="s">
        <v>0</v>
      </c>
      <c r="F1135" s="182" t="s">
        <v>1644</v>
      </c>
      <c r="H1135" s="183">
        <v>2.4</v>
      </c>
      <c r="I1135" s="184"/>
      <c r="L1135" s="180"/>
      <c r="M1135" s="185"/>
      <c r="N1135" s="186"/>
      <c r="O1135" s="186"/>
      <c r="P1135" s="186"/>
      <c r="Q1135" s="186"/>
      <c r="R1135" s="186"/>
      <c r="S1135" s="186"/>
      <c r="T1135" s="187"/>
      <c r="AT1135" s="181" t="s">
        <v>231</v>
      </c>
      <c r="AU1135" s="181" t="s">
        <v>88</v>
      </c>
      <c r="AV1135" s="13" t="s">
        <v>88</v>
      </c>
      <c r="AW1135" s="13" t="s">
        <v>28</v>
      </c>
      <c r="AX1135" s="13" t="s">
        <v>73</v>
      </c>
      <c r="AY1135" s="181" t="s">
        <v>222</v>
      </c>
    </row>
    <row r="1136" spans="2:65" s="14" customFormat="1" ht="11.25">
      <c r="B1136" s="188"/>
      <c r="D1136" s="173" t="s">
        <v>231</v>
      </c>
      <c r="E1136" s="189" t="s">
        <v>0</v>
      </c>
      <c r="F1136" s="190" t="s">
        <v>238</v>
      </c>
      <c r="H1136" s="191">
        <v>56.9</v>
      </c>
      <c r="I1136" s="192"/>
      <c r="L1136" s="188"/>
      <c r="M1136" s="193"/>
      <c r="N1136" s="194"/>
      <c r="O1136" s="194"/>
      <c r="P1136" s="194"/>
      <c r="Q1136" s="194"/>
      <c r="R1136" s="194"/>
      <c r="S1136" s="194"/>
      <c r="T1136" s="195"/>
      <c r="AT1136" s="189" t="s">
        <v>231</v>
      </c>
      <c r="AU1136" s="189" t="s">
        <v>88</v>
      </c>
      <c r="AV1136" s="14" t="s">
        <v>229</v>
      </c>
      <c r="AW1136" s="14" t="s">
        <v>28</v>
      </c>
      <c r="AX1136" s="14" t="s">
        <v>81</v>
      </c>
      <c r="AY1136" s="189" t="s">
        <v>222</v>
      </c>
    </row>
    <row r="1137" spans="2:65" s="1" customFormat="1" ht="36" customHeight="1">
      <c r="B1137" s="158"/>
      <c r="C1137" s="196" t="s">
        <v>1645</v>
      </c>
      <c r="D1137" s="196" t="s">
        <v>301</v>
      </c>
      <c r="E1137" s="197" t="s">
        <v>1646</v>
      </c>
      <c r="F1137" s="198" t="s">
        <v>1647</v>
      </c>
      <c r="G1137" s="199" t="s">
        <v>484</v>
      </c>
      <c r="H1137" s="200">
        <v>59.744999999999997</v>
      </c>
      <c r="I1137" s="201"/>
      <c r="J1137" s="200">
        <f>ROUND(I1137*H1137,3)</f>
        <v>0</v>
      </c>
      <c r="K1137" s="198" t="s">
        <v>228</v>
      </c>
      <c r="L1137" s="202"/>
      <c r="M1137" s="203" t="s">
        <v>0</v>
      </c>
      <c r="N1137" s="204" t="s">
        <v>39</v>
      </c>
      <c r="O1137" s="55"/>
      <c r="P1137" s="167">
        <f>O1137*H1137</f>
        <v>0</v>
      </c>
      <c r="Q1137" s="167">
        <v>1E-4</v>
      </c>
      <c r="R1137" s="167">
        <f>Q1137*H1137</f>
        <v>5.9744999999999998E-3</v>
      </c>
      <c r="S1137" s="167">
        <v>0</v>
      </c>
      <c r="T1137" s="168">
        <f>S1137*H1137</f>
        <v>0</v>
      </c>
      <c r="AR1137" s="169" t="s">
        <v>407</v>
      </c>
      <c r="AT1137" s="169" t="s">
        <v>301</v>
      </c>
      <c r="AU1137" s="169" t="s">
        <v>88</v>
      </c>
      <c r="AY1137" s="17" t="s">
        <v>222</v>
      </c>
      <c r="BE1137" s="170">
        <f>IF(N1137="základná",J1137,0)</f>
        <v>0</v>
      </c>
      <c r="BF1137" s="170">
        <f>IF(N1137="znížená",J1137,0)</f>
        <v>0</v>
      </c>
      <c r="BG1137" s="170">
        <f>IF(N1137="zákl. prenesená",J1137,0)</f>
        <v>0</v>
      </c>
      <c r="BH1137" s="170">
        <f>IF(N1137="zníž. prenesená",J1137,0)</f>
        <v>0</v>
      </c>
      <c r="BI1137" s="170">
        <f>IF(N1137="nulová",J1137,0)</f>
        <v>0</v>
      </c>
      <c r="BJ1137" s="17" t="s">
        <v>88</v>
      </c>
      <c r="BK1137" s="171">
        <f>ROUND(I1137*H1137,3)</f>
        <v>0</v>
      </c>
      <c r="BL1137" s="17" t="s">
        <v>312</v>
      </c>
      <c r="BM1137" s="169" t="s">
        <v>1648</v>
      </c>
    </row>
    <row r="1138" spans="2:65" s="13" customFormat="1" ht="11.25">
      <c r="B1138" s="180"/>
      <c r="D1138" s="173" t="s">
        <v>231</v>
      </c>
      <c r="E1138" s="181" t="s">
        <v>0</v>
      </c>
      <c r="F1138" s="182" t="s">
        <v>1649</v>
      </c>
      <c r="H1138" s="183">
        <v>59.744999999999997</v>
      </c>
      <c r="I1138" s="184"/>
      <c r="L1138" s="180"/>
      <c r="M1138" s="185"/>
      <c r="N1138" s="186"/>
      <c r="O1138" s="186"/>
      <c r="P1138" s="186"/>
      <c r="Q1138" s="186"/>
      <c r="R1138" s="186"/>
      <c r="S1138" s="186"/>
      <c r="T1138" s="187"/>
      <c r="AT1138" s="181" t="s">
        <v>231</v>
      </c>
      <c r="AU1138" s="181" t="s">
        <v>88</v>
      </c>
      <c r="AV1138" s="13" t="s">
        <v>88</v>
      </c>
      <c r="AW1138" s="13" t="s">
        <v>28</v>
      </c>
      <c r="AX1138" s="13" t="s">
        <v>81</v>
      </c>
      <c r="AY1138" s="181" t="s">
        <v>222</v>
      </c>
    </row>
    <row r="1139" spans="2:65" s="1" customFormat="1" ht="36" customHeight="1">
      <c r="B1139" s="158"/>
      <c r="C1139" s="196" t="s">
        <v>1650</v>
      </c>
      <c r="D1139" s="196" t="s">
        <v>301</v>
      </c>
      <c r="E1139" s="197" t="s">
        <v>1651</v>
      </c>
      <c r="F1139" s="198" t="s">
        <v>1652</v>
      </c>
      <c r="G1139" s="199" t="s">
        <v>484</v>
      </c>
      <c r="H1139" s="200">
        <v>59.744999999999997</v>
      </c>
      <c r="I1139" s="201"/>
      <c r="J1139" s="200">
        <f>ROUND(I1139*H1139,3)</f>
        <v>0</v>
      </c>
      <c r="K1139" s="198" t="s">
        <v>228</v>
      </c>
      <c r="L1139" s="202"/>
      <c r="M1139" s="203" t="s">
        <v>0</v>
      </c>
      <c r="N1139" s="204" t="s">
        <v>39</v>
      </c>
      <c r="O1139" s="55"/>
      <c r="P1139" s="167">
        <f>O1139*H1139</f>
        <v>0</v>
      </c>
      <c r="Q1139" s="167">
        <v>1E-4</v>
      </c>
      <c r="R1139" s="167">
        <f>Q1139*H1139</f>
        <v>5.9744999999999998E-3</v>
      </c>
      <c r="S1139" s="167">
        <v>0</v>
      </c>
      <c r="T1139" s="168">
        <f>S1139*H1139</f>
        <v>0</v>
      </c>
      <c r="AR1139" s="169" t="s">
        <v>407</v>
      </c>
      <c r="AT1139" s="169" t="s">
        <v>301</v>
      </c>
      <c r="AU1139" s="169" t="s">
        <v>88</v>
      </c>
      <c r="AY1139" s="17" t="s">
        <v>222</v>
      </c>
      <c r="BE1139" s="170">
        <f>IF(N1139="základná",J1139,0)</f>
        <v>0</v>
      </c>
      <c r="BF1139" s="170">
        <f>IF(N1139="znížená",J1139,0)</f>
        <v>0</v>
      </c>
      <c r="BG1139" s="170">
        <f>IF(N1139="zákl. prenesená",J1139,0)</f>
        <v>0</v>
      </c>
      <c r="BH1139" s="170">
        <f>IF(N1139="zníž. prenesená",J1139,0)</f>
        <v>0</v>
      </c>
      <c r="BI1139" s="170">
        <f>IF(N1139="nulová",J1139,0)</f>
        <v>0</v>
      </c>
      <c r="BJ1139" s="17" t="s">
        <v>88</v>
      </c>
      <c r="BK1139" s="171">
        <f>ROUND(I1139*H1139,3)</f>
        <v>0</v>
      </c>
      <c r="BL1139" s="17" t="s">
        <v>312</v>
      </c>
      <c r="BM1139" s="169" t="s">
        <v>1653</v>
      </c>
    </row>
    <row r="1140" spans="2:65" s="13" customFormat="1" ht="11.25">
      <c r="B1140" s="180"/>
      <c r="D1140" s="173" t="s">
        <v>231</v>
      </c>
      <c r="E1140" s="181" t="s">
        <v>0</v>
      </c>
      <c r="F1140" s="182" t="s">
        <v>1649</v>
      </c>
      <c r="H1140" s="183">
        <v>59.744999999999997</v>
      </c>
      <c r="I1140" s="184"/>
      <c r="L1140" s="180"/>
      <c r="M1140" s="185"/>
      <c r="N1140" s="186"/>
      <c r="O1140" s="186"/>
      <c r="P1140" s="186"/>
      <c r="Q1140" s="186"/>
      <c r="R1140" s="186"/>
      <c r="S1140" s="186"/>
      <c r="T1140" s="187"/>
      <c r="AT1140" s="181" t="s">
        <v>231</v>
      </c>
      <c r="AU1140" s="181" t="s">
        <v>88</v>
      </c>
      <c r="AV1140" s="13" t="s">
        <v>88</v>
      </c>
      <c r="AW1140" s="13" t="s">
        <v>28</v>
      </c>
      <c r="AX1140" s="13" t="s">
        <v>81</v>
      </c>
      <c r="AY1140" s="181" t="s">
        <v>222</v>
      </c>
    </row>
    <row r="1141" spans="2:65" s="1" customFormat="1" ht="36" customHeight="1">
      <c r="B1141" s="158"/>
      <c r="C1141" s="196" t="s">
        <v>1654</v>
      </c>
      <c r="D1141" s="196" t="s">
        <v>301</v>
      </c>
      <c r="E1141" s="197" t="s">
        <v>1655</v>
      </c>
      <c r="F1141" s="198" t="s">
        <v>1656</v>
      </c>
      <c r="G1141" s="199" t="s">
        <v>400</v>
      </c>
      <c r="H1141" s="200">
        <v>3</v>
      </c>
      <c r="I1141" s="201"/>
      <c r="J1141" s="200">
        <f>ROUND(I1141*H1141,3)</f>
        <v>0</v>
      </c>
      <c r="K1141" s="198" t="s">
        <v>0</v>
      </c>
      <c r="L1141" s="202"/>
      <c r="M1141" s="203" t="s">
        <v>0</v>
      </c>
      <c r="N1141" s="204" t="s">
        <v>39</v>
      </c>
      <c r="O1141" s="55"/>
      <c r="P1141" s="167">
        <f>O1141*H1141</f>
        <v>0</v>
      </c>
      <c r="Q1141" s="167">
        <v>0</v>
      </c>
      <c r="R1141" s="167">
        <f>Q1141*H1141</f>
        <v>0</v>
      </c>
      <c r="S1141" s="167">
        <v>0</v>
      </c>
      <c r="T1141" s="168">
        <f>S1141*H1141</f>
        <v>0</v>
      </c>
      <c r="AR1141" s="169" t="s">
        <v>407</v>
      </c>
      <c r="AT1141" s="169" t="s">
        <v>301</v>
      </c>
      <c r="AU1141" s="169" t="s">
        <v>88</v>
      </c>
      <c r="AY1141" s="17" t="s">
        <v>222</v>
      </c>
      <c r="BE1141" s="170">
        <f>IF(N1141="základná",J1141,0)</f>
        <v>0</v>
      </c>
      <c r="BF1141" s="170">
        <f>IF(N1141="znížená",J1141,0)</f>
        <v>0</v>
      </c>
      <c r="BG1141" s="170">
        <f>IF(N1141="zákl. prenesená",J1141,0)</f>
        <v>0</v>
      </c>
      <c r="BH1141" s="170">
        <f>IF(N1141="zníž. prenesená",J1141,0)</f>
        <v>0</v>
      </c>
      <c r="BI1141" s="170">
        <f>IF(N1141="nulová",J1141,0)</f>
        <v>0</v>
      </c>
      <c r="BJ1141" s="17" t="s">
        <v>88</v>
      </c>
      <c r="BK1141" s="171">
        <f>ROUND(I1141*H1141,3)</f>
        <v>0</v>
      </c>
      <c r="BL1141" s="17" t="s">
        <v>312</v>
      </c>
      <c r="BM1141" s="169" t="s">
        <v>1657</v>
      </c>
    </row>
    <row r="1142" spans="2:65" s="13" customFormat="1" ht="11.25">
      <c r="B1142" s="180"/>
      <c r="D1142" s="173" t="s">
        <v>231</v>
      </c>
      <c r="E1142" s="181" t="s">
        <v>0</v>
      </c>
      <c r="F1142" s="182" t="s">
        <v>242</v>
      </c>
      <c r="H1142" s="183">
        <v>3</v>
      </c>
      <c r="I1142" s="184"/>
      <c r="L1142" s="180"/>
      <c r="M1142" s="185"/>
      <c r="N1142" s="186"/>
      <c r="O1142" s="186"/>
      <c r="P1142" s="186"/>
      <c r="Q1142" s="186"/>
      <c r="R1142" s="186"/>
      <c r="S1142" s="186"/>
      <c r="T1142" s="187"/>
      <c r="AT1142" s="181" t="s">
        <v>231</v>
      </c>
      <c r="AU1142" s="181" t="s">
        <v>88</v>
      </c>
      <c r="AV1142" s="13" t="s">
        <v>88</v>
      </c>
      <c r="AW1142" s="13" t="s">
        <v>28</v>
      </c>
      <c r="AX1142" s="13" t="s">
        <v>81</v>
      </c>
      <c r="AY1142" s="181" t="s">
        <v>222</v>
      </c>
    </row>
    <row r="1143" spans="2:65" s="1" customFormat="1" ht="36" customHeight="1">
      <c r="B1143" s="158"/>
      <c r="C1143" s="196" t="s">
        <v>1658</v>
      </c>
      <c r="D1143" s="196" t="s">
        <v>301</v>
      </c>
      <c r="E1143" s="197" t="s">
        <v>1659</v>
      </c>
      <c r="F1143" s="198" t="s">
        <v>1660</v>
      </c>
      <c r="G1143" s="199" t="s">
        <v>400</v>
      </c>
      <c r="H1143" s="200">
        <v>1</v>
      </c>
      <c r="I1143" s="201"/>
      <c r="J1143" s="200">
        <f>ROUND(I1143*H1143,3)</f>
        <v>0</v>
      </c>
      <c r="K1143" s="198" t="s">
        <v>0</v>
      </c>
      <c r="L1143" s="202"/>
      <c r="M1143" s="203" t="s">
        <v>0</v>
      </c>
      <c r="N1143" s="204" t="s">
        <v>39</v>
      </c>
      <c r="O1143" s="55"/>
      <c r="P1143" s="167">
        <f>O1143*H1143</f>
        <v>0</v>
      </c>
      <c r="Q1143" s="167">
        <v>0</v>
      </c>
      <c r="R1143" s="167">
        <f>Q1143*H1143</f>
        <v>0</v>
      </c>
      <c r="S1143" s="167">
        <v>0</v>
      </c>
      <c r="T1143" s="168">
        <f>S1143*H1143</f>
        <v>0</v>
      </c>
      <c r="AR1143" s="169" t="s">
        <v>407</v>
      </c>
      <c r="AT1143" s="169" t="s">
        <v>301</v>
      </c>
      <c r="AU1143" s="169" t="s">
        <v>88</v>
      </c>
      <c r="AY1143" s="17" t="s">
        <v>222</v>
      </c>
      <c r="BE1143" s="170">
        <f>IF(N1143="základná",J1143,0)</f>
        <v>0</v>
      </c>
      <c r="BF1143" s="170">
        <f>IF(N1143="znížená",J1143,0)</f>
        <v>0</v>
      </c>
      <c r="BG1143" s="170">
        <f>IF(N1143="zákl. prenesená",J1143,0)</f>
        <v>0</v>
      </c>
      <c r="BH1143" s="170">
        <f>IF(N1143="zníž. prenesená",J1143,0)</f>
        <v>0</v>
      </c>
      <c r="BI1143" s="170">
        <f>IF(N1143="nulová",J1143,0)</f>
        <v>0</v>
      </c>
      <c r="BJ1143" s="17" t="s">
        <v>88</v>
      </c>
      <c r="BK1143" s="171">
        <f>ROUND(I1143*H1143,3)</f>
        <v>0</v>
      </c>
      <c r="BL1143" s="17" t="s">
        <v>312</v>
      </c>
      <c r="BM1143" s="169" t="s">
        <v>1661</v>
      </c>
    </row>
    <row r="1144" spans="2:65" s="13" customFormat="1" ht="11.25">
      <c r="B1144" s="180"/>
      <c r="D1144" s="173" t="s">
        <v>231</v>
      </c>
      <c r="E1144" s="181" t="s">
        <v>0</v>
      </c>
      <c r="F1144" s="182" t="s">
        <v>81</v>
      </c>
      <c r="H1144" s="183">
        <v>1</v>
      </c>
      <c r="I1144" s="184"/>
      <c r="L1144" s="180"/>
      <c r="M1144" s="185"/>
      <c r="N1144" s="186"/>
      <c r="O1144" s="186"/>
      <c r="P1144" s="186"/>
      <c r="Q1144" s="186"/>
      <c r="R1144" s="186"/>
      <c r="S1144" s="186"/>
      <c r="T1144" s="187"/>
      <c r="AT1144" s="181" t="s">
        <v>231</v>
      </c>
      <c r="AU1144" s="181" t="s">
        <v>88</v>
      </c>
      <c r="AV1144" s="13" t="s">
        <v>88</v>
      </c>
      <c r="AW1144" s="13" t="s">
        <v>28</v>
      </c>
      <c r="AX1144" s="13" t="s">
        <v>81</v>
      </c>
      <c r="AY1144" s="181" t="s">
        <v>222</v>
      </c>
    </row>
    <row r="1145" spans="2:65" s="1" customFormat="1" ht="24" customHeight="1">
      <c r="B1145" s="158"/>
      <c r="C1145" s="196" t="s">
        <v>1662</v>
      </c>
      <c r="D1145" s="196" t="s">
        <v>301</v>
      </c>
      <c r="E1145" s="197" t="s">
        <v>1663</v>
      </c>
      <c r="F1145" s="198" t="s">
        <v>1664</v>
      </c>
      <c r="G1145" s="199" t="s">
        <v>400</v>
      </c>
      <c r="H1145" s="200">
        <v>1</v>
      </c>
      <c r="I1145" s="201"/>
      <c r="J1145" s="200">
        <f>ROUND(I1145*H1145,3)</f>
        <v>0</v>
      </c>
      <c r="K1145" s="198" t="s">
        <v>0</v>
      </c>
      <c r="L1145" s="202"/>
      <c r="M1145" s="203" t="s">
        <v>0</v>
      </c>
      <c r="N1145" s="204" t="s">
        <v>39</v>
      </c>
      <c r="O1145" s="55"/>
      <c r="P1145" s="167">
        <f>O1145*H1145</f>
        <v>0</v>
      </c>
      <c r="Q1145" s="167">
        <v>0</v>
      </c>
      <c r="R1145" s="167">
        <f>Q1145*H1145</f>
        <v>0</v>
      </c>
      <c r="S1145" s="167">
        <v>0</v>
      </c>
      <c r="T1145" s="168">
        <f>S1145*H1145</f>
        <v>0</v>
      </c>
      <c r="AR1145" s="169" t="s">
        <v>407</v>
      </c>
      <c r="AT1145" s="169" t="s">
        <v>301</v>
      </c>
      <c r="AU1145" s="169" t="s">
        <v>88</v>
      </c>
      <c r="AY1145" s="17" t="s">
        <v>222</v>
      </c>
      <c r="BE1145" s="170">
        <f>IF(N1145="základná",J1145,0)</f>
        <v>0</v>
      </c>
      <c r="BF1145" s="170">
        <f>IF(N1145="znížená",J1145,0)</f>
        <v>0</v>
      </c>
      <c r="BG1145" s="170">
        <f>IF(N1145="zákl. prenesená",J1145,0)</f>
        <v>0</v>
      </c>
      <c r="BH1145" s="170">
        <f>IF(N1145="zníž. prenesená",J1145,0)</f>
        <v>0</v>
      </c>
      <c r="BI1145" s="170">
        <f>IF(N1145="nulová",J1145,0)</f>
        <v>0</v>
      </c>
      <c r="BJ1145" s="17" t="s">
        <v>88</v>
      </c>
      <c r="BK1145" s="171">
        <f>ROUND(I1145*H1145,3)</f>
        <v>0</v>
      </c>
      <c r="BL1145" s="17" t="s">
        <v>312</v>
      </c>
      <c r="BM1145" s="169" t="s">
        <v>1665</v>
      </c>
    </row>
    <row r="1146" spans="2:65" s="13" customFormat="1" ht="11.25">
      <c r="B1146" s="180"/>
      <c r="D1146" s="173" t="s">
        <v>231</v>
      </c>
      <c r="E1146" s="181" t="s">
        <v>0</v>
      </c>
      <c r="F1146" s="182" t="s">
        <v>81</v>
      </c>
      <c r="H1146" s="183">
        <v>1</v>
      </c>
      <c r="I1146" s="184"/>
      <c r="L1146" s="180"/>
      <c r="M1146" s="185"/>
      <c r="N1146" s="186"/>
      <c r="O1146" s="186"/>
      <c r="P1146" s="186"/>
      <c r="Q1146" s="186"/>
      <c r="R1146" s="186"/>
      <c r="S1146" s="186"/>
      <c r="T1146" s="187"/>
      <c r="AT1146" s="181" t="s">
        <v>231</v>
      </c>
      <c r="AU1146" s="181" t="s">
        <v>88</v>
      </c>
      <c r="AV1146" s="13" t="s">
        <v>88</v>
      </c>
      <c r="AW1146" s="13" t="s">
        <v>28</v>
      </c>
      <c r="AX1146" s="13" t="s">
        <v>81</v>
      </c>
      <c r="AY1146" s="181" t="s">
        <v>222</v>
      </c>
    </row>
    <row r="1147" spans="2:65" s="1" customFormat="1" ht="36" customHeight="1">
      <c r="B1147" s="158"/>
      <c r="C1147" s="196" t="s">
        <v>1666</v>
      </c>
      <c r="D1147" s="196" t="s">
        <v>301</v>
      </c>
      <c r="E1147" s="197" t="s">
        <v>1667</v>
      </c>
      <c r="F1147" s="198" t="s">
        <v>1668</v>
      </c>
      <c r="G1147" s="199" t="s">
        <v>400</v>
      </c>
      <c r="H1147" s="200">
        <v>1</v>
      </c>
      <c r="I1147" s="201"/>
      <c r="J1147" s="200">
        <f>ROUND(I1147*H1147,3)</f>
        <v>0</v>
      </c>
      <c r="K1147" s="198" t="s">
        <v>0</v>
      </c>
      <c r="L1147" s="202"/>
      <c r="M1147" s="203" t="s">
        <v>0</v>
      </c>
      <c r="N1147" s="204" t="s">
        <v>39</v>
      </c>
      <c r="O1147" s="55"/>
      <c r="P1147" s="167">
        <f>O1147*H1147</f>
        <v>0</v>
      </c>
      <c r="Q1147" s="167">
        <v>0</v>
      </c>
      <c r="R1147" s="167">
        <f>Q1147*H1147</f>
        <v>0</v>
      </c>
      <c r="S1147" s="167">
        <v>0</v>
      </c>
      <c r="T1147" s="168">
        <f>S1147*H1147</f>
        <v>0</v>
      </c>
      <c r="AR1147" s="169" t="s">
        <v>407</v>
      </c>
      <c r="AT1147" s="169" t="s">
        <v>301</v>
      </c>
      <c r="AU1147" s="169" t="s">
        <v>88</v>
      </c>
      <c r="AY1147" s="17" t="s">
        <v>222</v>
      </c>
      <c r="BE1147" s="170">
        <f>IF(N1147="základná",J1147,0)</f>
        <v>0</v>
      </c>
      <c r="BF1147" s="170">
        <f>IF(N1147="znížená",J1147,0)</f>
        <v>0</v>
      </c>
      <c r="BG1147" s="170">
        <f>IF(N1147="zákl. prenesená",J1147,0)</f>
        <v>0</v>
      </c>
      <c r="BH1147" s="170">
        <f>IF(N1147="zníž. prenesená",J1147,0)</f>
        <v>0</v>
      </c>
      <c r="BI1147" s="170">
        <f>IF(N1147="nulová",J1147,0)</f>
        <v>0</v>
      </c>
      <c r="BJ1147" s="17" t="s">
        <v>88</v>
      </c>
      <c r="BK1147" s="171">
        <f>ROUND(I1147*H1147,3)</f>
        <v>0</v>
      </c>
      <c r="BL1147" s="17" t="s">
        <v>312</v>
      </c>
      <c r="BM1147" s="169" t="s">
        <v>1669</v>
      </c>
    </row>
    <row r="1148" spans="2:65" s="13" customFormat="1" ht="11.25">
      <c r="B1148" s="180"/>
      <c r="D1148" s="173" t="s">
        <v>231</v>
      </c>
      <c r="E1148" s="181" t="s">
        <v>0</v>
      </c>
      <c r="F1148" s="182" t="s">
        <v>81</v>
      </c>
      <c r="H1148" s="183">
        <v>1</v>
      </c>
      <c r="I1148" s="184"/>
      <c r="L1148" s="180"/>
      <c r="M1148" s="185"/>
      <c r="N1148" s="186"/>
      <c r="O1148" s="186"/>
      <c r="P1148" s="186"/>
      <c r="Q1148" s="186"/>
      <c r="R1148" s="186"/>
      <c r="S1148" s="186"/>
      <c r="T1148" s="187"/>
      <c r="AT1148" s="181" t="s">
        <v>231</v>
      </c>
      <c r="AU1148" s="181" t="s">
        <v>88</v>
      </c>
      <c r="AV1148" s="13" t="s">
        <v>88</v>
      </c>
      <c r="AW1148" s="13" t="s">
        <v>28</v>
      </c>
      <c r="AX1148" s="13" t="s">
        <v>81</v>
      </c>
      <c r="AY1148" s="181" t="s">
        <v>222</v>
      </c>
    </row>
    <row r="1149" spans="2:65" s="1" customFormat="1" ht="36" customHeight="1">
      <c r="B1149" s="158"/>
      <c r="C1149" s="196" t="s">
        <v>1670</v>
      </c>
      <c r="D1149" s="196" t="s">
        <v>301</v>
      </c>
      <c r="E1149" s="197" t="s">
        <v>1671</v>
      </c>
      <c r="F1149" s="198" t="s">
        <v>1672</v>
      </c>
      <c r="G1149" s="199" t="s">
        <v>400</v>
      </c>
      <c r="H1149" s="200">
        <v>1</v>
      </c>
      <c r="I1149" s="201"/>
      <c r="J1149" s="200">
        <f>ROUND(I1149*H1149,3)</f>
        <v>0</v>
      </c>
      <c r="K1149" s="198" t="s">
        <v>0</v>
      </c>
      <c r="L1149" s="202"/>
      <c r="M1149" s="203" t="s">
        <v>0</v>
      </c>
      <c r="N1149" s="204" t="s">
        <v>39</v>
      </c>
      <c r="O1149" s="55"/>
      <c r="P1149" s="167">
        <f>O1149*H1149</f>
        <v>0</v>
      </c>
      <c r="Q1149" s="167">
        <v>0</v>
      </c>
      <c r="R1149" s="167">
        <f>Q1149*H1149</f>
        <v>0</v>
      </c>
      <c r="S1149" s="167">
        <v>0</v>
      </c>
      <c r="T1149" s="168">
        <f>S1149*H1149</f>
        <v>0</v>
      </c>
      <c r="AR1149" s="169" t="s">
        <v>407</v>
      </c>
      <c r="AT1149" s="169" t="s">
        <v>301</v>
      </c>
      <c r="AU1149" s="169" t="s">
        <v>88</v>
      </c>
      <c r="AY1149" s="17" t="s">
        <v>222</v>
      </c>
      <c r="BE1149" s="170">
        <f>IF(N1149="základná",J1149,0)</f>
        <v>0</v>
      </c>
      <c r="BF1149" s="170">
        <f>IF(N1149="znížená",J1149,0)</f>
        <v>0</v>
      </c>
      <c r="BG1149" s="170">
        <f>IF(N1149="zákl. prenesená",J1149,0)</f>
        <v>0</v>
      </c>
      <c r="BH1149" s="170">
        <f>IF(N1149="zníž. prenesená",J1149,0)</f>
        <v>0</v>
      </c>
      <c r="BI1149" s="170">
        <f>IF(N1149="nulová",J1149,0)</f>
        <v>0</v>
      </c>
      <c r="BJ1149" s="17" t="s">
        <v>88</v>
      </c>
      <c r="BK1149" s="171">
        <f>ROUND(I1149*H1149,3)</f>
        <v>0</v>
      </c>
      <c r="BL1149" s="17" t="s">
        <v>312</v>
      </c>
      <c r="BM1149" s="169" t="s">
        <v>1673</v>
      </c>
    </row>
    <row r="1150" spans="2:65" s="13" customFormat="1" ht="11.25">
      <c r="B1150" s="180"/>
      <c r="D1150" s="173" t="s">
        <v>231</v>
      </c>
      <c r="E1150" s="181" t="s">
        <v>0</v>
      </c>
      <c r="F1150" s="182" t="s">
        <v>81</v>
      </c>
      <c r="H1150" s="183">
        <v>1</v>
      </c>
      <c r="I1150" s="184"/>
      <c r="L1150" s="180"/>
      <c r="M1150" s="185"/>
      <c r="N1150" s="186"/>
      <c r="O1150" s="186"/>
      <c r="P1150" s="186"/>
      <c r="Q1150" s="186"/>
      <c r="R1150" s="186"/>
      <c r="S1150" s="186"/>
      <c r="T1150" s="187"/>
      <c r="AT1150" s="181" t="s">
        <v>231</v>
      </c>
      <c r="AU1150" s="181" t="s">
        <v>88</v>
      </c>
      <c r="AV1150" s="13" t="s">
        <v>88</v>
      </c>
      <c r="AW1150" s="13" t="s">
        <v>28</v>
      </c>
      <c r="AX1150" s="13" t="s">
        <v>81</v>
      </c>
      <c r="AY1150" s="181" t="s">
        <v>222</v>
      </c>
    </row>
    <row r="1151" spans="2:65" s="1" customFormat="1" ht="24" customHeight="1">
      <c r="B1151" s="158"/>
      <c r="C1151" s="196" t="s">
        <v>1674</v>
      </c>
      <c r="D1151" s="196" t="s">
        <v>301</v>
      </c>
      <c r="E1151" s="197" t="s">
        <v>1675</v>
      </c>
      <c r="F1151" s="198" t="s">
        <v>1676</v>
      </c>
      <c r="G1151" s="199" t="s">
        <v>400</v>
      </c>
      <c r="H1151" s="200">
        <v>1</v>
      </c>
      <c r="I1151" s="201"/>
      <c r="J1151" s="200">
        <f>ROUND(I1151*H1151,3)</f>
        <v>0</v>
      </c>
      <c r="K1151" s="198" t="s">
        <v>0</v>
      </c>
      <c r="L1151" s="202"/>
      <c r="M1151" s="203" t="s">
        <v>0</v>
      </c>
      <c r="N1151" s="204" t="s">
        <v>39</v>
      </c>
      <c r="O1151" s="55"/>
      <c r="P1151" s="167">
        <f>O1151*H1151</f>
        <v>0</v>
      </c>
      <c r="Q1151" s="167">
        <v>0</v>
      </c>
      <c r="R1151" s="167">
        <f>Q1151*H1151</f>
        <v>0</v>
      </c>
      <c r="S1151" s="167">
        <v>0</v>
      </c>
      <c r="T1151" s="168">
        <f>S1151*H1151</f>
        <v>0</v>
      </c>
      <c r="AR1151" s="169" t="s">
        <v>407</v>
      </c>
      <c r="AT1151" s="169" t="s">
        <v>301</v>
      </c>
      <c r="AU1151" s="169" t="s">
        <v>88</v>
      </c>
      <c r="AY1151" s="17" t="s">
        <v>222</v>
      </c>
      <c r="BE1151" s="170">
        <f>IF(N1151="základná",J1151,0)</f>
        <v>0</v>
      </c>
      <c r="BF1151" s="170">
        <f>IF(N1151="znížená",J1151,0)</f>
        <v>0</v>
      </c>
      <c r="BG1151" s="170">
        <f>IF(N1151="zákl. prenesená",J1151,0)</f>
        <v>0</v>
      </c>
      <c r="BH1151" s="170">
        <f>IF(N1151="zníž. prenesená",J1151,0)</f>
        <v>0</v>
      </c>
      <c r="BI1151" s="170">
        <f>IF(N1151="nulová",J1151,0)</f>
        <v>0</v>
      </c>
      <c r="BJ1151" s="17" t="s">
        <v>88</v>
      </c>
      <c r="BK1151" s="171">
        <f>ROUND(I1151*H1151,3)</f>
        <v>0</v>
      </c>
      <c r="BL1151" s="17" t="s">
        <v>312</v>
      </c>
      <c r="BM1151" s="169" t="s">
        <v>1677</v>
      </c>
    </row>
    <row r="1152" spans="2:65" s="13" customFormat="1" ht="11.25">
      <c r="B1152" s="180"/>
      <c r="D1152" s="173" t="s">
        <v>231</v>
      </c>
      <c r="E1152" s="181" t="s">
        <v>0</v>
      </c>
      <c r="F1152" s="182" t="s">
        <v>81</v>
      </c>
      <c r="H1152" s="183">
        <v>1</v>
      </c>
      <c r="I1152" s="184"/>
      <c r="L1152" s="180"/>
      <c r="M1152" s="185"/>
      <c r="N1152" s="186"/>
      <c r="O1152" s="186"/>
      <c r="P1152" s="186"/>
      <c r="Q1152" s="186"/>
      <c r="R1152" s="186"/>
      <c r="S1152" s="186"/>
      <c r="T1152" s="187"/>
      <c r="AT1152" s="181" t="s">
        <v>231</v>
      </c>
      <c r="AU1152" s="181" t="s">
        <v>88</v>
      </c>
      <c r="AV1152" s="13" t="s">
        <v>88</v>
      </c>
      <c r="AW1152" s="13" t="s">
        <v>28</v>
      </c>
      <c r="AX1152" s="13" t="s">
        <v>81</v>
      </c>
      <c r="AY1152" s="181" t="s">
        <v>222</v>
      </c>
    </row>
    <row r="1153" spans="2:65" s="1" customFormat="1" ht="24" customHeight="1">
      <c r="B1153" s="158"/>
      <c r="C1153" s="196" t="s">
        <v>1678</v>
      </c>
      <c r="D1153" s="196" t="s">
        <v>301</v>
      </c>
      <c r="E1153" s="197" t="s">
        <v>1679</v>
      </c>
      <c r="F1153" s="198" t="s">
        <v>1680</v>
      </c>
      <c r="G1153" s="199" t="s">
        <v>400</v>
      </c>
      <c r="H1153" s="200">
        <v>1</v>
      </c>
      <c r="I1153" s="201"/>
      <c r="J1153" s="200">
        <f>ROUND(I1153*H1153,3)</f>
        <v>0</v>
      </c>
      <c r="K1153" s="198" t="s">
        <v>0</v>
      </c>
      <c r="L1153" s="202"/>
      <c r="M1153" s="203" t="s">
        <v>0</v>
      </c>
      <c r="N1153" s="204" t="s">
        <v>39</v>
      </c>
      <c r="O1153" s="55"/>
      <c r="P1153" s="167">
        <f>O1153*H1153</f>
        <v>0</v>
      </c>
      <c r="Q1153" s="167">
        <v>0</v>
      </c>
      <c r="R1153" s="167">
        <f>Q1153*H1153</f>
        <v>0</v>
      </c>
      <c r="S1153" s="167">
        <v>0</v>
      </c>
      <c r="T1153" s="168">
        <f>S1153*H1153</f>
        <v>0</v>
      </c>
      <c r="AR1153" s="169" t="s">
        <v>407</v>
      </c>
      <c r="AT1153" s="169" t="s">
        <v>301</v>
      </c>
      <c r="AU1153" s="169" t="s">
        <v>88</v>
      </c>
      <c r="AY1153" s="17" t="s">
        <v>222</v>
      </c>
      <c r="BE1153" s="170">
        <f>IF(N1153="základná",J1153,0)</f>
        <v>0</v>
      </c>
      <c r="BF1153" s="170">
        <f>IF(N1153="znížená",J1153,0)</f>
        <v>0</v>
      </c>
      <c r="BG1153" s="170">
        <f>IF(N1153="zákl. prenesená",J1153,0)</f>
        <v>0</v>
      </c>
      <c r="BH1153" s="170">
        <f>IF(N1153="zníž. prenesená",J1153,0)</f>
        <v>0</v>
      </c>
      <c r="BI1153" s="170">
        <f>IF(N1153="nulová",J1153,0)</f>
        <v>0</v>
      </c>
      <c r="BJ1153" s="17" t="s">
        <v>88</v>
      </c>
      <c r="BK1153" s="171">
        <f>ROUND(I1153*H1153,3)</f>
        <v>0</v>
      </c>
      <c r="BL1153" s="17" t="s">
        <v>312</v>
      </c>
      <c r="BM1153" s="169" t="s">
        <v>1681</v>
      </c>
    </row>
    <row r="1154" spans="2:65" s="13" customFormat="1" ht="11.25">
      <c r="B1154" s="180"/>
      <c r="D1154" s="173" t="s">
        <v>231</v>
      </c>
      <c r="E1154" s="181" t="s">
        <v>0</v>
      </c>
      <c r="F1154" s="182" t="s">
        <v>81</v>
      </c>
      <c r="H1154" s="183">
        <v>1</v>
      </c>
      <c r="I1154" s="184"/>
      <c r="L1154" s="180"/>
      <c r="M1154" s="185"/>
      <c r="N1154" s="186"/>
      <c r="O1154" s="186"/>
      <c r="P1154" s="186"/>
      <c r="Q1154" s="186"/>
      <c r="R1154" s="186"/>
      <c r="S1154" s="186"/>
      <c r="T1154" s="187"/>
      <c r="AT1154" s="181" t="s">
        <v>231</v>
      </c>
      <c r="AU1154" s="181" t="s">
        <v>88</v>
      </c>
      <c r="AV1154" s="13" t="s">
        <v>88</v>
      </c>
      <c r="AW1154" s="13" t="s">
        <v>28</v>
      </c>
      <c r="AX1154" s="13" t="s">
        <v>81</v>
      </c>
      <c r="AY1154" s="181" t="s">
        <v>222</v>
      </c>
    </row>
    <row r="1155" spans="2:65" s="1" customFormat="1" ht="24" customHeight="1">
      <c r="B1155" s="158"/>
      <c r="C1155" s="159" t="s">
        <v>1682</v>
      </c>
      <c r="D1155" s="159" t="s">
        <v>224</v>
      </c>
      <c r="E1155" s="160" t="s">
        <v>1683</v>
      </c>
      <c r="F1155" s="161" t="s">
        <v>1684</v>
      </c>
      <c r="G1155" s="162" t="s">
        <v>400</v>
      </c>
      <c r="H1155" s="163">
        <v>4</v>
      </c>
      <c r="I1155" s="164"/>
      <c r="J1155" s="163">
        <f>ROUND(I1155*H1155,3)</f>
        <v>0</v>
      </c>
      <c r="K1155" s="161" t="s">
        <v>228</v>
      </c>
      <c r="L1155" s="32"/>
      <c r="M1155" s="165" t="s">
        <v>0</v>
      </c>
      <c r="N1155" s="166" t="s">
        <v>39</v>
      </c>
      <c r="O1155" s="55"/>
      <c r="P1155" s="167">
        <f>O1155*H1155</f>
        <v>0</v>
      </c>
      <c r="Q1155" s="167">
        <v>0</v>
      </c>
      <c r="R1155" s="167">
        <f>Q1155*H1155</f>
        <v>0</v>
      </c>
      <c r="S1155" s="167">
        <v>0</v>
      </c>
      <c r="T1155" s="168">
        <f>S1155*H1155</f>
        <v>0</v>
      </c>
      <c r="AR1155" s="169" t="s">
        <v>312</v>
      </c>
      <c r="AT1155" s="169" t="s">
        <v>224</v>
      </c>
      <c r="AU1155" s="169" t="s">
        <v>88</v>
      </c>
      <c r="AY1155" s="17" t="s">
        <v>222</v>
      </c>
      <c r="BE1155" s="170">
        <f>IF(N1155="základná",J1155,0)</f>
        <v>0</v>
      </c>
      <c r="BF1155" s="170">
        <f>IF(N1155="znížená",J1155,0)</f>
        <v>0</v>
      </c>
      <c r="BG1155" s="170">
        <f>IF(N1155="zákl. prenesená",J1155,0)</f>
        <v>0</v>
      </c>
      <c r="BH1155" s="170">
        <f>IF(N1155="zníž. prenesená",J1155,0)</f>
        <v>0</v>
      </c>
      <c r="BI1155" s="170">
        <f>IF(N1155="nulová",J1155,0)</f>
        <v>0</v>
      </c>
      <c r="BJ1155" s="17" t="s">
        <v>88</v>
      </c>
      <c r="BK1155" s="171">
        <f>ROUND(I1155*H1155,3)</f>
        <v>0</v>
      </c>
      <c r="BL1155" s="17" t="s">
        <v>312</v>
      </c>
      <c r="BM1155" s="169" t="s">
        <v>1685</v>
      </c>
    </row>
    <row r="1156" spans="2:65" s="13" customFormat="1" ht="11.25">
      <c r="B1156" s="180"/>
      <c r="D1156" s="173" t="s">
        <v>231</v>
      </c>
      <c r="E1156" s="181" t="s">
        <v>0</v>
      </c>
      <c r="F1156" s="182" t="s">
        <v>1686</v>
      </c>
      <c r="H1156" s="183">
        <v>4</v>
      </c>
      <c r="I1156" s="184"/>
      <c r="L1156" s="180"/>
      <c r="M1156" s="185"/>
      <c r="N1156" s="186"/>
      <c r="O1156" s="186"/>
      <c r="P1156" s="186"/>
      <c r="Q1156" s="186"/>
      <c r="R1156" s="186"/>
      <c r="S1156" s="186"/>
      <c r="T1156" s="187"/>
      <c r="AT1156" s="181" t="s">
        <v>231</v>
      </c>
      <c r="AU1156" s="181" t="s">
        <v>88</v>
      </c>
      <c r="AV1156" s="13" t="s">
        <v>88</v>
      </c>
      <c r="AW1156" s="13" t="s">
        <v>28</v>
      </c>
      <c r="AX1156" s="13" t="s">
        <v>81</v>
      </c>
      <c r="AY1156" s="181" t="s">
        <v>222</v>
      </c>
    </row>
    <row r="1157" spans="2:65" s="1" customFormat="1" ht="36" customHeight="1">
      <c r="B1157" s="158"/>
      <c r="C1157" s="196" t="s">
        <v>1687</v>
      </c>
      <c r="D1157" s="196" t="s">
        <v>301</v>
      </c>
      <c r="E1157" s="197" t="s">
        <v>1688</v>
      </c>
      <c r="F1157" s="198" t="s">
        <v>1689</v>
      </c>
      <c r="G1157" s="199" t="s">
        <v>400</v>
      </c>
      <c r="H1157" s="200">
        <v>1</v>
      </c>
      <c r="I1157" s="201"/>
      <c r="J1157" s="200">
        <f>ROUND(I1157*H1157,3)</f>
        <v>0</v>
      </c>
      <c r="K1157" s="198" t="s">
        <v>0</v>
      </c>
      <c r="L1157" s="202"/>
      <c r="M1157" s="203" t="s">
        <v>0</v>
      </c>
      <c r="N1157" s="204" t="s">
        <v>39</v>
      </c>
      <c r="O1157" s="55"/>
      <c r="P1157" s="167">
        <f>O1157*H1157</f>
        <v>0</v>
      </c>
      <c r="Q1157" s="167">
        <v>2.5000000000000001E-2</v>
      </c>
      <c r="R1157" s="167">
        <f>Q1157*H1157</f>
        <v>2.5000000000000001E-2</v>
      </c>
      <c r="S1157" s="167">
        <v>0</v>
      </c>
      <c r="T1157" s="168">
        <f>S1157*H1157</f>
        <v>0</v>
      </c>
      <c r="AR1157" s="169" t="s">
        <v>407</v>
      </c>
      <c r="AT1157" s="169" t="s">
        <v>301</v>
      </c>
      <c r="AU1157" s="169" t="s">
        <v>88</v>
      </c>
      <c r="AY1157" s="17" t="s">
        <v>222</v>
      </c>
      <c r="BE1157" s="170">
        <f>IF(N1157="základná",J1157,0)</f>
        <v>0</v>
      </c>
      <c r="BF1157" s="170">
        <f>IF(N1157="znížená",J1157,0)</f>
        <v>0</v>
      </c>
      <c r="BG1157" s="170">
        <f>IF(N1157="zákl. prenesená",J1157,0)</f>
        <v>0</v>
      </c>
      <c r="BH1157" s="170">
        <f>IF(N1157="zníž. prenesená",J1157,0)</f>
        <v>0</v>
      </c>
      <c r="BI1157" s="170">
        <f>IF(N1157="nulová",J1157,0)</f>
        <v>0</v>
      </c>
      <c r="BJ1157" s="17" t="s">
        <v>88</v>
      </c>
      <c r="BK1157" s="171">
        <f>ROUND(I1157*H1157,3)</f>
        <v>0</v>
      </c>
      <c r="BL1157" s="17" t="s">
        <v>312</v>
      </c>
      <c r="BM1157" s="169" t="s">
        <v>1690</v>
      </c>
    </row>
    <row r="1158" spans="2:65" s="13" customFormat="1" ht="11.25">
      <c r="B1158" s="180"/>
      <c r="D1158" s="173" t="s">
        <v>231</v>
      </c>
      <c r="E1158" s="181" t="s">
        <v>0</v>
      </c>
      <c r="F1158" s="182" t="s">
        <v>81</v>
      </c>
      <c r="H1158" s="183">
        <v>1</v>
      </c>
      <c r="I1158" s="184"/>
      <c r="L1158" s="180"/>
      <c r="M1158" s="185"/>
      <c r="N1158" s="186"/>
      <c r="O1158" s="186"/>
      <c r="P1158" s="186"/>
      <c r="Q1158" s="186"/>
      <c r="R1158" s="186"/>
      <c r="S1158" s="186"/>
      <c r="T1158" s="187"/>
      <c r="AT1158" s="181" t="s">
        <v>231</v>
      </c>
      <c r="AU1158" s="181" t="s">
        <v>88</v>
      </c>
      <c r="AV1158" s="13" t="s">
        <v>88</v>
      </c>
      <c r="AW1158" s="13" t="s">
        <v>28</v>
      </c>
      <c r="AX1158" s="13" t="s">
        <v>81</v>
      </c>
      <c r="AY1158" s="181" t="s">
        <v>222</v>
      </c>
    </row>
    <row r="1159" spans="2:65" s="1" customFormat="1" ht="36" customHeight="1">
      <c r="B1159" s="158"/>
      <c r="C1159" s="196" t="s">
        <v>1691</v>
      </c>
      <c r="D1159" s="196" t="s">
        <v>301</v>
      </c>
      <c r="E1159" s="197" t="s">
        <v>1692</v>
      </c>
      <c r="F1159" s="198" t="s">
        <v>1693</v>
      </c>
      <c r="G1159" s="199" t="s">
        <v>400</v>
      </c>
      <c r="H1159" s="200">
        <v>1</v>
      </c>
      <c r="I1159" s="201"/>
      <c r="J1159" s="200">
        <f>ROUND(I1159*H1159,3)</f>
        <v>0</v>
      </c>
      <c r="K1159" s="198" t="s">
        <v>0</v>
      </c>
      <c r="L1159" s="202"/>
      <c r="M1159" s="203" t="s">
        <v>0</v>
      </c>
      <c r="N1159" s="204" t="s">
        <v>39</v>
      </c>
      <c r="O1159" s="55"/>
      <c r="P1159" s="167">
        <f>O1159*H1159</f>
        <v>0</v>
      </c>
      <c r="Q1159" s="167">
        <v>3.7999999999999999E-2</v>
      </c>
      <c r="R1159" s="167">
        <f>Q1159*H1159</f>
        <v>3.7999999999999999E-2</v>
      </c>
      <c r="S1159" s="167">
        <v>0</v>
      </c>
      <c r="T1159" s="168">
        <f>S1159*H1159</f>
        <v>0</v>
      </c>
      <c r="AR1159" s="169" t="s">
        <v>407</v>
      </c>
      <c r="AT1159" s="169" t="s">
        <v>301</v>
      </c>
      <c r="AU1159" s="169" t="s">
        <v>88</v>
      </c>
      <c r="AY1159" s="17" t="s">
        <v>222</v>
      </c>
      <c r="BE1159" s="170">
        <f>IF(N1159="základná",J1159,0)</f>
        <v>0</v>
      </c>
      <c r="BF1159" s="170">
        <f>IF(N1159="znížená",J1159,0)</f>
        <v>0</v>
      </c>
      <c r="BG1159" s="170">
        <f>IF(N1159="zákl. prenesená",J1159,0)</f>
        <v>0</v>
      </c>
      <c r="BH1159" s="170">
        <f>IF(N1159="zníž. prenesená",J1159,0)</f>
        <v>0</v>
      </c>
      <c r="BI1159" s="170">
        <f>IF(N1159="nulová",J1159,0)</f>
        <v>0</v>
      </c>
      <c r="BJ1159" s="17" t="s">
        <v>88</v>
      </c>
      <c r="BK1159" s="171">
        <f>ROUND(I1159*H1159,3)</f>
        <v>0</v>
      </c>
      <c r="BL1159" s="17" t="s">
        <v>312</v>
      </c>
      <c r="BM1159" s="169" t="s">
        <v>1694</v>
      </c>
    </row>
    <row r="1160" spans="2:65" s="1" customFormat="1" ht="36" customHeight="1">
      <c r="B1160" s="158"/>
      <c r="C1160" s="196" t="s">
        <v>1695</v>
      </c>
      <c r="D1160" s="196" t="s">
        <v>301</v>
      </c>
      <c r="E1160" s="197" t="s">
        <v>1696</v>
      </c>
      <c r="F1160" s="198" t="s">
        <v>1697</v>
      </c>
      <c r="G1160" s="199" t="s">
        <v>400</v>
      </c>
      <c r="H1160" s="200">
        <v>1</v>
      </c>
      <c r="I1160" s="201"/>
      <c r="J1160" s="200">
        <f>ROUND(I1160*H1160,3)</f>
        <v>0</v>
      </c>
      <c r="K1160" s="198" t="s">
        <v>0</v>
      </c>
      <c r="L1160" s="202"/>
      <c r="M1160" s="203" t="s">
        <v>0</v>
      </c>
      <c r="N1160" s="204" t="s">
        <v>39</v>
      </c>
      <c r="O1160" s="55"/>
      <c r="P1160" s="167">
        <f>O1160*H1160</f>
        <v>0</v>
      </c>
      <c r="Q1160" s="167">
        <v>2.5000000000000001E-2</v>
      </c>
      <c r="R1160" s="167">
        <f>Q1160*H1160</f>
        <v>2.5000000000000001E-2</v>
      </c>
      <c r="S1160" s="167">
        <v>0</v>
      </c>
      <c r="T1160" s="168">
        <f>S1160*H1160</f>
        <v>0</v>
      </c>
      <c r="AR1160" s="169" t="s">
        <v>407</v>
      </c>
      <c r="AT1160" s="169" t="s">
        <v>301</v>
      </c>
      <c r="AU1160" s="169" t="s">
        <v>88</v>
      </c>
      <c r="AY1160" s="17" t="s">
        <v>222</v>
      </c>
      <c r="BE1160" s="170">
        <f>IF(N1160="základná",J1160,0)</f>
        <v>0</v>
      </c>
      <c r="BF1160" s="170">
        <f>IF(N1160="znížená",J1160,0)</f>
        <v>0</v>
      </c>
      <c r="BG1160" s="170">
        <f>IF(N1160="zákl. prenesená",J1160,0)</f>
        <v>0</v>
      </c>
      <c r="BH1160" s="170">
        <f>IF(N1160="zníž. prenesená",J1160,0)</f>
        <v>0</v>
      </c>
      <c r="BI1160" s="170">
        <f>IF(N1160="nulová",J1160,0)</f>
        <v>0</v>
      </c>
      <c r="BJ1160" s="17" t="s">
        <v>88</v>
      </c>
      <c r="BK1160" s="171">
        <f>ROUND(I1160*H1160,3)</f>
        <v>0</v>
      </c>
      <c r="BL1160" s="17" t="s">
        <v>312</v>
      </c>
      <c r="BM1160" s="169" t="s">
        <v>1698</v>
      </c>
    </row>
    <row r="1161" spans="2:65" s="13" customFormat="1" ht="11.25">
      <c r="B1161" s="180"/>
      <c r="D1161" s="173" t="s">
        <v>231</v>
      </c>
      <c r="E1161" s="181" t="s">
        <v>0</v>
      </c>
      <c r="F1161" s="182" t="s">
        <v>81</v>
      </c>
      <c r="H1161" s="183">
        <v>1</v>
      </c>
      <c r="I1161" s="184"/>
      <c r="L1161" s="180"/>
      <c r="M1161" s="185"/>
      <c r="N1161" s="186"/>
      <c r="O1161" s="186"/>
      <c r="P1161" s="186"/>
      <c r="Q1161" s="186"/>
      <c r="R1161" s="186"/>
      <c r="S1161" s="186"/>
      <c r="T1161" s="187"/>
      <c r="AT1161" s="181" t="s">
        <v>231</v>
      </c>
      <c r="AU1161" s="181" t="s">
        <v>88</v>
      </c>
      <c r="AV1161" s="13" t="s">
        <v>88</v>
      </c>
      <c r="AW1161" s="13" t="s">
        <v>28</v>
      </c>
      <c r="AX1161" s="13" t="s">
        <v>81</v>
      </c>
      <c r="AY1161" s="181" t="s">
        <v>222</v>
      </c>
    </row>
    <row r="1162" spans="2:65" s="1" customFormat="1" ht="36" customHeight="1">
      <c r="B1162" s="158"/>
      <c r="C1162" s="196" t="s">
        <v>1699</v>
      </c>
      <c r="D1162" s="196" t="s">
        <v>301</v>
      </c>
      <c r="E1162" s="197" t="s">
        <v>1700</v>
      </c>
      <c r="F1162" s="198" t="s">
        <v>1701</v>
      </c>
      <c r="G1162" s="199" t="s">
        <v>400</v>
      </c>
      <c r="H1162" s="200">
        <v>1</v>
      </c>
      <c r="I1162" s="201"/>
      <c r="J1162" s="200">
        <f>ROUND(I1162*H1162,3)</f>
        <v>0</v>
      </c>
      <c r="K1162" s="198" t="s">
        <v>0</v>
      </c>
      <c r="L1162" s="202"/>
      <c r="M1162" s="203" t="s">
        <v>0</v>
      </c>
      <c r="N1162" s="204" t="s">
        <v>39</v>
      </c>
      <c r="O1162" s="55"/>
      <c r="P1162" s="167">
        <f>O1162*H1162</f>
        <v>0</v>
      </c>
      <c r="Q1162" s="167">
        <v>2.5000000000000001E-2</v>
      </c>
      <c r="R1162" s="167">
        <f>Q1162*H1162</f>
        <v>2.5000000000000001E-2</v>
      </c>
      <c r="S1162" s="167">
        <v>0</v>
      </c>
      <c r="T1162" s="168">
        <f>S1162*H1162</f>
        <v>0</v>
      </c>
      <c r="AR1162" s="169" t="s">
        <v>407</v>
      </c>
      <c r="AT1162" s="169" t="s">
        <v>301</v>
      </c>
      <c r="AU1162" s="169" t="s">
        <v>88</v>
      </c>
      <c r="AY1162" s="17" t="s">
        <v>222</v>
      </c>
      <c r="BE1162" s="170">
        <f>IF(N1162="základná",J1162,0)</f>
        <v>0</v>
      </c>
      <c r="BF1162" s="170">
        <f>IF(N1162="znížená",J1162,0)</f>
        <v>0</v>
      </c>
      <c r="BG1162" s="170">
        <f>IF(N1162="zákl. prenesená",J1162,0)</f>
        <v>0</v>
      </c>
      <c r="BH1162" s="170">
        <f>IF(N1162="zníž. prenesená",J1162,0)</f>
        <v>0</v>
      </c>
      <c r="BI1162" s="170">
        <f>IF(N1162="nulová",J1162,0)</f>
        <v>0</v>
      </c>
      <c r="BJ1162" s="17" t="s">
        <v>88</v>
      </c>
      <c r="BK1162" s="171">
        <f>ROUND(I1162*H1162,3)</f>
        <v>0</v>
      </c>
      <c r="BL1162" s="17" t="s">
        <v>312</v>
      </c>
      <c r="BM1162" s="169" t="s">
        <v>1702</v>
      </c>
    </row>
    <row r="1163" spans="2:65" s="13" customFormat="1" ht="11.25">
      <c r="B1163" s="180"/>
      <c r="D1163" s="173" t="s">
        <v>231</v>
      </c>
      <c r="E1163" s="181" t="s">
        <v>0</v>
      </c>
      <c r="F1163" s="182" t="s">
        <v>81</v>
      </c>
      <c r="H1163" s="183">
        <v>1</v>
      </c>
      <c r="I1163" s="184"/>
      <c r="L1163" s="180"/>
      <c r="M1163" s="185"/>
      <c r="N1163" s="186"/>
      <c r="O1163" s="186"/>
      <c r="P1163" s="186"/>
      <c r="Q1163" s="186"/>
      <c r="R1163" s="186"/>
      <c r="S1163" s="186"/>
      <c r="T1163" s="187"/>
      <c r="AT1163" s="181" t="s">
        <v>231</v>
      </c>
      <c r="AU1163" s="181" t="s">
        <v>88</v>
      </c>
      <c r="AV1163" s="13" t="s">
        <v>88</v>
      </c>
      <c r="AW1163" s="13" t="s">
        <v>28</v>
      </c>
      <c r="AX1163" s="13" t="s">
        <v>81</v>
      </c>
      <c r="AY1163" s="181" t="s">
        <v>222</v>
      </c>
    </row>
    <row r="1164" spans="2:65" s="1" customFormat="1" ht="24" customHeight="1">
      <c r="B1164" s="158"/>
      <c r="C1164" s="159" t="s">
        <v>1703</v>
      </c>
      <c r="D1164" s="159" t="s">
        <v>224</v>
      </c>
      <c r="E1164" s="160" t="s">
        <v>1704</v>
      </c>
      <c r="F1164" s="161" t="s">
        <v>1705</v>
      </c>
      <c r="G1164" s="162" t="s">
        <v>400</v>
      </c>
      <c r="H1164" s="163">
        <v>1</v>
      </c>
      <c r="I1164" s="164"/>
      <c r="J1164" s="163">
        <f>ROUND(I1164*H1164,3)</f>
        <v>0</v>
      </c>
      <c r="K1164" s="161" t="s">
        <v>228</v>
      </c>
      <c r="L1164" s="32"/>
      <c r="M1164" s="165" t="s">
        <v>0</v>
      </c>
      <c r="N1164" s="166" t="s">
        <v>39</v>
      </c>
      <c r="O1164" s="55"/>
      <c r="P1164" s="167">
        <f>O1164*H1164</f>
        <v>0</v>
      </c>
      <c r="Q1164" s="167">
        <v>0</v>
      </c>
      <c r="R1164" s="167">
        <f>Q1164*H1164</f>
        <v>0</v>
      </c>
      <c r="S1164" s="167">
        <v>0</v>
      </c>
      <c r="T1164" s="168">
        <f>S1164*H1164</f>
        <v>0</v>
      </c>
      <c r="AR1164" s="169" t="s">
        <v>312</v>
      </c>
      <c r="AT1164" s="169" t="s">
        <v>224</v>
      </c>
      <c r="AU1164" s="169" t="s">
        <v>88</v>
      </c>
      <c r="AY1164" s="17" t="s">
        <v>222</v>
      </c>
      <c r="BE1164" s="170">
        <f>IF(N1164="základná",J1164,0)</f>
        <v>0</v>
      </c>
      <c r="BF1164" s="170">
        <f>IF(N1164="znížená",J1164,0)</f>
        <v>0</v>
      </c>
      <c r="BG1164" s="170">
        <f>IF(N1164="zákl. prenesená",J1164,0)</f>
        <v>0</v>
      </c>
      <c r="BH1164" s="170">
        <f>IF(N1164="zníž. prenesená",J1164,0)</f>
        <v>0</v>
      </c>
      <c r="BI1164" s="170">
        <f>IF(N1164="nulová",J1164,0)</f>
        <v>0</v>
      </c>
      <c r="BJ1164" s="17" t="s">
        <v>88</v>
      </c>
      <c r="BK1164" s="171">
        <f>ROUND(I1164*H1164,3)</f>
        <v>0</v>
      </c>
      <c r="BL1164" s="17" t="s">
        <v>312</v>
      </c>
      <c r="BM1164" s="169" t="s">
        <v>1706</v>
      </c>
    </row>
    <row r="1165" spans="2:65" s="1" customFormat="1" ht="24" customHeight="1">
      <c r="B1165" s="158"/>
      <c r="C1165" s="196" t="s">
        <v>1707</v>
      </c>
      <c r="D1165" s="196" t="s">
        <v>301</v>
      </c>
      <c r="E1165" s="197" t="s">
        <v>1708</v>
      </c>
      <c r="F1165" s="198" t="s">
        <v>1709</v>
      </c>
      <c r="G1165" s="199" t="s">
        <v>400</v>
      </c>
      <c r="H1165" s="200">
        <v>1</v>
      </c>
      <c r="I1165" s="201"/>
      <c r="J1165" s="200">
        <f>ROUND(I1165*H1165,3)</f>
        <v>0</v>
      </c>
      <c r="K1165" s="198" t="s">
        <v>228</v>
      </c>
      <c r="L1165" s="202"/>
      <c r="M1165" s="203" t="s">
        <v>0</v>
      </c>
      <c r="N1165" s="204" t="s">
        <v>39</v>
      </c>
      <c r="O1165" s="55"/>
      <c r="P1165" s="167">
        <f>O1165*H1165</f>
        <v>0</v>
      </c>
      <c r="Q1165" s="167">
        <v>1E-3</v>
      </c>
      <c r="R1165" s="167">
        <f>Q1165*H1165</f>
        <v>1E-3</v>
      </c>
      <c r="S1165" s="167">
        <v>0</v>
      </c>
      <c r="T1165" s="168">
        <f>S1165*H1165</f>
        <v>0</v>
      </c>
      <c r="AR1165" s="169" t="s">
        <v>407</v>
      </c>
      <c r="AT1165" s="169" t="s">
        <v>301</v>
      </c>
      <c r="AU1165" s="169" t="s">
        <v>88</v>
      </c>
      <c r="AY1165" s="17" t="s">
        <v>222</v>
      </c>
      <c r="BE1165" s="170">
        <f>IF(N1165="základná",J1165,0)</f>
        <v>0</v>
      </c>
      <c r="BF1165" s="170">
        <f>IF(N1165="znížená",J1165,0)</f>
        <v>0</v>
      </c>
      <c r="BG1165" s="170">
        <f>IF(N1165="zákl. prenesená",J1165,0)</f>
        <v>0</v>
      </c>
      <c r="BH1165" s="170">
        <f>IF(N1165="zníž. prenesená",J1165,0)</f>
        <v>0</v>
      </c>
      <c r="BI1165" s="170">
        <f>IF(N1165="nulová",J1165,0)</f>
        <v>0</v>
      </c>
      <c r="BJ1165" s="17" t="s">
        <v>88</v>
      </c>
      <c r="BK1165" s="171">
        <f>ROUND(I1165*H1165,3)</f>
        <v>0</v>
      </c>
      <c r="BL1165" s="17" t="s">
        <v>312</v>
      </c>
      <c r="BM1165" s="169" t="s">
        <v>1710</v>
      </c>
    </row>
    <row r="1166" spans="2:65" s="1" customFormat="1" ht="24" customHeight="1">
      <c r="B1166" s="158"/>
      <c r="C1166" s="159" t="s">
        <v>1711</v>
      </c>
      <c r="D1166" s="159" t="s">
        <v>224</v>
      </c>
      <c r="E1166" s="160" t="s">
        <v>1712</v>
      </c>
      <c r="F1166" s="161" t="s">
        <v>1713</v>
      </c>
      <c r="G1166" s="162" t="s">
        <v>400</v>
      </c>
      <c r="H1166" s="163">
        <v>1</v>
      </c>
      <c r="I1166" s="164"/>
      <c r="J1166" s="163">
        <f>ROUND(I1166*H1166,3)</f>
        <v>0</v>
      </c>
      <c r="K1166" s="161" t="s">
        <v>228</v>
      </c>
      <c r="L1166" s="32"/>
      <c r="M1166" s="165" t="s">
        <v>0</v>
      </c>
      <c r="N1166" s="166" t="s">
        <v>39</v>
      </c>
      <c r="O1166" s="55"/>
      <c r="P1166" s="167">
        <f>O1166*H1166</f>
        <v>0</v>
      </c>
      <c r="Q1166" s="167">
        <v>2.5000000000000001E-4</v>
      </c>
      <c r="R1166" s="167">
        <f>Q1166*H1166</f>
        <v>2.5000000000000001E-4</v>
      </c>
      <c r="S1166" s="167">
        <v>0</v>
      </c>
      <c r="T1166" s="168">
        <f>S1166*H1166</f>
        <v>0</v>
      </c>
      <c r="AR1166" s="169" t="s">
        <v>312</v>
      </c>
      <c r="AT1166" s="169" t="s">
        <v>224</v>
      </c>
      <c r="AU1166" s="169" t="s">
        <v>88</v>
      </c>
      <c r="AY1166" s="17" t="s">
        <v>222</v>
      </c>
      <c r="BE1166" s="170">
        <f>IF(N1166="základná",J1166,0)</f>
        <v>0</v>
      </c>
      <c r="BF1166" s="170">
        <f>IF(N1166="znížená",J1166,0)</f>
        <v>0</v>
      </c>
      <c r="BG1166" s="170">
        <f>IF(N1166="zákl. prenesená",J1166,0)</f>
        <v>0</v>
      </c>
      <c r="BH1166" s="170">
        <f>IF(N1166="zníž. prenesená",J1166,0)</f>
        <v>0</v>
      </c>
      <c r="BI1166" s="170">
        <f>IF(N1166="nulová",J1166,0)</f>
        <v>0</v>
      </c>
      <c r="BJ1166" s="17" t="s">
        <v>88</v>
      </c>
      <c r="BK1166" s="171">
        <f>ROUND(I1166*H1166,3)</f>
        <v>0</v>
      </c>
      <c r="BL1166" s="17" t="s">
        <v>312</v>
      </c>
      <c r="BM1166" s="169" t="s">
        <v>1714</v>
      </c>
    </row>
    <row r="1167" spans="2:65" s="1" customFormat="1" ht="24" customHeight="1">
      <c r="B1167" s="158"/>
      <c r="C1167" s="159" t="s">
        <v>1715</v>
      </c>
      <c r="D1167" s="159" t="s">
        <v>224</v>
      </c>
      <c r="E1167" s="160" t="s">
        <v>1716</v>
      </c>
      <c r="F1167" s="161" t="s">
        <v>1717</v>
      </c>
      <c r="G1167" s="162" t="s">
        <v>400</v>
      </c>
      <c r="H1167" s="163">
        <v>3</v>
      </c>
      <c r="I1167" s="164"/>
      <c r="J1167" s="163">
        <f>ROUND(I1167*H1167,3)</f>
        <v>0</v>
      </c>
      <c r="K1167" s="161" t="s">
        <v>228</v>
      </c>
      <c r="L1167" s="32"/>
      <c r="M1167" s="165" t="s">
        <v>0</v>
      </c>
      <c r="N1167" s="166" t="s">
        <v>39</v>
      </c>
      <c r="O1167" s="55"/>
      <c r="P1167" s="167">
        <f>O1167*H1167</f>
        <v>0</v>
      </c>
      <c r="Q1167" s="167">
        <v>2.5999999999999998E-4</v>
      </c>
      <c r="R1167" s="167">
        <f>Q1167*H1167</f>
        <v>7.7999999999999988E-4</v>
      </c>
      <c r="S1167" s="167">
        <v>0</v>
      </c>
      <c r="T1167" s="168">
        <f>S1167*H1167</f>
        <v>0</v>
      </c>
      <c r="AR1167" s="169" t="s">
        <v>312</v>
      </c>
      <c r="AT1167" s="169" t="s">
        <v>224</v>
      </c>
      <c r="AU1167" s="169" t="s">
        <v>88</v>
      </c>
      <c r="AY1167" s="17" t="s">
        <v>222</v>
      </c>
      <c r="BE1167" s="170">
        <f>IF(N1167="základná",J1167,0)</f>
        <v>0</v>
      </c>
      <c r="BF1167" s="170">
        <f>IF(N1167="znížená",J1167,0)</f>
        <v>0</v>
      </c>
      <c r="BG1167" s="170">
        <f>IF(N1167="zákl. prenesená",J1167,0)</f>
        <v>0</v>
      </c>
      <c r="BH1167" s="170">
        <f>IF(N1167="zníž. prenesená",J1167,0)</f>
        <v>0</v>
      </c>
      <c r="BI1167" s="170">
        <f>IF(N1167="nulová",J1167,0)</f>
        <v>0</v>
      </c>
      <c r="BJ1167" s="17" t="s">
        <v>88</v>
      </c>
      <c r="BK1167" s="171">
        <f>ROUND(I1167*H1167,3)</f>
        <v>0</v>
      </c>
      <c r="BL1167" s="17" t="s">
        <v>312</v>
      </c>
      <c r="BM1167" s="169" t="s">
        <v>1718</v>
      </c>
    </row>
    <row r="1168" spans="2:65" s="13" customFormat="1" ht="11.25">
      <c r="B1168" s="180"/>
      <c r="D1168" s="173" t="s">
        <v>231</v>
      </c>
      <c r="E1168" s="181" t="s">
        <v>0</v>
      </c>
      <c r="F1168" s="182" t="s">
        <v>242</v>
      </c>
      <c r="H1168" s="183">
        <v>3</v>
      </c>
      <c r="I1168" s="184"/>
      <c r="L1168" s="180"/>
      <c r="M1168" s="185"/>
      <c r="N1168" s="186"/>
      <c r="O1168" s="186"/>
      <c r="P1168" s="186"/>
      <c r="Q1168" s="186"/>
      <c r="R1168" s="186"/>
      <c r="S1168" s="186"/>
      <c r="T1168" s="187"/>
      <c r="AT1168" s="181" t="s">
        <v>231</v>
      </c>
      <c r="AU1168" s="181" t="s">
        <v>88</v>
      </c>
      <c r="AV1168" s="13" t="s">
        <v>88</v>
      </c>
      <c r="AW1168" s="13" t="s">
        <v>28</v>
      </c>
      <c r="AX1168" s="13" t="s">
        <v>81</v>
      </c>
      <c r="AY1168" s="181" t="s">
        <v>222</v>
      </c>
    </row>
    <row r="1169" spans="2:65" s="1" customFormat="1" ht="24" customHeight="1">
      <c r="B1169" s="158"/>
      <c r="C1169" s="159" t="s">
        <v>1719</v>
      </c>
      <c r="D1169" s="159" t="s">
        <v>224</v>
      </c>
      <c r="E1169" s="160" t="s">
        <v>1720</v>
      </c>
      <c r="F1169" s="161" t="s">
        <v>1721</v>
      </c>
      <c r="G1169" s="162" t="s">
        <v>400</v>
      </c>
      <c r="H1169" s="163">
        <v>5</v>
      </c>
      <c r="I1169" s="164"/>
      <c r="J1169" s="163">
        <f>ROUND(I1169*H1169,3)</f>
        <v>0</v>
      </c>
      <c r="K1169" s="161" t="s">
        <v>228</v>
      </c>
      <c r="L1169" s="32"/>
      <c r="M1169" s="165" t="s">
        <v>0</v>
      </c>
      <c r="N1169" s="166" t="s">
        <v>39</v>
      </c>
      <c r="O1169" s="55"/>
      <c r="P1169" s="167">
        <f>O1169*H1169</f>
        <v>0</v>
      </c>
      <c r="Q1169" s="167">
        <v>2.9999999999999997E-4</v>
      </c>
      <c r="R1169" s="167">
        <f>Q1169*H1169</f>
        <v>1.4999999999999998E-3</v>
      </c>
      <c r="S1169" s="167">
        <v>0</v>
      </c>
      <c r="T1169" s="168">
        <f>S1169*H1169</f>
        <v>0</v>
      </c>
      <c r="AR1169" s="169" t="s">
        <v>312</v>
      </c>
      <c r="AT1169" s="169" t="s">
        <v>224</v>
      </c>
      <c r="AU1169" s="169" t="s">
        <v>88</v>
      </c>
      <c r="AY1169" s="17" t="s">
        <v>222</v>
      </c>
      <c r="BE1169" s="170">
        <f>IF(N1169="základná",J1169,0)</f>
        <v>0</v>
      </c>
      <c r="BF1169" s="170">
        <f>IF(N1169="znížená",J1169,0)</f>
        <v>0</v>
      </c>
      <c r="BG1169" s="170">
        <f>IF(N1169="zákl. prenesená",J1169,0)</f>
        <v>0</v>
      </c>
      <c r="BH1169" s="170">
        <f>IF(N1169="zníž. prenesená",J1169,0)</f>
        <v>0</v>
      </c>
      <c r="BI1169" s="170">
        <f>IF(N1169="nulová",J1169,0)</f>
        <v>0</v>
      </c>
      <c r="BJ1169" s="17" t="s">
        <v>88</v>
      </c>
      <c r="BK1169" s="171">
        <f>ROUND(I1169*H1169,3)</f>
        <v>0</v>
      </c>
      <c r="BL1169" s="17" t="s">
        <v>312</v>
      </c>
      <c r="BM1169" s="169" t="s">
        <v>1722</v>
      </c>
    </row>
    <row r="1170" spans="2:65" s="13" customFormat="1" ht="11.25">
      <c r="B1170" s="180"/>
      <c r="D1170" s="173" t="s">
        <v>231</v>
      </c>
      <c r="E1170" s="181" t="s">
        <v>0</v>
      </c>
      <c r="F1170" s="182" t="s">
        <v>1723</v>
      </c>
      <c r="H1170" s="183">
        <v>5</v>
      </c>
      <c r="I1170" s="184"/>
      <c r="L1170" s="180"/>
      <c r="M1170" s="185"/>
      <c r="N1170" s="186"/>
      <c r="O1170" s="186"/>
      <c r="P1170" s="186"/>
      <c r="Q1170" s="186"/>
      <c r="R1170" s="186"/>
      <c r="S1170" s="186"/>
      <c r="T1170" s="187"/>
      <c r="AT1170" s="181" t="s">
        <v>231</v>
      </c>
      <c r="AU1170" s="181" t="s">
        <v>88</v>
      </c>
      <c r="AV1170" s="13" t="s">
        <v>88</v>
      </c>
      <c r="AW1170" s="13" t="s">
        <v>28</v>
      </c>
      <c r="AX1170" s="13" t="s">
        <v>81</v>
      </c>
      <c r="AY1170" s="181" t="s">
        <v>222</v>
      </c>
    </row>
    <row r="1171" spans="2:65" s="1" customFormat="1" ht="24" customHeight="1">
      <c r="B1171" s="158"/>
      <c r="C1171" s="196" t="s">
        <v>1724</v>
      </c>
      <c r="D1171" s="196" t="s">
        <v>301</v>
      </c>
      <c r="E1171" s="197" t="s">
        <v>1725</v>
      </c>
      <c r="F1171" s="198" t="s">
        <v>1726</v>
      </c>
      <c r="G1171" s="199" t="s">
        <v>484</v>
      </c>
      <c r="H1171" s="200">
        <v>12.548</v>
      </c>
      <c r="I1171" s="201"/>
      <c r="J1171" s="200">
        <f>ROUND(I1171*H1171,3)</f>
        <v>0</v>
      </c>
      <c r="K1171" s="198" t="s">
        <v>228</v>
      </c>
      <c r="L1171" s="202"/>
      <c r="M1171" s="203" t="s">
        <v>0</v>
      </c>
      <c r="N1171" s="204" t="s">
        <v>39</v>
      </c>
      <c r="O1171" s="55"/>
      <c r="P1171" s="167">
        <f>O1171*H1171</f>
        <v>0</v>
      </c>
      <c r="Q1171" s="167">
        <v>7.3999999999999999E-4</v>
      </c>
      <c r="R1171" s="167">
        <f>Q1171*H1171</f>
        <v>9.2855200000000002E-3</v>
      </c>
      <c r="S1171" s="167">
        <v>0</v>
      </c>
      <c r="T1171" s="168">
        <f>S1171*H1171</f>
        <v>0</v>
      </c>
      <c r="AR1171" s="169" t="s">
        <v>407</v>
      </c>
      <c r="AT1171" s="169" t="s">
        <v>301</v>
      </c>
      <c r="AU1171" s="169" t="s">
        <v>88</v>
      </c>
      <c r="AY1171" s="17" t="s">
        <v>222</v>
      </c>
      <c r="BE1171" s="170">
        <f>IF(N1171="základná",J1171,0)</f>
        <v>0</v>
      </c>
      <c r="BF1171" s="170">
        <f>IF(N1171="znížená",J1171,0)</f>
        <v>0</v>
      </c>
      <c r="BG1171" s="170">
        <f>IF(N1171="zákl. prenesená",J1171,0)</f>
        <v>0</v>
      </c>
      <c r="BH1171" s="170">
        <f>IF(N1171="zníž. prenesená",J1171,0)</f>
        <v>0</v>
      </c>
      <c r="BI1171" s="170">
        <f>IF(N1171="nulová",J1171,0)</f>
        <v>0</v>
      </c>
      <c r="BJ1171" s="17" t="s">
        <v>88</v>
      </c>
      <c r="BK1171" s="171">
        <f>ROUND(I1171*H1171,3)</f>
        <v>0</v>
      </c>
      <c r="BL1171" s="17" t="s">
        <v>312</v>
      </c>
      <c r="BM1171" s="169" t="s">
        <v>1727</v>
      </c>
    </row>
    <row r="1172" spans="2:65" s="13" customFormat="1" ht="11.25">
      <c r="B1172" s="180"/>
      <c r="D1172" s="173" t="s">
        <v>231</v>
      </c>
      <c r="E1172" s="181" t="s">
        <v>0</v>
      </c>
      <c r="F1172" s="182" t="s">
        <v>1728</v>
      </c>
      <c r="H1172" s="183">
        <v>12.548</v>
      </c>
      <c r="I1172" s="184"/>
      <c r="L1172" s="180"/>
      <c r="M1172" s="185"/>
      <c r="N1172" s="186"/>
      <c r="O1172" s="186"/>
      <c r="P1172" s="186"/>
      <c r="Q1172" s="186"/>
      <c r="R1172" s="186"/>
      <c r="S1172" s="186"/>
      <c r="T1172" s="187"/>
      <c r="AT1172" s="181" t="s">
        <v>231</v>
      </c>
      <c r="AU1172" s="181" t="s">
        <v>88</v>
      </c>
      <c r="AV1172" s="13" t="s">
        <v>88</v>
      </c>
      <c r="AW1172" s="13" t="s">
        <v>28</v>
      </c>
      <c r="AX1172" s="13" t="s">
        <v>81</v>
      </c>
      <c r="AY1172" s="181" t="s">
        <v>222</v>
      </c>
    </row>
    <row r="1173" spans="2:65" s="1" customFormat="1" ht="24" customHeight="1">
      <c r="B1173" s="158"/>
      <c r="C1173" s="196" t="s">
        <v>1729</v>
      </c>
      <c r="D1173" s="196" t="s">
        <v>301</v>
      </c>
      <c r="E1173" s="197" t="s">
        <v>1730</v>
      </c>
      <c r="F1173" s="198" t="s">
        <v>1731</v>
      </c>
      <c r="G1173" s="199" t="s">
        <v>484</v>
      </c>
      <c r="H1173" s="200">
        <v>5.25</v>
      </c>
      <c r="I1173" s="201"/>
      <c r="J1173" s="200">
        <f>ROUND(I1173*H1173,3)</f>
        <v>0</v>
      </c>
      <c r="K1173" s="198" t="s">
        <v>228</v>
      </c>
      <c r="L1173" s="202"/>
      <c r="M1173" s="203" t="s">
        <v>0</v>
      </c>
      <c r="N1173" s="204" t="s">
        <v>39</v>
      </c>
      <c r="O1173" s="55"/>
      <c r="P1173" s="167">
        <f>O1173*H1173</f>
        <v>0</v>
      </c>
      <c r="Q1173" s="167">
        <v>9.7999999999999997E-4</v>
      </c>
      <c r="R1173" s="167">
        <f>Q1173*H1173</f>
        <v>5.1450000000000003E-3</v>
      </c>
      <c r="S1173" s="167">
        <v>0</v>
      </c>
      <c r="T1173" s="168">
        <f>S1173*H1173</f>
        <v>0</v>
      </c>
      <c r="AR1173" s="169" t="s">
        <v>407</v>
      </c>
      <c r="AT1173" s="169" t="s">
        <v>301</v>
      </c>
      <c r="AU1173" s="169" t="s">
        <v>88</v>
      </c>
      <c r="AY1173" s="17" t="s">
        <v>222</v>
      </c>
      <c r="BE1173" s="170">
        <f>IF(N1173="základná",J1173,0)</f>
        <v>0</v>
      </c>
      <c r="BF1173" s="170">
        <f>IF(N1173="znížená",J1173,0)</f>
        <v>0</v>
      </c>
      <c r="BG1173" s="170">
        <f>IF(N1173="zákl. prenesená",J1173,0)</f>
        <v>0</v>
      </c>
      <c r="BH1173" s="170">
        <f>IF(N1173="zníž. prenesená",J1173,0)</f>
        <v>0</v>
      </c>
      <c r="BI1173" s="170">
        <f>IF(N1173="nulová",J1173,0)</f>
        <v>0</v>
      </c>
      <c r="BJ1173" s="17" t="s">
        <v>88</v>
      </c>
      <c r="BK1173" s="171">
        <f>ROUND(I1173*H1173,3)</f>
        <v>0</v>
      </c>
      <c r="BL1173" s="17" t="s">
        <v>312</v>
      </c>
      <c r="BM1173" s="169" t="s">
        <v>1732</v>
      </c>
    </row>
    <row r="1174" spans="2:65" s="13" customFormat="1" ht="11.25">
      <c r="B1174" s="180"/>
      <c r="D1174" s="173" t="s">
        <v>231</v>
      </c>
      <c r="E1174" s="181" t="s">
        <v>0</v>
      </c>
      <c r="F1174" s="182" t="s">
        <v>1733</v>
      </c>
      <c r="H1174" s="183">
        <v>5.25</v>
      </c>
      <c r="I1174" s="184"/>
      <c r="L1174" s="180"/>
      <c r="M1174" s="185"/>
      <c r="N1174" s="186"/>
      <c r="O1174" s="186"/>
      <c r="P1174" s="186"/>
      <c r="Q1174" s="186"/>
      <c r="R1174" s="186"/>
      <c r="S1174" s="186"/>
      <c r="T1174" s="187"/>
      <c r="AT1174" s="181" t="s">
        <v>231</v>
      </c>
      <c r="AU1174" s="181" t="s">
        <v>88</v>
      </c>
      <c r="AV1174" s="13" t="s">
        <v>88</v>
      </c>
      <c r="AW1174" s="13" t="s">
        <v>28</v>
      </c>
      <c r="AX1174" s="13" t="s">
        <v>81</v>
      </c>
      <c r="AY1174" s="181" t="s">
        <v>222</v>
      </c>
    </row>
    <row r="1175" spans="2:65" s="1" customFormat="1" ht="24" customHeight="1">
      <c r="B1175" s="158"/>
      <c r="C1175" s="196" t="s">
        <v>1734</v>
      </c>
      <c r="D1175" s="196" t="s">
        <v>301</v>
      </c>
      <c r="E1175" s="197" t="s">
        <v>1735</v>
      </c>
      <c r="F1175" s="198" t="s">
        <v>1736</v>
      </c>
      <c r="G1175" s="199" t="s">
        <v>1737</v>
      </c>
      <c r="H1175" s="200">
        <v>9</v>
      </c>
      <c r="I1175" s="201"/>
      <c r="J1175" s="200">
        <f>ROUND(I1175*H1175,3)</f>
        <v>0</v>
      </c>
      <c r="K1175" s="198" t="s">
        <v>228</v>
      </c>
      <c r="L1175" s="202"/>
      <c r="M1175" s="203" t="s">
        <v>0</v>
      </c>
      <c r="N1175" s="204" t="s">
        <v>39</v>
      </c>
      <c r="O1175" s="55"/>
      <c r="P1175" s="167">
        <f>O1175*H1175</f>
        <v>0</v>
      </c>
      <c r="Q1175" s="167">
        <v>1E-4</v>
      </c>
      <c r="R1175" s="167">
        <f>Q1175*H1175</f>
        <v>9.0000000000000008E-4</v>
      </c>
      <c r="S1175" s="167">
        <v>0</v>
      </c>
      <c r="T1175" s="168">
        <f>S1175*H1175</f>
        <v>0</v>
      </c>
      <c r="AR1175" s="169" t="s">
        <v>407</v>
      </c>
      <c r="AT1175" s="169" t="s">
        <v>301</v>
      </c>
      <c r="AU1175" s="169" t="s">
        <v>88</v>
      </c>
      <c r="AY1175" s="17" t="s">
        <v>222</v>
      </c>
      <c r="BE1175" s="170">
        <f>IF(N1175="základná",J1175,0)</f>
        <v>0</v>
      </c>
      <c r="BF1175" s="170">
        <f>IF(N1175="znížená",J1175,0)</f>
        <v>0</v>
      </c>
      <c r="BG1175" s="170">
        <f>IF(N1175="zákl. prenesená",J1175,0)</f>
        <v>0</v>
      </c>
      <c r="BH1175" s="170">
        <f>IF(N1175="zníž. prenesená",J1175,0)</f>
        <v>0</v>
      </c>
      <c r="BI1175" s="170">
        <f>IF(N1175="nulová",J1175,0)</f>
        <v>0</v>
      </c>
      <c r="BJ1175" s="17" t="s">
        <v>88</v>
      </c>
      <c r="BK1175" s="171">
        <f>ROUND(I1175*H1175,3)</f>
        <v>0</v>
      </c>
      <c r="BL1175" s="17" t="s">
        <v>312</v>
      </c>
      <c r="BM1175" s="169" t="s">
        <v>1738</v>
      </c>
    </row>
    <row r="1176" spans="2:65" s="13" customFormat="1" ht="11.25">
      <c r="B1176" s="180"/>
      <c r="D1176" s="173" t="s">
        <v>231</v>
      </c>
      <c r="E1176" s="181" t="s">
        <v>0</v>
      </c>
      <c r="F1176" s="182" t="s">
        <v>172</v>
      </c>
      <c r="H1176" s="183">
        <v>9</v>
      </c>
      <c r="I1176" s="184"/>
      <c r="L1176" s="180"/>
      <c r="M1176" s="185"/>
      <c r="N1176" s="186"/>
      <c r="O1176" s="186"/>
      <c r="P1176" s="186"/>
      <c r="Q1176" s="186"/>
      <c r="R1176" s="186"/>
      <c r="S1176" s="186"/>
      <c r="T1176" s="187"/>
      <c r="AT1176" s="181" t="s">
        <v>231</v>
      </c>
      <c r="AU1176" s="181" t="s">
        <v>88</v>
      </c>
      <c r="AV1176" s="13" t="s">
        <v>88</v>
      </c>
      <c r="AW1176" s="13" t="s">
        <v>28</v>
      </c>
      <c r="AX1176" s="13" t="s">
        <v>81</v>
      </c>
      <c r="AY1176" s="181" t="s">
        <v>222</v>
      </c>
    </row>
    <row r="1177" spans="2:65" s="1" customFormat="1" ht="16.5" customHeight="1">
      <c r="B1177" s="158"/>
      <c r="C1177" s="159" t="s">
        <v>1739</v>
      </c>
      <c r="D1177" s="159" t="s">
        <v>224</v>
      </c>
      <c r="E1177" s="160" t="s">
        <v>1740</v>
      </c>
      <c r="F1177" s="161" t="s">
        <v>1741</v>
      </c>
      <c r="G1177" s="162" t="s">
        <v>400</v>
      </c>
      <c r="H1177" s="163">
        <v>4</v>
      </c>
      <c r="I1177" s="164"/>
      <c r="J1177" s="163">
        <f>ROUND(I1177*H1177,3)</f>
        <v>0</v>
      </c>
      <c r="K1177" s="161" t="s">
        <v>228</v>
      </c>
      <c r="L1177" s="32"/>
      <c r="M1177" s="165" t="s">
        <v>0</v>
      </c>
      <c r="N1177" s="166" t="s">
        <v>39</v>
      </c>
      <c r="O1177" s="55"/>
      <c r="P1177" s="167">
        <f>O1177*H1177</f>
        <v>0</v>
      </c>
      <c r="Q1177" s="167">
        <v>3.0000000000000001E-5</v>
      </c>
      <c r="R1177" s="167">
        <f>Q1177*H1177</f>
        <v>1.2E-4</v>
      </c>
      <c r="S1177" s="167">
        <v>0</v>
      </c>
      <c r="T1177" s="168">
        <f>S1177*H1177</f>
        <v>0</v>
      </c>
      <c r="AR1177" s="169" t="s">
        <v>312</v>
      </c>
      <c r="AT1177" s="169" t="s">
        <v>224</v>
      </c>
      <c r="AU1177" s="169" t="s">
        <v>88</v>
      </c>
      <c r="AY1177" s="17" t="s">
        <v>222</v>
      </c>
      <c r="BE1177" s="170">
        <f>IF(N1177="základná",J1177,0)</f>
        <v>0</v>
      </c>
      <c r="BF1177" s="170">
        <f>IF(N1177="znížená",J1177,0)</f>
        <v>0</v>
      </c>
      <c r="BG1177" s="170">
        <f>IF(N1177="zákl. prenesená",J1177,0)</f>
        <v>0</v>
      </c>
      <c r="BH1177" s="170">
        <f>IF(N1177="zníž. prenesená",J1177,0)</f>
        <v>0</v>
      </c>
      <c r="BI1177" s="170">
        <f>IF(N1177="nulová",J1177,0)</f>
        <v>0</v>
      </c>
      <c r="BJ1177" s="17" t="s">
        <v>88</v>
      </c>
      <c r="BK1177" s="171">
        <f>ROUND(I1177*H1177,3)</f>
        <v>0</v>
      </c>
      <c r="BL1177" s="17" t="s">
        <v>312</v>
      </c>
      <c r="BM1177" s="169" t="s">
        <v>1742</v>
      </c>
    </row>
    <row r="1178" spans="2:65" s="13" customFormat="1" ht="11.25">
      <c r="B1178" s="180"/>
      <c r="D1178" s="173" t="s">
        <v>231</v>
      </c>
      <c r="E1178" s="181" t="s">
        <v>0</v>
      </c>
      <c r="F1178" s="182" t="s">
        <v>229</v>
      </c>
      <c r="H1178" s="183">
        <v>4</v>
      </c>
      <c r="I1178" s="184"/>
      <c r="L1178" s="180"/>
      <c r="M1178" s="185"/>
      <c r="N1178" s="186"/>
      <c r="O1178" s="186"/>
      <c r="P1178" s="186"/>
      <c r="Q1178" s="186"/>
      <c r="R1178" s="186"/>
      <c r="S1178" s="186"/>
      <c r="T1178" s="187"/>
      <c r="AT1178" s="181" t="s">
        <v>231</v>
      </c>
      <c r="AU1178" s="181" t="s">
        <v>88</v>
      </c>
      <c r="AV1178" s="13" t="s">
        <v>88</v>
      </c>
      <c r="AW1178" s="13" t="s">
        <v>28</v>
      </c>
      <c r="AX1178" s="13" t="s">
        <v>81</v>
      </c>
      <c r="AY1178" s="181" t="s">
        <v>222</v>
      </c>
    </row>
    <row r="1179" spans="2:65" s="1" customFormat="1" ht="16.5" customHeight="1">
      <c r="B1179" s="158"/>
      <c r="C1179" s="196" t="s">
        <v>1743</v>
      </c>
      <c r="D1179" s="196" t="s">
        <v>301</v>
      </c>
      <c r="E1179" s="197" t="s">
        <v>1744</v>
      </c>
      <c r="F1179" s="198" t="s">
        <v>1745</v>
      </c>
      <c r="G1179" s="199" t="s">
        <v>400</v>
      </c>
      <c r="H1179" s="200">
        <v>1</v>
      </c>
      <c r="I1179" s="201"/>
      <c r="J1179" s="200">
        <f>ROUND(I1179*H1179,3)</f>
        <v>0</v>
      </c>
      <c r="K1179" s="198" t="s">
        <v>228</v>
      </c>
      <c r="L1179" s="202"/>
      <c r="M1179" s="203" t="s">
        <v>0</v>
      </c>
      <c r="N1179" s="204" t="s">
        <v>39</v>
      </c>
      <c r="O1179" s="55"/>
      <c r="P1179" s="167">
        <f>O1179*H1179</f>
        <v>0</v>
      </c>
      <c r="Q1179" s="167">
        <v>9.2000000000000003E-4</v>
      </c>
      <c r="R1179" s="167">
        <f>Q1179*H1179</f>
        <v>9.2000000000000003E-4</v>
      </c>
      <c r="S1179" s="167">
        <v>0</v>
      </c>
      <c r="T1179" s="168">
        <f>S1179*H1179</f>
        <v>0</v>
      </c>
      <c r="AR1179" s="169" t="s">
        <v>407</v>
      </c>
      <c r="AT1179" s="169" t="s">
        <v>301</v>
      </c>
      <c r="AU1179" s="169" t="s">
        <v>88</v>
      </c>
      <c r="AY1179" s="17" t="s">
        <v>222</v>
      </c>
      <c r="BE1179" s="170">
        <f>IF(N1179="základná",J1179,0)</f>
        <v>0</v>
      </c>
      <c r="BF1179" s="170">
        <f>IF(N1179="znížená",J1179,0)</f>
        <v>0</v>
      </c>
      <c r="BG1179" s="170">
        <f>IF(N1179="zákl. prenesená",J1179,0)</f>
        <v>0</v>
      </c>
      <c r="BH1179" s="170">
        <f>IF(N1179="zníž. prenesená",J1179,0)</f>
        <v>0</v>
      </c>
      <c r="BI1179" s="170">
        <f>IF(N1179="nulová",J1179,0)</f>
        <v>0</v>
      </c>
      <c r="BJ1179" s="17" t="s">
        <v>88</v>
      </c>
      <c r="BK1179" s="171">
        <f>ROUND(I1179*H1179,3)</f>
        <v>0</v>
      </c>
      <c r="BL1179" s="17" t="s">
        <v>312</v>
      </c>
      <c r="BM1179" s="169" t="s">
        <v>1746</v>
      </c>
    </row>
    <row r="1180" spans="2:65" s="1" customFormat="1" ht="16.5" customHeight="1">
      <c r="B1180" s="158"/>
      <c r="C1180" s="196" t="s">
        <v>1747</v>
      </c>
      <c r="D1180" s="196" t="s">
        <v>301</v>
      </c>
      <c r="E1180" s="197" t="s">
        <v>1748</v>
      </c>
      <c r="F1180" s="198" t="s">
        <v>1749</v>
      </c>
      <c r="G1180" s="199" t="s">
        <v>400</v>
      </c>
      <c r="H1180" s="200">
        <v>1</v>
      </c>
      <c r="I1180" s="201"/>
      <c r="J1180" s="200">
        <f>ROUND(I1180*H1180,3)</f>
        <v>0</v>
      </c>
      <c r="K1180" s="198" t="s">
        <v>228</v>
      </c>
      <c r="L1180" s="202"/>
      <c r="M1180" s="203" t="s">
        <v>0</v>
      </c>
      <c r="N1180" s="204" t="s">
        <v>39</v>
      </c>
      <c r="O1180" s="55"/>
      <c r="P1180" s="167">
        <f>O1180*H1180</f>
        <v>0</v>
      </c>
      <c r="Q1180" s="167">
        <v>1.23E-3</v>
      </c>
      <c r="R1180" s="167">
        <f>Q1180*H1180</f>
        <v>1.23E-3</v>
      </c>
      <c r="S1180" s="167">
        <v>0</v>
      </c>
      <c r="T1180" s="168">
        <f>S1180*H1180</f>
        <v>0</v>
      </c>
      <c r="AR1180" s="169" t="s">
        <v>407</v>
      </c>
      <c r="AT1180" s="169" t="s">
        <v>301</v>
      </c>
      <c r="AU1180" s="169" t="s">
        <v>88</v>
      </c>
      <c r="AY1180" s="17" t="s">
        <v>222</v>
      </c>
      <c r="BE1180" s="170">
        <f>IF(N1180="základná",J1180,0)</f>
        <v>0</v>
      </c>
      <c r="BF1180" s="170">
        <f>IF(N1180="znížená",J1180,0)</f>
        <v>0</v>
      </c>
      <c r="BG1180" s="170">
        <f>IF(N1180="zákl. prenesená",J1180,0)</f>
        <v>0</v>
      </c>
      <c r="BH1180" s="170">
        <f>IF(N1180="zníž. prenesená",J1180,0)</f>
        <v>0</v>
      </c>
      <c r="BI1180" s="170">
        <f>IF(N1180="nulová",J1180,0)</f>
        <v>0</v>
      </c>
      <c r="BJ1180" s="17" t="s">
        <v>88</v>
      </c>
      <c r="BK1180" s="171">
        <f>ROUND(I1180*H1180,3)</f>
        <v>0</v>
      </c>
      <c r="BL1180" s="17" t="s">
        <v>312</v>
      </c>
      <c r="BM1180" s="169" t="s">
        <v>1750</v>
      </c>
    </row>
    <row r="1181" spans="2:65" s="1" customFormat="1" ht="16.5" customHeight="1">
      <c r="B1181" s="158"/>
      <c r="C1181" s="196" t="s">
        <v>1751</v>
      </c>
      <c r="D1181" s="196" t="s">
        <v>301</v>
      </c>
      <c r="E1181" s="197" t="s">
        <v>1752</v>
      </c>
      <c r="F1181" s="198" t="s">
        <v>1753</v>
      </c>
      <c r="G1181" s="199" t="s">
        <v>400</v>
      </c>
      <c r="H1181" s="200">
        <v>2</v>
      </c>
      <c r="I1181" s="201"/>
      <c r="J1181" s="200">
        <f>ROUND(I1181*H1181,3)</f>
        <v>0</v>
      </c>
      <c r="K1181" s="198" t="s">
        <v>228</v>
      </c>
      <c r="L1181" s="202"/>
      <c r="M1181" s="203" t="s">
        <v>0</v>
      </c>
      <c r="N1181" s="204" t="s">
        <v>39</v>
      </c>
      <c r="O1181" s="55"/>
      <c r="P1181" s="167">
        <f>O1181*H1181</f>
        <v>0</v>
      </c>
      <c r="Q1181" s="167">
        <v>2.5400000000000002E-3</v>
      </c>
      <c r="R1181" s="167">
        <f>Q1181*H1181</f>
        <v>5.0800000000000003E-3</v>
      </c>
      <c r="S1181" s="167">
        <v>0</v>
      </c>
      <c r="T1181" s="168">
        <f>S1181*H1181</f>
        <v>0</v>
      </c>
      <c r="AR1181" s="169" t="s">
        <v>407</v>
      </c>
      <c r="AT1181" s="169" t="s">
        <v>301</v>
      </c>
      <c r="AU1181" s="169" t="s">
        <v>88</v>
      </c>
      <c r="AY1181" s="17" t="s">
        <v>222</v>
      </c>
      <c r="BE1181" s="170">
        <f>IF(N1181="základná",J1181,0)</f>
        <v>0</v>
      </c>
      <c r="BF1181" s="170">
        <f>IF(N1181="znížená",J1181,0)</f>
        <v>0</v>
      </c>
      <c r="BG1181" s="170">
        <f>IF(N1181="zákl. prenesená",J1181,0)</f>
        <v>0</v>
      </c>
      <c r="BH1181" s="170">
        <f>IF(N1181="zníž. prenesená",J1181,0)</f>
        <v>0</v>
      </c>
      <c r="BI1181" s="170">
        <f>IF(N1181="nulová",J1181,0)</f>
        <v>0</v>
      </c>
      <c r="BJ1181" s="17" t="s">
        <v>88</v>
      </c>
      <c r="BK1181" s="171">
        <f>ROUND(I1181*H1181,3)</f>
        <v>0</v>
      </c>
      <c r="BL1181" s="17" t="s">
        <v>312</v>
      </c>
      <c r="BM1181" s="169" t="s">
        <v>1754</v>
      </c>
    </row>
    <row r="1182" spans="2:65" s="1" customFormat="1" ht="24" customHeight="1">
      <c r="B1182" s="158"/>
      <c r="C1182" s="159" t="s">
        <v>1755</v>
      </c>
      <c r="D1182" s="159" t="s">
        <v>224</v>
      </c>
      <c r="E1182" s="160" t="s">
        <v>1756</v>
      </c>
      <c r="F1182" s="161" t="s">
        <v>1757</v>
      </c>
      <c r="G1182" s="162" t="s">
        <v>1361</v>
      </c>
      <c r="H1182" s="164"/>
      <c r="I1182" s="164"/>
      <c r="J1182" s="163">
        <f>ROUND(I1182*H1182,3)</f>
        <v>0</v>
      </c>
      <c r="K1182" s="161" t="s">
        <v>228</v>
      </c>
      <c r="L1182" s="32"/>
      <c r="M1182" s="165" t="s">
        <v>0</v>
      </c>
      <c r="N1182" s="166" t="s">
        <v>39</v>
      </c>
      <c r="O1182" s="55"/>
      <c r="P1182" s="167">
        <f>O1182*H1182</f>
        <v>0</v>
      </c>
      <c r="Q1182" s="167">
        <v>0</v>
      </c>
      <c r="R1182" s="167">
        <f>Q1182*H1182</f>
        <v>0</v>
      </c>
      <c r="S1182" s="167">
        <v>0</v>
      </c>
      <c r="T1182" s="168">
        <f>S1182*H1182</f>
        <v>0</v>
      </c>
      <c r="AR1182" s="169" t="s">
        <v>312</v>
      </c>
      <c r="AT1182" s="169" t="s">
        <v>224</v>
      </c>
      <c r="AU1182" s="169" t="s">
        <v>88</v>
      </c>
      <c r="AY1182" s="17" t="s">
        <v>222</v>
      </c>
      <c r="BE1182" s="170">
        <f>IF(N1182="základná",J1182,0)</f>
        <v>0</v>
      </c>
      <c r="BF1182" s="170">
        <f>IF(N1182="znížená",J1182,0)</f>
        <v>0</v>
      </c>
      <c r="BG1182" s="170">
        <f>IF(N1182="zákl. prenesená",J1182,0)</f>
        <v>0</v>
      </c>
      <c r="BH1182" s="170">
        <f>IF(N1182="zníž. prenesená",J1182,0)</f>
        <v>0</v>
      </c>
      <c r="BI1182" s="170">
        <f>IF(N1182="nulová",J1182,0)</f>
        <v>0</v>
      </c>
      <c r="BJ1182" s="17" t="s">
        <v>88</v>
      </c>
      <c r="BK1182" s="171">
        <f>ROUND(I1182*H1182,3)</f>
        <v>0</v>
      </c>
      <c r="BL1182" s="17" t="s">
        <v>312</v>
      </c>
      <c r="BM1182" s="169" t="s">
        <v>1758</v>
      </c>
    </row>
    <row r="1183" spans="2:65" s="11" customFormat="1" ht="22.9" customHeight="1">
      <c r="B1183" s="145"/>
      <c r="D1183" s="146" t="s">
        <v>72</v>
      </c>
      <c r="E1183" s="156" t="s">
        <v>1759</v>
      </c>
      <c r="F1183" s="156" t="s">
        <v>1760</v>
      </c>
      <c r="I1183" s="148"/>
      <c r="J1183" s="157">
        <f>BK1183</f>
        <v>0</v>
      </c>
      <c r="L1183" s="145"/>
      <c r="M1183" s="150"/>
      <c r="N1183" s="151"/>
      <c r="O1183" s="151"/>
      <c r="P1183" s="152">
        <f>SUM(P1184:P1243)</f>
        <v>0</v>
      </c>
      <c r="Q1183" s="151"/>
      <c r="R1183" s="152">
        <f>SUM(R1184:R1243)</f>
        <v>0.11948237</v>
      </c>
      <c r="S1183" s="151"/>
      <c r="T1183" s="153">
        <f>SUM(T1184:T1243)</f>
        <v>0.88715600000000006</v>
      </c>
      <c r="AR1183" s="146" t="s">
        <v>88</v>
      </c>
      <c r="AT1183" s="154" t="s">
        <v>72</v>
      </c>
      <c r="AU1183" s="154" t="s">
        <v>81</v>
      </c>
      <c r="AY1183" s="146" t="s">
        <v>222</v>
      </c>
      <c r="BK1183" s="155">
        <f>SUM(BK1184:BK1243)</f>
        <v>0</v>
      </c>
    </row>
    <row r="1184" spans="2:65" s="1" customFormat="1" ht="16.5" customHeight="1">
      <c r="B1184" s="158"/>
      <c r="C1184" s="159" t="s">
        <v>1761</v>
      </c>
      <c r="D1184" s="159" t="s">
        <v>224</v>
      </c>
      <c r="E1184" s="160" t="s">
        <v>1762</v>
      </c>
      <c r="F1184" s="161" t="s">
        <v>1763</v>
      </c>
      <c r="G1184" s="162" t="s">
        <v>484</v>
      </c>
      <c r="H1184" s="163">
        <v>6</v>
      </c>
      <c r="I1184" s="164"/>
      <c r="J1184" s="163">
        <f>ROUND(I1184*H1184,3)</f>
        <v>0</v>
      </c>
      <c r="K1184" s="161" t="s">
        <v>0</v>
      </c>
      <c r="L1184" s="32"/>
      <c r="M1184" s="165" t="s">
        <v>0</v>
      </c>
      <c r="N1184" s="166" t="s">
        <v>39</v>
      </c>
      <c r="O1184" s="55"/>
      <c r="P1184" s="167">
        <f>O1184*H1184</f>
        <v>0</v>
      </c>
      <c r="Q1184" s="167">
        <v>5.0000000000000002E-5</v>
      </c>
      <c r="R1184" s="167">
        <f>Q1184*H1184</f>
        <v>3.0000000000000003E-4</v>
      </c>
      <c r="S1184" s="167">
        <v>0</v>
      </c>
      <c r="T1184" s="168">
        <f>S1184*H1184</f>
        <v>0</v>
      </c>
      <c r="AR1184" s="169" t="s">
        <v>312</v>
      </c>
      <c r="AT1184" s="169" t="s">
        <v>224</v>
      </c>
      <c r="AU1184" s="169" t="s">
        <v>88</v>
      </c>
      <c r="AY1184" s="17" t="s">
        <v>222</v>
      </c>
      <c r="BE1184" s="170">
        <f>IF(N1184="základná",J1184,0)</f>
        <v>0</v>
      </c>
      <c r="BF1184" s="170">
        <f>IF(N1184="znížená",J1184,0)</f>
        <v>0</v>
      </c>
      <c r="BG1184" s="170">
        <f>IF(N1184="zákl. prenesená",J1184,0)</f>
        <v>0</v>
      </c>
      <c r="BH1184" s="170">
        <f>IF(N1184="zníž. prenesená",J1184,0)</f>
        <v>0</v>
      </c>
      <c r="BI1184" s="170">
        <f>IF(N1184="nulová",J1184,0)</f>
        <v>0</v>
      </c>
      <c r="BJ1184" s="17" t="s">
        <v>88</v>
      </c>
      <c r="BK1184" s="171">
        <f>ROUND(I1184*H1184,3)</f>
        <v>0</v>
      </c>
      <c r="BL1184" s="17" t="s">
        <v>312</v>
      </c>
      <c r="BM1184" s="169" t="s">
        <v>1764</v>
      </c>
    </row>
    <row r="1185" spans="2:65" s="1" customFormat="1" ht="60" customHeight="1">
      <c r="B1185" s="158"/>
      <c r="C1185" s="196" t="s">
        <v>1765</v>
      </c>
      <c r="D1185" s="196" t="s">
        <v>301</v>
      </c>
      <c r="E1185" s="197" t="s">
        <v>1766</v>
      </c>
      <c r="F1185" s="198" t="s">
        <v>1767</v>
      </c>
      <c r="G1185" s="199" t="s">
        <v>400</v>
      </c>
      <c r="H1185" s="200">
        <v>1</v>
      </c>
      <c r="I1185" s="201"/>
      <c r="J1185" s="200">
        <f>ROUND(I1185*H1185,3)</f>
        <v>0</v>
      </c>
      <c r="K1185" s="198" t="s">
        <v>0</v>
      </c>
      <c r="L1185" s="202"/>
      <c r="M1185" s="203" t="s">
        <v>0</v>
      </c>
      <c r="N1185" s="204" t="s">
        <v>39</v>
      </c>
      <c r="O1185" s="55"/>
      <c r="P1185" s="167">
        <f>O1185*H1185</f>
        <v>0</v>
      </c>
      <c r="Q1185" s="167">
        <v>0</v>
      </c>
      <c r="R1185" s="167">
        <f>Q1185*H1185</f>
        <v>0</v>
      </c>
      <c r="S1185" s="167">
        <v>0</v>
      </c>
      <c r="T1185" s="168">
        <f>S1185*H1185</f>
        <v>0</v>
      </c>
      <c r="AR1185" s="169" t="s">
        <v>407</v>
      </c>
      <c r="AT1185" s="169" t="s">
        <v>301</v>
      </c>
      <c r="AU1185" s="169" t="s">
        <v>88</v>
      </c>
      <c r="AY1185" s="17" t="s">
        <v>222</v>
      </c>
      <c r="BE1185" s="170">
        <f>IF(N1185="základná",J1185,0)</f>
        <v>0</v>
      </c>
      <c r="BF1185" s="170">
        <f>IF(N1185="znížená",J1185,0)</f>
        <v>0</v>
      </c>
      <c r="BG1185" s="170">
        <f>IF(N1185="zákl. prenesená",J1185,0)</f>
        <v>0</v>
      </c>
      <c r="BH1185" s="170">
        <f>IF(N1185="zníž. prenesená",J1185,0)</f>
        <v>0</v>
      </c>
      <c r="BI1185" s="170">
        <f>IF(N1185="nulová",J1185,0)</f>
        <v>0</v>
      </c>
      <c r="BJ1185" s="17" t="s">
        <v>88</v>
      </c>
      <c r="BK1185" s="171">
        <f>ROUND(I1185*H1185,3)</f>
        <v>0</v>
      </c>
      <c r="BL1185" s="17" t="s">
        <v>312</v>
      </c>
      <c r="BM1185" s="169" t="s">
        <v>1768</v>
      </c>
    </row>
    <row r="1186" spans="2:65" s="13" customFormat="1" ht="11.25">
      <c r="B1186" s="180"/>
      <c r="D1186" s="173" t="s">
        <v>231</v>
      </c>
      <c r="E1186" s="181" t="s">
        <v>0</v>
      </c>
      <c r="F1186" s="182" t="s">
        <v>81</v>
      </c>
      <c r="H1186" s="183">
        <v>1</v>
      </c>
      <c r="I1186" s="184"/>
      <c r="L1186" s="180"/>
      <c r="M1186" s="185"/>
      <c r="N1186" s="186"/>
      <c r="O1186" s="186"/>
      <c r="P1186" s="186"/>
      <c r="Q1186" s="186"/>
      <c r="R1186" s="186"/>
      <c r="S1186" s="186"/>
      <c r="T1186" s="187"/>
      <c r="AT1186" s="181" t="s">
        <v>231</v>
      </c>
      <c r="AU1186" s="181" t="s">
        <v>88</v>
      </c>
      <c r="AV1186" s="13" t="s">
        <v>88</v>
      </c>
      <c r="AW1186" s="13" t="s">
        <v>28</v>
      </c>
      <c r="AX1186" s="13" t="s">
        <v>81</v>
      </c>
      <c r="AY1186" s="181" t="s">
        <v>222</v>
      </c>
    </row>
    <row r="1187" spans="2:65" s="1" customFormat="1" ht="24" customHeight="1">
      <c r="B1187" s="158"/>
      <c r="C1187" s="159" t="s">
        <v>1769</v>
      </c>
      <c r="D1187" s="159" t="s">
        <v>224</v>
      </c>
      <c r="E1187" s="160" t="s">
        <v>1770</v>
      </c>
      <c r="F1187" s="161" t="s">
        <v>1771</v>
      </c>
      <c r="G1187" s="162" t="s">
        <v>227</v>
      </c>
      <c r="H1187" s="163">
        <v>8.1579999999999995</v>
      </c>
      <c r="I1187" s="164"/>
      <c r="J1187" s="163">
        <f>ROUND(I1187*H1187,3)</f>
        <v>0</v>
      </c>
      <c r="K1187" s="161" t="s">
        <v>228</v>
      </c>
      <c r="L1187" s="32"/>
      <c r="M1187" s="165" t="s">
        <v>0</v>
      </c>
      <c r="N1187" s="166" t="s">
        <v>39</v>
      </c>
      <c r="O1187" s="55"/>
      <c r="P1187" s="167">
        <f>O1187*H1187</f>
        <v>0</v>
      </c>
      <c r="Q1187" s="167">
        <v>1.4300000000000001E-3</v>
      </c>
      <c r="R1187" s="167">
        <f>Q1187*H1187</f>
        <v>1.166594E-2</v>
      </c>
      <c r="S1187" s="167">
        <v>0</v>
      </c>
      <c r="T1187" s="168">
        <f>S1187*H1187</f>
        <v>0</v>
      </c>
      <c r="AR1187" s="169" t="s">
        <v>312</v>
      </c>
      <c r="AT1187" s="169" t="s">
        <v>224</v>
      </c>
      <c r="AU1187" s="169" t="s">
        <v>88</v>
      </c>
      <c r="AY1187" s="17" t="s">
        <v>222</v>
      </c>
      <c r="BE1187" s="170">
        <f>IF(N1187="základná",J1187,0)</f>
        <v>0</v>
      </c>
      <c r="BF1187" s="170">
        <f>IF(N1187="znížená",J1187,0)</f>
        <v>0</v>
      </c>
      <c r="BG1187" s="170">
        <f>IF(N1187="zákl. prenesená",J1187,0)</f>
        <v>0</v>
      </c>
      <c r="BH1187" s="170">
        <f>IF(N1187="zníž. prenesená",J1187,0)</f>
        <v>0</v>
      </c>
      <c r="BI1187" s="170">
        <f>IF(N1187="nulová",J1187,0)</f>
        <v>0</v>
      </c>
      <c r="BJ1187" s="17" t="s">
        <v>88</v>
      </c>
      <c r="BK1187" s="171">
        <f>ROUND(I1187*H1187,3)</f>
        <v>0</v>
      </c>
      <c r="BL1187" s="17" t="s">
        <v>312</v>
      </c>
      <c r="BM1187" s="169" t="s">
        <v>1772</v>
      </c>
    </row>
    <row r="1188" spans="2:65" s="13" customFormat="1" ht="11.25">
      <c r="B1188" s="180"/>
      <c r="D1188" s="173" t="s">
        <v>231</v>
      </c>
      <c r="E1188" s="181" t="s">
        <v>0</v>
      </c>
      <c r="F1188" s="182" t="s">
        <v>1773</v>
      </c>
      <c r="H1188" s="183">
        <v>8.1579999999999995</v>
      </c>
      <c r="I1188" s="184"/>
      <c r="L1188" s="180"/>
      <c r="M1188" s="185"/>
      <c r="N1188" s="186"/>
      <c r="O1188" s="186"/>
      <c r="P1188" s="186"/>
      <c r="Q1188" s="186"/>
      <c r="R1188" s="186"/>
      <c r="S1188" s="186"/>
      <c r="T1188" s="187"/>
      <c r="AT1188" s="181" t="s">
        <v>231</v>
      </c>
      <c r="AU1188" s="181" t="s">
        <v>88</v>
      </c>
      <c r="AV1188" s="13" t="s">
        <v>88</v>
      </c>
      <c r="AW1188" s="13" t="s">
        <v>28</v>
      </c>
      <c r="AX1188" s="13" t="s">
        <v>81</v>
      </c>
      <c r="AY1188" s="181" t="s">
        <v>222</v>
      </c>
    </row>
    <row r="1189" spans="2:65" s="1" customFormat="1" ht="24" customHeight="1">
      <c r="B1189" s="158"/>
      <c r="C1189" s="196" t="s">
        <v>1774</v>
      </c>
      <c r="D1189" s="196" t="s">
        <v>301</v>
      </c>
      <c r="E1189" s="197" t="s">
        <v>1775</v>
      </c>
      <c r="F1189" s="198" t="s">
        <v>1776</v>
      </c>
      <c r="G1189" s="199" t="s">
        <v>227</v>
      </c>
      <c r="H1189" s="200">
        <v>8.5660000000000007</v>
      </c>
      <c r="I1189" s="201"/>
      <c r="J1189" s="200">
        <f>ROUND(I1189*H1189,3)</f>
        <v>0</v>
      </c>
      <c r="K1189" s="198" t="s">
        <v>228</v>
      </c>
      <c r="L1189" s="202"/>
      <c r="M1189" s="203" t="s">
        <v>0</v>
      </c>
      <c r="N1189" s="204" t="s">
        <v>39</v>
      </c>
      <c r="O1189" s="55"/>
      <c r="P1189" s="167">
        <f>O1189*H1189</f>
        <v>0</v>
      </c>
      <c r="Q1189" s="167">
        <v>7.1799999999999998E-3</v>
      </c>
      <c r="R1189" s="167">
        <f>Q1189*H1189</f>
        <v>6.1503880000000004E-2</v>
      </c>
      <c r="S1189" s="167">
        <v>0</v>
      </c>
      <c r="T1189" s="168">
        <f>S1189*H1189</f>
        <v>0</v>
      </c>
      <c r="AR1189" s="169" t="s">
        <v>407</v>
      </c>
      <c r="AT1189" s="169" t="s">
        <v>301</v>
      </c>
      <c r="AU1189" s="169" t="s">
        <v>88</v>
      </c>
      <c r="AY1189" s="17" t="s">
        <v>222</v>
      </c>
      <c r="BE1189" s="170">
        <f>IF(N1189="základná",J1189,0)</f>
        <v>0</v>
      </c>
      <c r="BF1189" s="170">
        <f>IF(N1189="znížená",J1189,0)</f>
        <v>0</v>
      </c>
      <c r="BG1189" s="170">
        <f>IF(N1189="zákl. prenesená",J1189,0)</f>
        <v>0</v>
      </c>
      <c r="BH1189" s="170">
        <f>IF(N1189="zníž. prenesená",J1189,0)</f>
        <v>0</v>
      </c>
      <c r="BI1189" s="170">
        <f>IF(N1189="nulová",J1189,0)</f>
        <v>0</v>
      </c>
      <c r="BJ1189" s="17" t="s">
        <v>88</v>
      </c>
      <c r="BK1189" s="171">
        <f>ROUND(I1189*H1189,3)</f>
        <v>0</v>
      </c>
      <c r="BL1189" s="17" t="s">
        <v>312</v>
      </c>
      <c r="BM1189" s="169" t="s">
        <v>1777</v>
      </c>
    </row>
    <row r="1190" spans="2:65" s="13" customFormat="1" ht="11.25">
      <c r="B1190" s="180"/>
      <c r="D1190" s="173" t="s">
        <v>231</v>
      </c>
      <c r="F1190" s="182" t="s">
        <v>1778</v>
      </c>
      <c r="H1190" s="183">
        <v>8.5660000000000007</v>
      </c>
      <c r="I1190" s="184"/>
      <c r="L1190" s="180"/>
      <c r="M1190" s="185"/>
      <c r="N1190" s="186"/>
      <c r="O1190" s="186"/>
      <c r="P1190" s="186"/>
      <c r="Q1190" s="186"/>
      <c r="R1190" s="186"/>
      <c r="S1190" s="186"/>
      <c r="T1190" s="187"/>
      <c r="AT1190" s="181" t="s">
        <v>231</v>
      </c>
      <c r="AU1190" s="181" t="s">
        <v>88</v>
      </c>
      <c r="AV1190" s="13" t="s">
        <v>88</v>
      </c>
      <c r="AW1190" s="13" t="s">
        <v>2</v>
      </c>
      <c r="AX1190" s="13" t="s">
        <v>81</v>
      </c>
      <c r="AY1190" s="181" t="s">
        <v>222</v>
      </c>
    </row>
    <row r="1191" spans="2:65" s="1" customFormat="1" ht="24" customHeight="1">
      <c r="B1191" s="158"/>
      <c r="C1191" s="159" t="s">
        <v>1779</v>
      </c>
      <c r="D1191" s="159" t="s">
        <v>224</v>
      </c>
      <c r="E1191" s="160" t="s">
        <v>1780</v>
      </c>
      <c r="F1191" s="161" t="s">
        <v>1781</v>
      </c>
      <c r="G1191" s="162" t="s">
        <v>227</v>
      </c>
      <c r="H1191" s="163">
        <v>20.558</v>
      </c>
      <c r="I1191" s="164"/>
      <c r="J1191" s="163">
        <f>ROUND(I1191*H1191,3)</f>
        <v>0</v>
      </c>
      <c r="K1191" s="161" t="s">
        <v>228</v>
      </c>
      <c r="L1191" s="32"/>
      <c r="M1191" s="165" t="s">
        <v>0</v>
      </c>
      <c r="N1191" s="166" t="s">
        <v>39</v>
      </c>
      <c r="O1191" s="55"/>
      <c r="P1191" s="167">
        <f>O1191*H1191</f>
        <v>0</v>
      </c>
      <c r="Q1191" s="167">
        <v>0</v>
      </c>
      <c r="R1191" s="167">
        <f>Q1191*H1191</f>
        <v>0</v>
      </c>
      <c r="S1191" s="167">
        <v>7.0000000000000001E-3</v>
      </c>
      <c r="T1191" s="168">
        <f>S1191*H1191</f>
        <v>0.14390600000000001</v>
      </c>
      <c r="AR1191" s="169" t="s">
        <v>312</v>
      </c>
      <c r="AT1191" s="169" t="s">
        <v>224</v>
      </c>
      <c r="AU1191" s="169" t="s">
        <v>88</v>
      </c>
      <c r="AY1191" s="17" t="s">
        <v>222</v>
      </c>
      <c r="BE1191" s="170">
        <f>IF(N1191="základná",J1191,0)</f>
        <v>0</v>
      </c>
      <c r="BF1191" s="170">
        <f>IF(N1191="znížená",J1191,0)</f>
        <v>0</v>
      </c>
      <c r="BG1191" s="170">
        <f>IF(N1191="zákl. prenesená",J1191,0)</f>
        <v>0</v>
      </c>
      <c r="BH1191" s="170">
        <f>IF(N1191="zníž. prenesená",J1191,0)</f>
        <v>0</v>
      </c>
      <c r="BI1191" s="170">
        <f>IF(N1191="nulová",J1191,0)</f>
        <v>0</v>
      </c>
      <c r="BJ1191" s="17" t="s">
        <v>88</v>
      </c>
      <c r="BK1191" s="171">
        <f>ROUND(I1191*H1191,3)</f>
        <v>0</v>
      </c>
      <c r="BL1191" s="17" t="s">
        <v>312</v>
      </c>
      <c r="BM1191" s="169" t="s">
        <v>1782</v>
      </c>
    </row>
    <row r="1192" spans="2:65" s="12" customFormat="1" ht="11.25">
      <c r="B1192" s="172"/>
      <c r="D1192" s="173" t="s">
        <v>231</v>
      </c>
      <c r="E1192" s="174" t="s">
        <v>0</v>
      </c>
      <c r="F1192" s="175" t="s">
        <v>1542</v>
      </c>
      <c r="H1192" s="174" t="s">
        <v>0</v>
      </c>
      <c r="I1192" s="176"/>
      <c r="L1192" s="172"/>
      <c r="M1192" s="177"/>
      <c r="N1192" s="178"/>
      <c r="O1192" s="178"/>
      <c r="P1192" s="178"/>
      <c r="Q1192" s="178"/>
      <c r="R1192" s="178"/>
      <c r="S1192" s="178"/>
      <c r="T1192" s="179"/>
      <c r="AT1192" s="174" t="s">
        <v>231</v>
      </c>
      <c r="AU1192" s="174" t="s">
        <v>88</v>
      </c>
      <c r="AV1192" s="12" t="s">
        <v>81</v>
      </c>
      <c r="AW1192" s="12" t="s">
        <v>28</v>
      </c>
      <c r="AX1192" s="12" t="s">
        <v>73</v>
      </c>
      <c r="AY1192" s="174" t="s">
        <v>222</v>
      </c>
    </row>
    <row r="1193" spans="2:65" s="13" customFormat="1" ht="11.25">
      <c r="B1193" s="180"/>
      <c r="D1193" s="173" t="s">
        <v>231</v>
      </c>
      <c r="E1193" s="181" t="s">
        <v>0</v>
      </c>
      <c r="F1193" s="182" t="s">
        <v>1783</v>
      </c>
      <c r="H1193" s="183">
        <v>20.558</v>
      </c>
      <c r="I1193" s="184"/>
      <c r="L1193" s="180"/>
      <c r="M1193" s="185"/>
      <c r="N1193" s="186"/>
      <c r="O1193" s="186"/>
      <c r="P1193" s="186"/>
      <c r="Q1193" s="186"/>
      <c r="R1193" s="186"/>
      <c r="S1193" s="186"/>
      <c r="T1193" s="187"/>
      <c r="AT1193" s="181" t="s">
        <v>231</v>
      </c>
      <c r="AU1193" s="181" t="s">
        <v>88</v>
      </c>
      <c r="AV1193" s="13" t="s">
        <v>88</v>
      </c>
      <c r="AW1193" s="13" t="s">
        <v>28</v>
      </c>
      <c r="AX1193" s="13" t="s">
        <v>81</v>
      </c>
      <c r="AY1193" s="181" t="s">
        <v>222</v>
      </c>
    </row>
    <row r="1194" spans="2:65" s="1" customFormat="1" ht="16.5" customHeight="1">
      <c r="B1194" s="158"/>
      <c r="C1194" s="159" t="s">
        <v>1784</v>
      </c>
      <c r="D1194" s="159" t="s">
        <v>224</v>
      </c>
      <c r="E1194" s="160" t="s">
        <v>1785</v>
      </c>
      <c r="F1194" s="161" t="s">
        <v>1786</v>
      </c>
      <c r="G1194" s="162" t="s">
        <v>227</v>
      </c>
      <c r="H1194" s="163">
        <v>20.558</v>
      </c>
      <c r="I1194" s="164"/>
      <c r="J1194" s="163">
        <f>ROUND(I1194*H1194,3)</f>
        <v>0</v>
      </c>
      <c r="K1194" s="161" t="s">
        <v>228</v>
      </c>
      <c r="L1194" s="32"/>
      <c r="M1194" s="165" t="s">
        <v>0</v>
      </c>
      <c r="N1194" s="166" t="s">
        <v>39</v>
      </c>
      <c r="O1194" s="55"/>
      <c r="P1194" s="167">
        <f>O1194*H1194</f>
        <v>0</v>
      </c>
      <c r="Q1194" s="167">
        <v>0</v>
      </c>
      <c r="R1194" s="167">
        <f>Q1194*H1194</f>
        <v>0</v>
      </c>
      <c r="S1194" s="167">
        <v>0</v>
      </c>
      <c r="T1194" s="168">
        <f>S1194*H1194</f>
        <v>0</v>
      </c>
      <c r="AR1194" s="169" t="s">
        <v>312</v>
      </c>
      <c r="AT1194" s="169" t="s">
        <v>224</v>
      </c>
      <c r="AU1194" s="169" t="s">
        <v>88</v>
      </c>
      <c r="AY1194" s="17" t="s">
        <v>222</v>
      </c>
      <c r="BE1194" s="170">
        <f>IF(N1194="základná",J1194,0)</f>
        <v>0</v>
      </c>
      <c r="BF1194" s="170">
        <f>IF(N1194="znížená",J1194,0)</f>
        <v>0</v>
      </c>
      <c r="BG1194" s="170">
        <f>IF(N1194="zákl. prenesená",J1194,0)</f>
        <v>0</v>
      </c>
      <c r="BH1194" s="170">
        <f>IF(N1194="zníž. prenesená",J1194,0)</f>
        <v>0</v>
      </c>
      <c r="BI1194" s="170">
        <f>IF(N1194="nulová",J1194,0)</f>
        <v>0</v>
      </c>
      <c r="BJ1194" s="17" t="s">
        <v>88</v>
      </c>
      <c r="BK1194" s="171">
        <f>ROUND(I1194*H1194,3)</f>
        <v>0</v>
      </c>
      <c r="BL1194" s="17" t="s">
        <v>312</v>
      </c>
      <c r="BM1194" s="169" t="s">
        <v>1787</v>
      </c>
    </row>
    <row r="1195" spans="2:65" s="12" customFormat="1" ht="11.25">
      <c r="B1195" s="172"/>
      <c r="D1195" s="173" t="s">
        <v>231</v>
      </c>
      <c r="E1195" s="174" t="s">
        <v>0</v>
      </c>
      <c r="F1195" s="175" t="s">
        <v>1542</v>
      </c>
      <c r="H1195" s="174" t="s">
        <v>0</v>
      </c>
      <c r="I1195" s="176"/>
      <c r="L1195" s="172"/>
      <c r="M1195" s="177"/>
      <c r="N1195" s="178"/>
      <c r="O1195" s="178"/>
      <c r="P1195" s="178"/>
      <c r="Q1195" s="178"/>
      <c r="R1195" s="178"/>
      <c r="S1195" s="178"/>
      <c r="T1195" s="179"/>
      <c r="AT1195" s="174" t="s">
        <v>231</v>
      </c>
      <c r="AU1195" s="174" t="s">
        <v>88</v>
      </c>
      <c r="AV1195" s="12" t="s">
        <v>81</v>
      </c>
      <c r="AW1195" s="12" t="s">
        <v>28</v>
      </c>
      <c r="AX1195" s="12" t="s">
        <v>73</v>
      </c>
      <c r="AY1195" s="174" t="s">
        <v>222</v>
      </c>
    </row>
    <row r="1196" spans="2:65" s="13" customFormat="1" ht="11.25">
      <c r="B1196" s="180"/>
      <c r="D1196" s="173" t="s">
        <v>231</v>
      </c>
      <c r="E1196" s="181" t="s">
        <v>0</v>
      </c>
      <c r="F1196" s="182" t="s">
        <v>1783</v>
      </c>
      <c r="H1196" s="183">
        <v>20.558</v>
      </c>
      <c r="I1196" s="184"/>
      <c r="L1196" s="180"/>
      <c r="M1196" s="185"/>
      <c r="N1196" s="186"/>
      <c r="O1196" s="186"/>
      <c r="P1196" s="186"/>
      <c r="Q1196" s="186"/>
      <c r="R1196" s="186"/>
      <c r="S1196" s="186"/>
      <c r="T1196" s="187"/>
      <c r="AT1196" s="181" t="s">
        <v>231</v>
      </c>
      <c r="AU1196" s="181" t="s">
        <v>88</v>
      </c>
      <c r="AV1196" s="13" t="s">
        <v>88</v>
      </c>
      <c r="AW1196" s="13" t="s">
        <v>28</v>
      </c>
      <c r="AX1196" s="13" t="s">
        <v>81</v>
      </c>
      <c r="AY1196" s="181" t="s">
        <v>222</v>
      </c>
    </row>
    <row r="1197" spans="2:65" s="1" customFormat="1" ht="16.5" customHeight="1">
      <c r="B1197" s="158"/>
      <c r="C1197" s="159" t="s">
        <v>1788</v>
      </c>
      <c r="D1197" s="159" t="s">
        <v>224</v>
      </c>
      <c r="E1197" s="160" t="s">
        <v>1789</v>
      </c>
      <c r="F1197" s="161" t="s">
        <v>1790</v>
      </c>
      <c r="G1197" s="162" t="s">
        <v>227</v>
      </c>
      <c r="H1197" s="163">
        <v>7.05</v>
      </c>
      <c r="I1197" s="164"/>
      <c r="J1197" s="163">
        <f>ROUND(I1197*H1197,3)</f>
        <v>0</v>
      </c>
      <c r="K1197" s="161" t="s">
        <v>1791</v>
      </c>
      <c r="L1197" s="32"/>
      <c r="M1197" s="165" t="s">
        <v>0</v>
      </c>
      <c r="N1197" s="166" t="s">
        <v>39</v>
      </c>
      <c r="O1197" s="55"/>
      <c r="P1197" s="167">
        <f>O1197*H1197</f>
        <v>0</v>
      </c>
      <c r="Q1197" s="167">
        <v>0</v>
      </c>
      <c r="R1197" s="167">
        <f>Q1197*H1197</f>
        <v>0</v>
      </c>
      <c r="S1197" s="167">
        <v>6.5000000000000002E-2</v>
      </c>
      <c r="T1197" s="168">
        <f>S1197*H1197</f>
        <v>0.45824999999999999</v>
      </c>
      <c r="AR1197" s="169" t="s">
        <v>312</v>
      </c>
      <c r="AT1197" s="169" t="s">
        <v>224</v>
      </c>
      <c r="AU1197" s="169" t="s">
        <v>88</v>
      </c>
      <c r="AY1197" s="17" t="s">
        <v>222</v>
      </c>
      <c r="BE1197" s="170">
        <f>IF(N1197="základná",J1197,0)</f>
        <v>0</v>
      </c>
      <c r="BF1197" s="170">
        <f>IF(N1197="znížená",J1197,0)</f>
        <v>0</v>
      </c>
      <c r="BG1197" s="170">
        <f>IF(N1197="zákl. prenesená",J1197,0)</f>
        <v>0</v>
      </c>
      <c r="BH1197" s="170">
        <f>IF(N1197="zníž. prenesená",J1197,0)</f>
        <v>0</v>
      </c>
      <c r="BI1197" s="170">
        <f>IF(N1197="nulová",J1197,0)</f>
        <v>0</v>
      </c>
      <c r="BJ1197" s="17" t="s">
        <v>88</v>
      </c>
      <c r="BK1197" s="171">
        <f>ROUND(I1197*H1197,3)</f>
        <v>0</v>
      </c>
      <c r="BL1197" s="17" t="s">
        <v>312</v>
      </c>
      <c r="BM1197" s="169" t="s">
        <v>1792</v>
      </c>
    </row>
    <row r="1198" spans="2:65" s="12" customFormat="1" ht="11.25">
      <c r="B1198" s="172"/>
      <c r="D1198" s="173" t="s">
        <v>231</v>
      </c>
      <c r="E1198" s="174" t="s">
        <v>0</v>
      </c>
      <c r="F1198" s="175" t="s">
        <v>1208</v>
      </c>
      <c r="H1198" s="174" t="s">
        <v>0</v>
      </c>
      <c r="I1198" s="176"/>
      <c r="L1198" s="172"/>
      <c r="M1198" s="177"/>
      <c r="N1198" s="178"/>
      <c r="O1198" s="178"/>
      <c r="P1198" s="178"/>
      <c r="Q1198" s="178"/>
      <c r="R1198" s="178"/>
      <c r="S1198" s="178"/>
      <c r="T1198" s="179"/>
      <c r="AT1198" s="174" t="s">
        <v>231</v>
      </c>
      <c r="AU1198" s="174" t="s">
        <v>88</v>
      </c>
      <c r="AV1198" s="12" t="s">
        <v>81</v>
      </c>
      <c r="AW1198" s="12" t="s">
        <v>28</v>
      </c>
      <c r="AX1198" s="12" t="s">
        <v>73</v>
      </c>
      <c r="AY1198" s="174" t="s">
        <v>222</v>
      </c>
    </row>
    <row r="1199" spans="2:65" s="13" customFormat="1" ht="11.25">
      <c r="B1199" s="180"/>
      <c r="D1199" s="173" t="s">
        <v>231</v>
      </c>
      <c r="E1199" s="181" t="s">
        <v>0</v>
      </c>
      <c r="F1199" s="182" t="s">
        <v>478</v>
      </c>
      <c r="H1199" s="183">
        <v>7.05</v>
      </c>
      <c r="I1199" s="184"/>
      <c r="L1199" s="180"/>
      <c r="M1199" s="185"/>
      <c r="N1199" s="186"/>
      <c r="O1199" s="186"/>
      <c r="P1199" s="186"/>
      <c r="Q1199" s="186"/>
      <c r="R1199" s="186"/>
      <c r="S1199" s="186"/>
      <c r="T1199" s="187"/>
      <c r="AT1199" s="181" t="s">
        <v>231</v>
      </c>
      <c r="AU1199" s="181" t="s">
        <v>88</v>
      </c>
      <c r="AV1199" s="13" t="s">
        <v>88</v>
      </c>
      <c r="AW1199" s="13" t="s">
        <v>28</v>
      </c>
      <c r="AX1199" s="13" t="s">
        <v>73</v>
      </c>
      <c r="AY1199" s="181" t="s">
        <v>222</v>
      </c>
    </row>
    <row r="1200" spans="2:65" s="14" customFormat="1" ht="11.25">
      <c r="B1200" s="188"/>
      <c r="D1200" s="173" t="s">
        <v>231</v>
      </c>
      <c r="E1200" s="189" t="s">
        <v>0</v>
      </c>
      <c r="F1200" s="190" t="s">
        <v>238</v>
      </c>
      <c r="H1200" s="191">
        <v>7.05</v>
      </c>
      <c r="I1200" s="192"/>
      <c r="L1200" s="188"/>
      <c r="M1200" s="193"/>
      <c r="N1200" s="194"/>
      <c r="O1200" s="194"/>
      <c r="P1200" s="194"/>
      <c r="Q1200" s="194"/>
      <c r="R1200" s="194"/>
      <c r="S1200" s="194"/>
      <c r="T1200" s="195"/>
      <c r="AT1200" s="189" t="s">
        <v>231</v>
      </c>
      <c r="AU1200" s="189" t="s">
        <v>88</v>
      </c>
      <c r="AV1200" s="14" t="s">
        <v>229</v>
      </c>
      <c r="AW1200" s="14" t="s">
        <v>28</v>
      </c>
      <c r="AX1200" s="14" t="s">
        <v>81</v>
      </c>
      <c r="AY1200" s="189" t="s">
        <v>222</v>
      </c>
    </row>
    <row r="1201" spans="2:65" s="1" customFormat="1" ht="16.5" customHeight="1">
      <c r="B1201" s="158"/>
      <c r="C1201" s="159" t="s">
        <v>1793</v>
      </c>
      <c r="D1201" s="159" t="s">
        <v>224</v>
      </c>
      <c r="E1201" s="160" t="s">
        <v>1794</v>
      </c>
      <c r="F1201" s="161" t="s">
        <v>1795</v>
      </c>
      <c r="G1201" s="162" t="s">
        <v>227</v>
      </c>
      <c r="H1201" s="163">
        <v>23.23</v>
      </c>
      <c r="I1201" s="164"/>
      <c r="J1201" s="163">
        <f>ROUND(I1201*H1201,3)</f>
        <v>0</v>
      </c>
      <c r="K1201" s="161" t="s">
        <v>228</v>
      </c>
      <c r="L1201" s="32"/>
      <c r="M1201" s="165" t="s">
        <v>0</v>
      </c>
      <c r="N1201" s="166" t="s">
        <v>39</v>
      </c>
      <c r="O1201" s="55"/>
      <c r="P1201" s="167">
        <f>O1201*H1201</f>
        <v>0</v>
      </c>
      <c r="Q1201" s="167">
        <v>1.0000000000000001E-5</v>
      </c>
      <c r="R1201" s="167">
        <f>Q1201*H1201</f>
        <v>2.3230000000000004E-4</v>
      </c>
      <c r="S1201" s="167">
        <v>0</v>
      </c>
      <c r="T1201" s="168">
        <f>S1201*H1201</f>
        <v>0</v>
      </c>
      <c r="AR1201" s="169" t="s">
        <v>312</v>
      </c>
      <c r="AT1201" s="169" t="s">
        <v>224</v>
      </c>
      <c r="AU1201" s="169" t="s">
        <v>88</v>
      </c>
      <c r="AY1201" s="17" t="s">
        <v>222</v>
      </c>
      <c r="BE1201" s="170">
        <f>IF(N1201="základná",J1201,0)</f>
        <v>0</v>
      </c>
      <c r="BF1201" s="170">
        <f>IF(N1201="znížená",J1201,0)</f>
        <v>0</v>
      </c>
      <c r="BG1201" s="170">
        <f>IF(N1201="zákl. prenesená",J1201,0)</f>
        <v>0</v>
      </c>
      <c r="BH1201" s="170">
        <f>IF(N1201="zníž. prenesená",J1201,0)</f>
        <v>0</v>
      </c>
      <c r="BI1201" s="170">
        <f>IF(N1201="nulová",J1201,0)</f>
        <v>0</v>
      </c>
      <c r="BJ1201" s="17" t="s">
        <v>88</v>
      </c>
      <c r="BK1201" s="171">
        <f>ROUND(I1201*H1201,3)</f>
        <v>0</v>
      </c>
      <c r="BL1201" s="17" t="s">
        <v>312</v>
      </c>
      <c r="BM1201" s="169" t="s">
        <v>1796</v>
      </c>
    </row>
    <row r="1202" spans="2:65" s="13" customFormat="1" ht="11.25">
      <c r="B1202" s="180"/>
      <c r="D1202" s="173" t="s">
        <v>231</v>
      </c>
      <c r="E1202" s="181" t="s">
        <v>0</v>
      </c>
      <c r="F1202" s="182" t="s">
        <v>1797</v>
      </c>
      <c r="H1202" s="183">
        <v>14.5</v>
      </c>
      <c r="I1202" s="184"/>
      <c r="L1202" s="180"/>
      <c r="M1202" s="185"/>
      <c r="N1202" s="186"/>
      <c r="O1202" s="186"/>
      <c r="P1202" s="186"/>
      <c r="Q1202" s="186"/>
      <c r="R1202" s="186"/>
      <c r="S1202" s="186"/>
      <c r="T1202" s="187"/>
      <c r="AT1202" s="181" t="s">
        <v>231</v>
      </c>
      <c r="AU1202" s="181" t="s">
        <v>88</v>
      </c>
      <c r="AV1202" s="13" t="s">
        <v>88</v>
      </c>
      <c r="AW1202" s="13" t="s">
        <v>28</v>
      </c>
      <c r="AX1202" s="13" t="s">
        <v>73</v>
      </c>
      <c r="AY1202" s="181" t="s">
        <v>222</v>
      </c>
    </row>
    <row r="1203" spans="2:65" s="13" customFormat="1" ht="11.25">
      <c r="B1203" s="180"/>
      <c r="D1203" s="173" t="s">
        <v>231</v>
      </c>
      <c r="E1203" s="181" t="s">
        <v>0</v>
      </c>
      <c r="F1203" s="182" t="s">
        <v>1798</v>
      </c>
      <c r="H1203" s="183">
        <v>3.6</v>
      </c>
      <c r="I1203" s="184"/>
      <c r="L1203" s="180"/>
      <c r="M1203" s="185"/>
      <c r="N1203" s="186"/>
      <c r="O1203" s="186"/>
      <c r="P1203" s="186"/>
      <c r="Q1203" s="186"/>
      <c r="R1203" s="186"/>
      <c r="S1203" s="186"/>
      <c r="T1203" s="187"/>
      <c r="AT1203" s="181" t="s">
        <v>231</v>
      </c>
      <c r="AU1203" s="181" t="s">
        <v>88</v>
      </c>
      <c r="AV1203" s="13" t="s">
        <v>88</v>
      </c>
      <c r="AW1203" s="13" t="s">
        <v>28</v>
      </c>
      <c r="AX1203" s="13" t="s">
        <v>73</v>
      </c>
      <c r="AY1203" s="181" t="s">
        <v>222</v>
      </c>
    </row>
    <row r="1204" spans="2:65" s="13" customFormat="1" ht="11.25">
      <c r="B1204" s="180"/>
      <c r="D1204" s="173" t="s">
        <v>231</v>
      </c>
      <c r="E1204" s="181" t="s">
        <v>0</v>
      </c>
      <c r="F1204" s="182" t="s">
        <v>1799</v>
      </c>
      <c r="H1204" s="183">
        <v>2.25</v>
      </c>
      <c r="I1204" s="184"/>
      <c r="L1204" s="180"/>
      <c r="M1204" s="185"/>
      <c r="N1204" s="186"/>
      <c r="O1204" s="186"/>
      <c r="P1204" s="186"/>
      <c r="Q1204" s="186"/>
      <c r="R1204" s="186"/>
      <c r="S1204" s="186"/>
      <c r="T1204" s="187"/>
      <c r="AT1204" s="181" t="s">
        <v>231</v>
      </c>
      <c r="AU1204" s="181" t="s">
        <v>88</v>
      </c>
      <c r="AV1204" s="13" t="s">
        <v>88</v>
      </c>
      <c r="AW1204" s="13" t="s">
        <v>28</v>
      </c>
      <c r="AX1204" s="13" t="s">
        <v>73</v>
      </c>
      <c r="AY1204" s="181" t="s">
        <v>222</v>
      </c>
    </row>
    <row r="1205" spans="2:65" s="13" customFormat="1" ht="11.25">
      <c r="B1205" s="180"/>
      <c r="D1205" s="173" t="s">
        <v>231</v>
      </c>
      <c r="E1205" s="181" t="s">
        <v>0</v>
      </c>
      <c r="F1205" s="182" t="s">
        <v>1800</v>
      </c>
      <c r="H1205" s="183">
        <v>1.8</v>
      </c>
      <c r="I1205" s="184"/>
      <c r="L1205" s="180"/>
      <c r="M1205" s="185"/>
      <c r="N1205" s="186"/>
      <c r="O1205" s="186"/>
      <c r="P1205" s="186"/>
      <c r="Q1205" s="186"/>
      <c r="R1205" s="186"/>
      <c r="S1205" s="186"/>
      <c r="T1205" s="187"/>
      <c r="AT1205" s="181" t="s">
        <v>231</v>
      </c>
      <c r="AU1205" s="181" t="s">
        <v>88</v>
      </c>
      <c r="AV1205" s="13" t="s">
        <v>88</v>
      </c>
      <c r="AW1205" s="13" t="s">
        <v>28</v>
      </c>
      <c r="AX1205" s="13" t="s">
        <v>73</v>
      </c>
      <c r="AY1205" s="181" t="s">
        <v>222</v>
      </c>
    </row>
    <row r="1206" spans="2:65" s="13" customFormat="1" ht="11.25">
      <c r="B1206" s="180"/>
      <c r="D1206" s="173" t="s">
        <v>231</v>
      </c>
      <c r="E1206" s="181" t="s">
        <v>0</v>
      </c>
      <c r="F1206" s="182" t="s">
        <v>1801</v>
      </c>
      <c r="H1206" s="183">
        <v>0.72</v>
      </c>
      <c r="I1206" s="184"/>
      <c r="L1206" s="180"/>
      <c r="M1206" s="185"/>
      <c r="N1206" s="186"/>
      <c r="O1206" s="186"/>
      <c r="P1206" s="186"/>
      <c r="Q1206" s="186"/>
      <c r="R1206" s="186"/>
      <c r="S1206" s="186"/>
      <c r="T1206" s="187"/>
      <c r="AT1206" s="181" t="s">
        <v>231</v>
      </c>
      <c r="AU1206" s="181" t="s">
        <v>88</v>
      </c>
      <c r="AV1206" s="13" t="s">
        <v>88</v>
      </c>
      <c r="AW1206" s="13" t="s">
        <v>28</v>
      </c>
      <c r="AX1206" s="13" t="s">
        <v>73</v>
      </c>
      <c r="AY1206" s="181" t="s">
        <v>222</v>
      </c>
    </row>
    <row r="1207" spans="2:65" s="13" customFormat="1" ht="11.25">
      <c r="B1207" s="180"/>
      <c r="D1207" s="173" t="s">
        <v>231</v>
      </c>
      <c r="E1207" s="181" t="s">
        <v>0</v>
      </c>
      <c r="F1207" s="182" t="s">
        <v>1802</v>
      </c>
      <c r="H1207" s="183">
        <v>0.36</v>
      </c>
      <c r="I1207" s="184"/>
      <c r="L1207" s="180"/>
      <c r="M1207" s="185"/>
      <c r="N1207" s="186"/>
      <c r="O1207" s="186"/>
      <c r="P1207" s="186"/>
      <c r="Q1207" s="186"/>
      <c r="R1207" s="186"/>
      <c r="S1207" s="186"/>
      <c r="T1207" s="187"/>
      <c r="AT1207" s="181" t="s">
        <v>231</v>
      </c>
      <c r="AU1207" s="181" t="s">
        <v>88</v>
      </c>
      <c r="AV1207" s="13" t="s">
        <v>88</v>
      </c>
      <c r="AW1207" s="13" t="s">
        <v>28</v>
      </c>
      <c r="AX1207" s="13" t="s">
        <v>73</v>
      </c>
      <c r="AY1207" s="181" t="s">
        <v>222</v>
      </c>
    </row>
    <row r="1208" spans="2:65" s="14" customFormat="1" ht="11.25">
      <c r="B1208" s="188"/>
      <c r="D1208" s="173" t="s">
        <v>231</v>
      </c>
      <c r="E1208" s="189" t="s">
        <v>0</v>
      </c>
      <c r="F1208" s="190" t="s">
        <v>238</v>
      </c>
      <c r="H1208" s="191">
        <v>23.23</v>
      </c>
      <c r="I1208" s="192"/>
      <c r="L1208" s="188"/>
      <c r="M1208" s="193"/>
      <c r="N1208" s="194"/>
      <c r="O1208" s="194"/>
      <c r="P1208" s="194"/>
      <c r="Q1208" s="194"/>
      <c r="R1208" s="194"/>
      <c r="S1208" s="194"/>
      <c r="T1208" s="195"/>
      <c r="AT1208" s="189" t="s">
        <v>231</v>
      </c>
      <c r="AU1208" s="189" t="s">
        <v>88</v>
      </c>
      <c r="AV1208" s="14" t="s">
        <v>229</v>
      </c>
      <c r="AW1208" s="14" t="s">
        <v>28</v>
      </c>
      <c r="AX1208" s="14" t="s">
        <v>81</v>
      </c>
      <c r="AY1208" s="189" t="s">
        <v>222</v>
      </c>
    </row>
    <row r="1209" spans="2:65" s="1" customFormat="1" ht="48" customHeight="1">
      <c r="B1209" s="158"/>
      <c r="C1209" s="196" t="s">
        <v>1803</v>
      </c>
      <c r="D1209" s="196" t="s">
        <v>301</v>
      </c>
      <c r="E1209" s="197" t="s">
        <v>1804</v>
      </c>
      <c r="F1209" s="198" t="s">
        <v>1805</v>
      </c>
      <c r="G1209" s="199" t="s">
        <v>400</v>
      </c>
      <c r="H1209" s="200">
        <v>4</v>
      </c>
      <c r="I1209" s="201"/>
      <c r="J1209" s="200">
        <f>ROUND(I1209*H1209,3)</f>
        <v>0</v>
      </c>
      <c r="K1209" s="198" t="s">
        <v>0</v>
      </c>
      <c r="L1209" s="202"/>
      <c r="M1209" s="203" t="s">
        <v>0</v>
      </c>
      <c r="N1209" s="204" t="s">
        <v>39</v>
      </c>
      <c r="O1209" s="55"/>
      <c r="P1209" s="167">
        <f>O1209*H1209</f>
        <v>0</v>
      </c>
      <c r="Q1209" s="167">
        <v>0</v>
      </c>
      <c r="R1209" s="167">
        <f>Q1209*H1209</f>
        <v>0</v>
      </c>
      <c r="S1209" s="167">
        <v>0</v>
      </c>
      <c r="T1209" s="168">
        <f>S1209*H1209</f>
        <v>0</v>
      </c>
      <c r="AR1209" s="169" t="s">
        <v>407</v>
      </c>
      <c r="AT1209" s="169" t="s">
        <v>301</v>
      </c>
      <c r="AU1209" s="169" t="s">
        <v>88</v>
      </c>
      <c r="AY1209" s="17" t="s">
        <v>222</v>
      </c>
      <c r="BE1209" s="170">
        <f>IF(N1209="základná",J1209,0)</f>
        <v>0</v>
      </c>
      <c r="BF1209" s="170">
        <f>IF(N1209="znížená",J1209,0)</f>
        <v>0</v>
      </c>
      <c r="BG1209" s="170">
        <f>IF(N1209="zákl. prenesená",J1209,0)</f>
        <v>0</v>
      </c>
      <c r="BH1209" s="170">
        <f>IF(N1209="zníž. prenesená",J1209,0)</f>
        <v>0</v>
      </c>
      <c r="BI1209" s="170">
        <f>IF(N1209="nulová",J1209,0)</f>
        <v>0</v>
      </c>
      <c r="BJ1209" s="17" t="s">
        <v>88</v>
      </c>
      <c r="BK1209" s="171">
        <f>ROUND(I1209*H1209,3)</f>
        <v>0</v>
      </c>
      <c r="BL1209" s="17" t="s">
        <v>312</v>
      </c>
      <c r="BM1209" s="169" t="s">
        <v>1806</v>
      </c>
    </row>
    <row r="1210" spans="2:65" s="13" customFormat="1" ht="11.25">
      <c r="B1210" s="180"/>
      <c r="D1210" s="173" t="s">
        <v>231</v>
      </c>
      <c r="E1210" s="181" t="s">
        <v>0</v>
      </c>
      <c r="F1210" s="182" t="s">
        <v>229</v>
      </c>
      <c r="H1210" s="183">
        <v>4</v>
      </c>
      <c r="I1210" s="184"/>
      <c r="L1210" s="180"/>
      <c r="M1210" s="185"/>
      <c r="N1210" s="186"/>
      <c r="O1210" s="186"/>
      <c r="P1210" s="186"/>
      <c r="Q1210" s="186"/>
      <c r="R1210" s="186"/>
      <c r="S1210" s="186"/>
      <c r="T1210" s="187"/>
      <c r="AT1210" s="181" t="s">
        <v>231</v>
      </c>
      <c r="AU1210" s="181" t="s">
        <v>88</v>
      </c>
      <c r="AV1210" s="13" t="s">
        <v>88</v>
      </c>
      <c r="AW1210" s="13" t="s">
        <v>28</v>
      </c>
      <c r="AX1210" s="13" t="s">
        <v>81</v>
      </c>
      <c r="AY1210" s="181" t="s">
        <v>222</v>
      </c>
    </row>
    <row r="1211" spans="2:65" s="1" customFormat="1" ht="48" customHeight="1">
      <c r="B1211" s="158"/>
      <c r="C1211" s="196" t="s">
        <v>1807</v>
      </c>
      <c r="D1211" s="196" t="s">
        <v>301</v>
      </c>
      <c r="E1211" s="197" t="s">
        <v>1808</v>
      </c>
      <c r="F1211" s="198" t="s">
        <v>1809</v>
      </c>
      <c r="G1211" s="199" t="s">
        <v>400</v>
      </c>
      <c r="H1211" s="200">
        <v>1</v>
      </c>
      <c r="I1211" s="201"/>
      <c r="J1211" s="200">
        <f>ROUND(I1211*H1211,3)</f>
        <v>0</v>
      </c>
      <c r="K1211" s="198" t="s">
        <v>0</v>
      </c>
      <c r="L1211" s="202"/>
      <c r="M1211" s="203" t="s">
        <v>0</v>
      </c>
      <c r="N1211" s="204" t="s">
        <v>39</v>
      </c>
      <c r="O1211" s="55"/>
      <c r="P1211" s="167">
        <f>O1211*H1211</f>
        <v>0</v>
      </c>
      <c r="Q1211" s="167">
        <v>0</v>
      </c>
      <c r="R1211" s="167">
        <f>Q1211*H1211</f>
        <v>0</v>
      </c>
      <c r="S1211" s="167">
        <v>0</v>
      </c>
      <c r="T1211" s="168">
        <f>S1211*H1211</f>
        <v>0</v>
      </c>
      <c r="AR1211" s="169" t="s">
        <v>407</v>
      </c>
      <c r="AT1211" s="169" t="s">
        <v>301</v>
      </c>
      <c r="AU1211" s="169" t="s">
        <v>88</v>
      </c>
      <c r="AY1211" s="17" t="s">
        <v>222</v>
      </c>
      <c r="BE1211" s="170">
        <f>IF(N1211="základná",J1211,0)</f>
        <v>0</v>
      </c>
      <c r="BF1211" s="170">
        <f>IF(N1211="znížená",J1211,0)</f>
        <v>0</v>
      </c>
      <c r="BG1211" s="170">
        <f>IF(N1211="zákl. prenesená",J1211,0)</f>
        <v>0</v>
      </c>
      <c r="BH1211" s="170">
        <f>IF(N1211="zníž. prenesená",J1211,0)</f>
        <v>0</v>
      </c>
      <c r="BI1211" s="170">
        <f>IF(N1211="nulová",J1211,0)</f>
        <v>0</v>
      </c>
      <c r="BJ1211" s="17" t="s">
        <v>88</v>
      </c>
      <c r="BK1211" s="171">
        <f>ROUND(I1211*H1211,3)</f>
        <v>0</v>
      </c>
      <c r="BL1211" s="17" t="s">
        <v>312</v>
      </c>
      <c r="BM1211" s="169" t="s">
        <v>1810</v>
      </c>
    </row>
    <row r="1212" spans="2:65" s="13" customFormat="1" ht="11.25">
      <c r="B1212" s="180"/>
      <c r="D1212" s="173" t="s">
        <v>231</v>
      </c>
      <c r="E1212" s="181" t="s">
        <v>0</v>
      </c>
      <c r="F1212" s="182" t="s">
        <v>81</v>
      </c>
      <c r="H1212" s="183">
        <v>1</v>
      </c>
      <c r="I1212" s="184"/>
      <c r="L1212" s="180"/>
      <c r="M1212" s="185"/>
      <c r="N1212" s="186"/>
      <c r="O1212" s="186"/>
      <c r="P1212" s="186"/>
      <c r="Q1212" s="186"/>
      <c r="R1212" s="186"/>
      <c r="S1212" s="186"/>
      <c r="T1212" s="187"/>
      <c r="AT1212" s="181" t="s">
        <v>231</v>
      </c>
      <c r="AU1212" s="181" t="s">
        <v>88</v>
      </c>
      <c r="AV1212" s="13" t="s">
        <v>88</v>
      </c>
      <c r="AW1212" s="13" t="s">
        <v>28</v>
      </c>
      <c r="AX1212" s="13" t="s">
        <v>81</v>
      </c>
      <c r="AY1212" s="181" t="s">
        <v>222</v>
      </c>
    </row>
    <row r="1213" spans="2:65" s="1" customFormat="1" ht="48" customHeight="1">
      <c r="B1213" s="158"/>
      <c r="C1213" s="196" t="s">
        <v>1811</v>
      </c>
      <c r="D1213" s="196" t="s">
        <v>301</v>
      </c>
      <c r="E1213" s="197" t="s">
        <v>1812</v>
      </c>
      <c r="F1213" s="198" t="s">
        <v>1813</v>
      </c>
      <c r="G1213" s="199" t="s">
        <v>400</v>
      </c>
      <c r="H1213" s="200">
        <v>1</v>
      </c>
      <c r="I1213" s="201"/>
      <c r="J1213" s="200">
        <f>ROUND(I1213*H1213,3)</f>
        <v>0</v>
      </c>
      <c r="K1213" s="198" t="s">
        <v>0</v>
      </c>
      <c r="L1213" s="202"/>
      <c r="M1213" s="203" t="s">
        <v>0</v>
      </c>
      <c r="N1213" s="204" t="s">
        <v>39</v>
      </c>
      <c r="O1213" s="55"/>
      <c r="P1213" s="167">
        <f>O1213*H1213</f>
        <v>0</v>
      </c>
      <c r="Q1213" s="167">
        <v>0</v>
      </c>
      <c r="R1213" s="167">
        <f>Q1213*H1213</f>
        <v>0</v>
      </c>
      <c r="S1213" s="167">
        <v>0</v>
      </c>
      <c r="T1213" s="168">
        <f>S1213*H1213</f>
        <v>0</v>
      </c>
      <c r="AR1213" s="169" t="s">
        <v>407</v>
      </c>
      <c r="AT1213" s="169" t="s">
        <v>301</v>
      </c>
      <c r="AU1213" s="169" t="s">
        <v>88</v>
      </c>
      <c r="AY1213" s="17" t="s">
        <v>222</v>
      </c>
      <c r="BE1213" s="170">
        <f>IF(N1213="základná",J1213,0)</f>
        <v>0</v>
      </c>
      <c r="BF1213" s="170">
        <f>IF(N1213="znížená",J1213,0)</f>
        <v>0</v>
      </c>
      <c r="BG1213" s="170">
        <f>IF(N1213="zákl. prenesená",J1213,0)</f>
        <v>0</v>
      </c>
      <c r="BH1213" s="170">
        <f>IF(N1213="zníž. prenesená",J1213,0)</f>
        <v>0</v>
      </c>
      <c r="BI1213" s="170">
        <f>IF(N1213="nulová",J1213,0)</f>
        <v>0</v>
      </c>
      <c r="BJ1213" s="17" t="s">
        <v>88</v>
      </c>
      <c r="BK1213" s="171">
        <f>ROUND(I1213*H1213,3)</f>
        <v>0</v>
      </c>
      <c r="BL1213" s="17" t="s">
        <v>312</v>
      </c>
      <c r="BM1213" s="169" t="s">
        <v>1814</v>
      </c>
    </row>
    <row r="1214" spans="2:65" s="13" customFormat="1" ht="11.25">
      <c r="B1214" s="180"/>
      <c r="D1214" s="173" t="s">
        <v>231</v>
      </c>
      <c r="E1214" s="181" t="s">
        <v>0</v>
      </c>
      <c r="F1214" s="182" t="s">
        <v>81</v>
      </c>
      <c r="H1214" s="183">
        <v>1</v>
      </c>
      <c r="I1214" s="184"/>
      <c r="L1214" s="180"/>
      <c r="M1214" s="185"/>
      <c r="N1214" s="186"/>
      <c r="O1214" s="186"/>
      <c r="P1214" s="186"/>
      <c r="Q1214" s="186"/>
      <c r="R1214" s="186"/>
      <c r="S1214" s="186"/>
      <c r="T1214" s="187"/>
      <c r="AT1214" s="181" t="s">
        <v>231</v>
      </c>
      <c r="AU1214" s="181" t="s">
        <v>88</v>
      </c>
      <c r="AV1214" s="13" t="s">
        <v>88</v>
      </c>
      <c r="AW1214" s="13" t="s">
        <v>28</v>
      </c>
      <c r="AX1214" s="13" t="s">
        <v>81</v>
      </c>
      <c r="AY1214" s="181" t="s">
        <v>222</v>
      </c>
    </row>
    <row r="1215" spans="2:65" s="1" customFormat="1" ht="48" customHeight="1">
      <c r="B1215" s="158"/>
      <c r="C1215" s="196" t="s">
        <v>1815</v>
      </c>
      <c r="D1215" s="196" t="s">
        <v>301</v>
      </c>
      <c r="E1215" s="197" t="s">
        <v>1816</v>
      </c>
      <c r="F1215" s="198" t="s">
        <v>1817</v>
      </c>
      <c r="G1215" s="199" t="s">
        <v>400</v>
      </c>
      <c r="H1215" s="200">
        <v>1</v>
      </c>
      <c r="I1215" s="201"/>
      <c r="J1215" s="200">
        <f>ROUND(I1215*H1215,3)</f>
        <v>0</v>
      </c>
      <c r="K1215" s="198" t="s">
        <v>0</v>
      </c>
      <c r="L1215" s="202"/>
      <c r="M1215" s="203" t="s">
        <v>0</v>
      </c>
      <c r="N1215" s="204" t="s">
        <v>39</v>
      </c>
      <c r="O1215" s="55"/>
      <c r="P1215" s="167">
        <f>O1215*H1215</f>
        <v>0</v>
      </c>
      <c r="Q1215" s="167">
        <v>0</v>
      </c>
      <c r="R1215" s="167">
        <f>Q1215*H1215</f>
        <v>0</v>
      </c>
      <c r="S1215" s="167">
        <v>0</v>
      </c>
      <c r="T1215" s="168">
        <f>S1215*H1215</f>
        <v>0</v>
      </c>
      <c r="AR1215" s="169" t="s">
        <v>407</v>
      </c>
      <c r="AT1215" s="169" t="s">
        <v>301</v>
      </c>
      <c r="AU1215" s="169" t="s">
        <v>88</v>
      </c>
      <c r="AY1215" s="17" t="s">
        <v>222</v>
      </c>
      <c r="BE1215" s="170">
        <f>IF(N1215="základná",J1215,0)</f>
        <v>0</v>
      </c>
      <c r="BF1215" s="170">
        <f>IF(N1215="znížená",J1215,0)</f>
        <v>0</v>
      </c>
      <c r="BG1215" s="170">
        <f>IF(N1215="zákl. prenesená",J1215,0)</f>
        <v>0</v>
      </c>
      <c r="BH1215" s="170">
        <f>IF(N1215="zníž. prenesená",J1215,0)</f>
        <v>0</v>
      </c>
      <c r="BI1215" s="170">
        <f>IF(N1215="nulová",J1215,0)</f>
        <v>0</v>
      </c>
      <c r="BJ1215" s="17" t="s">
        <v>88</v>
      </c>
      <c r="BK1215" s="171">
        <f>ROUND(I1215*H1215,3)</f>
        <v>0</v>
      </c>
      <c r="BL1215" s="17" t="s">
        <v>312</v>
      </c>
      <c r="BM1215" s="169" t="s">
        <v>1818</v>
      </c>
    </row>
    <row r="1216" spans="2:65" s="13" customFormat="1" ht="11.25">
      <c r="B1216" s="180"/>
      <c r="D1216" s="173" t="s">
        <v>231</v>
      </c>
      <c r="E1216" s="181" t="s">
        <v>0</v>
      </c>
      <c r="F1216" s="182" t="s">
        <v>81</v>
      </c>
      <c r="H1216" s="183">
        <v>1</v>
      </c>
      <c r="I1216" s="184"/>
      <c r="L1216" s="180"/>
      <c r="M1216" s="185"/>
      <c r="N1216" s="186"/>
      <c r="O1216" s="186"/>
      <c r="P1216" s="186"/>
      <c r="Q1216" s="186"/>
      <c r="R1216" s="186"/>
      <c r="S1216" s="186"/>
      <c r="T1216" s="187"/>
      <c r="AT1216" s="181" t="s">
        <v>231</v>
      </c>
      <c r="AU1216" s="181" t="s">
        <v>88</v>
      </c>
      <c r="AV1216" s="13" t="s">
        <v>88</v>
      </c>
      <c r="AW1216" s="13" t="s">
        <v>28</v>
      </c>
      <c r="AX1216" s="13" t="s">
        <v>81</v>
      </c>
      <c r="AY1216" s="181" t="s">
        <v>222</v>
      </c>
    </row>
    <row r="1217" spans="2:65" s="1" customFormat="1" ht="48" customHeight="1">
      <c r="B1217" s="158"/>
      <c r="C1217" s="196" t="s">
        <v>1819</v>
      </c>
      <c r="D1217" s="196" t="s">
        <v>301</v>
      </c>
      <c r="E1217" s="197" t="s">
        <v>1820</v>
      </c>
      <c r="F1217" s="198" t="s">
        <v>1821</v>
      </c>
      <c r="G1217" s="199" t="s">
        <v>400</v>
      </c>
      <c r="H1217" s="200">
        <v>1</v>
      </c>
      <c r="I1217" s="201"/>
      <c r="J1217" s="200">
        <f>ROUND(I1217*H1217,3)</f>
        <v>0</v>
      </c>
      <c r="K1217" s="198" t="s">
        <v>0</v>
      </c>
      <c r="L1217" s="202"/>
      <c r="M1217" s="203" t="s">
        <v>0</v>
      </c>
      <c r="N1217" s="204" t="s">
        <v>39</v>
      </c>
      <c r="O1217" s="55"/>
      <c r="P1217" s="167">
        <f>O1217*H1217</f>
        <v>0</v>
      </c>
      <c r="Q1217" s="167">
        <v>0</v>
      </c>
      <c r="R1217" s="167">
        <f>Q1217*H1217</f>
        <v>0</v>
      </c>
      <c r="S1217" s="167">
        <v>0</v>
      </c>
      <c r="T1217" s="168">
        <f>S1217*H1217</f>
        <v>0</v>
      </c>
      <c r="AR1217" s="169" t="s">
        <v>407</v>
      </c>
      <c r="AT1217" s="169" t="s">
        <v>301</v>
      </c>
      <c r="AU1217" s="169" t="s">
        <v>88</v>
      </c>
      <c r="AY1217" s="17" t="s">
        <v>222</v>
      </c>
      <c r="BE1217" s="170">
        <f>IF(N1217="základná",J1217,0)</f>
        <v>0</v>
      </c>
      <c r="BF1217" s="170">
        <f>IF(N1217="znížená",J1217,0)</f>
        <v>0</v>
      </c>
      <c r="BG1217" s="170">
        <f>IF(N1217="zákl. prenesená",J1217,0)</f>
        <v>0</v>
      </c>
      <c r="BH1217" s="170">
        <f>IF(N1217="zníž. prenesená",J1217,0)</f>
        <v>0</v>
      </c>
      <c r="BI1217" s="170">
        <f>IF(N1217="nulová",J1217,0)</f>
        <v>0</v>
      </c>
      <c r="BJ1217" s="17" t="s">
        <v>88</v>
      </c>
      <c r="BK1217" s="171">
        <f>ROUND(I1217*H1217,3)</f>
        <v>0</v>
      </c>
      <c r="BL1217" s="17" t="s">
        <v>312</v>
      </c>
      <c r="BM1217" s="169" t="s">
        <v>1822</v>
      </c>
    </row>
    <row r="1218" spans="2:65" s="13" customFormat="1" ht="11.25">
      <c r="B1218" s="180"/>
      <c r="D1218" s="173" t="s">
        <v>231</v>
      </c>
      <c r="E1218" s="181" t="s">
        <v>0</v>
      </c>
      <c r="F1218" s="182" t="s">
        <v>81</v>
      </c>
      <c r="H1218" s="183">
        <v>1</v>
      </c>
      <c r="I1218" s="184"/>
      <c r="L1218" s="180"/>
      <c r="M1218" s="185"/>
      <c r="N1218" s="186"/>
      <c r="O1218" s="186"/>
      <c r="P1218" s="186"/>
      <c r="Q1218" s="186"/>
      <c r="R1218" s="186"/>
      <c r="S1218" s="186"/>
      <c r="T1218" s="187"/>
      <c r="AT1218" s="181" t="s">
        <v>231</v>
      </c>
      <c r="AU1218" s="181" t="s">
        <v>88</v>
      </c>
      <c r="AV1218" s="13" t="s">
        <v>88</v>
      </c>
      <c r="AW1218" s="13" t="s">
        <v>28</v>
      </c>
      <c r="AX1218" s="13" t="s">
        <v>81</v>
      </c>
      <c r="AY1218" s="181" t="s">
        <v>222</v>
      </c>
    </row>
    <row r="1219" spans="2:65" s="1" customFormat="1" ht="48" customHeight="1">
      <c r="B1219" s="158"/>
      <c r="C1219" s="196" t="s">
        <v>1823</v>
      </c>
      <c r="D1219" s="196" t="s">
        <v>301</v>
      </c>
      <c r="E1219" s="197" t="s">
        <v>1824</v>
      </c>
      <c r="F1219" s="198" t="s">
        <v>1825</v>
      </c>
      <c r="G1219" s="199" t="s">
        <v>400</v>
      </c>
      <c r="H1219" s="200">
        <v>1</v>
      </c>
      <c r="I1219" s="201"/>
      <c r="J1219" s="200">
        <f>ROUND(I1219*H1219,3)</f>
        <v>0</v>
      </c>
      <c r="K1219" s="198" t="s">
        <v>0</v>
      </c>
      <c r="L1219" s="202"/>
      <c r="M1219" s="203" t="s">
        <v>0</v>
      </c>
      <c r="N1219" s="204" t="s">
        <v>39</v>
      </c>
      <c r="O1219" s="55"/>
      <c r="P1219" s="167">
        <f>O1219*H1219</f>
        <v>0</v>
      </c>
      <c r="Q1219" s="167">
        <v>0</v>
      </c>
      <c r="R1219" s="167">
        <f>Q1219*H1219</f>
        <v>0</v>
      </c>
      <c r="S1219" s="167">
        <v>0</v>
      </c>
      <c r="T1219" s="168">
        <f>S1219*H1219</f>
        <v>0</v>
      </c>
      <c r="AR1219" s="169" t="s">
        <v>407</v>
      </c>
      <c r="AT1219" s="169" t="s">
        <v>301</v>
      </c>
      <c r="AU1219" s="169" t="s">
        <v>88</v>
      </c>
      <c r="AY1219" s="17" t="s">
        <v>222</v>
      </c>
      <c r="BE1219" s="170">
        <f>IF(N1219="základná",J1219,0)</f>
        <v>0</v>
      </c>
      <c r="BF1219" s="170">
        <f>IF(N1219="znížená",J1219,0)</f>
        <v>0</v>
      </c>
      <c r="BG1219" s="170">
        <f>IF(N1219="zákl. prenesená",J1219,0)</f>
        <v>0</v>
      </c>
      <c r="BH1219" s="170">
        <f>IF(N1219="zníž. prenesená",J1219,0)</f>
        <v>0</v>
      </c>
      <c r="BI1219" s="170">
        <f>IF(N1219="nulová",J1219,0)</f>
        <v>0</v>
      </c>
      <c r="BJ1219" s="17" t="s">
        <v>88</v>
      </c>
      <c r="BK1219" s="171">
        <f>ROUND(I1219*H1219,3)</f>
        <v>0</v>
      </c>
      <c r="BL1219" s="17" t="s">
        <v>312</v>
      </c>
      <c r="BM1219" s="169" t="s">
        <v>1826</v>
      </c>
    </row>
    <row r="1220" spans="2:65" s="13" customFormat="1" ht="11.25">
      <c r="B1220" s="180"/>
      <c r="D1220" s="173" t="s">
        <v>231</v>
      </c>
      <c r="E1220" s="181" t="s">
        <v>0</v>
      </c>
      <c r="F1220" s="182" t="s">
        <v>81</v>
      </c>
      <c r="H1220" s="183">
        <v>1</v>
      </c>
      <c r="I1220" s="184"/>
      <c r="L1220" s="180"/>
      <c r="M1220" s="185"/>
      <c r="N1220" s="186"/>
      <c r="O1220" s="186"/>
      <c r="P1220" s="186"/>
      <c r="Q1220" s="186"/>
      <c r="R1220" s="186"/>
      <c r="S1220" s="186"/>
      <c r="T1220" s="187"/>
      <c r="AT1220" s="181" t="s">
        <v>231</v>
      </c>
      <c r="AU1220" s="181" t="s">
        <v>88</v>
      </c>
      <c r="AV1220" s="13" t="s">
        <v>88</v>
      </c>
      <c r="AW1220" s="13" t="s">
        <v>28</v>
      </c>
      <c r="AX1220" s="13" t="s">
        <v>81</v>
      </c>
      <c r="AY1220" s="181" t="s">
        <v>222</v>
      </c>
    </row>
    <row r="1221" spans="2:65" s="1" customFormat="1" ht="24" customHeight="1">
      <c r="B1221" s="158"/>
      <c r="C1221" s="159" t="s">
        <v>1827</v>
      </c>
      <c r="D1221" s="159" t="s">
        <v>224</v>
      </c>
      <c r="E1221" s="160" t="s">
        <v>1828</v>
      </c>
      <c r="F1221" s="161" t="s">
        <v>1829</v>
      </c>
      <c r="G1221" s="162" t="s">
        <v>400</v>
      </c>
      <c r="H1221" s="163">
        <v>1</v>
      </c>
      <c r="I1221" s="164"/>
      <c r="J1221" s="163">
        <f>ROUND(I1221*H1221,3)</f>
        <v>0</v>
      </c>
      <c r="K1221" s="161" t="s">
        <v>228</v>
      </c>
      <c r="L1221" s="32"/>
      <c r="M1221" s="165" t="s">
        <v>0</v>
      </c>
      <c r="N1221" s="166" t="s">
        <v>39</v>
      </c>
      <c r="O1221" s="55"/>
      <c r="P1221" s="167">
        <f>O1221*H1221</f>
        <v>0</v>
      </c>
      <c r="Q1221" s="167">
        <v>0</v>
      </c>
      <c r="R1221" s="167">
        <f>Q1221*H1221</f>
        <v>0</v>
      </c>
      <c r="S1221" s="167">
        <v>0.28499999999999998</v>
      </c>
      <c r="T1221" s="168">
        <f>S1221*H1221</f>
        <v>0.28499999999999998</v>
      </c>
      <c r="AR1221" s="169" t="s">
        <v>312</v>
      </c>
      <c r="AT1221" s="169" t="s">
        <v>224</v>
      </c>
      <c r="AU1221" s="169" t="s">
        <v>88</v>
      </c>
      <c r="AY1221" s="17" t="s">
        <v>222</v>
      </c>
      <c r="BE1221" s="170">
        <f>IF(N1221="základná",J1221,0)</f>
        <v>0</v>
      </c>
      <c r="BF1221" s="170">
        <f>IF(N1221="znížená",J1221,0)</f>
        <v>0</v>
      </c>
      <c r="BG1221" s="170">
        <f>IF(N1221="zákl. prenesená",J1221,0)</f>
        <v>0</v>
      </c>
      <c r="BH1221" s="170">
        <f>IF(N1221="zníž. prenesená",J1221,0)</f>
        <v>0</v>
      </c>
      <c r="BI1221" s="170">
        <f>IF(N1221="nulová",J1221,0)</f>
        <v>0</v>
      </c>
      <c r="BJ1221" s="17" t="s">
        <v>88</v>
      </c>
      <c r="BK1221" s="171">
        <f>ROUND(I1221*H1221,3)</f>
        <v>0</v>
      </c>
      <c r="BL1221" s="17" t="s">
        <v>312</v>
      </c>
      <c r="BM1221" s="169" t="s">
        <v>1830</v>
      </c>
    </row>
    <row r="1222" spans="2:65" s="13" customFormat="1" ht="11.25">
      <c r="B1222" s="180"/>
      <c r="D1222" s="173" t="s">
        <v>231</v>
      </c>
      <c r="E1222" s="181" t="s">
        <v>0</v>
      </c>
      <c r="F1222" s="182" t="s">
        <v>1831</v>
      </c>
      <c r="H1222" s="183">
        <v>1</v>
      </c>
      <c r="I1222" s="184"/>
      <c r="L1222" s="180"/>
      <c r="M1222" s="185"/>
      <c r="N1222" s="186"/>
      <c r="O1222" s="186"/>
      <c r="P1222" s="186"/>
      <c r="Q1222" s="186"/>
      <c r="R1222" s="186"/>
      <c r="S1222" s="186"/>
      <c r="T1222" s="187"/>
      <c r="AT1222" s="181" t="s">
        <v>231</v>
      </c>
      <c r="AU1222" s="181" t="s">
        <v>88</v>
      </c>
      <c r="AV1222" s="13" t="s">
        <v>88</v>
      </c>
      <c r="AW1222" s="13" t="s">
        <v>28</v>
      </c>
      <c r="AX1222" s="13" t="s">
        <v>81</v>
      </c>
      <c r="AY1222" s="181" t="s">
        <v>222</v>
      </c>
    </row>
    <row r="1223" spans="2:65" s="1" customFormat="1" ht="60" customHeight="1">
      <c r="B1223" s="158"/>
      <c r="C1223" s="159" t="s">
        <v>1832</v>
      </c>
      <c r="D1223" s="159" t="s">
        <v>224</v>
      </c>
      <c r="E1223" s="160" t="s">
        <v>1833</v>
      </c>
      <c r="F1223" s="161" t="s">
        <v>1834</v>
      </c>
      <c r="G1223" s="162" t="s">
        <v>400</v>
      </c>
      <c r="H1223" s="163">
        <v>1</v>
      </c>
      <c r="I1223" s="164"/>
      <c r="J1223" s="163">
        <f>ROUND(I1223*H1223,3)</f>
        <v>0</v>
      </c>
      <c r="K1223" s="161" t="s">
        <v>0</v>
      </c>
      <c r="L1223" s="32"/>
      <c r="M1223" s="165" t="s">
        <v>0</v>
      </c>
      <c r="N1223" s="166" t="s">
        <v>39</v>
      </c>
      <c r="O1223" s="55"/>
      <c r="P1223" s="167">
        <f>O1223*H1223</f>
        <v>0</v>
      </c>
      <c r="Q1223" s="167">
        <v>4.0999999999999999E-4</v>
      </c>
      <c r="R1223" s="167">
        <f>Q1223*H1223</f>
        <v>4.0999999999999999E-4</v>
      </c>
      <c r="S1223" s="167">
        <v>0</v>
      </c>
      <c r="T1223" s="168">
        <f>S1223*H1223</f>
        <v>0</v>
      </c>
      <c r="AR1223" s="169" t="s">
        <v>312</v>
      </c>
      <c r="AT1223" s="169" t="s">
        <v>224</v>
      </c>
      <c r="AU1223" s="169" t="s">
        <v>88</v>
      </c>
      <c r="AY1223" s="17" t="s">
        <v>222</v>
      </c>
      <c r="BE1223" s="170">
        <f>IF(N1223="základná",J1223,0)</f>
        <v>0</v>
      </c>
      <c r="BF1223" s="170">
        <f>IF(N1223="znížená",J1223,0)</f>
        <v>0</v>
      </c>
      <c r="BG1223" s="170">
        <f>IF(N1223="zákl. prenesená",J1223,0)</f>
        <v>0</v>
      </c>
      <c r="BH1223" s="170">
        <f>IF(N1223="zníž. prenesená",J1223,0)</f>
        <v>0</v>
      </c>
      <c r="BI1223" s="170">
        <f>IF(N1223="nulová",J1223,0)</f>
        <v>0</v>
      </c>
      <c r="BJ1223" s="17" t="s">
        <v>88</v>
      </c>
      <c r="BK1223" s="171">
        <f>ROUND(I1223*H1223,3)</f>
        <v>0</v>
      </c>
      <c r="BL1223" s="17" t="s">
        <v>312</v>
      </c>
      <c r="BM1223" s="169" t="s">
        <v>1835</v>
      </c>
    </row>
    <row r="1224" spans="2:65" s="1" customFormat="1" ht="72" customHeight="1">
      <c r="B1224" s="158"/>
      <c r="C1224" s="159" t="s">
        <v>1836</v>
      </c>
      <c r="D1224" s="159" t="s">
        <v>224</v>
      </c>
      <c r="E1224" s="160" t="s">
        <v>1837</v>
      </c>
      <c r="F1224" s="161" t="s">
        <v>1838</v>
      </c>
      <c r="G1224" s="162" t="s">
        <v>400</v>
      </c>
      <c r="H1224" s="163">
        <v>2</v>
      </c>
      <c r="I1224" s="164"/>
      <c r="J1224" s="163">
        <f>ROUND(I1224*H1224,3)</f>
        <v>0</v>
      </c>
      <c r="K1224" s="161" t="s">
        <v>0</v>
      </c>
      <c r="L1224" s="32"/>
      <c r="M1224" s="165" t="s">
        <v>0</v>
      </c>
      <c r="N1224" s="166" t="s">
        <v>39</v>
      </c>
      <c r="O1224" s="55"/>
      <c r="P1224" s="167">
        <f>O1224*H1224</f>
        <v>0</v>
      </c>
      <c r="Q1224" s="167">
        <v>4.0999999999999999E-4</v>
      </c>
      <c r="R1224" s="167">
        <f>Q1224*H1224</f>
        <v>8.1999999999999998E-4</v>
      </c>
      <c r="S1224" s="167">
        <v>0</v>
      </c>
      <c r="T1224" s="168">
        <f>S1224*H1224</f>
        <v>0</v>
      </c>
      <c r="AR1224" s="169" t="s">
        <v>312</v>
      </c>
      <c r="AT1224" s="169" t="s">
        <v>224</v>
      </c>
      <c r="AU1224" s="169" t="s">
        <v>88</v>
      </c>
      <c r="AY1224" s="17" t="s">
        <v>222</v>
      </c>
      <c r="BE1224" s="170">
        <f>IF(N1224="základná",J1224,0)</f>
        <v>0</v>
      </c>
      <c r="BF1224" s="170">
        <f>IF(N1224="znížená",J1224,0)</f>
        <v>0</v>
      </c>
      <c r="BG1224" s="170">
        <f>IF(N1224="zákl. prenesená",J1224,0)</f>
        <v>0</v>
      </c>
      <c r="BH1224" s="170">
        <f>IF(N1224="zníž. prenesená",J1224,0)</f>
        <v>0</v>
      </c>
      <c r="BI1224" s="170">
        <f>IF(N1224="nulová",J1224,0)</f>
        <v>0</v>
      </c>
      <c r="BJ1224" s="17" t="s">
        <v>88</v>
      </c>
      <c r="BK1224" s="171">
        <f>ROUND(I1224*H1224,3)</f>
        <v>0</v>
      </c>
      <c r="BL1224" s="17" t="s">
        <v>312</v>
      </c>
      <c r="BM1224" s="169" t="s">
        <v>1839</v>
      </c>
    </row>
    <row r="1225" spans="2:65" s="1" customFormat="1" ht="72" customHeight="1">
      <c r="B1225" s="158"/>
      <c r="C1225" s="159" t="s">
        <v>1840</v>
      </c>
      <c r="D1225" s="159" t="s">
        <v>224</v>
      </c>
      <c r="E1225" s="160" t="s">
        <v>1841</v>
      </c>
      <c r="F1225" s="161" t="s">
        <v>1842</v>
      </c>
      <c r="G1225" s="162" t="s">
        <v>400</v>
      </c>
      <c r="H1225" s="163">
        <v>1</v>
      </c>
      <c r="I1225" s="164"/>
      <c r="J1225" s="163">
        <f>ROUND(I1225*H1225,3)</f>
        <v>0</v>
      </c>
      <c r="K1225" s="161" t="s">
        <v>0</v>
      </c>
      <c r="L1225" s="32"/>
      <c r="M1225" s="165" t="s">
        <v>0</v>
      </c>
      <c r="N1225" s="166" t="s">
        <v>39</v>
      </c>
      <c r="O1225" s="55"/>
      <c r="P1225" s="167">
        <f>O1225*H1225</f>
        <v>0</v>
      </c>
      <c r="Q1225" s="167">
        <v>4.0999999999999999E-4</v>
      </c>
      <c r="R1225" s="167">
        <f>Q1225*H1225</f>
        <v>4.0999999999999999E-4</v>
      </c>
      <c r="S1225" s="167">
        <v>0</v>
      </c>
      <c r="T1225" s="168">
        <f>S1225*H1225</f>
        <v>0</v>
      </c>
      <c r="AR1225" s="169" t="s">
        <v>312</v>
      </c>
      <c r="AT1225" s="169" t="s">
        <v>224</v>
      </c>
      <c r="AU1225" s="169" t="s">
        <v>88</v>
      </c>
      <c r="AY1225" s="17" t="s">
        <v>222</v>
      </c>
      <c r="BE1225" s="170">
        <f>IF(N1225="základná",J1225,0)</f>
        <v>0</v>
      </c>
      <c r="BF1225" s="170">
        <f>IF(N1225="znížená",J1225,0)</f>
        <v>0</v>
      </c>
      <c r="BG1225" s="170">
        <f>IF(N1225="zákl. prenesená",J1225,0)</f>
        <v>0</v>
      </c>
      <c r="BH1225" s="170">
        <f>IF(N1225="zníž. prenesená",J1225,0)</f>
        <v>0</v>
      </c>
      <c r="BI1225" s="170">
        <f>IF(N1225="nulová",J1225,0)</f>
        <v>0</v>
      </c>
      <c r="BJ1225" s="17" t="s">
        <v>88</v>
      </c>
      <c r="BK1225" s="171">
        <f>ROUND(I1225*H1225,3)</f>
        <v>0</v>
      </c>
      <c r="BL1225" s="17" t="s">
        <v>312</v>
      </c>
      <c r="BM1225" s="169" t="s">
        <v>1843</v>
      </c>
    </row>
    <row r="1226" spans="2:65" s="1" customFormat="1" ht="24" customHeight="1">
      <c r="B1226" s="158"/>
      <c r="C1226" s="159" t="s">
        <v>1844</v>
      </c>
      <c r="D1226" s="159" t="s">
        <v>224</v>
      </c>
      <c r="E1226" s="160" t="s">
        <v>1845</v>
      </c>
      <c r="F1226" s="161" t="s">
        <v>1846</v>
      </c>
      <c r="G1226" s="162" t="s">
        <v>227</v>
      </c>
      <c r="H1226" s="163">
        <v>14.5</v>
      </c>
      <c r="I1226" s="164"/>
      <c r="J1226" s="163">
        <f>ROUND(I1226*H1226,3)</f>
        <v>0</v>
      </c>
      <c r="K1226" s="161" t="s">
        <v>228</v>
      </c>
      <c r="L1226" s="32"/>
      <c r="M1226" s="165" t="s">
        <v>0</v>
      </c>
      <c r="N1226" s="166" t="s">
        <v>39</v>
      </c>
      <c r="O1226" s="55"/>
      <c r="P1226" s="167">
        <f>O1226*H1226</f>
        <v>0</v>
      </c>
      <c r="Q1226" s="167">
        <v>1E-4</v>
      </c>
      <c r="R1226" s="167">
        <f>Q1226*H1226</f>
        <v>1.4500000000000001E-3</v>
      </c>
      <c r="S1226" s="167">
        <v>0</v>
      </c>
      <c r="T1226" s="168">
        <f>S1226*H1226</f>
        <v>0</v>
      </c>
      <c r="AR1226" s="169" t="s">
        <v>312</v>
      </c>
      <c r="AT1226" s="169" t="s">
        <v>224</v>
      </c>
      <c r="AU1226" s="169" t="s">
        <v>88</v>
      </c>
      <c r="AY1226" s="17" t="s">
        <v>222</v>
      </c>
      <c r="BE1226" s="170">
        <f>IF(N1226="základná",J1226,0)</f>
        <v>0</v>
      </c>
      <c r="BF1226" s="170">
        <f>IF(N1226="znížená",J1226,0)</f>
        <v>0</v>
      </c>
      <c r="BG1226" s="170">
        <f>IF(N1226="zákl. prenesená",J1226,0)</f>
        <v>0</v>
      </c>
      <c r="BH1226" s="170">
        <f>IF(N1226="zníž. prenesená",J1226,0)</f>
        <v>0</v>
      </c>
      <c r="BI1226" s="170">
        <f>IF(N1226="nulová",J1226,0)</f>
        <v>0</v>
      </c>
      <c r="BJ1226" s="17" t="s">
        <v>88</v>
      </c>
      <c r="BK1226" s="171">
        <f>ROUND(I1226*H1226,3)</f>
        <v>0</v>
      </c>
      <c r="BL1226" s="17" t="s">
        <v>312</v>
      </c>
      <c r="BM1226" s="169" t="s">
        <v>1847</v>
      </c>
    </row>
    <row r="1227" spans="2:65" s="13" customFormat="1" ht="11.25">
      <c r="B1227" s="180"/>
      <c r="D1227" s="173" t="s">
        <v>231</v>
      </c>
      <c r="E1227" s="181" t="s">
        <v>0</v>
      </c>
      <c r="F1227" s="182" t="s">
        <v>1848</v>
      </c>
      <c r="H1227" s="183">
        <v>10.875</v>
      </c>
      <c r="I1227" s="184"/>
      <c r="L1227" s="180"/>
      <c r="M1227" s="185"/>
      <c r="N1227" s="186"/>
      <c r="O1227" s="186"/>
      <c r="P1227" s="186"/>
      <c r="Q1227" s="186"/>
      <c r="R1227" s="186"/>
      <c r="S1227" s="186"/>
      <c r="T1227" s="187"/>
      <c r="AT1227" s="181" t="s">
        <v>231</v>
      </c>
      <c r="AU1227" s="181" t="s">
        <v>88</v>
      </c>
      <c r="AV1227" s="13" t="s">
        <v>88</v>
      </c>
      <c r="AW1227" s="13" t="s">
        <v>28</v>
      </c>
      <c r="AX1227" s="13" t="s">
        <v>73</v>
      </c>
      <c r="AY1227" s="181" t="s">
        <v>222</v>
      </c>
    </row>
    <row r="1228" spans="2:65" s="13" customFormat="1" ht="11.25">
      <c r="B1228" s="180"/>
      <c r="D1228" s="173" t="s">
        <v>231</v>
      </c>
      <c r="E1228" s="181" t="s">
        <v>0</v>
      </c>
      <c r="F1228" s="182" t="s">
        <v>1849</v>
      </c>
      <c r="H1228" s="183">
        <v>3.625</v>
      </c>
      <c r="I1228" s="184"/>
      <c r="L1228" s="180"/>
      <c r="M1228" s="185"/>
      <c r="N1228" s="186"/>
      <c r="O1228" s="186"/>
      <c r="P1228" s="186"/>
      <c r="Q1228" s="186"/>
      <c r="R1228" s="186"/>
      <c r="S1228" s="186"/>
      <c r="T1228" s="187"/>
      <c r="AT1228" s="181" t="s">
        <v>231</v>
      </c>
      <c r="AU1228" s="181" t="s">
        <v>88</v>
      </c>
      <c r="AV1228" s="13" t="s">
        <v>88</v>
      </c>
      <c r="AW1228" s="13" t="s">
        <v>28</v>
      </c>
      <c r="AX1228" s="13" t="s">
        <v>73</v>
      </c>
      <c r="AY1228" s="181" t="s">
        <v>222</v>
      </c>
    </row>
    <row r="1229" spans="2:65" s="14" customFormat="1" ht="11.25">
      <c r="B1229" s="188"/>
      <c r="D1229" s="173" t="s">
        <v>231</v>
      </c>
      <c r="E1229" s="189" t="s">
        <v>0</v>
      </c>
      <c r="F1229" s="190" t="s">
        <v>238</v>
      </c>
      <c r="H1229" s="191">
        <v>14.5</v>
      </c>
      <c r="I1229" s="192"/>
      <c r="L1229" s="188"/>
      <c r="M1229" s="193"/>
      <c r="N1229" s="194"/>
      <c r="O1229" s="194"/>
      <c r="P1229" s="194"/>
      <c r="Q1229" s="194"/>
      <c r="R1229" s="194"/>
      <c r="S1229" s="194"/>
      <c r="T1229" s="195"/>
      <c r="AT1229" s="189" t="s">
        <v>231</v>
      </c>
      <c r="AU1229" s="189" t="s">
        <v>88</v>
      </c>
      <c r="AV1229" s="14" t="s">
        <v>229</v>
      </c>
      <c r="AW1229" s="14" t="s">
        <v>28</v>
      </c>
      <c r="AX1229" s="14" t="s">
        <v>81</v>
      </c>
      <c r="AY1229" s="189" t="s">
        <v>222</v>
      </c>
    </row>
    <row r="1230" spans="2:65" s="1" customFormat="1" ht="24" customHeight="1">
      <c r="B1230" s="158"/>
      <c r="C1230" s="196" t="s">
        <v>1850</v>
      </c>
      <c r="D1230" s="196" t="s">
        <v>301</v>
      </c>
      <c r="E1230" s="197" t="s">
        <v>1851</v>
      </c>
      <c r="F1230" s="198" t="s">
        <v>1852</v>
      </c>
      <c r="G1230" s="199" t="s">
        <v>227</v>
      </c>
      <c r="H1230" s="200">
        <v>14.5</v>
      </c>
      <c r="I1230" s="201"/>
      <c r="J1230" s="200">
        <f>ROUND(I1230*H1230,3)</f>
        <v>0</v>
      </c>
      <c r="K1230" s="198" t="s">
        <v>228</v>
      </c>
      <c r="L1230" s="202"/>
      <c r="M1230" s="203" t="s">
        <v>0</v>
      </c>
      <c r="N1230" s="204" t="s">
        <v>39</v>
      </c>
      <c r="O1230" s="55"/>
      <c r="P1230" s="167">
        <f>O1230*H1230</f>
        <v>0</v>
      </c>
      <c r="Q1230" s="167">
        <v>2E-3</v>
      </c>
      <c r="R1230" s="167">
        <f>Q1230*H1230</f>
        <v>2.9000000000000001E-2</v>
      </c>
      <c r="S1230" s="167">
        <v>0</v>
      </c>
      <c r="T1230" s="168">
        <f>S1230*H1230</f>
        <v>0</v>
      </c>
      <c r="AR1230" s="169" t="s">
        <v>407</v>
      </c>
      <c r="AT1230" s="169" t="s">
        <v>301</v>
      </c>
      <c r="AU1230" s="169" t="s">
        <v>88</v>
      </c>
      <c r="AY1230" s="17" t="s">
        <v>222</v>
      </c>
      <c r="BE1230" s="170">
        <f>IF(N1230="základná",J1230,0)</f>
        <v>0</v>
      </c>
      <c r="BF1230" s="170">
        <f>IF(N1230="znížená",J1230,0)</f>
        <v>0</v>
      </c>
      <c r="BG1230" s="170">
        <f>IF(N1230="zákl. prenesená",J1230,0)</f>
        <v>0</v>
      </c>
      <c r="BH1230" s="170">
        <f>IF(N1230="zníž. prenesená",J1230,0)</f>
        <v>0</v>
      </c>
      <c r="BI1230" s="170">
        <f>IF(N1230="nulová",J1230,0)</f>
        <v>0</v>
      </c>
      <c r="BJ1230" s="17" t="s">
        <v>88</v>
      </c>
      <c r="BK1230" s="171">
        <f>ROUND(I1230*H1230,3)</f>
        <v>0</v>
      </c>
      <c r="BL1230" s="17" t="s">
        <v>312</v>
      </c>
      <c r="BM1230" s="169" t="s">
        <v>1853</v>
      </c>
    </row>
    <row r="1231" spans="2:65" s="1" customFormat="1" ht="16.5" customHeight="1">
      <c r="B1231" s="158"/>
      <c r="C1231" s="159" t="s">
        <v>1854</v>
      </c>
      <c r="D1231" s="159" t="s">
        <v>224</v>
      </c>
      <c r="E1231" s="160" t="s">
        <v>1855</v>
      </c>
      <c r="F1231" s="161" t="s">
        <v>1856</v>
      </c>
      <c r="G1231" s="162" t="s">
        <v>484</v>
      </c>
      <c r="H1231" s="163">
        <v>6.5</v>
      </c>
      <c r="I1231" s="164"/>
      <c r="J1231" s="163">
        <f>ROUND(I1231*H1231,3)</f>
        <v>0</v>
      </c>
      <c r="K1231" s="161" t="s">
        <v>228</v>
      </c>
      <c r="L1231" s="32"/>
      <c r="M1231" s="165" t="s">
        <v>0</v>
      </c>
      <c r="N1231" s="166" t="s">
        <v>39</v>
      </c>
      <c r="O1231" s="55"/>
      <c r="P1231" s="167">
        <f>O1231*H1231</f>
        <v>0</v>
      </c>
      <c r="Q1231" s="167">
        <v>9.0000000000000006E-5</v>
      </c>
      <c r="R1231" s="167">
        <f>Q1231*H1231</f>
        <v>5.8500000000000002E-4</v>
      </c>
      <c r="S1231" s="167">
        <v>0</v>
      </c>
      <c r="T1231" s="168">
        <f>S1231*H1231</f>
        <v>0</v>
      </c>
      <c r="AR1231" s="169" t="s">
        <v>312</v>
      </c>
      <c r="AT1231" s="169" t="s">
        <v>224</v>
      </c>
      <c r="AU1231" s="169" t="s">
        <v>88</v>
      </c>
      <c r="AY1231" s="17" t="s">
        <v>222</v>
      </c>
      <c r="BE1231" s="170">
        <f>IF(N1231="základná",J1231,0)</f>
        <v>0</v>
      </c>
      <c r="BF1231" s="170">
        <f>IF(N1231="znížená",J1231,0)</f>
        <v>0</v>
      </c>
      <c r="BG1231" s="170">
        <f>IF(N1231="zákl. prenesená",J1231,0)</f>
        <v>0</v>
      </c>
      <c r="BH1231" s="170">
        <f>IF(N1231="zníž. prenesená",J1231,0)</f>
        <v>0</v>
      </c>
      <c r="BI1231" s="170">
        <f>IF(N1231="nulová",J1231,0)</f>
        <v>0</v>
      </c>
      <c r="BJ1231" s="17" t="s">
        <v>88</v>
      </c>
      <c r="BK1231" s="171">
        <f>ROUND(I1231*H1231,3)</f>
        <v>0</v>
      </c>
      <c r="BL1231" s="17" t="s">
        <v>312</v>
      </c>
      <c r="BM1231" s="169" t="s">
        <v>1857</v>
      </c>
    </row>
    <row r="1232" spans="2:65" s="12" customFormat="1" ht="11.25">
      <c r="B1232" s="172"/>
      <c r="D1232" s="173" t="s">
        <v>231</v>
      </c>
      <c r="E1232" s="174" t="s">
        <v>0</v>
      </c>
      <c r="F1232" s="175" t="s">
        <v>1858</v>
      </c>
      <c r="H1232" s="174" t="s">
        <v>0</v>
      </c>
      <c r="I1232" s="176"/>
      <c r="L1232" s="172"/>
      <c r="M1232" s="177"/>
      <c r="N1232" s="178"/>
      <c r="O1232" s="178"/>
      <c r="P1232" s="178"/>
      <c r="Q1232" s="178"/>
      <c r="R1232" s="178"/>
      <c r="S1232" s="178"/>
      <c r="T1232" s="179"/>
      <c r="AT1232" s="174" t="s">
        <v>231</v>
      </c>
      <c r="AU1232" s="174" t="s">
        <v>88</v>
      </c>
      <c r="AV1232" s="12" t="s">
        <v>81</v>
      </c>
      <c r="AW1232" s="12" t="s">
        <v>28</v>
      </c>
      <c r="AX1232" s="12" t="s">
        <v>73</v>
      </c>
      <c r="AY1232" s="174" t="s">
        <v>222</v>
      </c>
    </row>
    <row r="1233" spans="2:65" s="13" customFormat="1" ht="11.25">
      <c r="B1233" s="180"/>
      <c r="D1233" s="173" t="s">
        <v>231</v>
      </c>
      <c r="E1233" s="181" t="s">
        <v>0</v>
      </c>
      <c r="F1233" s="182" t="s">
        <v>1859</v>
      </c>
      <c r="H1233" s="183">
        <v>6.5</v>
      </c>
      <c r="I1233" s="184"/>
      <c r="L1233" s="180"/>
      <c r="M1233" s="185"/>
      <c r="N1233" s="186"/>
      <c r="O1233" s="186"/>
      <c r="P1233" s="186"/>
      <c r="Q1233" s="186"/>
      <c r="R1233" s="186"/>
      <c r="S1233" s="186"/>
      <c r="T1233" s="187"/>
      <c r="AT1233" s="181" t="s">
        <v>231</v>
      </c>
      <c r="AU1233" s="181" t="s">
        <v>88</v>
      </c>
      <c r="AV1233" s="13" t="s">
        <v>88</v>
      </c>
      <c r="AW1233" s="13" t="s">
        <v>28</v>
      </c>
      <c r="AX1233" s="13" t="s">
        <v>81</v>
      </c>
      <c r="AY1233" s="181" t="s">
        <v>222</v>
      </c>
    </row>
    <row r="1234" spans="2:65" s="1" customFormat="1" ht="24" customHeight="1">
      <c r="B1234" s="158"/>
      <c r="C1234" s="196" t="s">
        <v>1860</v>
      </c>
      <c r="D1234" s="196" t="s">
        <v>301</v>
      </c>
      <c r="E1234" s="197" t="s">
        <v>1861</v>
      </c>
      <c r="F1234" s="198" t="s">
        <v>1862</v>
      </c>
      <c r="G1234" s="199" t="s">
        <v>1863</v>
      </c>
      <c r="H1234" s="200">
        <v>1</v>
      </c>
      <c r="I1234" s="201"/>
      <c r="J1234" s="200">
        <f>ROUND(I1234*H1234,3)</f>
        <v>0</v>
      </c>
      <c r="K1234" s="198" t="s">
        <v>0</v>
      </c>
      <c r="L1234" s="202"/>
      <c r="M1234" s="203" t="s">
        <v>0</v>
      </c>
      <c r="N1234" s="204" t="s">
        <v>39</v>
      </c>
      <c r="O1234" s="55"/>
      <c r="P1234" s="167">
        <f>O1234*H1234</f>
        <v>0</v>
      </c>
      <c r="Q1234" s="167">
        <v>0</v>
      </c>
      <c r="R1234" s="167">
        <f>Q1234*H1234</f>
        <v>0</v>
      </c>
      <c r="S1234" s="167">
        <v>0</v>
      </c>
      <c r="T1234" s="168">
        <f>S1234*H1234</f>
        <v>0</v>
      </c>
      <c r="AR1234" s="169" t="s">
        <v>407</v>
      </c>
      <c r="AT1234" s="169" t="s">
        <v>301</v>
      </c>
      <c r="AU1234" s="169" t="s">
        <v>88</v>
      </c>
      <c r="AY1234" s="17" t="s">
        <v>222</v>
      </c>
      <c r="BE1234" s="170">
        <f>IF(N1234="základná",J1234,0)</f>
        <v>0</v>
      </c>
      <c r="BF1234" s="170">
        <f>IF(N1234="znížená",J1234,0)</f>
        <v>0</v>
      </c>
      <c r="BG1234" s="170">
        <f>IF(N1234="zákl. prenesená",J1234,0)</f>
        <v>0</v>
      </c>
      <c r="BH1234" s="170">
        <f>IF(N1234="zníž. prenesená",J1234,0)</f>
        <v>0</v>
      </c>
      <c r="BI1234" s="170">
        <f>IF(N1234="nulová",J1234,0)</f>
        <v>0</v>
      </c>
      <c r="BJ1234" s="17" t="s">
        <v>88</v>
      </c>
      <c r="BK1234" s="171">
        <f>ROUND(I1234*H1234,3)</f>
        <v>0</v>
      </c>
      <c r="BL1234" s="17" t="s">
        <v>312</v>
      </c>
      <c r="BM1234" s="169" t="s">
        <v>1864</v>
      </c>
    </row>
    <row r="1235" spans="2:65" s="1" customFormat="1" ht="24" customHeight="1">
      <c r="B1235" s="158"/>
      <c r="C1235" s="159" t="s">
        <v>1865</v>
      </c>
      <c r="D1235" s="159" t="s">
        <v>224</v>
      </c>
      <c r="E1235" s="160" t="s">
        <v>1866</v>
      </c>
      <c r="F1235" s="161" t="s">
        <v>1867</v>
      </c>
      <c r="G1235" s="162" t="s">
        <v>304</v>
      </c>
      <c r="H1235" s="163">
        <v>262.10500000000002</v>
      </c>
      <c r="I1235" s="164"/>
      <c r="J1235" s="163">
        <f>ROUND(I1235*H1235,3)</f>
        <v>0</v>
      </c>
      <c r="K1235" s="161" t="s">
        <v>228</v>
      </c>
      <c r="L1235" s="32"/>
      <c r="M1235" s="165" t="s">
        <v>0</v>
      </c>
      <c r="N1235" s="166" t="s">
        <v>39</v>
      </c>
      <c r="O1235" s="55"/>
      <c r="P1235" s="167">
        <f>O1235*H1235</f>
        <v>0</v>
      </c>
      <c r="Q1235" s="167">
        <v>5.0000000000000002E-5</v>
      </c>
      <c r="R1235" s="167">
        <f>Q1235*H1235</f>
        <v>1.3105250000000002E-2</v>
      </c>
      <c r="S1235" s="167">
        <v>0</v>
      </c>
      <c r="T1235" s="168">
        <f>S1235*H1235</f>
        <v>0</v>
      </c>
      <c r="AR1235" s="169" t="s">
        <v>312</v>
      </c>
      <c r="AT1235" s="169" t="s">
        <v>224</v>
      </c>
      <c r="AU1235" s="169" t="s">
        <v>88</v>
      </c>
      <c r="AY1235" s="17" t="s">
        <v>222</v>
      </c>
      <c r="BE1235" s="170">
        <f>IF(N1235="základná",J1235,0)</f>
        <v>0</v>
      </c>
      <c r="BF1235" s="170">
        <f>IF(N1235="znížená",J1235,0)</f>
        <v>0</v>
      </c>
      <c r="BG1235" s="170">
        <f>IF(N1235="zákl. prenesená",J1235,0)</f>
        <v>0</v>
      </c>
      <c r="BH1235" s="170">
        <f>IF(N1235="zníž. prenesená",J1235,0)</f>
        <v>0</v>
      </c>
      <c r="BI1235" s="170">
        <f>IF(N1235="nulová",J1235,0)</f>
        <v>0</v>
      </c>
      <c r="BJ1235" s="17" t="s">
        <v>88</v>
      </c>
      <c r="BK1235" s="171">
        <f>ROUND(I1235*H1235,3)</f>
        <v>0</v>
      </c>
      <c r="BL1235" s="17" t="s">
        <v>312</v>
      </c>
      <c r="BM1235" s="169" t="s">
        <v>1868</v>
      </c>
    </row>
    <row r="1236" spans="2:65" s="13" customFormat="1" ht="11.25">
      <c r="B1236" s="180"/>
      <c r="D1236" s="173" t="s">
        <v>231</v>
      </c>
      <c r="E1236" s="181" t="s">
        <v>0</v>
      </c>
      <c r="F1236" s="182" t="s">
        <v>1869</v>
      </c>
      <c r="H1236" s="183">
        <v>212.005</v>
      </c>
      <c r="I1236" s="184"/>
      <c r="L1236" s="180"/>
      <c r="M1236" s="185"/>
      <c r="N1236" s="186"/>
      <c r="O1236" s="186"/>
      <c r="P1236" s="186"/>
      <c r="Q1236" s="186"/>
      <c r="R1236" s="186"/>
      <c r="S1236" s="186"/>
      <c r="T1236" s="187"/>
      <c r="AT1236" s="181" t="s">
        <v>231</v>
      </c>
      <c r="AU1236" s="181" t="s">
        <v>88</v>
      </c>
      <c r="AV1236" s="13" t="s">
        <v>88</v>
      </c>
      <c r="AW1236" s="13" t="s">
        <v>28</v>
      </c>
      <c r="AX1236" s="13" t="s">
        <v>73</v>
      </c>
      <c r="AY1236" s="181" t="s">
        <v>222</v>
      </c>
    </row>
    <row r="1237" spans="2:65" s="13" customFormat="1" ht="11.25">
      <c r="B1237" s="180"/>
      <c r="D1237" s="173" t="s">
        <v>231</v>
      </c>
      <c r="E1237" s="181" t="s">
        <v>0</v>
      </c>
      <c r="F1237" s="182" t="s">
        <v>1870</v>
      </c>
      <c r="H1237" s="183">
        <v>50.1</v>
      </c>
      <c r="I1237" s="184"/>
      <c r="L1237" s="180"/>
      <c r="M1237" s="185"/>
      <c r="N1237" s="186"/>
      <c r="O1237" s="186"/>
      <c r="P1237" s="186"/>
      <c r="Q1237" s="186"/>
      <c r="R1237" s="186"/>
      <c r="S1237" s="186"/>
      <c r="T1237" s="187"/>
      <c r="AT1237" s="181" t="s">
        <v>231</v>
      </c>
      <c r="AU1237" s="181" t="s">
        <v>88</v>
      </c>
      <c r="AV1237" s="13" t="s">
        <v>88</v>
      </c>
      <c r="AW1237" s="13" t="s">
        <v>28</v>
      </c>
      <c r="AX1237" s="13" t="s">
        <v>73</v>
      </c>
      <c r="AY1237" s="181" t="s">
        <v>222</v>
      </c>
    </row>
    <row r="1238" spans="2:65" s="14" customFormat="1" ht="11.25">
      <c r="B1238" s="188"/>
      <c r="D1238" s="173" t="s">
        <v>231</v>
      </c>
      <c r="E1238" s="189" t="s">
        <v>126</v>
      </c>
      <c r="F1238" s="190" t="s">
        <v>238</v>
      </c>
      <c r="H1238" s="191">
        <v>262.10500000000002</v>
      </c>
      <c r="I1238" s="192"/>
      <c r="L1238" s="188"/>
      <c r="M1238" s="193"/>
      <c r="N1238" s="194"/>
      <c r="O1238" s="194"/>
      <c r="P1238" s="194"/>
      <c r="Q1238" s="194"/>
      <c r="R1238" s="194"/>
      <c r="S1238" s="194"/>
      <c r="T1238" s="195"/>
      <c r="AT1238" s="189" t="s">
        <v>231</v>
      </c>
      <c r="AU1238" s="189" t="s">
        <v>88</v>
      </c>
      <c r="AV1238" s="14" t="s">
        <v>229</v>
      </c>
      <c r="AW1238" s="14" t="s">
        <v>28</v>
      </c>
      <c r="AX1238" s="14" t="s">
        <v>81</v>
      </c>
      <c r="AY1238" s="189" t="s">
        <v>222</v>
      </c>
    </row>
    <row r="1239" spans="2:65" s="1" customFormat="1" ht="36" customHeight="1">
      <c r="B1239" s="158"/>
      <c r="C1239" s="196" t="s">
        <v>1871</v>
      </c>
      <c r="D1239" s="196" t="s">
        <v>301</v>
      </c>
      <c r="E1239" s="197" t="s">
        <v>1872</v>
      </c>
      <c r="F1239" s="198" t="s">
        <v>1873</v>
      </c>
      <c r="G1239" s="199" t="s">
        <v>304</v>
      </c>
      <c r="H1239" s="200">
        <v>151.88999999999999</v>
      </c>
      <c r="I1239" s="201"/>
      <c r="J1239" s="200">
        <f>ROUND(I1239*H1239,3)</f>
        <v>0</v>
      </c>
      <c r="K1239" s="198" t="s">
        <v>0</v>
      </c>
      <c r="L1239" s="202"/>
      <c r="M1239" s="203" t="s">
        <v>0</v>
      </c>
      <c r="N1239" s="204" t="s">
        <v>39</v>
      </c>
      <c r="O1239" s="55"/>
      <c r="P1239" s="167">
        <f>O1239*H1239</f>
        <v>0</v>
      </c>
      <c r="Q1239" s="167">
        <v>0</v>
      </c>
      <c r="R1239" s="167">
        <f>Q1239*H1239</f>
        <v>0</v>
      </c>
      <c r="S1239" s="167">
        <v>0</v>
      </c>
      <c r="T1239" s="168">
        <f>S1239*H1239</f>
        <v>0</v>
      </c>
      <c r="AR1239" s="169" t="s">
        <v>407</v>
      </c>
      <c r="AT1239" s="169" t="s">
        <v>301</v>
      </c>
      <c r="AU1239" s="169" t="s">
        <v>88</v>
      </c>
      <c r="AY1239" s="17" t="s">
        <v>222</v>
      </c>
      <c r="BE1239" s="170">
        <f>IF(N1239="základná",J1239,0)</f>
        <v>0</v>
      </c>
      <c r="BF1239" s="170">
        <f>IF(N1239="znížená",J1239,0)</f>
        <v>0</v>
      </c>
      <c r="BG1239" s="170">
        <f>IF(N1239="zákl. prenesená",J1239,0)</f>
        <v>0</v>
      </c>
      <c r="BH1239" s="170">
        <f>IF(N1239="zníž. prenesená",J1239,0)</f>
        <v>0</v>
      </c>
      <c r="BI1239" s="170">
        <f>IF(N1239="nulová",J1239,0)</f>
        <v>0</v>
      </c>
      <c r="BJ1239" s="17" t="s">
        <v>88</v>
      </c>
      <c r="BK1239" s="171">
        <f>ROUND(I1239*H1239,3)</f>
        <v>0</v>
      </c>
      <c r="BL1239" s="17" t="s">
        <v>312</v>
      </c>
      <c r="BM1239" s="169" t="s">
        <v>1874</v>
      </c>
    </row>
    <row r="1240" spans="2:65" s="1" customFormat="1" ht="24" customHeight="1">
      <c r="B1240" s="158"/>
      <c r="C1240" s="196" t="s">
        <v>1875</v>
      </c>
      <c r="D1240" s="196" t="s">
        <v>301</v>
      </c>
      <c r="E1240" s="197" t="s">
        <v>1876</v>
      </c>
      <c r="F1240" s="198" t="s">
        <v>1877</v>
      </c>
      <c r="G1240" s="199" t="s">
        <v>304</v>
      </c>
      <c r="H1240" s="200">
        <v>60.115000000000002</v>
      </c>
      <c r="I1240" s="201"/>
      <c r="J1240" s="200">
        <f>ROUND(I1240*H1240,3)</f>
        <v>0</v>
      </c>
      <c r="K1240" s="198" t="s">
        <v>0</v>
      </c>
      <c r="L1240" s="202"/>
      <c r="M1240" s="203" t="s">
        <v>0</v>
      </c>
      <c r="N1240" s="204" t="s">
        <v>39</v>
      </c>
      <c r="O1240" s="55"/>
      <c r="P1240" s="167">
        <f>O1240*H1240</f>
        <v>0</v>
      </c>
      <c r="Q1240" s="167">
        <v>0</v>
      </c>
      <c r="R1240" s="167">
        <f>Q1240*H1240</f>
        <v>0</v>
      </c>
      <c r="S1240" s="167">
        <v>0</v>
      </c>
      <c r="T1240" s="168">
        <f>S1240*H1240</f>
        <v>0</v>
      </c>
      <c r="AR1240" s="169" t="s">
        <v>407</v>
      </c>
      <c r="AT1240" s="169" t="s">
        <v>301</v>
      </c>
      <c r="AU1240" s="169" t="s">
        <v>88</v>
      </c>
      <c r="AY1240" s="17" t="s">
        <v>222</v>
      </c>
      <c r="BE1240" s="170">
        <f>IF(N1240="základná",J1240,0)</f>
        <v>0</v>
      </c>
      <c r="BF1240" s="170">
        <f>IF(N1240="znížená",J1240,0)</f>
        <v>0</v>
      </c>
      <c r="BG1240" s="170">
        <f>IF(N1240="zákl. prenesená",J1240,0)</f>
        <v>0</v>
      </c>
      <c r="BH1240" s="170">
        <f>IF(N1240="zníž. prenesená",J1240,0)</f>
        <v>0</v>
      </c>
      <c r="BI1240" s="170">
        <f>IF(N1240="nulová",J1240,0)</f>
        <v>0</v>
      </c>
      <c r="BJ1240" s="17" t="s">
        <v>88</v>
      </c>
      <c r="BK1240" s="171">
        <f>ROUND(I1240*H1240,3)</f>
        <v>0</v>
      </c>
      <c r="BL1240" s="17" t="s">
        <v>312</v>
      </c>
      <c r="BM1240" s="169" t="s">
        <v>1878</v>
      </c>
    </row>
    <row r="1241" spans="2:65" s="1" customFormat="1" ht="24" customHeight="1">
      <c r="B1241" s="158"/>
      <c r="C1241" s="196" t="s">
        <v>1879</v>
      </c>
      <c r="D1241" s="196" t="s">
        <v>301</v>
      </c>
      <c r="E1241" s="197" t="s">
        <v>1880</v>
      </c>
      <c r="F1241" s="198" t="s">
        <v>1881</v>
      </c>
      <c r="G1241" s="199" t="s">
        <v>400</v>
      </c>
      <c r="H1241" s="200">
        <v>2</v>
      </c>
      <c r="I1241" s="201"/>
      <c r="J1241" s="200">
        <f>ROUND(I1241*H1241,3)</f>
        <v>0</v>
      </c>
      <c r="K1241" s="198" t="s">
        <v>0</v>
      </c>
      <c r="L1241" s="202"/>
      <c r="M1241" s="203" t="s">
        <v>0</v>
      </c>
      <c r="N1241" s="204" t="s">
        <v>39</v>
      </c>
      <c r="O1241" s="55"/>
      <c r="P1241" s="167">
        <f>O1241*H1241</f>
        <v>0</v>
      </c>
      <c r="Q1241" s="167">
        <v>0</v>
      </c>
      <c r="R1241" s="167">
        <f>Q1241*H1241</f>
        <v>0</v>
      </c>
      <c r="S1241" s="167">
        <v>0</v>
      </c>
      <c r="T1241" s="168">
        <f>S1241*H1241</f>
        <v>0</v>
      </c>
      <c r="AR1241" s="169" t="s">
        <v>407</v>
      </c>
      <c r="AT1241" s="169" t="s">
        <v>301</v>
      </c>
      <c r="AU1241" s="169" t="s">
        <v>88</v>
      </c>
      <c r="AY1241" s="17" t="s">
        <v>222</v>
      </c>
      <c r="BE1241" s="170">
        <f>IF(N1241="základná",J1241,0)</f>
        <v>0</v>
      </c>
      <c r="BF1241" s="170">
        <f>IF(N1241="znížená",J1241,0)</f>
        <v>0</v>
      </c>
      <c r="BG1241" s="170">
        <f>IF(N1241="zákl. prenesená",J1241,0)</f>
        <v>0</v>
      </c>
      <c r="BH1241" s="170">
        <f>IF(N1241="zníž. prenesená",J1241,0)</f>
        <v>0</v>
      </c>
      <c r="BI1241" s="170">
        <f>IF(N1241="nulová",J1241,0)</f>
        <v>0</v>
      </c>
      <c r="BJ1241" s="17" t="s">
        <v>88</v>
      </c>
      <c r="BK1241" s="171">
        <f>ROUND(I1241*H1241,3)</f>
        <v>0</v>
      </c>
      <c r="BL1241" s="17" t="s">
        <v>312</v>
      </c>
      <c r="BM1241" s="169" t="s">
        <v>1882</v>
      </c>
    </row>
    <row r="1242" spans="2:65" s="13" customFormat="1" ht="11.25">
      <c r="B1242" s="180"/>
      <c r="D1242" s="173" t="s">
        <v>231</v>
      </c>
      <c r="E1242" s="181" t="s">
        <v>0</v>
      </c>
      <c r="F1242" s="182" t="s">
        <v>88</v>
      </c>
      <c r="H1242" s="183">
        <v>2</v>
      </c>
      <c r="I1242" s="184"/>
      <c r="L1242" s="180"/>
      <c r="M1242" s="185"/>
      <c r="N1242" s="186"/>
      <c r="O1242" s="186"/>
      <c r="P1242" s="186"/>
      <c r="Q1242" s="186"/>
      <c r="R1242" s="186"/>
      <c r="S1242" s="186"/>
      <c r="T1242" s="187"/>
      <c r="AT1242" s="181" t="s">
        <v>231</v>
      </c>
      <c r="AU1242" s="181" t="s">
        <v>88</v>
      </c>
      <c r="AV1242" s="13" t="s">
        <v>88</v>
      </c>
      <c r="AW1242" s="13" t="s">
        <v>28</v>
      </c>
      <c r="AX1242" s="13" t="s">
        <v>81</v>
      </c>
      <c r="AY1242" s="181" t="s">
        <v>222</v>
      </c>
    </row>
    <row r="1243" spans="2:65" s="1" customFormat="1" ht="24" customHeight="1">
      <c r="B1243" s="158"/>
      <c r="C1243" s="159" t="s">
        <v>1883</v>
      </c>
      <c r="D1243" s="159" t="s">
        <v>224</v>
      </c>
      <c r="E1243" s="160" t="s">
        <v>1884</v>
      </c>
      <c r="F1243" s="161" t="s">
        <v>1885</v>
      </c>
      <c r="G1243" s="162" t="s">
        <v>1361</v>
      </c>
      <c r="H1243" s="164"/>
      <c r="I1243" s="164"/>
      <c r="J1243" s="163">
        <f>ROUND(I1243*H1243,3)</f>
        <v>0</v>
      </c>
      <c r="K1243" s="161" t="s">
        <v>228</v>
      </c>
      <c r="L1243" s="32"/>
      <c r="M1243" s="165" t="s">
        <v>0</v>
      </c>
      <c r="N1243" s="166" t="s">
        <v>39</v>
      </c>
      <c r="O1243" s="55"/>
      <c r="P1243" s="167">
        <f>O1243*H1243</f>
        <v>0</v>
      </c>
      <c r="Q1243" s="167">
        <v>0</v>
      </c>
      <c r="R1243" s="167">
        <f>Q1243*H1243</f>
        <v>0</v>
      </c>
      <c r="S1243" s="167">
        <v>0</v>
      </c>
      <c r="T1243" s="168">
        <f>S1243*H1243</f>
        <v>0</v>
      </c>
      <c r="AR1243" s="169" t="s">
        <v>312</v>
      </c>
      <c r="AT1243" s="169" t="s">
        <v>224</v>
      </c>
      <c r="AU1243" s="169" t="s">
        <v>88</v>
      </c>
      <c r="AY1243" s="17" t="s">
        <v>222</v>
      </c>
      <c r="BE1243" s="170">
        <f>IF(N1243="základná",J1243,0)</f>
        <v>0</v>
      </c>
      <c r="BF1243" s="170">
        <f>IF(N1243="znížená",J1243,0)</f>
        <v>0</v>
      </c>
      <c r="BG1243" s="170">
        <f>IF(N1243="zákl. prenesená",J1243,0)</f>
        <v>0</v>
      </c>
      <c r="BH1243" s="170">
        <f>IF(N1243="zníž. prenesená",J1243,0)</f>
        <v>0</v>
      </c>
      <c r="BI1243" s="170">
        <f>IF(N1243="nulová",J1243,0)</f>
        <v>0</v>
      </c>
      <c r="BJ1243" s="17" t="s">
        <v>88</v>
      </c>
      <c r="BK1243" s="171">
        <f>ROUND(I1243*H1243,3)</f>
        <v>0</v>
      </c>
      <c r="BL1243" s="17" t="s">
        <v>312</v>
      </c>
      <c r="BM1243" s="169" t="s">
        <v>1886</v>
      </c>
    </row>
    <row r="1244" spans="2:65" s="11" customFormat="1" ht="22.9" customHeight="1">
      <c r="B1244" s="145"/>
      <c r="D1244" s="146" t="s">
        <v>72</v>
      </c>
      <c r="E1244" s="156" t="s">
        <v>1887</v>
      </c>
      <c r="F1244" s="156" t="s">
        <v>1888</v>
      </c>
      <c r="I1244" s="148"/>
      <c r="J1244" s="157">
        <f>BK1244</f>
        <v>0</v>
      </c>
      <c r="L1244" s="145"/>
      <c r="M1244" s="150"/>
      <c r="N1244" s="151"/>
      <c r="O1244" s="151"/>
      <c r="P1244" s="152">
        <f>SUM(P1245:P1270)</f>
        <v>0</v>
      </c>
      <c r="Q1244" s="151"/>
      <c r="R1244" s="152">
        <f>SUM(R1245:R1270)</f>
        <v>2.8572455300000001</v>
      </c>
      <c r="S1244" s="151"/>
      <c r="T1244" s="153">
        <f>SUM(T1245:T1270)</f>
        <v>0</v>
      </c>
      <c r="AR1244" s="146" t="s">
        <v>88</v>
      </c>
      <c r="AT1244" s="154" t="s">
        <v>72</v>
      </c>
      <c r="AU1244" s="154" t="s">
        <v>81</v>
      </c>
      <c r="AY1244" s="146" t="s">
        <v>222</v>
      </c>
      <c r="BK1244" s="155">
        <f>SUM(BK1245:BK1270)</f>
        <v>0</v>
      </c>
    </row>
    <row r="1245" spans="2:65" s="1" customFormat="1" ht="24" customHeight="1">
      <c r="B1245" s="158"/>
      <c r="C1245" s="159" t="s">
        <v>1889</v>
      </c>
      <c r="D1245" s="159" t="s">
        <v>224</v>
      </c>
      <c r="E1245" s="160" t="s">
        <v>1890</v>
      </c>
      <c r="F1245" s="161" t="s">
        <v>1891</v>
      </c>
      <c r="G1245" s="162" t="s">
        <v>227</v>
      </c>
      <c r="H1245" s="163">
        <v>16.143000000000001</v>
      </c>
      <c r="I1245" s="164"/>
      <c r="J1245" s="163">
        <f>ROUND(I1245*H1245,3)</f>
        <v>0</v>
      </c>
      <c r="K1245" s="161" t="s">
        <v>0</v>
      </c>
      <c r="L1245" s="32"/>
      <c r="M1245" s="165" t="s">
        <v>0</v>
      </c>
      <c r="N1245" s="166" t="s">
        <v>39</v>
      </c>
      <c r="O1245" s="55"/>
      <c r="P1245" s="167">
        <f>O1245*H1245</f>
        <v>0</v>
      </c>
      <c r="Q1245" s="167">
        <v>4.9349999999999998E-2</v>
      </c>
      <c r="R1245" s="167">
        <f>Q1245*H1245</f>
        <v>0.79665704999999998</v>
      </c>
      <c r="S1245" s="167">
        <v>0</v>
      </c>
      <c r="T1245" s="168">
        <f>S1245*H1245</f>
        <v>0</v>
      </c>
      <c r="AR1245" s="169" t="s">
        <v>312</v>
      </c>
      <c r="AT1245" s="169" t="s">
        <v>224</v>
      </c>
      <c r="AU1245" s="169" t="s">
        <v>88</v>
      </c>
      <c r="AY1245" s="17" t="s">
        <v>222</v>
      </c>
      <c r="BE1245" s="170">
        <f>IF(N1245="základná",J1245,0)</f>
        <v>0</v>
      </c>
      <c r="BF1245" s="170">
        <f>IF(N1245="znížená",J1245,0)</f>
        <v>0</v>
      </c>
      <c r="BG1245" s="170">
        <f>IF(N1245="zákl. prenesená",J1245,0)</f>
        <v>0</v>
      </c>
      <c r="BH1245" s="170">
        <f>IF(N1245="zníž. prenesená",J1245,0)</f>
        <v>0</v>
      </c>
      <c r="BI1245" s="170">
        <f>IF(N1245="nulová",J1245,0)</f>
        <v>0</v>
      </c>
      <c r="BJ1245" s="17" t="s">
        <v>88</v>
      </c>
      <c r="BK1245" s="171">
        <f>ROUND(I1245*H1245,3)</f>
        <v>0</v>
      </c>
      <c r="BL1245" s="17" t="s">
        <v>312</v>
      </c>
      <c r="BM1245" s="169" t="s">
        <v>1892</v>
      </c>
    </row>
    <row r="1246" spans="2:65" s="12" customFormat="1" ht="11.25">
      <c r="B1246" s="172"/>
      <c r="D1246" s="173" t="s">
        <v>231</v>
      </c>
      <c r="E1246" s="174" t="s">
        <v>0</v>
      </c>
      <c r="F1246" s="175" t="s">
        <v>1893</v>
      </c>
      <c r="H1246" s="174" t="s">
        <v>0</v>
      </c>
      <c r="I1246" s="176"/>
      <c r="L1246" s="172"/>
      <c r="M1246" s="177"/>
      <c r="N1246" s="178"/>
      <c r="O1246" s="178"/>
      <c r="P1246" s="178"/>
      <c r="Q1246" s="178"/>
      <c r="R1246" s="178"/>
      <c r="S1246" s="178"/>
      <c r="T1246" s="179"/>
      <c r="AT1246" s="174" t="s">
        <v>231</v>
      </c>
      <c r="AU1246" s="174" t="s">
        <v>88</v>
      </c>
      <c r="AV1246" s="12" t="s">
        <v>81</v>
      </c>
      <c r="AW1246" s="12" t="s">
        <v>28</v>
      </c>
      <c r="AX1246" s="12" t="s">
        <v>73</v>
      </c>
      <c r="AY1246" s="174" t="s">
        <v>222</v>
      </c>
    </row>
    <row r="1247" spans="2:65" s="13" customFormat="1" ht="11.25">
      <c r="B1247" s="180"/>
      <c r="D1247" s="173" t="s">
        <v>231</v>
      </c>
      <c r="E1247" s="181" t="s">
        <v>0</v>
      </c>
      <c r="F1247" s="182" t="s">
        <v>1894</v>
      </c>
      <c r="H1247" s="183">
        <v>11.62</v>
      </c>
      <c r="I1247" s="184"/>
      <c r="L1247" s="180"/>
      <c r="M1247" s="185"/>
      <c r="N1247" s="186"/>
      <c r="O1247" s="186"/>
      <c r="P1247" s="186"/>
      <c r="Q1247" s="186"/>
      <c r="R1247" s="186"/>
      <c r="S1247" s="186"/>
      <c r="T1247" s="187"/>
      <c r="AT1247" s="181" t="s">
        <v>231</v>
      </c>
      <c r="AU1247" s="181" t="s">
        <v>88</v>
      </c>
      <c r="AV1247" s="13" t="s">
        <v>88</v>
      </c>
      <c r="AW1247" s="13" t="s">
        <v>28</v>
      </c>
      <c r="AX1247" s="13" t="s">
        <v>73</v>
      </c>
      <c r="AY1247" s="181" t="s">
        <v>222</v>
      </c>
    </row>
    <row r="1248" spans="2:65" s="12" customFormat="1" ht="11.25">
      <c r="B1248" s="172"/>
      <c r="D1248" s="173" t="s">
        <v>231</v>
      </c>
      <c r="E1248" s="174" t="s">
        <v>0</v>
      </c>
      <c r="F1248" s="175" t="s">
        <v>1895</v>
      </c>
      <c r="H1248" s="174" t="s">
        <v>0</v>
      </c>
      <c r="I1248" s="176"/>
      <c r="L1248" s="172"/>
      <c r="M1248" s="177"/>
      <c r="N1248" s="178"/>
      <c r="O1248" s="178"/>
      <c r="P1248" s="178"/>
      <c r="Q1248" s="178"/>
      <c r="R1248" s="178"/>
      <c r="S1248" s="178"/>
      <c r="T1248" s="179"/>
      <c r="AT1248" s="174" t="s">
        <v>231</v>
      </c>
      <c r="AU1248" s="174" t="s">
        <v>88</v>
      </c>
      <c r="AV1248" s="12" t="s">
        <v>81</v>
      </c>
      <c r="AW1248" s="12" t="s">
        <v>28</v>
      </c>
      <c r="AX1248" s="12" t="s">
        <v>73</v>
      </c>
      <c r="AY1248" s="174" t="s">
        <v>222</v>
      </c>
    </row>
    <row r="1249" spans="2:65" s="13" customFormat="1" ht="11.25">
      <c r="B1249" s="180"/>
      <c r="D1249" s="173" t="s">
        <v>231</v>
      </c>
      <c r="E1249" s="181" t="s">
        <v>0</v>
      </c>
      <c r="F1249" s="182" t="s">
        <v>598</v>
      </c>
      <c r="H1249" s="183">
        <v>4.5229999999999997</v>
      </c>
      <c r="I1249" s="184"/>
      <c r="L1249" s="180"/>
      <c r="M1249" s="185"/>
      <c r="N1249" s="186"/>
      <c r="O1249" s="186"/>
      <c r="P1249" s="186"/>
      <c r="Q1249" s="186"/>
      <c r="R1249" s="186"/>
      <c r="S1249" s="186"/>
      <c r="T1249" s="187"/>
      <c r="AT1249" s="181" t="s">
        <v>231</v>
      </c>
      <c r="AU1249" s="181" t="s">
        <v>88</v>
      </c>
      <c r="AV1249" s="13" t="s">
        <v>88</v>
      </c>
      <c r="AW1249" s="13" t="s">
        <v>28</v>
      </c>
      <c r="AX1249" s="13" t="s">
        <v>73</v>
      </c>
      <c r="AY1249" s="181" t="s">
        <v>222</v>
      </c>
    </row>
    <row r="1250" spans="2:65" s="15" customFormat="1" ht="11.25">
      <c r="B1250" s="205"/>
      <c r="D1250" s="173" t="s">
        <v>231</v>
      </c>
      <c r="E1250" s="206" t="s">
        <v>138</v>
      </c>
      <c r="F1250" s="207" t="s">
        <v>632</v>
      </c>
      <c r="H1250" s="208">
        <v>16.143000000000001</v>
      </c>
      <c r="I1250" s="209"/>
      <c r="L1250" s="205"/>
      <c r="M1250" s="210"/>
      <c r="N1250" s="211"/>
      <c r="O1250" s="211"/>
      <c r="P1250" s="211"/>
      <c r="Q1250" s="211"/>
      <c r="R1250" s="211"/>
      <c r="S1250" s="211"/>
      <c r="T1250" s="212"/>
      <c r="AT1250" s="206" t="s">
        <v>231</v>
      </c>
      <c r="AU1250" s="206" t="s">
        <v>88</v>
      </c>
      <c r="AV1250" s="15" t="s">
        <v>242</v>
      </c>
      <c r="AW1250" s="15" t="s">
        <v>28</v>
      </c>
      <c r="AX1250" s="15" t="s">
        <v>81</v>
      </c>
      <c r="AY1250" s="206" t="s">
        <v>222</v>
      </c>
    </row>
    <row r="1251" spans="2:65" s="1" customFormat="1" ht="48" customHeight="1">
      <c r="B1251" s="158"/>
      <c r="C1251" s="196" t="s">
        <v>1896</v>
      </c>
      <c r="D1251" s="196" t="s">
        <v>301</v>
      </c>
      <c r="E1251" s="197" t="s">
        <v>1897</v>
      </c>
      <c r="F1251" s="198" t="s">
        <v>1898</v>
      </c>
      <c r="G1251" s="199" t="s">
        <v>227</v>
      </c>
      <c r="H1251" s="200">
        <v>16.465</v>
      </c>
      <c r="I1251" s="201"/>
      <c r="J1251" s="200">
        <f>ROUND(I1251*H1251,3)</f>
        <v>0</v>
      </c>
      <c r="K1251" s="198" t="s">
        <v>0</v>
      </c>
      <c r="L1251" s="202"/>
      <c r="M1251" s="203" t="s">
        <v>0</v>
      </c>
      <c r="N1251" s="204" t="s">
        <v>39</v>
      </c>
      <c r="O1251" s="55"/>
      <c r="P1251" s="167">
        <f>O1251*H1251</f>
        <v>0</v>
      </c>
      <c r="Q1251" s="167">
        <v>8.1000000000000003E-2</v>
      </c>
      <c r="R1251" s="167">
        <f>Q1251*H1251</f>
        <v>1.3336650000000001</v>
      </c>
      <c r="S1251" s="167">
        <v>0</v>
      </c>
      <c r="T1251" s="168">
        <f>S1251*H1251</f>
        <v>0</v>
      </c>
      <c r="AR1251" s="169" t="s">
        <v>407</v>
      </c>
      <c r="AT1251" s="169" t="s">
        <v>301</v>
      </c>
      <c r="AU1251" s="169" t="s">
        <v>88</v>
      </c>
      <c r="AY1251" s="17" t="s">
        <v>222</v>
      </c>
      <c r="BE1251" s="170">
        <f>IF(N1251="základná",J1251,0)</f>
        <v>0</v>
      </c>
      <c r="BF1251" s="170">
        <f>IF(N1251="znížená",J1251,0)</f>
        <v>0</v>
      </c>
      <c r="BG1251" s="170">
        <f>IF(N1251="zákl. prenesená",J1251,0)</f>
        <v>0</v>
      </c>
      <c r="BH1251" s="170">
        <f>IF(N1251="zníž. prenesená",J1251,0)</f>
        <v>0</v>
      </c>
      <c r="BI1251" s="170">
        <f>IF(N1251="nulová",J1251,0)</f>
        <v>0</v>
      </c>
      <c r="BJ1251" s="17" t="s">
        <v>88</v>
      </c>
      <c r="BK1251" s="171">
        <f>ROUND(I1251*H1251,3)</f>
        <v>0</v>
      </c>
      <c r="BL1251" s="17" t="s">
        <v>312</v>
      </c>
      <c r="BM1251" s="169" t="s">
        <v>1899</v>
      </c>
    </row>
    <row r="1252" spans="2:65" s="1" customFormat="1" ht="24" customHeight="1">
      <c r="B1252" s="158"/>
      <c r="C1252" s="159" t="s">
        <v>1900</v>
      </c>
      <c r="D1252" s="159" t="s">
        <v>224</v>
      </c>
      <c r="E1252" s="160" t="s">
        <v>1901</v>
      </c>
      <c r="F1252" s="161" t="s">
        <v>1902</v>
      </c>
      <c r="G1252" s="162" t="s">
        <v>227</v>
      </c>
      <c r="H1252" s="163">
        <v>40.024000000000001</v>
      </c>
      <c r="I1252" s="164"/>
      <c r="J1252" s="163">
        <f>ROUND(I1252*H1252,3)</f>
        <v>0</v>
      </c>
      <c r="K1252" s="161" t="s">
        <v>228</v>
      </c>
      <c r="L1252" s="32"/>
      <c r="M1252" s="165" t="s">
        <v>0</v>
      </c>
      <c r="N1252" s="166" t="s">
        <v>39</v>
      </c>
      <c r="O1252" s="55"/>
      <c r="P1252" s="167">
        <f>O1252*H1252</f>
        <v>0</v>
      </c>
      <c r="Q1252" s="167">
        <v>3.2699999999999999E-3</v>
      </c>
      <c r="R1252" s="167">
        <f>Q1252*H1252</f>
        <v>0.13087847999999999</v>
      </c>
      <c r="S1252" s="167">
        <v>0</v>
      </c>
      <c r="T1252" s="168">
        <f>S1252*H1252</f>
        <v>0</v>
      </c>
      <c r="AR1252" s="169" t="s">
        <v>312</v>
      </c>
      <c r="AT1252" s="169" t="s">
        <v>224</v>
      </c>
      <c r="AU1252" s="169" t="s">
        <v>88</v>
      </c>
      <c r="AY1252" s="17" t="s">
        <v>222</v>
      </c>
      <c r="BE1252" s="170">
        <f>IF(N1252="základná",J1252,0)</f>
        <v>0</v>
      </c>
      <c r="BF1252" s="170">
        <f>IF(N1252="znížená",J1252,0)</f>
        <v>0</v>
      </c>
      <c r="BG1252" s="170">
        <f>IF(N1252="zákl. prenesená",J1252,0)</f>
        <v>0</v>
      </c>
      <c r="BH1252" s="170">
        <f>IF(N1252="zníž. prenesená",J1252,0)</f>
        <v>0</v>
      </c>
      <c r="BI1252" s="170">
        <f>IF(N1252="nulová",J1252,0)</f>
        <v>0</v>
      </c>
      <c r="BJ1252" s="17" t="s">
        <v>88</v>
      </c>
      <c r="BK1252" s="171">
        <f>ROUND(I1252*H1252,3)</f>
        <v>0</v>
      </c>
      <c r="BL1252" s="17" t="s">
        <v>312</v>
      </c>
      <c r="BM1252" s="169" t="s">
        <v>1903</v>
      </c>
    </row>
    <row r="1253" spans="2:65" s="12" customFormat="1" ht="11.25">
      <c r="B1253" s="172"/>
      <c r="D1253" s="173" t="s">
        <v>231</v>
      </c>
      <c r="E1253" s="174" t="s">
        <v>0</v>
      </c>
      <c r="F1253" s="175" t="s">
        <v>1904</v>
      </c>
      <c r="H1253" s="174" t="s">
        <v>0</v>
      </c>
      <c r="I1253" s="176"/>
      <c r="L1253" s="172"/>
      <c r="M1253" s="177"/>
      <c r="N1253" s="178"/>
      <c r="O1253" s="178"/>
      <c r="P1253" s="178"/>
      <c r="Q1253" s="178"/>
      <c r="R1253" s="178"/>
      <c r="S1253" s="178"/>
      <c r="T1253" s="179"/>
      <c r="AT1253" s="174" t="s">
        <v>231</v>
      </c>
      <c r="AU1253" s="174" t="s">
        <v>88</v>
      </c>
      <c r="AV1253" s="12" t="s">
        <v>81</v>
      </c>
      <c r="AW1253" s="12" t="s">
        <v>28</v>
      </c>
      <c r="AX1253" s="12" t="s">
        <v>73</v>
      </c>
      <c r="AY1253" s="174" t="s">
        <v>222</v>
      </c>
    </row>
    <row r="1254" spans="2:65" s="13" customFormat="1" ht="11.25">
      <c r="B1254" s="180"/>
      <c r="D1254" s="173" t="s">
        <v>231</v>
      </c>
      <c r="E1254" s="181" t="s">
        <v>0</v>
      </c>
      <c r="F1254" s="182" t="s">
        <v>636</v>
      </c>
      <c r="H1254" s="183">
        <v>11.56</v>
      </c>
      <c r="I1254" s="184"/>
      <c r="L1254" s="180"/>
      <c r="M1254" s="185"/>
      <c r="N1254" s="186"/>
      <c r="O1254" s="186"/>
      <c r="P1254" s="186"/>
      <c r="Q1254" s="186"/>
      <c r="R1254" s="186"/>
      <c r="S1254" s="186"/>
      <c r="T1254" s="187"/>
      <c r="AT1254" s="181" t="s">
        <v>231</v>
      </c>
      <c r="AU1254" s="181" t="s">
        <v>88</v>
      </c>
      <c r="AV1254" s="13" t="s">
        <v>88</v>
      </c>
      <c r="AW1254" s="13" t="s">
        <v>28</v>
      </c>
      <c r="AX1254" s="13" t="s">
        <v>73</v>
      </c>
      <c r="AY1254" s="181" t="s">
        <v>222</v>
      </c>
    </row>
    <row r="1255" spans="2:65" s="13" customFormat="1" ht="11.25">
      <c r="B1255" s="180"/>
      <c r="D1255" s="173" t="s">
        <v>231</v>
      </c>
      <c r="E1255" s="181" t="s">
        <v>0</v>
      </c>
      <c r="F1255" s="182" t="s">
        <v>1905</v>
      </c>
      <c r="H1255" s="183">
        <v>3.468</v>
      </c>
      <c r="I1255" s="184"/>
      <c r="L1255" s="180"/>
      <c r="M1255" s="185"/>
      <c r="N1255" s="186"/>
      <c r="O1255" s="186"/>
      <c r="P1255" s="186"/>
      <c r="Q1255" s="186"/>
      <c r="R1255" s="186"/>
      <c r="S1255" s="186"/>
      <c r="T1255" s="187"/>
      <c r="AT1255" s="181" t="s">
        <v>231</v>
      </c>
      <c r="AU1255" s="181" t="s">
        <v>88</v>
      </c>
      <c r="AV1255" s="13" t="s">
        <v>88</v>
      </c>
      <c r="AW1255" s="13" t="s">
        <v>28</v>
      </c>
      <c r="AX1255" s="13" t="s">
        <v>73</v>
      </c>
      <c r="AY1255" s="181" t="s">
        <v>222</v>
      </c>
    </row>
    <row r="1256" spans="2:65" s="13" customFormat="1" ht="11.25">
      <c r="B1256" s="180"/>
      <c r="D1256" s="173" t="s">
        <v>231</v>
      </c>
      <c r="E1256" s="181" t="s">
        <v>0</v>
      </c>
      <c r="F1256" s="182" t="s">
        <v>628</v>
      </c>
      <c r="H1256" s="183">
        <v>7.24</v>
      </c>
      <c r="I1256" s="184"/>
      <c r="L1256" s="180"/>
      <c r="M1256" s="185"/>
      <c r="N1256" s="186"/>
      <c r="O1256" s="186"/>
      <c r="P1256" s="186"/>
      <c r="Q1256" s="186"/>
      <c r="R1256" s="186"/>
      <c r="S1256" s="186"/>
      <c r="T1256" s="187"/>
      <c r="AT1256" s="181" t="s">
        <v>231</v>
      </c>
      <c r="AU1256" s="181" t="s">
        <v>88</v>
      </c>
      <c r="AV1256" s="13" t="s">
        <v>88</v>
      </c>
      <c r="AW1256" s="13" t="s">
        <v>28</v>
      </c>
      <c r="AX1256" s="13" t="s">
        <v>73</v>
      </c>
      <c r="AY1256" s="181" t="s">
        <v>222</v>
      </c>
    </row>
    <row r="1257" spans="2:65" s="13" customFormat="1" ht="11.25">
      <c r="B1257" s="180"/>
      <c r="D1257" s="173" t="s">
        <v>231</v>
      </c>
      <c r="E1257" s="181" t="s">
        <v>0</v>
      </c>
      <c r="F1257" s="182" t="s">
        <v>629</v>
      </c>
      <c r="H1257" s="183">
        <v>1.89</v>
      </c>
      <c r="I1257" s="184"/>
      <c r="L1257" s="180"/>
      <c r="M1257" s="185"/>
      <c r="N1257" s="186"/>
      <c r="O1257" s="186"/>
      <c r="P1257" s="186"/>
      <c r="Q1257" s="186"/>
      <c r="R1257" s="186"/>
      <c r="S1257" s="186"/>
      <c r="T1257" s="187"/>
      <c r="AT1257" s="181" t="s">
        <v>231</v>
      </c>
      <c r="AU1257" s="181" t="s">
        <v>88</v>
      </c>
      <c r="AV1257" s="13" t="s">
        <v>88</v>
      </c>
      <c r="AW1257" s="13" t="s">
        <v>28</v>
      </c>
      <c r="AX1257" s="13" t="s">
        <v>73</v>
      </c>
      <c r="AY1257" s="181" t="s">
        <v>222</v>
      </c>
    </row>
    <row r="1258" spans="2:65" s="13" customFormat="1" ht="11.25">
      <c r="B1258" s="180"/>
      <c r="D1258" s="173" t="s">
        <v>231</v>
      </c>
      <c r="E1258" s="181" t="s">
        <v>0</v>
      </c>
      <c r="F1258" s="182" t="s">
        <v>1906</v>
      </c>
      <c r="H1258" s="183">
        <v>2.681</v>
      </c>
      <c r="I1258" s="184"/>
      <c r="L1258" s="180"/>
      <c r="M1258" s="185"/>
      <c r="N1258" s="186"/>
      <c r="O1258" s="186"/>
      <c r="P1258" s="186"/>
      <c r="Q1258" s="186"/>
      <c r="R1258" s="186"/>
      <c r="S1258" s="186"/>
      <c r="T1258" s="187"/>
      <c r="AT1258" s="181" t="s">
        <v>231</v>
      </c>
      <c r="AU1258" s="181" t="s">
        <v>88</v>
      </c>
      <c r="AV1258" s="13" t="s">
        <v>88</v>
      </c>
      <c r="AW1258" s="13" t="s">
        <v>28</v>
      </c>
      <c r="AX1258" s="13" t="s">
        <v>73</v>
      </c>
      <c r="AY1258" s="181" t="s">
        <v>222</v>
      </c>
    </row>
    <row r="1259" spans="2:65" s="13" customFormat="1" ht="11.25">
      <c r="B1259" s="180"/>
      <c r="D1259" s="173" t="s">
        <v>231</v>
      </c>
      <c r="E1259" s="181" t="s">
        <v>0</v>
      </c>
      <c r="F1259" s="182" t="s">
        <v>631</v>
      </c>
      <c r="H1259" s="183">
        <v>10.3</v>
      </c>
      <c r="I1259" s="184"/>
      <c r="L1259" s="180"/>
      <c r="M1259" s="185"/>
      <c r="N1259" s="186"/>
      <c r="O1259" s="186"/>
      <c r="P1259" s="186"/>
      <c r="Q1259" s="186"/>
      <c r="R1259" s="186"/>
      <c r="S1259" s="186"/>
      <c r="T1259" s="187"/>
      <c r="AT1259" s="181" t="s">
        <v>231</v>
      </c>
      <c r="AU1259" s="181" t="s">
        <v>88</v>
      </c>
      <c r="AV1259" s="13" t="s">
        <v>88</v>
      </c>
      <c r="AW1259" s="13" t="s">
        <v>28</v>
      </c>
      <c r="AX1259" s="13" t="s">
        <v>73</v>
      </c>
      <c r="AY1259" s="181" t="s">
        <v>222</v>
      </c>
    </row>
    <row r="1260" spans="2:65" s="15" customFormat="1" ht="11.25">
      <c r="B1260" s="205"/>
      <c r="D1260" s="173" t="s">
        <v>231</v>
      </c>
      <c r="E1260" s="206" t="s">
        <v>134</v>
      </c>
      <c r="F1260" s="207" t="s">
        <v>632</v>
      </c>
      <c r="H1260" s="208">
        <v>37.139000000000003</v>
      </c>
      <c r="I1260" s="209"/>
      <c r="L1260" s="205"/>
      <c r="M1260" s="210"/>
      <c r="N1260" s="211"/>
      <c r="O1260" s="211"/>
      <c r="P1260" s="211"/>
      <c r="Q1260" s="211"/>
      <c r="R1260" s="211"/>
      <c r="S1260" s="211"/>
      <c r="T1260" s="212"/>
      <c r="AT1260" s="206" t="s">
        <v>231</v>
      </c>
      <c r="AU1260" s="206" t="s">
        <v>88</v>
      </c>
      <c r="AV1260" s="15" t="s">
        <v>242</v>
      </c>
      <c r="AW1260" s="15" t="s">
        <v>28</v>
      </c>
      <c r="AX1260" s="15" t="s">
        <v>73</v>
      </c>
      <c r="AY1260" s="206" t="s">
        <v>222</v>
      </c>
    </row>
    <row r="1261" spans="2:65" s="12" customFormat="1" ht="11.25">
      <c r="B1261" s="172"/>
      <c r="D1261" s="173" t="s">
        <v>231</v>
      </c>
      <c r="E1261" s="174" t="s">
        <v>0</v>
      </c>
      <c r="F1261" s="175" t="s">
        <v>1907</v>
      </c>
      <c r="H1261" s="174" t="s">
        <v>0</v>
      </c>
      <c r="I1261" s="176"/>
      <c r="L1261" s="172"/>
      <c r="M1261" s="177"/>
      <c r="N1261" s="178"/>
      <c r="O1261" s="178"/>
      <c r="P1261" s="178"/>
      <c r="Q1261" s="178"/>
      <c r="R1261" s="178"/>
      <c r="S1261" s="178"/>
      <c r="T1261" s="179"/>
      <c r="AT1261" s="174" t="s">
        <v>231</v>
      </c>
      <c r="AU1261" s="174" t="s">
        <v>88</v>
      </c>
      <c r="AV1261" s="12" t="s">
        <v>81</v>
      </c>
      <c r="AW1261" s="12" t="s">
        <v>28</v>
      </c>
      <c r="AX1261" s="12" t="s">
        <v>73</v>
      </c>
      <c r="AY1261" s="174" t="s">
        <v>222</v>
      </c>
    </row>
    <row r="1262" spans="2:65" s="13" customFormat="1" ht="11.25">
      <c r="B1262" s="180"/>
      <c r="D1262" s="173" t="s">
        <v>231</v>
      </c>
      <c r="E1262" s="181" t="s">
        <v>0</v>
      </c>
      <c r="F1262" s="182" t="s">
        <v>1908</v>
      </c>
      <c r="H1262" s="183">
        <v>1.9219999999999999</v>
      </c>
      <c r="I1262" s="184"/>
      <c r="L1262" s="180"/>
      <c r="M1262" s="185"/>
      <c r="N1262" s="186"/>
      <c r="O1262" s="186"/>
      <c r="P1262" s="186"/>
      <c r="Q1262" s="186"/>
      <c r="R1262" s="186"/>
      <c r="S1262" s="186"/>
      <c r="T1262" s="187"/>
      <c r="AT1262" s="181" t="s">
        <v>231</v>
      </c>
      <c r="AU1262" s="181" t="s">
        <v>88</v>
      </c>
      <c r="AV1262" s="13" t="s">
        <v>88</v>
      </c>
      <c r="AW1262" s="13" t="s">
        <v>28</v>
      </c>
      <c r="AX1262" s="13" t="s">
        <v>73</v>
      </c>
      <c r="AY1262" s="181" t="s">
        <v>222</v>
      </c>
    </row>
    <row r="1263" spans="2:65" s="13" customFormat="1" ht="11.25">
      <c r="B1263" s="180"/>
      <c r="D1263" s="173" t="s">
        <v>231</v>
      </c>
      <c r="E1263" s="181" t="s">
        <v>0</v>
      </c>
      <c r="F1263" s="182" t="s">
        <v>1909</v>
      </c>
      <c r="H1263" s="183">
        <v>0.96299999999999997</v>
      </c>
      <c r="I1263" s="184"/>
      <c r="L1263" s="180"/>
      <c r="M1263" s="185"/>
      <c r="N1263" s="186"/>
      <c r="O1263" s="186"/>
      <c r="P1263" s="186"/>
      <c r="Q1263" s="186"/>
      <c r="R1263" s="186"/>
      <c r="S1263" s="186"/>
      <c r="T1263" s="187"/>
      <c r="AT1263" s="181" t="s">
        <v>231</v>
      </c>
      <c r="AU1263" s="181" t="s">
        <v>88</v>
      </c>
      <c r="AV1263" s="13" t="s">
        <v>88</v>
      </c>
      <c r="AW1263" s="13" t="s">
        <v>28</v>
      </c>
      <c r="AX1263" s="13" t="s">
        <v>73</v>
      </c>
      <c r="AY1263" s="181" t="s">
        <v>222</v>
      </c>
    </row>
    <row r="1264" spans="2:65" s="15" customFormat="1" ht="11.25">
      <c r="B1264" s="205"/>
      <c r="D1264" s="173" t="s">
        <v>231</v>
      </c>
      <c r="E1264" s="206" t="s">
        <v>136</v>
      </c>
      <c r="F1264" s="207" t="s">
        <v>632</v>
      </c>
      <c r="H1264" s="208">
        <v>2.8849999999999998</v>
      </c>
      <c r="I1264" s="209"/>
      <c r="L1264" s="205"/>
      <c r="M1264" s="210"/>
      <c r="N1264" s="211"/>
      <c r="O1264" s="211"/>
      <c r="P1264" s="211"/>
      <c r="Q1264" s="211"/>
      <c r="R1264" s="211"/>
      <c r="S1264" s="211"/>
      <c r="T1264" s="212"/>
      <c r="AT1264" s="206" t="s">
        <v>231</v>
      </c>
      <c r="AU1264" s="206" t="s">
        <v>88</v>
      </c>
      <c r="AV1264" s="15" t="s">
        <v>242</v>
      </c>
      <c r="AW1264" s="15" t="s">
        <v>28</v>
      </c>
      <c r="AX1264" s="15" t="s">
        <v>73</v>
      </c>
      <c r="AY1264" s="206" t="s">
        <v>222</v>
      </c>
    </row>
    <row r="1265" spans="2:65" s="14" customFormat="1" ht="11.25">
      <c r="B1265" s="188"/>
      <c r="D1265" s="173" t="s">
        <v>231</v>
      </c>
      <c r="E1265" s="189" t="s">
        <v>0</v>
      </c>
      <c r="F1265" s="190" t="s">
        <v>238</v>
      </c>
      <c r="H1265" s="191">
        <v>40.024000000000001</v>
      </c>
      <c r="I1265" s="192"/>
      <c r="L1265" s="188"/>
      <c r="M1265" s="193"/>
      <c r="N1265" s="194"/>
      <c r="O1265" s="194"/>
      <c r="P1265" s="194"/>
      <c r="Q1265" s="194"/>
      <c r="R1265" s="194"/>
      <c r="S1265" s="194"/>
      <c r="T1265" s="195"/>
      <c r="AT1265" s="189" t="s">
        <v>231</v>
      </c>
      <c r="AU1265" s="189" t="s">
        <v>88</v>
      </c>
      <c r="AV1265" s="14" t="s">
        <v>229</v>
      </c>
      <c r="AW1265" s="14" t="s">
        <v>28</v>
      </c>
      <c r="AX1265" s="14" t="s">
        <v>81</v>
      </c>
      <c r="AY1265" s="189" t="s">
        <v>222</v>
      </c>
    </row>
    <row r="1266" spans="2:65" s="1" customFormat="1" ht="24" customHeight="1">
      <c r="B1266" s="158"/>
      <c r="C1266" s="196" t="s">
        <v>1910</v>
      </c>
      <c r="D1266" s="196" t="s">
        <v>301</v>
      </c>
      <c r="E1266" s="197" t="s">
        <v>1911</v>
      </c>
      <c r="F1266" s="198" t="s">
        <v>1912</v>
      </c>
      <c r="G1266" s="199" t="s">
        <v>227</v>
      </c>
      <c r="H1266" s="200">
        <v>40.825000000000003</v>
      </c>
      <c r="I1266" s="201"/>
      <c r="J1266" s="200">
        <f>ROUND(I1266*H1266,3)</f>
        <v>0</v>
      </c>
      <c r="K1266" s="198" t="s">
        <v>0</v>
      </c>
      <c r="L1266" s="202"/>
      <c r="M1266" s="203" t="s">
        <v>0</v>
      </c>
      <c r="N1266" s="204" t="s">
        <v>39</v>
      </c>
      <c r="O1266" s="55"/>
      <c r="P1266" s="167">
        <f>O1266*H1266</f>
        <v>0</v>
      </c>
      <c r="Q1266" s="167">
        <v>1.46E-2</v>
      </c>
      <c r="R1266" s="167">
        <f>Q1266*H1266</f>
        <v>0.59604500000000005</v>
      </c>
      <c r="S1266" s="167">
        <v>0</v>
      </c>
      <c r="T1266" s="168">
        <f>S1266*H1266</f>
        <v>0</v>
      </c>
      <c r="AR1266" s="169" t="s">
        <v>407</v>
      </c>
      <c r="AT1266" s="169" t="s">
        <v>301</v>
      </c>
      <c r="AU1266" s="169" t="s">
        <v>88</v>
      </c>
      <c r="AY1266" s="17" t="s">
        <v>222</v>
      </c>
      <c r="BE1266" s="170">
        <f>IF(N1266="základná",J1266,0)</f>
        <v>0</v>
      </c>
      <c r="BF1266" s="170">
        <f>IF(N1266="znížená",J1266,0)</f>
        <v>0</v>
      </c>
      <c r="BG1266" s="170">
        <f>IF(N1266="zákl. prenesená",J1266,0)</f>
        <v>0</v>
      </c>
      <c r="BH1266" s="170">
        <f>IF(N1266="zníž. prenesená",J1266,0)</f>
        <v>0</v>
      </c>
      <c r="BI1266" s="170">
        <f>IF(N1266="nulová",J1266,0)</f>
        <v>0</v>
      </c>
      <c r="BJ1266" s="17" t="s">
        <v>88</v>
      </c>
      <c r="BK1266" s="171">
        <f>ROUND(I1266*H1266,3)</f>
        <v>0</v>
      </c>
      <c r="BL1266" s="17" t="s">
        <v>312</v>
      </c>
      <c r="BM1266" s="169" t="s">
        <v>1913</v>
      </c>
    </row>
    <row r="1267" spans="2:65" s="13" customFormat="1" ht="11.25">
      <c r="B1267" s="180"/>
      <c r="D1267" s="173" t="s">
        <v>231</v>
      </c>
      <c r="E1267" s="181" t="s">
        <v>0</v>
      </c>
      <c r="F1267" s="182" t="s">
        <v>1914</v>
      </c>
      <c r="H1267" s="183">
        <v>37.881999999999998</v>
      </c>
      <c r="I1267" s="184"/>
      <c r="L1267" s="180"/>
      <c r="M1267" s="185"/>
      <c r="N1267" s="186"/>
      <c r="O1267" s="186"/>
      <c r="P1267" s="186"/>
      <c r="Q1267" s="186"/>
      <c r="R1267" s="186"/>
      <c r="S1267" s="186"/>
      <c r="T1267" s="187"/>
      <c r="AT1267" s="181" t="s">
        <v>231</v>
      </c>
      <c r="AU1267" s="181" t="s">
        <v>88</v>
      </c>
      <c r="AV1267" s="13" t="s">
        <v>88</v>
      </c>
      <c r="AW1267" s="13" t="s">
        <v>28</v>
      </c>
      <c r="AX1267" s="13" t="s">
        <v>73</v>
      </c>
      <c r="AY1267" s="181" t="s">
        <v>222</v>
      </c>
    </row>
    <row r="1268" spans="2:65" s="13" customFormat="1" ht="11.25">
      <c r="B1268" s="180"/>
      <c r="D1268" s="173" t="s">
        <v>231</v>
      </c>
      <c r="E1268" s="181" t="s">
        <v>0</v>
      </c>
      <c r="F1268" s="182" t="s">
        <v>1915</v>
      </c>
      <c r="H1268" s="183">
        <v>2.9430000000000001</v>
      </c>
      <c r="I1268" s="184"/>
      <c r="L1268" s="180"/>
      <c r="M1268" s="185"/>
      <c r="N1268" s="186"/>
      <c r="O1268" s="186"/>
      <c r="P1268" s="186"/>
      <c r="Q1268" s="186"/>
      <c r="R1268" s="186"/>
      <c r="S1268" s="186"/>
      <c r="T1268" s="187"/>
      <c r="AT1268" s="181" t="s">
        <v>231</v>
      </c>
      <c r="AU1268" s="181" t="s">
        <v>88</v>
      </c>
      <c r="AV1268" s="13" t="s">
        <v>88</v>
      </c>
      <c r="AW1268" s="13" t="s">
        <v>28</v>
      </c>
      <c r="AX1268" s="13" t="s">
        <v>73</v>
      </c>
      <c r="AY1268" s="181" t="s">
        <v>222</v>
      </c>
    </row>
    <row r="1269" spans="2:65" s="14" customFormat="1" ht="11.25">
      <c r="B1269" s="188"/>
      <c r="D1269" s="173" t="s">
        <v>231</v>
      </c>
      <c r="E1269" s="189" t="s">
        <v>0</v>
      </c>
      <c r="F1269" s="190" t="s">
        <v>238</v>
      </c>
      <c r="H1269" s="191">
        <v>40.825000000000003</v>
      </c>
      <c r="I1269" s="192"/>
      <c r="L1269" s="188"/>
      <c r="M1269" s="193"/>
      <c r="N1269" s="194"/>
      <c r="O1269" s="194"/>
      <c r="P1269" s="194"/>
      <c r="Q1269" s="194"/>
      <c r="R1269" s="194"/>
      <c r="S1269" s="194"/>
      <c r="T1269" s="195"/>
      <c r="AT1269" s="189" t="s">
        <v>231</v>
      </c>
      <c r="AU1269" s="189" t="s">
        <v>88</v>
      </c>
      <c r="AV1269" s="14" t="s">
        <v>229</v>
      </c>
      <c r="AW1269" s="14" t="s">
        <v>28</v>
      </c>
      <c r="AX1269" s="14" t="s">
        <v>81</v>
      </c>
      <c r="AY1269" s="189" t="s">
        <v>222</v>
      </c>
    </row>
    <row r="1270" spans="2:65" s="1" customFormat="1" ht="24" customHeight="1">
      <c r="B1270" s="158"/>
      <c r="C1270" s="159" t="s">
        <v>1916</v>
      </c>
      <c r="D1270" s="159" t="s">
        <v>224</v>
      </c>
      <c r="E1270" s="160" t="s">
        <v>1917</v>
      </c>
      <c r="F1270" s="161" t="s">
        <v>1918</v>
      </c>
      <c r="G1270" s="162" t="s">
        <v>1361</v>
      </c>
      <c r="H1270" s="164"/>
      <c r="I1270" s="164"/>
      <c r="J1270" s="163">
        <f>ROUND(I1270*H1270,3)</f>
        <v>0</v>
      </c>
      <c r="K1270" s="161" t="s">
        <v>228</v>
      </c>
      <c r="L1270" s="32"/>
      <c r="M1270" s="165" t="s">
        <v>0</v>
      </c>
      <c r="N1270" s="166" t="s">
        <v>39</v>
      </c>
      <c r="O1270" s="55"/>
      <c r="P1270" s="167">
        <f>O1270*H1270</f>
        <v>0</v>
      </c>
      <c r="Q1270" s="167">
        <v>0</v>
      </c>
      <c r="R1270" s="167">
        <f>Q1270*H1270</f>
        <v>0</v>
      </c>
      <c r="S1270" s="167">
        <v>0</v>
      </c>
      <c r="T1270" s="168">
        <f>S1270*H1270</f>
        <v>0</v>
      </c>
      <c r="AR1270" s="169" t="s">
        <v>312</v>
      </c>
      <c r="AT1270" s="169" t="s">
        <v>224</v>
      </c>
      <c r="AU1270" s="169" t="s">
        <v>88</v>
      </c>
      <c r="AY1270" s="17" t="s">
        <v>222</v>
      </c>
      <c r="BE1270" s="170">
        <f>IF(N1270="základná",J1270,0)</f>
        <v>0</v>
      </c>
      <c r="BF1270" s="170">
        <f>IF(N1270="znížená",J1270,0)</f>
        <v>0</v>
      </c>
      <c r="BG1270" s="170">
        <f>IF(N1270="zákl. prenesená",J1270,0)</f>
        <v>0</v>
      </c>
      <c r="BH1270" s="170">
        <f>IF(N1270="zníž. prenesená",J1270,0)</f>
        <v>0</v>
      </c>
      <c r="BI1270" s="170">
        <f>IF(N1270="nulová",J1270,0)</f>
        <v>0</v>
      </c>
      <c r="BJ1270" s="17" t="s">
        <v>88</v>
      </c>
      <c r="BK1270" s="171">
        <f>ROUND(I1270*H1270,3)</f>
        <v>0</v>
      </c>
      <c r="BL1270" s="17" t="s">
        <v>312</v>
      </c>
      <c r="BM1270" s="169" t="s">
        <v>1919</v>
      </c>
    </row>
    <row r="1271" spans="2:65" s="11" customFormat="1" ht="22.9" customHeight="1">
      <c r="B1271" s="145"/>
      <c r="D1271" s="146" t="s">
        <v>72</v>
      </c>
      <c r="E1271" s="156" t="s">
        <v>1920</v>
      </c>
      <c r="F1271" s="156" t="s">
        <v>1921</v>
      </c>
      <c r="I1271" s="148"/>
      <c r="J1271" s="157">
        <f>BK1271</f>
        <v>0</v>
      </c>
      <c r="L1271" s="145"/>
      <c r="M1271" s="150"/>
      <c r="N1271" s="151"/>
      <c r="O1271" s="151"/>
      <c r="P1271" s="152">
        <f>SUM(P1272:P1274)</f>
        <v>0</v>
      </c>
      <c r="Q1271" s="151"/>
      <c r="R1271" s="152">
        <f>SUM(R1272:R1274)</f>
        <v>1.3923E-2</v>
      </c>
      <c r="S1271" s="151"/>
      <c r="T1271" s="153">
        <f>SUM(T1272:T1274)</f>
        <v>0</v>
      </c>
      <c r="AR1271" s="146" t="s">
        <v>88</v>
      </c>
      <c r="AT1271" s="154" t="s">
        <v>72</v>
      </c>
      <c r="AU1271" s="154" t="s">
        <v>81</v>
      </c>
      <c r="AY1271" s="146" t="s">
        <v>222</v>
      </c>
      <c r="BK1271" s="155">
        <f>SUM(BK1272:BK1274)</f>
        <v>0</v>
      </c>
    </row>
    <row r="1272" spans="2:65" s="1" customFormat="1" ht="24" customHeight="1">
      <c r="B1272" s="158"/>
      <c r="C1272" s="159" t="s">
        <v>1922</v>
      </c>
      <c r="D1272" s="159" t="s">
        <v>224</v>
      </c>
      <c r="E1272" s="160" t="s">
        <v>1923</v>
      </c>
      <c r="F1272" s="161" t="s">
        <v>1924</v>
      </c>
      <c r="G1272" s="162" t="s">
        <v>227</v>
      </c>
      <c r="H1272" s="163">
        <v>99.45</v>
      </c>
      <c r="I1272" s="164"/>
      <c r="J1272" s="163">
        <f>ROUND(I1272*H1272,3)</f>
        <v>0</v>
      </c>
      <c r="K1272" s="161" t="s">
        <v>0</v>
      </c>
      <c r="L1272" s="32"/>
      <c r="M1272" s="165" t="s">
        <v>0</v>
      </c>
      <c r="N1272" s="166" t="s">
        <v>39</v>
      </c>
      <c r="O1272" s="55"/>
      <c r="P1272" s="167">
        <f>O1272*H1272</f>
        <v>0</v>
      </c>
      <c r="Q1272" s="167">
        <v>1.3999999999999999E-4</v>
      </c>
      <c r="R1272" s="167">
        <f>Q1272*H1272</f>
        <v>1.3923E-2</v>
      </c>
      <c r="S1272" s="167">
        <v>0</v>
      </c>
      <c r="T1272" s="168">
        <f>S1272*H1272</f>
        <v>0</v>
      </c>
      <c r="AR1272" s="169" t="s">
        <v>312</v>
      </c>
      <c r="AT1272" s="169" t="s">
        <v>224</v>
      </c>
      <c r="AU1272" s="169" t="s">
        <v>88</v>
      </c>
      <c r="AY1272" s="17" t="s">
        <v>222</v>
      </c>
      <c r="BE1272" s="170">
        <f>IF(N1272="základná",J1272,0)</f>
        <v>0</v>
      </c>
      <c r="BF1272" s="170">
        <f>IF(N1272="znížená",J1272,0)</f>
        <v>0</v>
      </c>
      <c r="BG1272" s="170">
        <f>IF(N1272="zákl. prenesená",J1272,0)</f>
        <v>0</v>
      </c>
      <c r="BH1272" s="170">
        <f>IF(N1272="zníž. prenesená",J1272,0)</f>
        <v>0</v>
      </c>
      <c r="BI1272" s="170">
        <f>IF(N1272="nulová",J1272,0)</f>
        <v>0</v>
      </c>
      <c r="BJ1272" s="17" t="s">
        <v>88</v>
      </c>
      <c r="BK1272" s="171">
        <f>ROUND(I1272*H1272,3)</f>
        <v>0</v>
      </c>
      <c r="BL1272" s="17" t="s">
        <v>312</v>
      </c>
      <c r="BM1272" s="169" t="s">
        <v>1925</v>
      </c>
    </row>
    <row r="1273" spans="2:65" s="13" customFormat="1" ht="11.25">
      <c r="B1273" s="180"/>
      <c r="D1273" s="173" t="s">
        <v>231</v>
      </c>
      <c r="E1273" s="181" t="s">
        <v>0</v>
      </c>
      <c r="F1273" s="182" t="s">
        <v>140</v>
      </c>
      <c r="H1273" s="183">
        <v>99.45</v>
      </c>
      <c r="I1273" s="184"/>
      <c r="L1273" s="180"/>
      <c r="M1273" s="185"/>
      <c r="N1273" s="186"/>
      <c r="O1273" s="186"/>
      <c r="P1273" s="186"/>
      <c r="Q1273" s="186"/>
      <c r="R1273" s="186"/>
      <c r="S1273" s="186"/>
      <c r="T1273" s="187"/>
      <c r="AT1273" s="181" t="s">
        <v>231</v>
      </c>
      <c r="AU1273" s="181" t="s">
        <v>88</v>
      </c>
      <c r="AV1273" s="13" t="s">
        <v>88</v>
      </c>
      <c r="AW1273" s="13" t="s">
        <v>28</v>
      </c>
      <c r="AX1273" s="13" t="s">
        <v>81</v>
      </c>
      <c r="AY1273" s="181" t="s">
        <v>222</v>
      </c>
    </row>
    <row r="1274" spans="2:65" s="1" customFormat="1" ht="24" customHeight="1">
      <c r="B1274" s="158"/>
      <c r="C1274" s="159" t="s">
        <v>1926</v>
      </c>
      <c r="D1274" s="159" t="s">
        <v>224</v>
      </c>
      <c r="E1274" s="160" t="s">
        <v>1927</v>
      </c>
      <c r="F1274" s="161" t="s">
        <v>1928</v>
      </c>
      <c r="G1274" s="162" t="s">
        <v>1361</v>
      </c>
      <c r="H1274" s="164"/>
      <c r="I1274" s="164"/>
      <c r="J1274" s="163">
        <f>ROUND(I1274*H1274,3)</f>
        <v>0</v>
      </c>
      <c r="K1274" s="161" t="s">
        <v>228</v>
      </c>
      <c r="L1274" s="32"/>
      <c r="M1274" s="165" t="s">
        <v>0</v>
      </c>
      <c r="N1274" s="166" t="s">
        <v>39</v>
      </c>
      <c r="O1274" s="55"/>
      <c r="P1274" s="167">
        <f>O1274*H1274</f>
        <v>0</v>
      </c>
      <c r="Q1274" s="167">
        <v>0</v>
      </c>
      <c r="R1274" s="167">
        <f>Q1274*H1274</f>
        <v>0</v>
      </c>
      <c r="S1274" s="167">
        <v>0</v>
      </c>
      <c r="T1274" s="168">
        <f>S1274*H1274</f>
        <v>0</v>
      </c>
      <c r="AR1274" s="169" t="s">
        <v>312</v>
      </c>
      <c r="AT1274" s="169" t="s">
        <v>224</v>
      </c>
      <c r="AU1274" s="169" t="s">
        <v>88</v>
      </c>
      <c r="AY1274" s="17" t="s">
        <v>222</v>
      </c>
      <c r="BE1274" s="170">
        <f>IF(N1274="základná",J1274,0)</f>
        <v>0</v>
      </c>
      <c r="BF1274" s="170">
        <f>IF(N1274="znížená",J1274,0)</f>
        <v>0</v>
      </c>
      <c r="BG1274" s="170">
        <f>IF(N1274="zákl. prenesená",J1274,0)</f>
        <v>0</v>
      </c>
      <c r="BH1274" s="170">
        <f>IF(N1274="zníž. prenesená",J1274,0)</f>
        <v>0</v>
      </c>
      <c r="BI1274" s="170">
        <f>IF(N1274="nulová",J1274,0)</f>
        <v>0</v>
      </c>
      <c r="BJ1274" s="17" t="s">
        <v>88</v>
      </c>
      <c r="BK1274" s="171">
        <f>ROUND(I1274*H1274,3)</f>
        <v>0</v>
      </c>
      <c r="BL1274" s="17" t="s">
        <v>312</v>
      </c>
      <c r="BM1274" s="169" t="s">
        <v>1929</v>
      </c>
    </row>
    <row r="1275" spans="2:65" s="11" customFormat="1" ht="22.9" customHeight="1">
      <c r="B1275" s="145"/>
      <c r="D1275" s="146" t="s">
        <v>72</v>
      </c>
      <c r="E1275" s="156" t="s">
        <v>1930</v>
      </c>
      <c r="F1275" s="156" t="s">
        <v>1931</v>
      </c>
      <c r="I1275" s="148"/>
      <c r="J1275" s="157">
        <f>BK1275</f>
        <v>0</v>
      </c>
      <c r="L1275" s="145"/>
      <c r="M1275" s="150"/>
      <c r="N1275" s="151"/>
      <c r="O1275" s="151"/>
      <c r="P1275" s="152">
        <f>SUM(P1276:P1293)</f>
        <v>0</v>
      </c>
      <c r="Q1275" s="151"/>
      <c r="R1275" s="152">
        <f>SUM(R1276:R1293)</f>
        <v>0.58318811999999998</v>
      </c>
      <c r="S1275" s="151"/>
      <c r="T1275" s="153">
        <f>SUM(T1276:T1293)</f>
        <v>0</v>
      </c>
      <c r="AR1275" s="146" t="s">
        <v>88</v>
      </c>
      <c r="AT1275" s="154" t="s">
        <v>72</v>
      </c>
      <c r="AU1275" s="154" t="s">
        <v>81</v>
      </c>
      <c r="AY1275" s="146" t="s">
        <v>222</v>
      </c>
      <c r="BK1275" s="155">
        <f>SUM(BK1276:BK1293)</f>
        <v>0</v>
      </c>
    </row>
    <row r="1276" spans="2:65" s="1" customFormat="1" ht="24" customHeight="1">
      <c r="B1276" s="158"/>
      <c r="C1276" s="159" t="s">
        <v>1932</v>
      </c>
      <c r="D1276" s="159" t="s">
        <v>224</v>
      </c>
      <c r="E1276" s="160" t="s">
        <v>1933</v>
      </c>
      <c r="F1276" s="161" t="s">
        <v>1934</v>
      </c>
      <c r="G1276" s="162" t="s">
        <v>227</v>
      </c>
      <c r="H1276" s="163">
        <v>39.292999999999999</v>
      </c>
      <c r="I1276" s="164"/>
      <c r="J1276" s="163">
        <f>ROUND(I1276*H1276,3)</f>
        <v>0</v>
      </c>
      <c r="K1276" s="161" t="s">
        <v>1791</v>
      </c>
      <c r="L1276" s="32"/>
      <c r="M1276" s="165" t="s">
        <v>0</v>
      </c>
      <c r="N1276" s="166" t="s">
        <v>39</v>
      </c>
      <c r="O1276" s="55"/>
      <c r="P1276" s="167">
        <f>O1276*H1276</f>
        <v>0</v>
      </c>
      <c r="Q1276" s="167">
        <v>4.0400000000000002E-3</v>
      </c>
      <c r="R1276" s="167">
        <f>Q1276*H1276</f>
        <v>0.15874372</v>
      </c>
      <c r="S1276" s="167">
        <v>0</v>
      </c>
      <c r="T1276" s="168">
        <f>S1276*H1276</f>
        <v>0</v>
      </c>
      <c r="AR1276" s="169" t="s">
        <v>312</v>
      </c>
      <c r="AT1276" s="169" t="s">
        <v>224</v>
      </c>
      <c r="AU1276" s="169" t="s">
        <v>88</v>
      </c>
      <c r="AY1276" s="17" t="s">
        <v>222</v>
      </c>
      <c r="BE1276" s="170">
        <f>IF(N1276="základná",J1276,0)</f>
        <v>0</v>
      </c>
      <c r="BF1276" s="170">
        <f>IF(N1276="znížená",J1276,0)</f>
        <v>0</v>
      </c>
      <c r="BG1276" s="170">
        <f>IF(N1276="zákl. prenesená",J1276,0)</f>
        <v>0</v>
      </c>
      <c r="BH1276" s="170">
        <f>IF(N1276="zníž. prenesená",J1276,0)</f>
        <v>0</v>
      </c>
      <c r="BI1276" s="170">
        <f>IF(N1276="nulová",J1276,0)</f>
        <v>0</v>
      </c>
      <c r="BJ1276" s="17" t="s">
        <v>88</v>
      </c>
      <c r="BK1276" s="171">
        <f>ROUND(I1276*H1276,3)</f>
        <v>0</v>
      </c>
      <c r="BL1276" s="17" t="s">
        <v>312</v>
      </c>
      <c r="BM1276" s="169" t="s">
        <v>1935</v>
      </c>
    </row>
    <row r="1277" spans="2:65" s="12" customFormat="1" ht="11.25">
      <c r="B1277" s="172"/>
      <c r="D1277" s="173" t="s">
        <v>231</v>
      </c>
      <c r="E1277" s="174" t="s">
        <v>0</v>
      </c>
      <c r="F1277" s="175" t="s">
        <v>1349</v>
      </c>
      <c r="H1277" s="174" t="s">
        <v>0</v>
      </c>
      <c r="I1277" s="176"/>
      <c r="L1277" s="172"/>
      <c r="M1277" s="177"/>
      <c r="N1277" s="178"/>
      <c r="O1277" s="178"/>
      <c r="P1277" s="178"/>
      <c r="Q1277" s="178"/>
      <c r="R1277" s="178"/>
      <c r="S1277" s="178"/>
      <c r="T1277" s="179"/>
      <c r="AT1277" s="174" t="s">
        <v>231</v>
      </c>
      <c r="AU1277" s="174" t="s">
        <v>88</v>
      </c>
      <c r="AV1277" s="12" t="s">
        <v>81</v>
      </c>
      <c r="AW1277" s="12" t="s">
        <v>28</v>
      </c>
      <c r="AX1277" s="12" t="s">
        <v>73</v>
      </c>
      <c r="AY1277" s="174" t="s">
        <v>222</v>
      </c>
    </row>
    <row r="1278" spans="2:65" s="13" customFormat="1" ht="11.25">
      <c r="B1278" s="180"/>
      <c r="D1278" s="173" t="s">
        <v>231</v>
      </c>
      <c r="E1278" s="181" t="s">
        <v>0</v>
      </c>
      <c r="F1278" s="182" t="s">
        <v>1350</v>
      </c>
      <c r="H1278" s="183">
        <v>7.85</v>
      </c>
      <c r="I1278" s="184"/>
      <c r="L1278" s="180"/>
      <c r="M1278" s="185"/>
      <c r="N1278" s="186"/>
      <c r="O1278" s="186"/>
      <c r="P1278" s="186"/>
      <c r="Q1278" s="186"/>
      <c r="R1278" s="186"/>
      <c r="S1278" s="186"/>
      <c r="T1278" s="187"/>
      <c r="AT1278" s="181" t="s">
        <v>231</v>
      </c>
      <c r="AU1278" s="181" t="s">
        <v>88</v>
      </c>
      <c r="AV1278" s="13" t="s">
        <v>88</v>
      </c>
      <c r="AW1278" s="13" t="s">
        <v>28</v>
      </c>
      <c r="AX1278" s="13" t="s">
        <v>73</v>
      </c>
      <c r="AY1278" s="181" t="s">
        <v>222</v>
      </c>
    </row>
    <row r="1279" spans="2:65" s="13" customFormat="1" ht="11.25">
      <c r="B1279" s="180"/>
      <c r="D1279" s="173" t="s">
        <v>231</v>
      </c>
      <c r="E1279" s="181" t="s">
        <v>0</v>
      </c>
      <c r="F1279" s="182" t="s">
        <v>1351</v>
      </c>
      <c r="H1279" s="183">
        <v>0.375</v>
      </c>
      <c r="I1279" s="184"/>
      <c r="L1279" s="180"/>
      <c r="M1279" s="185"/>
      <c r="N1279" s="186"/>
      <c r="O1279" s="186"/>
      <c r="P1279" s="186"/>
      <c r="Q1279" s="186"/>
      <c r="R1279" s="186"/>
      <c r="S1279" s="186"/>
      <c r="T1279" s="187"/>
      <c r="AT1279" s="181" t="s">
        <v>231</v>
      </c>
      <c r="AU1279" s="181" t="s">
        <v>88</v>
      </c>
      <c r="AV1279" s="13" t="s">
        <v>88</v>
      </c>
      <c r="AW1279" s="13" t="s">
        <v>28</v>
      </c>
      <c r="AX1279" s="13" t="s">
        <v>73</v>
      </c>
      <c r="AY1279" s="181" t="s">
        <v>222</v>
      </c>
    </row>
    <row r="1280" spans="2:65" s="13" customFormat="1" ht="11.25">
      <c r="B1280" s="180"/>
      <c r="D1280" s="173" t="s">
        <v>231</v>
      </c>
      <c r="E1280" s="181" t="s">
        <v>0</v>
      </c>
      <c r="F1280" s="182" t="s">
        <v>1936</v>
      </c>
      <c r="H1280" s="183">
        <v>5.6029999999999998</v>
      </c>
      <c r="I1280" s="184"/>
      <c r="L1280" s="180"/>
      <c r="M1280" s="185"/>
      <c r="N1280" s="186"/>
      <c r="O1280" s="186"/>
      <c r="P1280" s="186"/>
      <c r="Q1280" s="186"/>
      <c r="R1280" s="186"/>
      <c r="S1280" s="186"/>
      <c r="T1280" s="187"/>
      <c r="AT1280" s="181" t="s">
        <v>231</v>
      </c>
      <c r="AU1280" s="181" t="s">
        <v>88</v>
      </c>
      <c r="AV1280" s="13" t="s">
        <v>88</v>
      </c>
      <c r="AW1280" s="13" t="s">
        <v>28</v>
      </c>
      <c r="AX1280" s="13" t="s">
        <v>73</v>
      </c>
      <c r="AY1280" s="181" t="s">
        <v>222</v>
      </c>
    </row>
    <row r="1281" spans="2:65" s="12" customFormat="1" ht="11.25">
      <c r="B1281" s="172"/>
      <c r="D1281" s="173" t="s">
        <v>231</v>
      </c>
      <c r="E1281" s="174" t="s">
        <v>0</v>
      </c>
      <c r="F1281" s="175" t="s">
        <v>1937</v>
      </c>
      <c r="H1281" s="174" t="s">
        <v>0</v>
      </c>
      <c r="I1281" s="176"/>
      <c r="L1281" s="172"/>
      <c r="M1281" s="177"/>
      <c r="N1281" s="178"/>
      <c r="O1281" s="178"/>
      <c r="P1281" s="178"/>
      <c r="Q1281" s="178"/>
      <c r="R1281" s="178"/>
      <c r="S1281" s="178"/>
      <c r="T1281" s="179"/>
      <c r="AT1281" s="174" t="s">
        <v>231</v>
      </c>
      <c r="AU1281" s="174" t="s">
        <v>88</v>
      </c>
      <c r="AV1281" s="12" t="s">
        <v>81</v>
      </c>
      <c r="AW1281" s="12" t="s">
        <v>28</v>
      </c>
      <c r="AX1281" s="12" t="s">
        <v>73</v>
      </c>
      <c r="AY1281" s="174" t="s">
        <v>222</v>
      </c>
    </row>
    <row r="1282" spans="2:65" s="13" customFormat="1" ht="11.25">
      <c r="B1282" s="180"/>
      <c r="D1282" s="173" t="s">
        <v>231</v>
      </c>
      <c r="E1282" s="181" t="s">
        <v>0</v>
      </c>
      <c r="F1282" s="182" t="s">
        <v>1938</v>
      </c>
      <c r="H1282" s="183">
        <v>7.9050000000000002</v>
      </c>
      <c r="I1282" s="184"/>
      <c r="L1282" s="180"/>
      <c r="M1282" s="185"/>
      <c r="N1282" s="186"/>
      <c r="O1282" s="186"/>
      <c r="P1282" s="186"/>
      <c r="Q1282" s="186"/>
      <c r="R1282" s="186"/>
      <c r="S1282" s="186"/>
      <c r="T1282" s="187"/>
      <c r="AT1282" s="181" t="s">
        <v>231</v>
      </c>
      <c r="AU1282" s="181" t="s">
        <v>88</v>
      </c>
      <c r="AV1282" s="13" t="s">
        <v>88</v>
      </c>
      <c r="AW1282" s="13" t="s">
        <v>28</v>
      </c>
      <c r="AX1282" s="13" t="s">
        <v>73</v>
      </c>
      <c r="AY1282" s="181" t="s">
        <v>222</v>
      </c>
    </row>
    <row r="1283" spans="2:65" s="12" customFormat="1" ht="11.25">
      <c r="B1283" s="172"/>
      <c r="D1283" s="173" t="s">
        <v>231</v>
      </c>
      <c r="E1283" s="174" t="s">
        <v>0</v>
      </c>
      <c r="F1283" s="175" t="s">
        <v>1352</v>
      </c>
      <c r="H1283" s="174" t="s">
        <v>0</v>
      </c>
      <c r="I1283" s="176"/>
      <c r="L1283" s="172"/>
      <c r="M1283" s="177"/>
      <c r="N1283" s="178"/>
      <c r="O1283" s="178"/>
      <c r="P1283" s="178"/>
      <c r="Q1283" s="178"/>
      <c r="R1283" s="178"/>
      <c r="S1283" s="178"/>
      <c r="T1283" s="179"/>
      <c r="AT1283" s="174" t="s">
        <v>231</v>
      </c>
      <c r="AU1283" s="174" t="s">
        <v>88</v>
      </c>
      <c r="AV1283" s="12" t="s">
        <v>81</v>
      </c>
      <c r="AW1283" s="12" t="s">
        <v>28</v>
      </c>
      <c r="AX1283" s="12" t="s">
        <v>73</v>
      </c>
      <c r="AY1283" s="174" t="s">
        <v>222</v>
      </c>
    </row>
    <row r="1284" spans="2:65" s="13" customFormat="1" ht="11.25">
      <c r="B1284" s="180"/>
      <c r="D1284" s="173" t="s">
        <v>231</v>
      </c>
      <c r="E1284" s="181" t="s">
        <v>0</v>
      </c>
      <c r="F1284" s="182" t="s">
        <v>1353</v>
      </c>
      <c r="H1284" s="183">
        <v>5.74</v>
      </c>
      <c r="I1284" s="184"/>
      <c r="L1284" s="180"/>
      <c r="M1284" s="185"/>
      <c r="N1284" s="186"/>
      <c r="O1284" s="186"/>
      <c r="P1284" s="186"/>
      <c r="Q1284" s="186"/>
      <c r="R1284" s="186"/>
      <c r="S1284" s="186"/>
      <c r="T1284" s="187"/>
      <c r="AT1284" s="181" t="s">
        <v>231</v>
      </c>
      <c r="AU1284" s="181" t="s">
        <v>88</v>
      </c>
      <c r="AV1284" s="13" t="s">
        <v>88</v>
      </c>
      <c r="AW1284" s="13" t="s">
        <v>28</v>
      </c>
      <c r="AX1284" s="13" t="s">
        <v>73</v>
      </c>
      <c r="AY1284" s="181" t="s">
        <v>222</v>
      </c>
    </row>
    <row r="1285" spans="2:65" s="12" customFormat="1" ht="11.25">
      <c r="B1285" s="172"/>
      <c r="D1285" s="173" t="s">
        <v>231</v>
      </c>
      <c r="E1285" s="174" t="s">
        <v>0</v>
      </c>
      <c r="F1285" s="175" t="s">
        <v>1939</v>
      </c>
      <c r="H1285" s="174" t="s">
        <v>0</v>
      </c>
      <c r="I1285" s="176"/>
      <c r="L1285" s="172"/>
      <c r="M1285" s="177"/>
      <c r="N1285" s="178"/>
      <c r="O1285" s="178"/>
      <c r="P1285" s="178"/>
      <c r="Q1285" s="178"/>
      <c r="R1285" s="178"/>
      <c r="S1285" s="178"/>
      <c r="T1285" s="179"/>
      <c r="AT1285" s="174" t="s">
        <v>231</v>
      </c>
      <c r="AU1285" s="174" t="s">
        <v>88</v>
      </c>
      <c r="AV1285" s="12" t="s">
        <v>81</v>
      </c>
      <c r="AW1285" s="12" t="s">
        <v>28</v>
      </c>
      <c r="AX1285" s="12" t="s">
        <v>73</v>
      </c>
      <c r="AY1285" s="174" t="s">
        <v>222</v>
      </c>
    </row>
    <row r="1286" spans="2:65" s="13" customFormat="1" ht="11.25">
      <c r="B1286" s="180"/>
      <c r="D1286" s="173" t="s">
        <v>231</v>
      </c>
      <c r="E1286" s="181" t="s">
        <v>0</v>
      </c>
      <c r="F1286" s="182" t="s">
        <v>1940</v>
      </c>
      <c r="H1286" s="183">
        <v>7.29</v>
      </c>
      <c r="I1286" s="184"/>
      <c r="L1286" s="180"/>
      <c r="M1286" s="185"/>
      <c r="N1286" s="186"/>
      <c r="O1286" s="186"/>
      <c r="P1286" s="186"/>
      <c r="Q1286" s="186"/>
      <c r="R1286" s="186"/>
      <c r="S1286" s="186"/>
      <c r="T1286" s="187"/>
      <c r="AT1286" s="181" t="s">
        <v>231</v>
      </c>
      <c r="AU1286" s="181" t="s">
        <v>88</v>
      </c>
      <c r="AV1286" s="13" t="s">
        <v>88</v>
      </c>
      <c r="AW1286" s="13" t="s">
        <v>28</v>
      </c>
      <c r="AX1286" s="13" t="s">
        <v>73</v>
      </c>
      <c r="AY1286" s="181" t="s">
        <v>222</v>
      </c>
    </row>
    <row r="1287" spans="2:65" s="13" customFormat="1" ht="11.25">
      <c r="B1287" s="180"/>
      <c r="D1287" s="173" t="s">
        <v>231</v>
      </c>
      <c r="E1287" s="181" t="s">
        <v>0</v>
      </c>
      <c r="F1287" s="182" t="s">
        <v>1941</v>
      </c>
      <c r="H1287" s="183">
        <v>4.53</v>
      </c>
      <c r="I1287" s="184"/>
      <c r="L1287" s="180"/>
      <c r="M1287" s="185"/>
      <c r="N1287" s="186"/>
      <c r="O1287" s="186"/>
      <c r="P1287" s="186"/>
      <c r="Q1287" s="186"/>
      <c r="R1287" s="186"/>
      <c r="S1287" s="186"/>
      <c r="T1287" s="187"/>
      <c r="AT1287" s="181" t="s">
        <v>231</v>
      </c>
      <c r="AU1287" s="181" t="s">
        <v>88</v>
      </c>
      <c r="AV1287" s="13" t="s">
        <v>88</v>
      </c>
      <c r="AW1287" s="13" t="s">
        <v>28</v>
      </c>
      <c r="AX1287" s="13" t="s">
        <v>73</v>
      </c>
      <c r="AY1287" s="181" t="s">
        <v>222</v>
      </c>
    </row>
    <row r="1288" spans="2:65" s="14" customFormat="1" ht="11.25">
      <c r="B1288" s="188"/>
      <c r="D1288" s="173" t="s">
        <v>231</v>
      </c>
      <c r="E1288" s="189" t="s">
        <v>130</v>
      </c>
      <c r="F1288" s="190" t="s">
        <v>238</v>
      </c>
      <c r="H1288" s="191">
        <v>39.292999999999999</v>
      </c>
      <c r="I1288" s="192"/>
      <c r="L1288" s="188"/>
      <c r="M1288" s="193"/>
      <c r="N1288" s="194"/>
      <c r="O1288" s="194"/>
      <c r="P1288" s="194"/>
      <c r="Q1288" s="194"/>
      <c r="R1288" s="194"/>
      <c r="S1288" s="194"/>
      <c r="T1288" s="195"/>
      <c r="AT1288" s="189" t="s">
        <v>231</v>
      </c>
      <c r="AU1288" s="189" t="s">
        <v>88</v>
      </c>
      <c r="AV1288" s="14" t="s">
        <v>229</v>
      </c>
      <c r="AW1288" s="14" t="s">
        <v>28</v>
      </c>
      <c r="AX1288" s="14" t="s">
        <v>81</v>
      </c>
      <c r="AY1288" s="189" t="s">
        <v>222</v>
      </c>
    </row>
    <row r="1289" spans="2:65" s="1" customFormat="1" ht="24" customHeight="1">
      <c r="B1289" s="158"/>
      <c r="C1289" s="196" t="s">
        <v>1942</v>
      </c>
      <c r="D1289" s="196" t="s">
        <v>301</v>
      </c>
      <c r="E1289" s="197" t="s">
        <v>1943</v>
      </c>
      <c r="F1289" s="198" t="s">
        <v>1944</v>
      </c>
      <c r="G1289" s="199" t="s">
        <v>227</v>
      </c>
      <c r="H1289" s="200">
        <v>40.079000000000001</v>
      </c>
      <c r="I1289" s="201"/>
      <c r="J1289" s="200">
        <f>ROUND(I1289*H1289,3)</f>
        <v>0</v>
      </c>
      <c r="K1289" s="198" t="s">
        <v>0</v>
      </c>
      <c r="L1289" s="202"/>
      <c r="M1289" s="203" t="s">
        <v>0</v>
      </c>
      <c r="N1289" s="204" t="s">
        <v>39</v>
      </c>
      <c r="O1289" s="55"/>
      <c r="P1289" s="167">
        <f>O1289*H1289</f>
        <v>0</v>
      </c>
      <c r="Q1289" s="167">
        <v>1.01E-2</v>
      </c>
      <c r="R1289" s="167">
        <f>Q1289*H1289</f>
        <v>0.40479789999999999</v>
      </c>
      <c r="S1289" s="167">
        <v>0</v>
      </c>
      <c r="T1289" s="168">
        <f>S1289*H1289</f>
        <v>0</v>
      </c>
      <c r="AR1289" s="169" t="s">
        <v>407</v>
      </c>
      <c r="AT1289" s="169" t="s">
        <v>301</v>
      </c>
      <c r="AU1289" s="169" t="s">
        <v>88</v>
      </c>
      <c r="AY1289" s="17" t="s">
        <v>222</v>
      </c>
      <c r="BE1289" s="170">
        <f>IF(N1289="základná",J1289,0)</f>
        <v>0</v>
      </c>
      <c r="BF1289" s="170">
        <f>IF(N1289="znížená",J1289,0)</f>
        <v>0</v>
      </c>
      <c r="BG1289" s="170">
        <f>IF(N1289="zákl. prenesená",J1289,0)</f>
        <v>0</v>
      </c>
      <c r="BH1289" s="170">
        <f>IF(N1289="zníž. prenesená",J1289,0)</f>
        <v>0</v>
      </c>
      <c r="BI1289" s="170">
        <f>IF(N1289="nulová",J1289,0)</f>
        <v>0</v>
      </c>
      <c r="BJ1289" s="17" t="s">
        <v>88</v>
      </c>
      <c r="BK1289" s="171">
        <f>ROUND(I1289*H1289,3)</f>
        <v>0</v>
      </c>
      <c r="BL1289" s="17" t="s">
        <v>312</v>
      </c>
      <c r="BM1289" s="169" t="s">
        <v>1945</v>
      </c>
    </row>
    <row r="1290" spans="2:65" s="13" customFormat="1" ht="11.25">
      <c r="B1290" s="180"/>
      <c r="D1290" s="173" t="s">
        <v>231</v>
      </c>
      <c r="E1290" s="181" t="s">
        <v>0</v>
      </c>
      <c r="F1290" s="182" t="s">
        <v>1946</v>
      </c>
      <c r="H1290" s="183">
        <v>40.079000000000001</v>
      </c>
      <c r="I1290" s="184"/>
      <c r="L1290" s="180"/>
      <c r="M1290" s="185"/>
      <c r="N1290" s="186"/>
      <c r="O1290" s="186"/>
      <c r="P1290" s="186"/>
      <c r="Q1290" s="186"/>
      <c r="R1290" s="186"/>
      <c r="S1290" s="186"/>
      <c r="T1290" s="187"/>
      <c r="AT1290" s="181" t="s">
        <v>231</v>
      </c>
      <c r="AU1290" s="181" t="s">
        <v>88</v>
      </c>
      <c r="AV1290" s="13" t="s">
        <v>88</v>
      </c>
      <c r="AW1290" s="13" t="s">
        <v>28</v>
      </c>
      <c r="AX1290" s="13" t="s">
        <v>81</v>
      </c>
      <c r="AY1290" s="181" t="s">
        <v>222</v>
      </c>
    </row>
    <row r="1291" spans="2:65" s="1" customFormat="1" ht="16.5" customHeight="1">
      <c r="B1291" s="158"/>
      <c r="C1291" s="159" t="s">
        <v>1947</v>
      </c>
      <c r="D1291" s="159" t="s">
        <v>224</v>
      </c>
      <c r="E1291" s="160" t="s">
        <v>1948</v>
      </c>
      <c r="F1291" s="161" t="s">
        <v>1949</v>
      </c>
      <c r="G1291" s="162" t="s">
        <v>227</v>
      </c>
      <c r="H1291" s="163">
        <v>39.292999999999999</v>
      </c>
      <c r="I1291" s="164"/>
      <c r="J1291" s="163">
        <f>ROUND(I1291*H1291,3)</f>
        <v>0</v>
      </c>
      <c r="K1291" s="161" t="s">
        <v>0</v>
      </c>
      <c r="L1291" s="32"/>
      <c r="M1291" s="165" t="s">
        <v>0</v>
      </c>
      <c r="N1291" s="166" t="s">
        <v>39</v>
      </c>
      <c r="O1291" s="55"/>
      <c r="P1291" s="167">
        <f>O1291*H1291</f>
        <v>0</v>
      </c>
      <c r="Q1291" s="167">
        <v>5.0000000000000001E-4</v>
      </c>
      <c r="R1291" s="167">
        <f>Q1291*H1291</f>
        <v>1.9646500000000001E-2</v>
      </c>
      <c r="S1291" s="167">
        <v>0</v>
      </c>
      <c r="T1291" s="168">
        <f>S1291*H1291</f>
        <v>0</v>
      </c>
      <c r="AR1291" s="169" t="s">
        <v>312</v>
      </c>
      <c r="AT1291" s="169" t="s">
        <v>224</v>
      </c>
      <c r="AU1291" s="169" t="s">
        <v>88</v>
      </c>
      <c r="AY1291" s="17" t="s">
        <v>222</v>
      </c>
      <c r="BE1291" s="170">
        <f>IF(N1291="základná",J1291,0)</f>
        <v>0</v>
      </c>
      <c r="BF1291" s="170">
        <f>IF(N1291="znížená",J1291,0)</f>
        <v>0</v>
      </c>
      <c r="BG1291" s="170">
        <f>IF(N1291="zákl. prenesená",J1291,0)</f>
        <v>0</v>
      </c>
      <c r="BH1291" s="170">
        <f>IF(N1291="zníž. prenesená",J1291,0)</f>
        <v>0</v>
      </c>
      <c r="BI1291" s="170">
        <f>IF(N1291="nulová",J1291,0)</f>
        <v>0</v>
      </c>
      <c r="BJ1291" s="17" t="s">
        <v>88</v>
      </c>
      <c r="BK1291" s="171">
        <f>ROUND(I1291*H1291,3)</f>
        <v>0</v>
      </c>
      <c r="BL1291" s="17" t="s">
        <v>312</v>
      </c>
      <c r="BM1291" s="169" t="s">
        <v>1950</v>
      </c>
    </row>
    <row r="1292" spans="2:65" s="13" customFormat="1" ht="11.25">
      <c r="B1292" s="180"/>
      <c r="D1292" s="173" t="s">
        <v>231</v>
      </c>
      <c r="E1292" s="181" t="s">
        <v>0</v>
      </c>
      <c r="F1292" s="182" t="s">
        <v>130</v>
      </c>
      <c r="H1292" s="183">
        <v>39.292999999999999</v>
      </c>
      <c r="I1292" s="184"/>
      <c r="L1292" s="180"/>
      <c r="M1292" s="185"/>
      <c r="N1292" s="186"/>
      <c r="O1292" s="186"/>
      <c r="P1292" s="186"/>
      <c r="Q1292" s="186"/>
      <c r="R1292" s="186"/>
      <c r="S1292" s="186"/>
      <c r="T1292" s="187"/>
      <c r="AT1292" s="181" t="s">
        <v>231</v>
      </c>
      <c r="AU1292" s="181" t="s">
        <v>88</v>
      </c>
      <c r="AV1292" s="13" t="s">
        <v>88</v>
      </c>
      <c r="AW1292" s="13" t="s">
        <v>28</v>
      </c>
      <c r="AX1292" s="13" t="s">
        <v>81</v>
      </c>
      <c r="AY1292" s="181" t="s">
        <v>222</v>
      </c>
    </row>
    <row r="1293" spans="2:65" s="1" customFormat="1" ht="24" customHeight="1">
      <c r="B1293" s="158"/>
      <c r="C1293" s="159" t="s">
        <v>1951</v>
      </c>
      <c r="D1293" s="159" t="s">
        <v>224</v>
      </c>
      <c r="E1293" s="160" t="s">
        <v>1952</v>
      </c>
      <c r="F1293" s="161" t="s">
        <v>1953</v>
      </c>
      <c r="G1293" s="162" t="s">
        <v>1361</v>
      </c>
      <c r="H1293" s="164"/>
      <c r="I1293" s="164"/>
      <c r="J1293" s="163">
        <f>ROUND(I1293*H1293,3)</f>
        <v>0</v>
      </c>
      <c r="K1293" s="161" t="s">
        <v>228</v>
      </c>
      <c r="L1293" s="32"/>
      <c r="M1293" s="165" t="s">
        <v>0</v>
      </c>
      <c r="N1293" s="166" t="s">
        <v>39</v>
      </c>
      <c r="O1293" s="55"/>
      <c r="P1293" s="167">
        <f>O1293*H1293</f>
        <v>0</v>
      </c>
      <c r="Q1293" s="167">
        <v>0</v>
      </c>
      <c r="R1293" s="167">
        <f>Q1293*H1293</f>
        <v>0</v>
      </c>
      <c r="S1293" s="167">
        <v>0</v>
      </c>
      <c r="T1293" s="168">
        <f>S1293*H1293</f>
        <v>0</v>
      </c>
      <c r="AR1293" s="169" t="s">
        <v>312</v>
      </c>
      <c r="AT1293" s="169" t="s">
        <v>224</v>
      </c>
      <c r="AU1293" s="169" t="s">
        <v>88</v>
      </c>
      <c r="AY1293" s="17" t="s">
        <v>222</v>
      </c>
      <c r="BE1293" s="170">
        <f>IF(N1293="základná",J1293,0)</f>
        <v>0</v>
      </c>
      <c r="BF1293" s="170">
        <f>IF(N1293="znížená",J1293,0)</f>
        <v>0</v>
      </c>
      <c r="BG1293" s="170">
        <f>IF(N1293="zákl. prenesená",J1293,0)</f>
        <v>0</v>
      </c>
      <c r="BH1293" s="170">
        <f>IF(N1293="zníž. prenesená",J1293,0)</f>
        <v>0</v>
      </c>
      <c r="BI1293" s="170">
        <f>IF(N1293="nulová",J1293,0)</f>
        <v>0</v>
      </c>
      <c r="BJ1293" s="17" t="s">
        <v>88</v>
      </c>
      <c r="BK1293" s="171">
        <f>ROUND(I1293*H1293,3)</f>
        <v>0</v>
      </c>
      <c r="BL1293" s="17" t="s">
        <v>312</v>
      </c>
      <c r="BM1293" s="169" t="s">
        <v>1954</v>
      </c>
    </row>
    <row r="1294" spans="2:65" s="11" customFormat="1" ht="22.9" customHeight="1">
      <c r="B1294" s="145"/>
      <c r="D1294" s="146" t="s">
        <v>72</v>
      </c>
      <c r="E1294" s="156" t="s">
        <v>1955</v>
      </c>
      <c r="F1294" s="156" t="s">
        <v>1956</v>
      </c>
      <c r="I1294" s="148"/>
      <c r="J1294" s="157">
        <f>BK1294</f>
        <v>0</v>
      </c>
      <c r="L1294" s="145"/>
      <c r="M1294" s="150"/>
      <c r="N1294" s="151"/>
      <c r="O1294" s="151"/>
      <c r="P1294" s="152">
        <f>SUM(P1295:P1317)</f>
        <v>0</v>
      </c>
      <c r="Q1294" s="151"/>
      <c r="R1294" s="152">
        <f>SUM(R1295:R1317)</f>
        <v>1.8970799999999999E-2</v>
      </c>
      <c r="S1294" s="151"/>
      <c r="T1294" s="153">
        <f>SUM(T1295:T1317)</f>
        <v>0</v>
      </c>
      <c r="AR1294" s="146" t="s">
        <v>88</v>
      </c>
      <c r="AT1294" s="154" t="s">
        <v>72</v>
      </c>
      <c r="AU1294" s="154" t="s">
        <v>81</v>
      </c>
      <c r="AY1294" s="146" t="s">
        <v>222</v>
      </c>
      <c r="BK1294" s="155">
        <f>SUM(BK1295:BK1317)</f>
        <v>0</v>
      </c>
    </row>
    <row r="1295" spans="2:65" s="1" customFormat="1" ht="24" customHeight="1">
      <c r="B1295" s="158"/>
      <c r="C1295" s="159" t="s">
        <v>1957</v>
      </c>
      <c r="D1295" s="159" t="s">
        <v>224</v>
      </c>
      <c r="E1295" s="160" t="s">
        <v>1958</v>
      </c>
      <c r="F1295" s="161" t="s">
        <v>1959</v>
      </c>
      <c r="G1295" s="162" t="s">
        <v>227</v>
      </c>
      <c r="H1295" s="163">
        <v>5.2</v>
      </c>
      <c r="I1295" s="164"/>
      <c r="J1295" s="163">
        <f>ROUND(I1295*H1295,3)</f>
        <v>0</v>
      </c>
      <c r="K1295" s="161" t="s">
        <v>228</v>
      </c>
      <c r="L1295" s="32"/>
      <c r="M1295" s="165" t="s">
        <v>0</v>
      </c>
      <c r="N1295" s="166" t="s">
        <v>39</v>
      </c>
      <c r="O1295" s="55"/>
      <c r="P1295" s="167">
        <f>O1295*H1295</f>
        <v>0</v>
      </c>
      <c r="Q1295" s="167">
        <v>0</v>
      </c>
      <c r="R1295" s="167">
        <f>Q1295*H1295</f>
        <v>0</v>
      </c>
      <c r="S1295" s="167">
        <v>0</v>
      </c>
      <c r="T1295" s="168">
        <f>S1295*H1295</f>
        <v>0</v>
      </c>
      <c r="AR1295" s="169" t="s">
        <v>312</v>
      </c>
      <c r="AT1295" s="169" t="s">
        <v>224</v>
      </c>
      <c r="AU1295" s="169" t="s">
        <v>88</v>
      </c>
      <c r="AY1295" s="17" t="s">
        <v>222</v>
      </c>
      <c r="BE1295" s="170">
        <f>IF(N1295="základná",J1295,0)</f>
        <v>0</v>
      </c>
      <c r="BF1295" s="170">
        <f>IF(N1295="znížená",J1295,0)</f>
        <v>0</v>
      </c>
      <c r="BG1295" s="170">
        <f>IF(N1295="zákl. prenesená",J1295,0)</f>
        <v>0</v>
      </c>
      <c r="BH1295" s="170">
        <f>IF(N1295="zníž. prenesená",J1295,0)</f>
        <v>0</v>
      </c>
      <c r="BI1295" s="170">
        <f>IF(N1295="nulová",J1295,0)</f>
        <v>0</v>
      </c>
      <c r="BJ1295" s="17" t="s">
        <v>88</v>
      </c>
      <c r="BK1295" s="171">
        <f>ROUND(I1295*H1295,3)</f>
        <v>0</v>
      </c>
      <c r="BL1295" s="17" t="s">
        <v>312</v>
      </c>
      <c r="BM1295" s="169" t="s">
        <v>1960</v>
      </c>
    </row>
    <row r="1296" spans="2:65" s="12" customFormat="1" ht="11.25">
      <c r="B1296" s="172"/>
      <c r="D1296" s="173" t="s">
        <v>231</v>
      </c>
      <c r="E1296" s="174" t="s">
        <v>0</v>
      </c>
      <c r="F1296" s="175" t="s">
        <v>1961</v>
      </c>
      <c r="H1296" s="174" t="s">
        <v>0</v>
      </c>
      <c r="I1296" s="176"/>
      <c r="L1296" s="172"/>
      <c r="M1296" s="177"/>
      <c r="N1296" s="178"/>
      <c r="O1296" s="178"/>
      <c r="P1296" s="178"/>
      <c r="Q1296" s="178"/>
      <c r="R1296" s="178"/>
      <c r="S1296" s="178"/>
      <c r="T1296" s="179"/>
      <c r="AT1296" s="174" t="s">
        <v>231</v>
      </c>
      <c r="AU1296" s="174" t="s">
        <v>88</v>
      </c>
      <c r="AV1296" s="12" t="s">
        <v>81</v>
      </c>
      <c r="AW1296" s="12" t="s">
        <v>28</v>
      </c>
      <c r="AX1296" s="12" t="s">
        <v>73</v>
      </c>
      <c r="AY1296" s="174" t="s">
        <v>222</v>
      </c>
    </row>
    <row r="1297" spans="2:65" s="13" customFormat="1" ht="11.25">
      <c r="B1297" s="180"/>
      <c r="D1297" s="173" t="s">
        <v>231</v>
      </c>
      <c r="E1297" s="181" t="s">
        <v>0</v>
      </c>
      <c r="F1297" s="182" t="s">
        <v>1962</v>
      </c>
      <c r="H1297" s="183">
        <v>5.2</v>
      </c>
      <c r="I1297" s="184"/>
      <c r="L1297" s="180"/>
      <c r="M1297" s="185"/>
      <c r="N1297" s="186"/>
      <c r="O1297" s="186"/>
      <c r="P1297" s="186"/>
      <c r="Q1297" s="186"/>
      <c r="R1297" s="186"/>
      <c r="S1297" s="186"/>
      <c r="T1297" s="187"/>
      <c r="AT1297" s="181" t="s">
        <v>231</v>
      </c>
      <c r="AU1297" s="181" t="s">
        <v>88</v>
      </c>
      <c r="AV1297" s="13" t="s">
        <v>88</v>
      </c>
      <c r="AW1297" s="13" t="s">
        <v>28</v>
      </c>
      <c r="AX1297" s="13" t="s">
        <v>73</v>
      </c>
      <c r="AY1297" s="181" t="s">
        <v>222</v>
      </c>
    </row>
    <row r="1298" spans="2:65" s="15" customFormat="1" ht="11.25">
      <c r="B1298" s="205"/>
      <c r="D1298" s="173" t="s">
        <v>231</v>
      </c>
      <c r="E1298" s="206" t="s">
        <v>144</v>
      </c>
      <c r="F1298" s="207" t="s">
        <v>632</v>
      </c>
      <c r="H1298" s="208">
        <v>5.2</v>
      </c>
      <c r="I1298" s="209"/>
      <c r="L1298" s="205"/>
      <c r="M1298" s="210"/>
      <c r="N1298" s="211"/>
      <c r="O1298" s="211"/>
      <c r="P1298" s="211"/>
      <c r="Q1298" s="211"/>
      <c r="R1298" s="211"/>
      <c r="S1298" s="211"/>
      <c r="T1298" s="212"/>
      <c r="AT1298" s="206" t="s">
        <v>231</v>
      </c>
      <c r="AU1298" s="206" t="s">
        <v>88</v>
      </c>
      <c r="AV1298" s="15" t="s">
        <v>242</v>
      </c>
      <c r="AW1298" s="15" t="s">
        <v>28</v>
      </c>
      <c r="AX1298" s="15" t="s">
        <v>81</v>
      </c>
      <c r="AY1298" s="206" t="s">
        <v>222</v>
      </c>
    </row>
    <row r="1299" spans="2:65" s="1" customFormat="1" ht="24" customHeight="1">
      <c r="B1299" s="158"/>
      <c r="C1299" s="159" t="s">
        <v>1963</v>
      </c>
      <c r="D1299" s="159" t="s">
        <v>224</v>
      </c>
      <c r="E1299" s="160" t="s">
        <v>1964</v>
      </c>
      <c r="F1299" s="161" t="s">
        <v>1965</v>
      </c>
      <c r="G1299" s="162" t="s">
        <v>227</v>
      </c>
      <c r="H1299" s="163">
        <v>5.2</v>
      </c>
      <c r="I1299" s="164"/>
      <c r="J1299" s="163">
        <f>ROUND(I1299*H1299,3)</f>
        <v>0</v>
      </c>
      <c r="K1299" s="161" t="s">
        <v>228</v>
      </c>
      <c r="L1299" s="32"/>
      <c r="M1299" s="165" t="s">
        <v>0</v>
      </c>
      <c r="N1299" s="166" t="s">
        <v>39</v>
      </c>
      <c r="O1299" s="55"/>
      <c r="P1299" s="167">
        <f>O1299*H1299</f>
        <v>0</v>
      </c>
      <c r="Q1299" s="167">
        <v>1.6000000000000001E-4</v>
      </c>
      <c r="R1299" s="167">
        <f>Q1299*H1299</f>
        <v>8.3200000000000006E-4</v>
      </c>
      <c r="S1299" s="167">
        <v>0</v>
      </c>
      <c r="T1299" s="168">
        <f>S1299*H1299</f>
        <v>0</v>
      </c>
      <c r="AR1299" s="169" t="s">
        <v>312</v>
      </c>
      <c r="AT1299" s="169" t="s">
        <v>224</v>
      </c>
      <c r="AU1299" s="169" t="s">
        <v>88</v>
      </c>
      <c r="AY1299" s="17" t="s">
        <v>222</v>
      </c>
      <c r="BE1299" s="170">
        <f>IF(N1299="základná",J1299,0)</f>
        <v>0</v>
      </c>
      <c r="BF1299" s="170">
        <f>IF(N1299="znížená",J1299,0)</f>
        <v>0</v>
      </c>
      <c r="BG1299" s="170">
        <f>IF(N1299="zákl. prenesená",J1299,0)</f>
        <v>0</v>
      </c>
      <c r="BH1299" s="170">
        <f>IF(N1299="zníž. prenesená",J1299,0)</f>
        <v>0</v>
      </c>
      <c r="BI1299" s="170">
        <f>IF(N1299="nulová",J1299,0)</f>
        <v>0</v>
      </c>
      <c r="BJ1299" s="17" t="s">
        <v>88</v>
      </c>
      <c r="BK1299" s="171">
        <f>ROUND(I1299*H1299,3)</f>
        <v>0</v>
      </c>
      <c r="BL1299" s="17" t="s">
        <v>312</v>
      </c>
      <c r="BM1299" s="169" t="s">
        <v>1966</v>
      </c>
    </row>
    <row r="1300" spans="2:65" s="13" customFormat="1" ht="11.25">
      <c r="B1300" s="180"/>
      <c r="D1300" s="173" t="s">
        <v>231</v>
      </c>
      <c r="E1300" s="181" t="s">
        <v>0</v>
      </c>
      <c r="F1300" s="182" t="s">
        <v>144</v>
      </c>
      <c r="H1300" s="183">
        <v>5.2</v>
      </c>
      <c r="I1300" s="184"/>
      <c r="L1300" s="180"/>
      <c r="M1300" s="185"/>
      <c r="N1300" s="186"/>
      <c r="O1300" s="186"/>
      <c r="P1300" s="186"/>
      <c r="Q1300" s="186"/>
      <c r="R1300" s="186"/>
      <c r="S1300" s="186"/>
      <c r="T1300" s="187"/>
      <c r="AT1300" s="181" t="s">
        <v>231</v>
      </c>
      <c r="AU1300" s="181" t="s">
        <v>88</v>
      </c>
      <c r="AV1300" s="13" t="s">
        <v>88</v>
      </c>
      <c r="AW1300" s="13" t="s">
        <v>28</v>
      </c>
      <c r="AX1300" s="13" t="s">
        <v>81</v>
      </c>
      <c r="AY1300" s="181" t="s">
        <v>222</v>
      </c>
    </row>
    <row r="1301" spans="2:65" s="1" customFormat="1" ht="24" customHeight="1">
      <c r="B1301" s="158"/>
      <c r="C1301" s="159" t="s">
        <v>1967</v>
      </c>
      <c r="D1301" s="159" t="s">
        <v>224</v>
      </c>
      <c r="E1301" s="160" t="s">
        <v>1968</v>
      </c>
      <c r="F1301" s="161" t="s">
        <v>1969</v>
      </c>
      <c r="G1301" s="162" t="s">
        <v>227</v>
      </c>
      <c r="H1301" s="163">
        <v>5.2</v>
      </c>
      <c r="I1301" s="164"/>
      <c r="J1301" s="163">
        <f>ROUND(I1301*H1301,3)</f>
        <v>0</v>
      </c>
      <c r="K1301" s="161" t="s">
        <v>228</v>
      </c>
      <c r="L1301" s="32"/>
      <c r="M1301" s="165" t="s">
        <v>0</v>
      </c>
      <c r="N1301" s="166" t="s">
        <v>39</v>
      </c>
      <c r="O1301" s="55"/>
      <c r="P1301" s="167">
        <f>O1301*H1301</f>
        <v>0</v>
      </c>
      <c r="Q1301" s="167">
        <v>8.0000000000000007E-5</v>
      </c>
      <c r="R1301" s="167">
        <f>Q1301*H1301</f>
        <v>4.1600000000000003E-4</v>
      </c>
      <c r="S1301" s="167">
        <v>0</v>
      </c>
      <c r="T1301" s="168">
        <f>S1301*H1301</f>
        <v>0</v>
      </c>
      <c r="AR1301" s="169" t="s">
        <v>312</v>
      </c>
      <c r="AT1301" s="169" t="s">
        <v>224</v>
      </c>
      <c r="AU1301" s="169" t="s">
        <v>88</v>
      </c>
      <c r="AY1301" s="17" t="s">
        <v>222</v>
      </c>
      <c r="BE1301" s="170">
        <f>IF(N1301="základná",J1301,0)</f>
        <v>0</v>
      </c>
      <c r="BF1301" s="170">
        <f>IF(N1301="znížená",J1301,0)</f>
        <v>0</v>
      </c>
      <c r="BG1301" s="170">
        <f>IF(N1301="zákl. prenesená",J1301,0)</f>
        <v>0</v>
      </c>
      <c r="BH1301" s="170">
        <f>IF(N1301="zníž. prenesená",J1301,0)</f>
        <v>0</v>
      </c>
      <c r="BI1301" s="170">
        <f>IF(N1301="nulová",J1301,0)</f>
        <v>0</v>
      </c>
      <c r="BJ1301" s="17" t="s">
        <v>88</v>
      </c>
      <c r="BK1301" s="171">
        <f>ROUND(I1301*H1301,3)</f>
        <v>0</v>
      </c>
      <c r="BL1301" s="17" t="s">
        <v>312</v>
      </c>
      <c r="BM1301" s="169" t="s">
        <v>1970</v>
      </c>
    </row>
    <row r="1302" spans="2:65" s="13" customFormat="1" ht="11.25">
      <c r="B1302" s="180"/>
      <c r="D1302" s="173" t="s">
        <v>231</v>
      </c>
      <c r="E1302" s="181" t="s">
        <v>0</v>
      </c>
      <c r="F1302" s="182" t="s">
        <v>144</v>
      </c>
      <c r="H1302" s="183">
        <v>5.2</v>
      </c>
      <c r="I1302" s="184"/>
      <c r="L1302" s="180"/>
      <c r="M1302" s="185"/>
      <c r="N1302" s="186"/>
      <c r="O1302" s="186"/>
      <c r="P1302" s="186"/>
      <c r="Q1302" s="186"/>
      <c r="R1302" s="186"/>
      <c r="S1302" s="186"/>
      <c r="T1302" s="187"/>
      <c r="AT1302" s="181" t="s">
        <v>231</v>
      </c>
      <c r="AU1302" s="181" t="s">
        <v>88</v>
      </c>
      <c r="AV1302" s="13" t="s">
        <v>88</v>
      </c>
      <c r="AW1302" s="13" t="s">
        <v>28</v>
      </c>
      <c r="AX1302" s="13" t="s">
        <v>81</v>
      </c>
      <c r="AY1302" s="181" t="s">
        <v>222</v>
      </c>
    </row>
    <row r="1303" spans="2:65" s="1" customFormat="1" ht="24" customHeight="1">
      <c r="B1303" s="158"/>
      <c r="C1303" s="159" t="s">
        <v>1971</v>
      </c>
      <c r="D1303" s="159" t="s">
        <v>224</v>
      </c>
      <c r="E1303" s="160" t="s">
        <v>1972</v>
      </c>
      <c r="F1303" s="161" t="s">
        <v>1973</v>
      </c>
      <c r="G1303" s="162" t="s">
        <v>227</v>
      </c>
      <c r="H1303" s="163">
        <v>73.844999999999999</v>
      </c>
      <c r="I1303" s="164"/>
      <c r="J1303" s="163">
        <f>ROUND(I1303*H1303,3)</f>
        <v>0</v>
      </c>
      <c r="K1303" s="161" t="s">
        <v>228</v>
      </c>
      <c r="L1303" s="32"/>
      <c r="M1303" s="165" t="s">
        <v>0</v>
      </c>
      <c r="N1303" s="166" t="s">
        <v>39</v>
      </c>
      <c r="O1303" s="55"/>
      <c r="P1303" s="167">
        <f>O1303*H1303</f>
        <v>0</v>
      </c>
      <c r="Q1303" s="167">
        <v>2.4000000000000001E-4</v>
      </c>
      <c r="R1303" s="167">
        <f>Q1303*H1303</f>
        <v>1.77228E-2</v>
      </c>
      <c r="S1303" s="167">
        <v>0</v>
      </c>
      <c r="T1303" s="168">
        <f>S1303*H1303</f>
        <v>0</v>
      </c>
      <c r="AR1303" s="169" t="s">
        <v>312</v>
      </c>
      <c r="AT1303" s="169" t="s">
        <v>224</v>
      </c>
      <c r="AU1303" s="169" t="s">
        <v>88</v>
      </c>
      <c r="AY1303" s="17" t="s">
        <v>222</v>
      </c>
      <c r="BE1303" s="170">
        <f>IF(N1303="základná",J1303,0)</f>
        <v>0</v>
      </c>
      <c r="BF1303" s="170">
        <f>IF(N1303="znížená",J1303,0)</f>
        <v>0</v>
      </c>
      <c r="BG1303" s="170">
        <f>IF(N1303="zákl. prenesená",J1303,0)</f>
        <v>0</v>
      </c>
      <c r="BH1303" s="170">
        <f>IF(N1303="zníž. prenesená",J1303,0)</f>
        <v>0</v>
      </c>
      <c r="BI1303" s="170">
        <f>IF(N1303="nulová",J1303,0)</f>
        <v>0</v>
      </c>
      <c r="BJ1303" s="17" t="s">
        <v>88</v>
      </c>
      <c r="BK1303" s="171">
        <f>ROUND(I1303*H1303,3)</f>
        <v>0</v>
      </c>
      <c r="BL1303" s="17" t="s">
        <v>312</v>
      </c>
      <c r="BM1303" s="169" t="s">
        <v>1974</v>
      </c>
    </row>
    <row r="1304" spans="2:65" s="12" customFormat="1" ht="11.25">
      <c r="B1304" s="172"/>
      <c r="D1304" s="173" t="s">
        <v>231</v>
      </c>
      <c r="E1304" s="174" t="s">
        <v>0</v>
      </c>
      <c r="F1304" s="175" t="s">
        <v>1975</v>
      </c>
      <c r="H1304" s="174" t="s">
        <v>0</v>
      </c>
      <c r="I1304" s="176"/>
      <c r="L1304" s="172"/>
      <c r="M1304" s="177"/>
      <c r="N1304" s="178"/>
      <c r="O1304" s="178"/>
      <c r="P1304" s="178"/>
      <c r="Q1304" s="178"/>
      <c r="R1304" s="178"/>
      <c r="S1304" s="178"/>
      <c r="T1304" s="179"/>
      <c r="AT1304" s="174" t="s">
        <v>231</v>
      </c>
      <c r="AU1304" s="174" t="s">
        <v>88</v>
      </c>
      <c r="AV1304" s="12" t="s">
        <v>81</v>
      </c>
      <c r="AW1304" s="12" t="s">
        <v>28</v>
      </c>
      <c r="AX1304" s="12" t="s">
        <v>73</v>
      </c>
      <c r="AY1304" s="174" t="s">
        <v>222</v>
      </c>
    </row>
    <row r="1305" spans="2:65" s="13" customFormat="1" ht="11.25">
      <c r="B1305" s="180"/>
      <c r="D1305" s="173" t="s">
        <v>231</v>
      </c>
      <c r="E1305" s="181" t="s">
        <v>0</v>
      </c>
      <c r="F1305" s="182" t="s">
        <v>1976</v>
      </c>
      <c r="H1305" s="183">
        <v>2.4700000000000002</v>
      </c>
      <c r="I1305" s="184"/>
      <c r="L1305" s="180"/>
      <c r="M1305" s="185"/>
      <c r="N1305" s="186"/>
      <c r="O1305" s="186"/>
      <c r="P1305" s="186"/>
      <c r="Q1305" s="186"/>
      <c r="R1305" s="186"/>
      <c r="S1305" s="186"/>
      <c r="T1305" s="187"/>
      <c r="AT1305" s="181" t="s">
        <v>231</v>
      </c>
      <c r="AU1305" s="181" t="s">
        <v>88</v>
      </c>
      <c r="AV1305" s="13" t="s">
        <v>88</v>
      </c>
      <c r="AW1305" s="13" t="s">
        <v>28</v>
      </c>
      <c r="AX1305" s="13" t="s">
        <v>73</v>
      </c>
      <c r="AY1305" s="181" t="s">
        <v>222</v>
      </c>
    </row>
    <row r="1306" spans="2:65" s="13" customFormat="1" ht="11.25">
      <c r="B1306" s="180"/>
      <c r="D1306" s="173" t="s">
        <v>231</v>
      </c>
      <c r="E1306" s="181" t="s">
        <v>0</v>
      </c>
      <c r="F1306" s="182" t="s">
        <v>1977</v>
      </c>
      <c r="H1306" s="183">
        <v>1.1850000000000001</v>
      </c>
      <c r="I1306" s="184"/>
      <c r="L1306" s="180"/>
      <c r="M1306" s="185"/>
      <c r="N1306" s="186"/>
      <c r="O1306" s="186"/>
      <c r="P1306" s="186"/>
      <c r="Q1306" s="186"/>
      <c r="R1306" s="186"/>
      <c r="S1306" s="186"/>
      <c r="T1306" s="187"/>
      <c r="AT1306" s="181" t="s">
        <v>231</v>
      </c>
      <c r="AU1306" s="181" t="s">
        <v>88</v>
      </c>
      <c r="AV1306" s="13" t="s">
        <v>88</v>
      </c>
      <c r="AW1306" s="13" t="s">
        <v>28</v>
      </c>
      <c r="AX1306" s="13" t="s">
        <v>73</v>
      </c>
      <c r="AY1306" s="181" t="s">
        <v>222</v>
      </c>
    </row>
    <row r="1307" spans="2:65" s="13" customFormat="1" ht="11.25">
      <c r="B1307" s="180"/>
      <c r="D1307" s="173" t="s">
        <v>231</v>
      </c>
      <c r="E1307" s="181" t="s">
        <v>0</v>
      </c>
      <c r="F1307" s="182" t="s">
        <v>1978</v>
      </c>
      <c r="H1307" s="183">
        <v>1.135</v>
      </c>
      <c r="I1307" s="184"/>
      <c r="L1307" s="180"/>
      <c r="M1307" s="185"/>
      <c r="N1307" s="186"/>
      <c r="O1307" s="186"/>
      <c r="P1307" s="186"/>
      <c r="Q1307" s="186"/>
      <c r="R1307" s="186"/>
      <c r="S1307" s="186"/>
      <c r="T1307" s="187"/>
      <c r="AT1307" s="181" t="s">
        <v>231</v>
      </c>
      <c r="AU1307" s="181" t="s">
        <v>88</v>
      </c>
      <c r="AV1307" s="13" t="s">
        <v>88</v>
      </c>
      <c r="AW1307" s="13" t="s">
        <v>28</v>
      </c>
      <c r="AX1307" s="13" t="s">
        <v>73</v>
      </c>
      <c r="AY1307" s="181" t="s">
        <v>222</v>
      </c>
    </row>
    <row r="1308" spans="2:65" s="12" customFormat="1" ht="11.25">
      <c r="B1308" s="172"/>
      <c r="D1308" s="173" t="s">
        <v>231</v>
      </c>
      <c r="E1308" s="174" t="s">
        <v>0</v>
      </c>
      <c r="F1308" s="175" t="s">
        <v>1979</v>
      </c>
      <c r="H1308" s="174" t="s">
        <v>0</v>
      </c>
      <c r="I1308" s="176"/>
      <c r="L1308" s="172"/>
      <c r="M1308" s="177"/>
      <c r="N1308" s="178"/>
      <c r="O1308" s="178"/>
      <c r="P1308" s="178"/>
      <c r="Q1308" s="178"/>
      <c r="R1308" s="178"/>
      <c r="S1308" s="178"/>
      <c r="T1308" s="179"/>
      <c r="AT1308" s="174" t="s">
        <v>231</v>
      </c>
      <c r="AU1308" s="174" t="s">
        <v>88</v>
      </c>
      <c r="AV1308" s="12" t="s">
        <v>81</v>
      </c>
      <c r="AW1308" s="12" t="s">
        <v>28</v>
      </c>
      <c r="AX1308" s="12" t="s">
        <v>73</v>
      </c>
      <c r="AY1308" s="174" t="s">
        <v>222</v>
      </c>
    </row>
    <row r="1309" spans="2:65" s="13" customFormat="1" ht="11.25">
      <c r="B1309" s="180"/>
      <c r="D1309" s="173" t="s">
        <v>231</v>
      </c>
      <c r="E1309" s="181" t="s">
        <v>0</v>
      </c>
      <c r="F1309" s="182" t="s">
        <v>1980</v>
      </c>
      <c r="H1309" s="183">
        <v>29</v>
      </c>
      <c r="I1309" s="184"/>
      <c r="L1309" s="180"/>
      <c r="M1309" s="185"/>
      <c r="N1309" s="186"/>
      <c r="O1309" s="186"/>
      <c r="P1309" s="186"/>
      <c r="Q1309" s="186"/>
      <c r="R1309" s="186"/>
      <c r="S1309" s="186"/>
      <c r="T1309" s="187"/>
      <c r="AT1309" s="181" t="s">
        <v>231</v>
      </c>
      <c r="AU1309" s="181" t="s">
        <v>88</v>
      </c>
      <c r="AV1309" s="13" t="s">
        <v>88</v>
      </c>
      <c r="AW1309" s="13" t="s">
        <v>28</v>
      </c>
      <c r="AX1309" s="13" t="s">
        <v>73</v>
      </c>
      <c r="AY1309" s="181" t="s">
        <v>222</v>
      </c>
    </row>
    <row r="1310" spans="2:65" s="13" customFormat="1" ht="11.25">
      <c r="B1310" s="180"/>
      <c r="D1310" s="173" t="s">
        <v>231</v>
      </c>
      <c r="E1310" s="181" t="s">
        <v>0</v>
      </c>
      <c r="F1310" s="182" t="s">
        <v>1981</v>
      </c>
      <c r="H1310" s="183">
        <v>7.2</v>
      </c>
      <c r="I1310" s="184"/>
      <c r="L1310" s="180"/>
      <c r="M1310" s="185"/>
      <c r="N1310" s="186"/>
      <c r="O1310" s="186"/>
      <c r="P1310" s="186"/>
      <c r="Q1310" s="186"/>
      <c r="R1310" s="186"/>
      <c r="S1310" s="186"/>
      <c r="T1310" s="187"/>
      <c r="AT1310" s="181" t="s">
        <v>231</v>
      </c>
      <c r="AU1310" s="181" t="s">
        <v>88</v>
      </c>
      <c r="AV1310" s="13" t="s">
        <v>88</v>
      </c>
      <c r="AW1310" s="13" t="s">
        <v>28</v>
      </c>
      <c r="AX1310" s="13" t="s">
        <v>73</v>
      </c>
      <c r="AY1310" s="181" t="s">
        <v>222</v>
      </c>
    </row>
    <row r="1311" spans="2:65" s="13" customFormat="1" ht="11.25">
      <c r="B1311" s="180"/>
      <c r="D1311" s="173" t="s">
        <v>231</v>
      </c>
      <c r="E1311" s="181" t="s">
        <v>0</v>
      </c>
      <c r="F1311" s="182" t="s">
        <v>1982</v>
      </c>
      <c r="H1311" s="183">
        <v>4.5</v>
      </c>
      <c r="I1311" s="184"/>
      <c r="L1311" s="180"/>
      <c r="M1311" s="185"/>
      <c r="N1311" s="186"/>
      <c r="O1311" s="186"/>
      <c r="P1311" s="186"/>
      <c r="Q1311" s="186"/>
      <c r="R1311" s="186"/>
      <c r="S1311" s="186"/>
      <c r="T1311" s="187"/>
      <c r="AT1311" s="181" t="s">
        <v>231</v>
      </c>
      <c r="AU1311" s="181" t="s">
        <v>88</v>
      </c>
      <c r="AV1311" s="13" t="s">
        <v>88</v>
      </c>
      <c r="AW1311" s="13" t="s">
        <v>28</v>
      </c>
      <c r="AX1311" s="13" t="s">
        <v>73</v>
      </c>
      <c r="AY1311" s="181" t="s">
        <v>222</v>
      </c>
    </row>
    <row r="1312" spans="2:65" s="13" customFormat="1" ht="11.25">
      <c r="B1312" s="180"/>
      <c r="D1312" s="173" t="s">
        <v>231</v>
      </c>
      <c r="E1312" s="181" t="s">
        <v>0</v>
      </c>
      <c r="F1312" s="182" t="s">
        <v>1983</v>
      </c>
      <c r="H1312" s="183">
        <v>3.6</v>
      </c>
      <c r="I1312" s="184"/>
      <c r="L1312" s="180"/>
      <c r="M1312" s="185"/>
      <c r="N1312" s="186"/>
      <c r="O1312" s="186"/>
      <c r="P1312" s="186"/>
      <c r="Q1312" s="186"/>
      <c r="R1312" s="186"/>
      <c r="S1312" s="186"/>
      <c r="T1312" s="187"/>
      <c r="AT1312" s="181" t="s">
        <v>231</v>
      </c>
      <c r="AU1312" s="181" t="s">
        <v>88</v>
      </c>
      <c r="AV1312" s="13" t="s">
        <v>88</v>
      </c>
      <c r="AW1312" s="13" t="s">
        <v>28</v>
      </c>
      <c r="AX1312" s="13" t="s">
        <v>73</v>
      </c>
      <c r="AY1312" s="181" t="s">
        <v>222</v>
      </c>
    </row>
    <row r="1313" spans="2:65" s="13" customFormat="1" ht="11.25">
      <c r="B1313" s="180"/>
      <c r="D1313" s="173" t="s">
        <v>231</v>
      </c>
      <c r="E1313" s="181" t="s">
        <v>0</v>
      </c>
      <c r="F1313" s="182" t="s">
        <v>1984</v>
      </c>
      <c r="H1313" s="183">
        <v>1.44</v>
      </c>
      <c r="I1313" s="184"/>
      <c r="L1313" s="180"/>
      <c r="M1313" s="185"/>
      <c r="N1313" s="186"/>
      <c r="O1313" s="186"/>
      <c r="P1313" s="186"/>
      <c r="Q1313" s="186"/>
      <c r="R1313" s="186"/>
      <c r="S1313" s="186"/>
      <c r="T1313" s="187"/>
      <c r="AT1313" s="181" t="s">
        <v>231</v>
      </c>
      <c r="AU1313" s="181" t="s">
        <v>88</v>
      </c>
      <c r="AV1313" s="13" t="s">
        <v>88</v>
      </c>
      <c r="AW1313" s="13" t="s">
        <v>28</v>
      </c>
      <c r="AX1313" s="13" t="s">
        <v>73</v>
      </c>
      <c r="AY1313" s="181" t="s">
        <v>222</v>
      </c>
    </row>
    <row r="1314" spans="2:65" s="13" customFormat="1" ht="11.25">
      <c r="B1314" s="180"/>
      <c r="D1314" s="173" t="s">
        <v>231</v>
      </c>
      <c r="E1314" s="181" t="s">
        <v>0</v>
      </c>
      <c r="F1314" s="182" t="s">
        <v>1985</v>
      </c>
      <c r="H1314" s="183">
        <v>0.72</v>
      </c>
      <c r="I1314" s="184"/>
      <c r="L1314" s="180"/>
      <c r="M1314" s="185"/>
      <c r="N1314" s="186"/>
      <c r="O1314" s="186"/>
      <c r="P1314" s="186"/>
      <c r="Q1314" s="186"/>
      <c r="R1314" s="186"/>
      <c r="S1314" s="186"/>
      <c r="T1314" s="187"/>
      <c r="AT1314" s="181" t="s">
        <v>231</v>
      </c>
      <c r="AU1314" s="181" t="s">
        <v>88</v>
      </c>
      <c r="AV1314" s="13" t="s">
        <v>88</v>
      </c>
      <c r="AW1314" s="13" t="s">
        <v>28</v>
      </c>
      <c r="AX1314" s="13" t="s">
        <v>73</v>
      </c>
      <c r="AY1314" s="181" t="s">
        <v>222</v>
      </c>
    </row>
    <row r="1315" spans="2:65" s="13" customFormat="1" ht="11.25">
      <c r="B1315" s="180"/>
      <c r="D1315" s="173" t="s">
        <v>231</v>
      </c>
      <c r="E1315" s="181" t="s">
        <v>0</v>
      </c>
      <c r="F1315" s="182" t="s">
        <v>1986</v>
      </c>
      <c r="H1315" s="183">
        <v>11.795</v>
      </c>
      <c r="I1315" s="184"/>
      <c r="L1315" s="180"/>
      <c r="M1315" s="185"/>
      <c r="N1315" s="186"/>
      <c r="O1315" s="186"/>
      <c r="P1315" s="186"/>
      <c r="Q1315" s="186"/>
      <c r="R1315" s="186"/>
      <c r="S1315" s="186"/>
      <c r="T1315" s="187"/>
      <c r="AT1315" s="181" t="s">
        <v>231</v>
      </c>
      <c r="AU1315" s="181" t="s">
        <v>88</v>
      </c>
      <c r="AV1315" s="13" t="s">
        <v>88</v>
      </c>
      <c r="AW1315" s="13" t="s">
        <v>28</v>
      </c>
      <c r="AX1315" s="13" t="s">
        <v>73</v>
      </c>
      <c r="AY1315" s="181" t="s">
        <v>222</v>
      </c>
    </row>
    <row r="1316" spans="2:65" s="13" customFormat="1" ht="11.25">
      <c r="B1316" s="180"/>
      <c r="D1316" s="173" t="s">
        <v>231</v>
      </c>
      <c r="E1316" s="181" t="s">
        <v>0</v>
      </c>
      <c r="F1316" s="182" t="s">
        <v>1987</v>
      </c>
      <c r="H1316" s="183">
        <v>10.8</v>
      </c>
      <c r="I1316" s="184"/>
      <c r="L1316" s="180"/>
      <c r="M1316" s="185"/>
      <c r="N1316" s="186"/>
      <c r="O1316" s="186"/>
      <c r="P1316" s="186"/>
      <c r="Q1316" s="186"/>
      <c r="R1316" s="186"/>
      <c r="S1316" s="186"/>
      <c r="T1316" s="187"/>
      <c r="AT1316" s="181" t="s">
        <v>231</v>
      </c>
      <c r="AU1316" s="181" t="s">
        <v>88</v>
      </c>
      <c r="AV1316" s="13" t="s">
        <v>88</v>
      </c>
      <c r="AW1316" s="13" t="s">
        <v>28</v>
      </c>
      <c r="AX1316" s="13" t="s">
        <v>73</v>
      </c>
      <c r="AY1316" s="181" t="s">
        <v>222</v>
      </c>
    </row>
    <row r="1317" spans="2:65" s="14" customFormat="1" ht="11.25">
      <c r="B1317" s="188"/>
      <c r="D1317" s="173" t="s">
        <v>231</v>
      </c>
      <c r="E1317" s="189" t="s">
        <v>0</v>
      </c>
      <c r="F1317" s="190" t="s">
        <v>238</v>
      </c>
      <c r="H1317" s="191">
        <v>73.844999999999999</v>
      </c>
      <c r="I1317" s="192"/>
      <c r="L1317" s="188"/>
      <c r="M1317" s="193"/>
      <c r="N1317" s="194"/>
      <c r="O1317" s="194"/>
      <c r="P1317" s="194"/>
      <c r="Q1317" s="194"/>
      <c r="R1317" s="194"/>
      <c r="S1317" s="194"/>
      <c r="T1317" s="195"/>
      <c r="AT1317" s="189" t="s">
        <v>231</v>
      </c>
      <c r="AU1317" s="189" t="s">
        <v>88</v>
      </c>
      <c r="AV1317" s="14" t="s">
        <v>229</v>
      </c>
      <c r="AW1317" s="14" t="s">
        <v>28</v>
      </c>
      <c r="AX1317" s="14" t="s">
        <v>81</v>
      </c>
      <c r="AY1317" s="189" t="s">
        <v>222</v>
      </c>
    </row>
    <row r="1318" spans="2:65" s="11" customFormat="1" ht="22.9" customHeight="1">
      <c r="B1318" s="145"/>
      <c r="D1318" s="146" t="s">
        <v>72</v>
      </c>
      <c r="E1318" s="156" t="s">
        <v>1988</v>
      </c>
      <c r="F1318" s="156" t="s">
        <v>1989</v>
      </c>
      <c r="I1318" s="148"/>
      <c r="J1318" s="157">
        <f>BK1318</f>
        <v>0</v>
      </c>
      <c r="L1318" s="145"/>
      <c r="M1318" s="150"/>
      <c r="N1318" s="151"/>
      <c r="O1318" s="151"/>
      <c r="P1318" s="152">
        <f>SUM(P1319:P1327)</f>
        <v>0</v>
      </c>
      <c r="Q1318" s="151"/>
      <c r="R1318" s="152">
        <f>SUM(R1319:R1327)</f>
        <v>0.24983644000000002</v>
      </c>
      <c r="S1318" s="151"/>
      <c r="T1318" s="153">
        <f>SUM(T1319:T1327)</f>
        <v>0</v>
      </c>
      <c r="AR1318" s="146" t="s">
        <v>88</v>
      </c>
      <c r="AT1318" s="154" t="s">
        <v>72</v>
      </c>
      <c r="AU1318" s="154" t="s">
        <v>81</v>
      </c>
      <c r="AY1318" s="146" t="s">
        <v>222</v>
      </c>
      <c r="BK1318" s="155">
        <f>SUM(BK1319:BK1327)</f>
        <v>0</v>
      </c>
    </row>
    <row r="1319" spans="2:65" s="1" customFormat="1" ht="24" customHeight="1">
      <c r="B1319" s="158"/>
      <c r="C1319" s="159" t="s">
        <v>1990</v>
      </c>
      <c r="D1319" s="159" t="s">
        <v>224</v>
      </c>
      <c r="E1319" s="160" t="s">
        <v>1991</v>
      </c>
      <c r="F1319" s="161" t="s">
        <v>1992</v>
      </c>
      <c r="G1319" s="162" t="s">
        <v>227</v>
      </c>
      <c r="H1319" s="163">
        <v>805.92399999999998</v>
      </c>
      <c r="I1319" s="164"/>
      <c r="J1319" s="163">
        <f>ROUND(I1319*H1319,3)</f>
        <v>0</v>
      </c>
      <c r="K1319" s="161" t="s">
        <v>228</v>
      </c>
      <c r="L1319" s="32"/>
      <c r="M1319" s="165" t="s">
        <v>0</v>
      </c>
      <c r="N1319" s="166" t="s">
        <v>39</v>
      </c>
      <c r="O1319" s="55"/>
      <c r="P1319" s="167">
        <f>O1319*H1319</f>
        <v>0</v>
      </c>
      <c r="Q1319" s="167">
        <v>1E-4</v>
      </c>
      <c r="R1319" s="167">
        <f>Q1319*H1319</f>
        <v>8.0592400000000008E-2</v>
      </c>
      <c r="S1319" s="167">
        <v>0</v>
      </c>
      <c r="T1319" s="168">
        <f>S1319*H1319</f>
        <v>0</v>
      </c>
      <c r="AR1319" s="169" t="s">
        <v>312</v>
      </c>
      <c r="AT1319" s="169" t="s">
        <v>224</v>
      </c>
      <c r="AU1319" s="169" t="s">
        <v>88</v>
      </c>
      <c r="AY1319" s="17" t="s">
        <v>222</v>
      </c>
      <c r="BE1319" s="170">
        <f>IF(N1319="základná",J1319,0)</f>
        <v>0</v>
      </c>
      <c r="BF1319" s="170">
        <f>IF(N1319="znížená",J1319,0)</f>
        <v>0</v>
      </c>
      <c r="BG1319" s="170">
        <f>IF(N1319="zákl. prenesená",J1319,0)</f>
        <v>0</v>
      </c>
      <c r="BH1319" s="170">
        <f>IF(N1319="zníž. prenesená",J1319,0)</f>
        <v>0</v>
      </c>
      <c r="BI1319" s="170">
        <f>IF(N1319="nulová",J1319,0)</f>
        <v>0</v>
      </c>
      <c r="BJ1319" s="17" t="s">
        <v>88</v>
      </c>
      <c r="BK1319" s="171">
        <f>ROUND(I1319*H1319,3)</f>
        <v>0</v>
      </c>
      <c r="BL1319" s="17" t="s">
        <v>312</v>
      </c>
      <c r="BM1319" s="169" t="s">
        <v>1993</v>
      </c>
    </row>
    <row r="1320" spans="2:65" s="13" customFormat="1" ht="11.25">
      <c r="B1320" s="180"/>
      <c r="D1320" s="173" t="s">
        <v>231</v>
      </c>
      <c r="E1320" s="181" t="s">
        <v>0</v>
      </c>
      <c r="F1320" s="182" t="s">
        <v>163</v>
      </c>
      <c r="H1320" s="183">
        <v>219.55600000000001</v>
      </c>
      <c r="I1320" s="184"/>
      <c r="L1320" s="180"/>
      <c r="M1320" s="185"/>
      <c r="N1320" s="186"/>
      <c r="O1320" s="186"/>
      <c r="P1320" s="186"/>
      <c r="Q1320" s="186"/>
      <c r="R1320" s="186"/>
      <c r="S1320" s="186"/>
      <c r="T1320" s="187"/>
      <c r="AT1320" s="181" t="s">
        <v>231</v>
      </c>
      <c r="AU1320" s="181" t="s">
        <v>88</v>
      </c>
      <c r="AV1320" s="13" t="s">
        <v>88</v>
      </c>
      <c r="AW1320" s="13" t="s">
        <v>28</v>
      </c>
      <c r="AX1320" s="13" t="s">
        <v>73</v>
      </c>
      <c r="AY1320" s="181" t="s">
        <v>222</v>
      </c>
    </row>
    <row r="1321" spans="2:65" s="13" customFormat="1" ht="11.25">
      <c r="B1321" s="180"/>
      <c r="D1321" s="173" t="s">
        <v>231</v>
      </c>
      <c r="E1321" s="181" t="s">
        <v>0</v>
      </c>
      <c r="F1321" s="182" t="s">
        <v>162</v>
      </c>
      <c r="H1321" s="183">
        <v>99.45</v>
      </c>
      <c r="I1321" s="184"/>
      <c r="L1321" s="180"/>
      <c r="M1321" s="185"/>
      <c r="N1321" s="186"/>
      <c r="O1321" s="186"/>
      <c r="P1321" s="186"/>
      <c r="Q1321" s="186"/>
      <c r="R1321" s="186"/>
      <c r="S1321" s="186"/>
      <c r="T1321" s="187"/>
      <c r="AT1321" s="181" t="s">
        <v>231</v>
      </c>
      <c r="AU1321" s="181" t="s">
        <v>88</v>
      </c>
      <c r="AV1321" s="13" t="s">
        <v>88</v>
      </c>
      <c r="AW1321" s="13" t="s">
        <v>28</v>
      </c>
      <c r="AX1321" s="13" t="s">
        <v>73</v>
      </c>
      <c r="AY1321" s="181" t="s">
        <v>222</v>
      </c>
    </row>
    <row r="1322" spans="2:65" s="13" customFormat="1" ht="11.25">
      <c r="B1322" s="180"/>
      <c r="D1322" s="173" t="s">
        <v>231</v>
      </c>
      <c r="E1322" s="181" t="s">
        <v>0</v>
      </c>
      <c r="F1322" s="182" t="s">
        <v>158</v>
      </c>
      <c r="H1322" s="183">
        <v>343.459</v>
      </c>
      <c r="I1322" s="184"/>
      <c r="L1322" s="180"/>
      <c r="M1322" s="185"/>
      <c r="N1322" s="186"/>
      <c r="O1322" s="186"/>
      <c r="P1322" s="186"/>
      <c r="Q1322" s="186"/>
      <c r="R1322" s="186"/>
      <c r="S1322" s="186"/>
      <c r="T1322" s="187"/>
      <c r="AT1322" s="181" t="s">
        <v>231</v>
      </c>
      <c r="AU1322" s="181" t="s">
        <v>88</v>
      </c>
      <c r="AV1322" s="13" t="s">
        <v>88</v>
      </c>
      <c r="AW1322" s="13" t="s">
        <v>28</v>
      </c>
      <c r="AX1322" s="13" t="s">
        <v>73</v>
      </c>
      <c r="AY1322" s="181" t="s">
        <v>222</v>
      </c>
    </row>
    <row r="1323" spans="2:65" s="13" customFormat="1" ht="11.25">
      <c r="B1323" s="180"/>
      <c r="D1323" s="173" t="s">
        <v>231</v>
      </c>
      <c r="E1323" s="181" t="s">
        <v>0</v>
      </c>
      <c r="F1323" s="182" t="s">
        <v>156</v>
      </c>
      <c r="H1323" s="183">
        <v>182.75200000000001</v>
      </c>
      <c r="I1323" s="184"/>
      <c r="L1323" s="180"/>
      <c r="M1323" s="185"/>
      <c r="N1323" s="186"/>
      <c r="O1323" s="186"/>
      <c r="P1323" s="186"/>
      <c r="Q1323" s="186"/>
      <c r="R1323" s="186"/>
      <c r="S1323" s="186"/>
      <c r="T1323" s="187"/>
      <c r="AT1323" s="181" t="s">
        <v>231</v>
      </c>
      <c r="AU1323" s="181" t="s">
        <v>88</v>
      </c>
      <c r="AV1323" s="13" t="s">
        <v>88</v>
      </c>
      <c r="AW1323" s="13" t="s">
        <v>28</v>
      </c>
      <c r="AX1323" s="13" t="s">
        <v>73</v>
      </c>
      <c r="AY1323" s="181" t="s">
        <v>222</v>
      </c>
    </row>
    <row r="1324" spans="2:65" s="13" customFormat="1" ht="11.25">
      <c r="B1324" s="180"/>
      <c r="D1324" s="173" t="s">
        <v>231</v>
      </c>
      <c r="E1324" s="181" t="s">
        <v>0</v>
      </c>
      <c r="F1324" s="182" t="s">
        <v>1994</v>
      </c>
      <c r="H1324" s="183">
        <v>-39.292999999999999</v>
      </c>
      <c r="I1324" s="184"/>
      <c r="L1324" s="180"/>
      <c r="M1324" s="185"/>
      <c r="N1324" s="186"/>
      <c r="O1324" s="186"/>
      <c r="P1324" s="186"/>
      <c r="Q1324" s="186"/>
      <c r="R1324" s="186"/>
      <c r="S1324" s="186"/>
      <c r="T1324" s="187"/>
      <c r="AT1324" s="181" t="s">
        <v>231</v>
      </c>
      <c r="AU1324" s="181" t="s">
        <v>88</v>
      </c>
      <c r="AV1324" s="13" t="s">
        <v>88</v>
      </c>
      <c r="AW1324" s="13" t="s">
        <v>28</v>
      </c>
      <c r="AX1324" s="13" t="s">
        <v>73</v>
      </c>
      <c r="AY1324" s="181" t="s">
        <v>222</v>
      </c>
    </row>
    <row r="1325" spans="2:65" s="14" customFormat="1" ht="11.25">
      <c r="B1325" s="188"/>
      <c r="D1325" s="173" t="s">
        <v>231</v>
      </c>
      <c r="E1325" s="189" t="s">
        <v>128</v>
      </c>
      <c r="F1325" s="190" t="s">
        <v>238</v>
      </c>
      <c r="H1325" s="191">
        <v>805.92399999999998</v>
      </c>
      <c r="I1325" s="192"/>
      <c r="L1325" s="188"/>
      <c r="M1325" s="193"/>
      <c r="N1325" s="194"/>
      <c r="O1325" s="194"/>
      <c r="P1325" s="194"/>
      <c r="Q1325" s="194"/>
      <c r="R1325" s="194"/>
      <c r="S1325" s="194"/>
      <c r="T1325" s="195"/>
      <c r="AT1325" s="189" t="s">
        <v>231</v>
      </c>
      <c r="AU1325" s="189" t="s">
        <v>88</v>
      </c>
      <c r="AV1325" s="14" t="s">
        <v>229</v>
      </c>
      <c r="AW1325" s="14" t="s">
        <v>28</v>
      </c>
      <c r="AX1325" s="14" t="s">
        <v>81</v>
      </c>
      <c r="AY1325" s="189" t="s">
        <v>222</v>
      </c>
    </row>
    <row r="1326" spans="2:65" s="1" customFormat="1" ht="36" customHeight="1">
      <c r="B1326" s="158"/>
      <c r="C1326" s="159" t="s">
        <v>1995</v>
      </c>
      <c r="D1326" s="159" t="s">
        <v>224</v>
      </c>
      <c r="E1326" s="160" t="s">
        <v>1996</v>
      </c>
      <c r="F1326" s="161" t="s">
        <v>1997</v>
      </c>
      <c r="G1326" s="162" t="s">
        <v>227</v>
      </c>
      <c r="H1326" s="163">
        <v>805.92399999999998</v>
      </c>
      <c r="I1326" s="164"/>
      <c r="J1326" s="163">
        <f>ROUND(I1326*H1326,3)</f>
        <v>0</v>
      </c>
      <c r="K1326" s="161" t="s">
        <v>228</v>
      </c>
      <c r="L1326" s="32"/>
      <c r="M1326" s="165" t="s">
        <v>0</v>
      </c>
      <c r="N1326" s="166" t="s">
        <v>39</v>
      </c>
      <c r="O1326" s="55"/>
      <c r="P1326" s="167">
        <f>O1326*H1326</f>
        <v>0</v>
      </c>
      <c r="Q1326" s="167">
        <v>2.1000000000000001E-4</v>
      </c>
      <c r="R1326" s="167">
        <f>Q1326*H1326</f>
        <v>0.16924404000000001</v>
      </c>
      <c r="S1326" s="167">
        <v>0</v>
      </c>
      <c r="T1326" s="168">
        <f>S1326*H1326</f>
        <v>0</v>
      </c>
      <c r="AR1326" s="169" t="s">
        <v>312</v>
      </c>
      <c r="AT1326" s="169" t="s">
        <v>224</v>
      </c>
      <c r="AU1326" s="169" t="s">
        <v>88</v>
      </c>
      <c r="AY1326" s="17" t="s">
        <v>222</v>
      </c>
      <c r="BE1326" s="170">
        <f>IF(N1326="základná",J1326,0)</f>
        <v>0</v>
      </c>
      <c r="BF1326" s="170">
        <f>IF(N1326="znížená",J1326,0)</f>
        <v>0</v>
      </c>
      <c r="BG1326" s="170">
        <f>IF(N1326="zákl. prenesená",J1326,0)</f>
        <v>0</v>
      </c>
      <c r="BH1326" s="170">
        <f>IF(N1326="zníž. prenesená",J1326,0)</f>
        <v>0</v>
      </c>
      <c r="BI1326" s="170">
        <f>IF(N1326="nulová",J1326,0)</f>
        <v>0</v>
      </c>
      <c r="BJ1326" s="17" t="s">
        <v>88</v>
      </c>
      <c r="BK1326" s="171">
        <f>ROUND(I1326*H1326,3)</f>
        <v>0</v>
      </c>
      <c r="BL1326" s="17" t="s">
        <v>312</v>
      </c>
      <c r="BM1326" s="169" t="s">
        <v>1998</v>
      </c>
    </row>
    <row r="1327" spans="2:65" s="13" customFormat="1" ht="11.25">
      <c r="B1327" s="180"/>
      <c r="D1327" s="173" t="s">
        <v>231</v>
      </c>
      <c r="E1327" s="181" t="s">
        <v>0</v>
      </c>
      <c r="F1327" s="182" t="s">
        <v>128</v>
      </c>
      <c r="H1327" s="183">
        <v>805.92399999999998</v>
      </c>
      <c r="I1327" s="184"/>
      <c r="L1327" s="180"/>
      <c r="M1327" s="185"/>
      <c r="N1327" s="186"/>
      <c r="O1327" s="186"/>
      <c r="P1327" s="186"/>
      <c r="Q1327" s="186"/>
      <c r="R1327" s="186"/>
      <c r="S1327" s="186"/>
      <c r="T1327" s="187"/>
      <c r="AT1327" s="181" t="s">
        <v>231</v>
      </c>
      <c r="AU1327" s="181" t="s">
        <v>88</v>
      </c>
      <c r="AV1327" s="13" t="s">
        <v>88</v>
      </c>
      <c r="AW1327" s="13" t="s">
        <v>28</v>
      </c>
      <c r="AX1327" s="13" t="s">
        <v>81</v>
      </c>
      <c r="AY1327" s="181" t="s">
        <v>222</v>
      </c>
    </row>
    <row r="1328" spans="2:65" s="11" customFormat="1" ht="25.9" customHeight="1">
      <c r="B1328" s="145"/>
      <c r="D1328" s="146" t="s">
        <v>72</v>
      </c>
      <c r="E1328" s="147" t="s">
        <v>301</v>
      </c>
      <c r="F1328" s="147" t="s">
        <v>1999</v>
      </c>
      <c r="I1328" s="148"/>
      <c r="J1328" s="149">
        <f>BK1328</f>
        <v>0</v>
      </c>
      <c r="L1328" s="145"/>
      <c r="M1328" s="150"/>
      <c r="N1328" s="151"/>
      <c r="O1328" s="151"/>
      <c r="P1328" s="152">
        <f>P1329+P1331</f>
        <v>0</v>
      </c>
      <c r="Q1328" s="151"/>
      <c r="R1328" s="152">
        <f>R1329+R1331</f>
        <v>0</v>
      </c>
      <c r="S1328" s="151"/>
      <c r="T1328" s="153">
        <f>T1329+T1331</f>
        <v>0</v>
      </c>
      <c r="AR1328" s="146" t="s">
        <v>242</v>
      </c>
      <c r="AT1328" s="154" t="s">
        <v>72</v>
      </c>
      <c r="AU1328" s="154" t="s">
        <v>73</v>
      </c>
      <c r="AY1328" s="146" t="s">
        <v>222</v>
      </c>
      <c r="BK1328" s="155">
        <f>BK1329+BK1331</f>
        <v>0</v>
      </c>
    </row>
    <row r="1329" spans="2:65" s="11" customFormat="1" ht="22.9" customHeight="1">
      <c r="B1329" s="145"/>
      <c r="D1329" s="146" t="s">
        <v>72</v>
      </c>
      <c r="E1329" s="156" t="s">
        <v>2000</v>
      </c>
      <c r="F1329" s="156" t="s">
        <v>2001</v>
      </c>
      <c r="I1329" s="148"/>
      <c r="J1329" s="157">
        <f>BK1329</f>
        <v>0</v>
      </c>
      <c r="L1329" s="145"/>
      <c r="M1329" s="150"/>
      <c r="N1329" s="151"/>
      <c r="O1329" s="151"/>
      <c r="P1329" s="152">
        <f>P1330</f>
        <v>0</v>
      </c>
      <c r="Q1329" s="151"/>
      <c r="R1329" s="152">
        <f>R1330</f>
        <v>0</v>
      </c>
      <c r="S1329" s="151"/>
      <c r="T1329" s="153">
        <f>T1330</f>
        <v>0</v>
      </c>
      <c r="AR1329" s="146" t="s">
        <v>242</v>
      </c>
      <c r="AT1329" s="154" t="s">
        <v>72</v>
      </c>
      <c r="AU1329" s="154" t="s">
        <v>81</v>
      </c>
      <c r="AY1329" s="146" t="s">
        <v>222</v>
      </c>
      <c r="BK1329" s="155">
        <f>BK1330</f>
        <v>0</v>
      </c>
    </row>
    <row r="1330" spans="2:65" s="1" customFormat="1" ht="24" customHeight="1">
      <c r="B1330" s="158"/>
      <c r="C1330" s="159" t="s">
        <v>2002</v>
      </c>
      <c r="D1330" s="159" t="s">
        <v>224</v>
      </c>
      <c r="E1330" s="160" t="s">
        <v>2003</v>
      </c>
      <c r="F1330" s="161" t="s">
        <v>2004</v>
      </c>
      <c r="G1330" s="162" t="s">
        <v>1863</v>
      </c>
      <c r="H1330" s="163">
        <v>1</v>
      </c>
      <c r="I1330" s="164"/>
      <c r="J1330" s="163">
        <f>ROUND(I1330*H1330,3)</f>
        <v>0</v>
      </c>
      <c r="K1330" s="161" t="s">
        <v>0</v>
      </c>
      <c r="L1330" s="32"/>
      <c r="M1330" s="165" t="s">
        <v>0</v>
      </c>
      <c r="N1330" s="166" t="s">
        <v>39</v>
      </c>
      <c r="O1330" s="55"/>
      <c r="P1330" s="167">
        <f>O1330*H1330</f>
        <v>0</v>
      </c>
      <c r="Q1330" s="167">
        <v>0</v>
      </c>
      <c r="R1330" s="167">
        <f>Q1330*H1330</f>
        <v>0</v>
      </c>
      <c r="S1330" s="167">
        <v>0</v>
      </c>
      <c r="T1330" s="168">
        <f>S1330*H1330</f>
        <v>0</v>
      </c>
      <c r="AR1330" s="169" t="s">
        <v>605</v>
      </c>
      <c r="AT1330" s="169" t="s">
        <v>224</v>
      </c>
      <c r="AU1330" s="169" t="s">
        <v>88</v>
      </c>
      <c r="AY1330" s="17" t="s">
        <v>222</v>
      </c>
      <c r="BE1330" s="170">
        <f>IF(N1330="základná",J1330,0)</f>
        <v>0</v>
      </c>
      <c r="BF1330" s="170">
        <f>IF(N1330="znížená",J1330,0)</f>
        <v>0</v>
      </c>
      <c r="BG1330" s="170">
        <f>IF(N1330="zákl. prenesená",J1330,0)</f>
        <v>0</v>
      </c>
      <c r="BH1330" s="170">
        <f>IF(N1330="zníž. prenesená",J1330,0)</f>
        <v>0</v>
      </c>
      <c r="BI1330" s="170">
        <f>IF(N1330="nulová",J1330,0)</f>
        <v>0</v>
      </c>
      <c r="BJ1330" s="17" t="s">
        <v>88</v>
      </c>
      <c r="BK1330" s="171">
        <f>ROUND(I1330*H1330,3)</f>
        <v>0</v>
      </c>
      <c r="BL1330" s="17" t="s">
        <v>605</v>
      </c>
      <c r="BM1330" s="169" t="s">
        <v>2005</v>
      </c>
    </row>
    <row r="1331" spans="2:65" s="11" customFormat="1" ht="22.9" customHeight="1">
      <c r="B1331" s="145"/>
      <c r="D1331" s="146" t="s">
        <v>72</v>
      </c>
      <c r="E1331" s="156" t="s">
        <v>2006</v>
      </c>
      <c r="F1331" s="156" t="s">
        <v>2007</v>
      </c>
      <c r="I1331" s="148"/>
      <c r="J1331" s="157">
        <f>BK1331</f>
        <v>0</v>
      </c>
      <c r="L1331" s="145"/>
      <c r="M1331" s="150"/>
      <c r="N1331" s="151"/>
      <c r="O1331" s="151"/>
      <c r="P1331" s="152">
        <f>SUM(P1332:P1344)</f>
        <v>0</v>
      </c>
      <c r="Q1331" s="151"/>
      <c r="R1331" s="152">
        <f>SUM(R1332:R1344)</f>
        <v>0</v>
      </c>
      <c r="S1331" s="151"/>
      <c r="T1331" s="153">
        <f>SUM(T1332:T1344)</f>
        <v>0</v>
      </c>
      <c r="AR1331" s="146" t="s">
        <v>242</v>
      </c>
      <c r="AT1331" s="154" t="s">
        <v>72</v>
      </c>
      <c r="AU1331" s="154" t="s">
        <v>81</v>
      </c>
      <c r="AY1331" s="146" t="s">
        <v>222</v>
      </c>
      <c r="BK1331" s="155">
        <f>SUM(BK1332:BK1344)</f>
        <v>0</v>
      </c>
    </row>
    <row r="1332" spans="2:65" s="1" customFormat="1" ht="16.5" customHeight="1">
      <c r="B1332" s="158"/>
      <c r="C1332" s="159" t="s">
        <v>2008</v>
      </c>
      <c r="D1332" s="159" t="s">
        <v>224</v>
      </c>
      <c r="E1332" s="160" t="s">
        <v>2009</v>
      </c>
      <c r="F1332" s="161" t="s">
        <v>2010</v>
      </c>
      <c r="G1332" s="162" t="s">
        <v>484</v>
      </c>
      <c r="H1332" s="163">
        <v>105</v>
      </c>
      <c r="I1332" s="164"/>
      <c r="J1332" s="163">
        <f t="shared" ref="J1332:J1344" si="0">ROUND(I1332*H1332,3)</f>
        <v>0</v>
      </c>
      <c r="K1332" s="161" t="s">
        <v>0</v>
      </c>
      <c r="L1332" s="32"/>
      <c r="M1332" s="165" t="s">
        <v>0</v>
      </c>
      <c r="N1332" s="166" t="s">
        <v>39</v>
      </c>
      <c r="O1332" s="55"/>
      <c r="P1332" s="167">
        <f t="shared" ref="P1332:P1344" si="1">O1332*H1332</f>
        <v>0</v>
      </c>
      <c r="Q1332" s="167">
        <v>0</v>
      </c>
      <c r="R1332" s="167">
        <f t="shared" ref="R1332:R1344" si="2">Q1332*H1332</f>
        <v>0</v>
      </c>
      <c r="S1332" s="167">
        <v>0</v>
      </c>
      <c r="T1332" s="168">
        <f t="shared" ref="T1332:T1344" si="3">S1332*H1332</f>
        <v>0</v>
      </c>
      <c r="AR1332" s="169" t="s">
        <v>605</v>
      </c>
      <c r="AT1332" s="169" t="s">
        <v>224</v>
      </c>
      <c r="AU1332" s="169" t="s">
        <v>88</v>
      </c>
      <c r="AY1332" s="17" t="s">
        <v>222</v>
      </c>
      <c r="BE1332" s="170">
        <f t="shared" ref="BE1332:BE1344" si="4">IF(N1332="základná",J1332,0)</f>
        <v>0</v>
      </c>
      <c r="BF1332" s="170">
        <f t="shared" ref="BF1332:BF1344" si="5">IF(N1332="znížená",J1332,0)</f>
        <v>0</v>
      </c>
      <c r="BG1332" s="170">
        <f t="shared" ref="BG1332:BG1344" si="6">IF(N1332="zákl. prenesená",J1332,0)</f>
        <v>0</v>
      </c>
      <c r="BH1332" s="170">
        <f t="shared" ref="BH1332:BH1344" si="7">IF(N1332="zníž. prenesená",J1332,0)</f>
        <v>0</v>
      </c>
      <c r="BI1332" s="170">
        <f t="shared" ref="BI1332:BI1344" si="8">IF(N1332="nulová",J1332,0)</f>
        <v>0</v>
      </c>
      <c r="BJ1332" s="17" t="s">
        <v>88</v>
      </c>
      <c r="BK1332" s="171">
        <f t="shared" ref="BK1332:BK1344" si="9">ROUND(I1332*H1332,3)</f>
        <v>0</v>
      </c>
      <c r="BL1332" s="17" t="s">
        <v>605</v>
      </c>
      <c r="BM1332" s="169" t="s">
        <v>2011</v>
      </c>
    </row>
    <row r="1333" spans="2:65" s="1" customFormat="1" ht="16.5" customHeight="1">
      <c r="B1333" s="158"/>
      <c r="C1333" s="159" t="s">
        <v>2012</v>
      </c>
      <c r="D1333" s="159" t="s">
        <v>224</v>
      </c>
      <c r="E1333" s="160" t="s">
        <v>1356</v>
      </c>
      <c r="F1333" s="161" t="s">
        <v>2013</v>
      </c>
      <c r="G1333" s="162" t="s">
        <v>484</v>
      </c>
      <c r="H1333" s="163">
        <v>45</v>
      </c>
      <c r="I1333" s="164"/>
      <c r="J1333" s="163">
        <f t="shared" si="0"/>
        <v>0</v>
      </c>
      <c r="K1333" s="161" t="s">
        <v>0</v>
      </c>
      <c r="L1333" s="32"/>
      <c r="M1333" s="165" t="s">
        <v>0</v>
      </c>
      <c r="N1333" s="166" t="s">
        <v>39</v>
      </c>
      <c r="O1333" s="55"/>
      <c r="P1333" s="167">
        <f t="shared" si="1"/>
        <v>0</v>
      </c>
      <c r="Q1333" s="167">
        <v>0</v>
      </c>
      <c r="R1333" s="167">
        <f t="shared" si="2"/>
        <v>0</v>
      </c>
      <c r="S1333" s="167">
        <v>0</v>
      </c>
      <c r="T1333" s="168">
        <f t="shared" si="3"/>
        <v>0</v>
      </c>
      <c r="AR1333" s="169" t="s">
        <v>605</v>
      </c>
      <c r="AT1333" s="169" t="s">
        <v>224</v>
      </c>
      <c r="AU1333" s="169" t="s">
        <v>88</v>
      </c>
      <c r="AY1333" s="17" t="s">
        <v>222</v>
      </c>
      <c r="BE1333" s="170">
        <f t="shared" si="4"/>
        <v>0</v>
      </c>
      <c r="BF1333" s="170">
        <f t="shared" si="5"/>
        <v>0</v>
      </c>
      <c r="BG1333" s="170">
        <f t="shared" si="6"/>
        <v>0</v>
      </c>
      <c r="BH1333" s="170">
        <f t="shared" si="7"/>
        <v>0</v>
      </c>
      <c r="BI1333" s="170">
        <f t="shared" si="8"/>
        <v>0</v>
      </c>
      <c r="BJ1333" s="17" t="s">
        <v>88</v>
      </c>
      <c r="BK1333" s="171">
        <f t="shared" si="9"/>
        <v>0</v>
      </c>
      <c r="BL1333" s="17" t="s">
        <v>605</v>
      </c>
      <c r="BM1333" s="169" t="s">
        <v>2014</v>
      </c>
    </row>
    <row r="1334" spans="2:65" s="1" customFormat="1" ht="16.5" customHeight="1">
      <c r="B1334" s="158"/>
      <c r="C1334" s="159" t="s">
        <v>2015</v>
      </c>
      <c r="D1334" s="159" t="s">
        <v>224</v>
      </c>
      <c r="E1334" s="160" t="s">
        <v>2016</v>
      </c>
      <c r="F1334" s="161" t="s">
        <v>2017</v>
      </c>
      <c r="G1334" s="162" t="s">
        <v>400</v>
      </c>
      <c r="H1334" s="163">
        <v>1</v>
      </c>
      <c r="I1334" s="164"/>
      <c r="J1334" s="163">
        <f t="shared" si="0"/>
        <v>0</v>
      </c>
      <c r="K1334" s="161" t="s">
        <v>0</v>
      </c>
      <c r="L1334" s="32"/>
      <c r="M1334" s="165" t="s">
        <v>0</v>
      </c>
      <c r="N1334" s="166" t="s">
        <v>39</v>
      </c>
      <c r="O1334" s="55"/>
      <c r="P1334" s="167">
        <f t="shared" si="1"/>
        <v>0</v>
      </c>
      <c r="Q1334" s="167">
        <v>0</v>
      </c>
      <c r="R1334" s="167">
        <f t="shared" si="2"/>
        <v>0</v>
      </c>
      <c r="S1334" s="167">
        <v>0</v>
      </c>
      <c r="T1334" s="168">
        <f t="shared" si="3"/>
        <v>0</v>
      </c>
      <c r="AR1334" s="169" t="s">
        <v>605</v>
      </c>
      <c r="AT1334" s="169" t="s">
        <v>224</v>
      </c>
      <c r="AU1334" s="169" t="s">
        <v>88</v>
      </c>
      <c r="AY1334" s="17" t="s">
        <v>222</v>
      </c>
      <c r="BE1334" s="170">
        <f t="shared" si="4"/>
        <v>0</v>
      </c>
      <c r="BF1334" s="170">
        <f t="shared" si="5"/>
        <v>0</v>
      </c>
      <c r="BG1334" s="170">
        <f t="shared" si="6"/>
        <v>0</v>
      </c>
      <c r="BH1334" s="170">
        <f t="shared" si="7"/>
        <v>0</v>
      </c>
      <c r="BI1334" s="170">
        <f t="shared" si="8"/>
        <v>0</v>
      </c>
      <c r="BJ1334" s="17" t="s">
        <v>88</v>
      </c>
      <c r="BK1334" s="171">
        <f t="shared" si="9"/>
        <v>0</v>
      </c>
      <c r="BL1334" s="17" t="s">
        <v>605</v>
      </c>
      <c r="BM1334" s="169" t="s">
        <v>2018</v>
      </c>
    </row>
    <row r="1335" spans="2:65" s="1" customFormat="1" ht="16.5" customHeight="1">
      <c r="B1335" s="158"/>
      <c r="C1335" s="159" t="s">
        <v>2019</v>
      </c>
      <c r="D1335" s="159" t="s">
        <v>224</v>
      </c>
      <c r="E1335" s="160" t="s">
        <v>295</v>
      </c>
      <c r="F1335" s="161" t="s">
        <v>2020</v>
      </c>
      <c r="G1335" s="162" t="s">
        <v>400</v>
      </c>
      <c r="H1335" s="163">
        <v>1</v>
      </c>
      <c r="I1335" s="164"/>
      <c r="J1335" s="163">
        <f t="shared" si="0"/>
        <v>0</v>
      </c>
      <c r="K1335" s="161" t="s">
        <v>0</v>
      </c>
      <c r="L1335" s="32"/>
      <c r="M1335" s="165" t="s">
        <v>0</v>
      </c>
      <c r="N1335" s="166" t="s">
        <v>39</v>
      </c>
      <c r="O1335" s="55"/>
      <c r="P1335" s="167">
        <f t="shared" si="1"/>
        <v>0</v>
      </c>
      <c r="Q1335" s="167">
        <v>0</v>
      </c>
      <c r="R1335" s="167">
        <f t="shared" si="2"/>
        <v>0</v>
      </c>
      <c r="S1335" s="167">
        <v>0</v>
      </c>
      <c r="T1335" s="168">
        <f t="shared" si="3"/>
        <v>0</v>
      </c>
      <c r="AR1335" s="169" t="s">
        <v>605</v>
      </c>
      <c r="AT1335" s="169" t="s">
        <v>224</v>
      </c>
      <c r="AU1335" s="169" t="s">
        <v>88</v>
      </c>
      <c r="AY1335" s="17" t="s">
        <v>222</v>
      </c>
      <c r="BE1335" s="170">
        <f t="shared" si="4"/>
        <v>0</v>
      </c>
      <c r="BF1335" s="170">
        <f t="shared" si="5"/>
        <v>0</v>
      </c>
      <c r="BG1335" s="170">
        <f t="shared" si="6"/>
        <v>0</v>
      </c>
      <c r="BH1335" s="170">
        <f t="shared" si="7"/>
        <v>0</v>
      </c>
      <c r="BI1335" s="170">
        <f t="shared" si="8"/>
        <v>0</v>
      </c>
      <c r="BJ1335" s="17" t="s">
        <v>88</v>
      </c>
      <c r="BK1335" s="171">
        <f t="shared" si="9"/>
        <v>0</v>
      </c>
      <c r="BL1335" s="17" t="s">
        <v>605</v>
      </c>
      <c r="BM1335" s="169" t="s">
        <v>2021</v>
      </c>
    </row>
    <row r="1336" spans="2:65" s="1" customFormat="1" ht="16.5" customHeight="1">
      <c r="B1336" s="158"/>
      <c r="C1336" s="159" t="s">
        <v>2022</v>
      </c>
      <c r="D1336" s="159" t="s">
        <v>224</v>
      </c>
      <c r="E1336" s="160" t="s">
        <v>2023</v>
      </c>
      <c r="F1336" s="161" t="s">
        <v>2024</v>
      </c>
      <c r="G1336" s="162" t="s">
        <v>400</v>
      </c>
      <c r="H1336" s="163">
        <v>4</v>
      </c>
      <c r="I1336" s="164"/>
      <c r="J1336" s="163">
        <f t="shared" si="0"/>
        <v>0</v>
      </c>
      <c r="K1336" s="161" t="s">
        <v>0</v>
      </c>
      <c r="L1336" s="32"/>
      <c r="M1336" s="165" t="s">
        <v>0</v>
      </c>
      <c r="N1336" s="166" t="s">
        <v>39</v>
      </c>
      <c r="O1336" s="55"/>
      <c r="P1336" s="167">
        <f t="shared" si="1"/>
        <v>0</v>
      </c>
      <c r="Q1336" s="167">
        <v>0</v>
      </c>
      <c r="R1336" s="167">
        <f t="shared" si="2"/>
        <v>0</v>
      </c>
      <c r="S1336" s="167">
        <v>0</v>
      </c>
      <c r="T1336" s="168">
        <f t="shared" si="3"/>
        <v>0</v>
      </c>
      <c r="AR1336" s="169" t="s">
        <v>605</v>
      </c>
      <c r="AT1336" s="169" t="s">
        <v>224</v>
      </c>
      <c r="AU1336" s="169" t="s">
        <v>88</v>
      </c>
      <c r="AY1336" s="17" t="s">
        <v>222</v>
      </c>
      <c r="BE1336" s="170">
        <f t="shared" si="4"/>
        <v>0</v>
      </c>
      <c r="BF1336" s="170">
        <f t="shared" si="5"/>
        <v>0</v>
      </c>
      <c r="BG1336" s="170">
        <f t="shared" si="6"/>
        <v>0</v>
      </c>
      <c r="BH1336" s="170">
        <f t="shared" si="7"/>
        <v>0</v>
      </c>
      <c r="BI1336" s="170">
        <f t="shared" si="8"/>
        <v>0</v>
      </c>
      <c r="BJ1336" s="17" t="s">
        <v>88</v>
      </c>
      <c r="BK1336" s="171">
        <f t="shared" si="9"/>
        <v>0</v>
      </c>
      <c r="BL1336" s="17" t="s">
        <v>605</v>
      </c>
      <c r="BM1336" s="169" t="s">
        <v>2025</v>
      </c>
    </row>
    <row r="1337" spans="2:65" s="1" customFormat="1" ht="16.5" customHeight="1">
      <c r="B1337" s="158"/>
      <c r="C1337" s="159" t="s">
        <v>2026</v>
      </c>
      <c r="D1337" s="159" t="s">
        <v>224</v>
      </c>
      <c r="E1337" s="160" t="s">
        <v>2027</v>
      </c>
      <c r="F1337" s="161" t="s">
        <v>2028</v>
      </c>
      <c r="G1337" s="162" t="s">
        <v>400</v>
      </c>
      <c r="H1337" s="163">
        <v>7</v>
      </c>
      <c r="I1337" s="164"/>
      <c r="J1337" s="163">
        <f t="shared" si="0"/>
        <v>0</v>
      </c>
      <c r="K1337" s="161" t="s">
        <v>0</v>
      </c>
      <c r="L1337" s="32"/>
      <c r="M1337" s="165" t="s">
        <v>0</v>
      </c>
      <c r="N1337" s="166" t="s">
        <v>39</v>
      </c>
      <c r="O1337" s="55"/>
      <c r="P1337" s="167">
        <f t="shared" si="1"/>
        <v>0</v>
      </c>
      <c r="Q1337" s="167">
        <v>0</v>
      </c>
      <c r="R1337" s="167">
        <f t="shared" si="2"/>
        <v>0</v>
      </c>
      <c r="S1337" s="167">
        <v>0</v>
      </c>
      <c r="T1337" s="168">
        <f t="shared" si="3"/>
        <v>0</v>
      </c>
      <c r="AR1337" s="169" t="s">
        <v>605</v>
      </c>
      <c r="AT1337" s="169" t="s">
        <v>224</v>
      </c>
      <c r="AU1337" s="169" t="s">
        <v>88</v>
      </c>
      <c r="AY1337" s="17" t="s">
        <v>222</v>
      </c>
      <c r="BE1337" s="170">
        <f t="shared" si="4"/>
        <v>0</v>
      </c>
      <c r="BF1337" s="170">
        <f t="shared" si="5"/>
        <v>0</v>
      </c>
      <c r="BG1337" s="170">
        <f t="shared" si="6"/>
        <v>0</v>
      </c>
      <c r="BH1337" s="170">
        <f t="shared" si="7"/>
        <v>0</v>
      </c>
      <c r="BI1337" s="170">
        <f t="shared" si="8"/>
        <v>0</v>
      </c>
      <c r="BJ1337" s="17" t="s">
        <v>88</v>
      </c>
      <c r="BK1337" s="171">
        <f t="shared" si="9"/>
        <v>0</v>
      </c>
      <c r="BL1337" s="17" t="s">
        <v>605</v>
      </c>
      <c r="BM1337" s="169" t="s">
        <v>2029</v>
      </c>
    </row>
    <row r="1338" spans="2:65" s="1" customFormat="1" ht="16.5" customHeight="1">
      <c r="B1338" s="158"/>
      <c r="C1338" s="159" t="s">
        <v>2030</v>
      </c>
      <c r="D1338" s="159" t="s">
        <v>224</v>
      </c>
      <c r="E1338" s="160" t="s">
        <v>2031</v>
      </c>
      <c r="F1338" s="161" t="s">
        <v>2032</v>
      </c>
      <c r="G1338" s="162" t="s">
        <v>400</v>
      </c>
      <c r="H1338" s="163">
        <v>1</v>
      </c>
      <c r="I1338" s="164"/>
      <c r="J1338" s="163">
        <f t="shared" si="0"/>
        <v>0</v>
      </c>
      <c r="K1338" s="161" t="s">
        <v>0</v>
      </c>
      <c r="L1338" s="32"/>
      <c r="M1338" s="165" t="s">
        <v>0</v>
      </c>
      <c r="N1338" s="166" t="s">
        <v>39</v>
      </c>
      <c r="O1338" s="55"/>
      <c r="P1338" s="167">
        <f t="shared" si="1"/>
        <v>0</v>
      </c>
      <c r="Q1338" s="167">
        <v>0</v>
      </c>
      <c r="R1338" s="167">
        <f t="shared" si="2"/>
        <v>0</v>
      </c>
      <c r="S1338" s="167">
        <v>0</v>
      </c>
      <c r="T1338" s="168">
        <f t="shared" si="3"/>
        <v>0</v>
      </c>
      <c r="AR1338" s="169" t="s">
        <v>605</v>
      </c>
      <c r="AT1338" s="169" t="s">
        <v>224</v>
      </c>
      <c r="AU1338" s="169" t="s">
        <v>88</v>
      </c>
      <c r="AY1338" s="17" t="s">
        <v>222</v>
      </c>
      <c r="BE1338" s="170">
        <f t="shared" si="4"/>
        <v>0</v>
      </c>
      <c r="BF1338" s="170">
        <f t="shared" si="5"/>
        <v>0</v>
      </c>
      <c r="BG1338" s="170">
        <f t="shared" si="6"/>
        <v>0</v>
      </c>
      <c r="BH1338" s="170">
        <f t="shared" si="7"/>
        <v>0</v>
      </c>
      <c r="BI1338" s="170">
        <f t="shared" si="8"/>
        <v>0</v>
      </c>
      <c r="BJ1338" s="17" t="s">
        <v>88</v>
      </c>
      <c r="BK1338" s="171">
        <f t="shared" si="9"/>
        <v>0</v>
      </c>
      <c r="BL1338" s="17" t="s">
        <v>605</v>
      </c>
      <c r="BM1338" s="169" t="s">
        <v>2033</v>
      </c>
    </row>
    <row r="1339" spans="2:65" s="1" customFormat="1" ht="16.5" customHeight="1">
      <c r="B1339" s="158"/>
      <c r="C1339" s="159" t="s">
        <v>2034</v>
      </c>
      <c r="D1339" s="159" t="s">
        <v>224</v>
      </c>
      <c r="E1339" s="160" t="s">
        <v>2035</v>
      </c>
      <c r="F1339" s="161" t="s">
        <v>2036</v>
      </c>
      <c r="G1339" s="162" t="s">
        <v>400</v>
      </c>
      <c r="H1339" s="163">
        <v>1</v>
      </c>
      <c r="I1339" s="164"/>
      <c r="J1339" s="163">
        <f t="shared" si="0"/>
        <v>0</v>
      </c>
      <c r="K1339" s="161" t="s">
        <v>0</v>
      </c>
      <c r="L1339" s="32"/>
      <c r="M1339" s="165" t="s">
        <v>0</v>
      </c>
      <c r="N1339" s="166" t="s">
        <v>39</v>
      </c>
      <c r="O1339" s="55"/>
      <c r="P1339" s="167">
        <f t="shared" si="1"/>
        <v>0</v>
      </c>
      <c r="Q1339" s="167">
        <v>0</v>
      </c>
      <c r="R1339" s="167">
        <f t="shared" si="2"/>
        <v>0</v>
      </c>
      <c r="S1339" s="167">
        <v>0</v>
      </c>
      <c r="T1339" s="168">
        <f t="shared" si="3"/>
        <v>0</v>
      </c>
      <c r="AR1339" s="169" t="s">
        <v>605</v>
      </c>
      <c r="AT1339" s="169" t="s">
        <v>224</v>
      </c>
      <c r="AU1339" s="169" t="s">
        <v>88</v>
      </c>
      <c r="AY1339" s="17" t="s">
        <v>222</v>
      </c>
      <c r="BE1339" s="170">
        <f t="shared" si="4"/>
        <v>0</v>
      </c>
      <c r="BF1339" s="170">
        <f t="shared" si="5"/>
        <v>0</v>
      </c>
      <c r="BG1339" s="170">
        <f t="shared" si="6"/>
        <v>0</v>
      </c>
      <c r="BH1339" s="170">
        <f t="shared" si="7"/>
        <v>0</v>
      </c>
      <c r="BI1339" s="170">
        <f t="shared" si="8"/>
        <v>0</v>
      </c>
      <c r="BJ1339" s="17" t="s">
        <v>88</v>
      </c>
      <c r="BK1339" s="171">
        <f t="shared" si="9"/>
        <v>0</v>
      </c>
      <c r="BL1339" s="17" t="s">
        <v>605</v>
      </c>
      <c r="BM1339" s="169" t="s">
        <v>2037</v>
      </c>
    </row>
    <row r="1340" spans="2:65" s="1" customFormat="1" ht="16.5" customHeight="1">
      <c r="B1340" s="158"/>
      <c r="C1340" s="159" t="s">
        <v>2038</v>
      </c>
      <c r="D1340" s="159" t="s">
        <v>224</v>
      </c>
      <c r="E1340" s="160" t="s">
        <v>2039</v>
      </c>
      <c r="F1340" s="161" t="s">
        <v>2040</v>
      </c>
      <c r="G1340" s="162" t="s">
        <v>400</v>
      </c>
      <c r="H1340" s="163">
        <v>1</v>
      </c>
      <c r="I1340" s="164"/>
      <c r="J1340" s="163">
        <f t="shared" si="0"/>
        <v>0</v>
      </c>
      <c r="K1340" s="161" t="s">
        <v>0</v>
      </c>
      <c r="L1340" s="32"/>
      <c r="M1340" s="165" t="s">
        <v>0</v>
      </c>
      <c r="N1340" s="166" t="s">
        <v>39</v>
      </c>
      <c r="O1340" s="55"/>
      <c r="P1340" s="167">
        <f t="shared" si="1"/>
        <v>0</v>
      </c>
      <c r="Q1340" s="167">
        <v>0</v>
      </c>
      <c r="R1340" s="167">
        <f t="shared" si="2"/>
        <v>0</v>
      </c>
      <c r="S1340" s="167">
        <v>0</v>
      </c>
      <c r="T1340" s="168">
        <f t="shared" si="3"/>
        <v>0</v>
      </c>
      <c r="AR1340" s="169" t="s">
        <v>605</v>
      </c>
      <c r="AT1340" s="169" t="s">
        <v>224</v>
      </c>
      <c r="AU1340" s="169" t="s">
        <v>88</v>
      </c>
      <c r="AY1340" s="17" t="s">
        <v>222</v>
      </c>
      <c r="BE1340" s="170">
        <f t="shared" si="4"/>
        <v>0</v>
      </c>
      <c r="BF1340" s="170">
        <f t="shared" si="5"/>
        <v>0</v>
      </c>
      <c r="BG1340" s="170">
        <f t="shared" si="6"/>
        <v>0</v>
      </c>
      <c r="BH1340" s="170">
        <f t="shared" si="7"/>
        <v>0</v>
      </c>
      <c r="BI1340" s="170">
        <f t="shared" si="8"/>
        <v>0</v>
      </c>
      <c r="BJ1340" s="17" t="s">
        <v>88</v>
      </c>
      <c r="BK1340" s="171">
        <f t="shared" si="9"/>
        <v>0</v>
      </c>
      <c r="BL1340" s="17" t="s">
        <v>605</v>
      </c>
      <c r="BM1340" s="169" t="s">
        <v>2041</v>
      </c>
    </row>
    <row r="1341" spans="2:65" s="1" customFormat="1" ht="16.5" customHeight="1">
      <c r="B1341" s="158"/>
      <c r="C1341" s="159" t="s">
        <v>2042</v>
      </c>
      <c r="D1341" s="159" t="s">
        <v>224</v>
      </c>
      <c r="E1341" s="160" t="s">
        <v>2043</v>
      </c>
      <c r="F1341" s="161" t="s">
        <v>2044</v>
      </c>
      <c r="G1341" s="162" t="s">
        <v>400</v>
      </c>
      <c r="H1341" s="163">
        <v>1</v>
      </c>
      <c r="I1341" s="164"/>
      <c r="J1341" s="163">
        <f t="shared" si="0"/>
        <v>0</v>
      </c>
      <c r="K1341" s="161" t="s">
        <v>0</v>
      </c>
      <c r="L1341" s="32"/>
      <c r="M1341" s="165" t="s">
        <v>0</v>
      </c>
      <c r="N1341" s="166" t="s">
        <v>39</v>
      </c>
      <c r="O1341" s="55"/>
      <c r="P1341" s="167">
        <f t="shared" si="1"/>
        <v>0</v>
      </c>
      <c r="Q1341" s="167">
        <v>0</v>
      </c>
      <c r="R1341" s="167">
        <f t="shared" si="2"/>
        <v>0</v>
      </c>
      <c r="S1341" s="167">
        <v>0</v>
      </c>
      <c r="T1341" s="168">
        <f t="shared" si="3"/>
        <v>0</v>
      </c>
      <c r="AR1341" s="169" t="s">
        <v>605</v>
      </c>
      <c r="AT1341" s="169" t="s">
        <v>224</v>
      </c>
      <c r="AU1341" s="169" t="s">
        <v>88</v>
      </c>
      <c r="AY1341" s="17" t="s">
        <v>222</v>
      </c>
      <c r="BE1341" s="170">
        <f t="shared" si="4"/>
        <v>0</v>
      </c>
      <c r="BF1341" s="170">
        <f t="shared" si="5"/>
        <v>0</v>
      </c>
      <c r="BG1341" s="170">
        <f t="shared" si="6"/>
        <v>0</v>
      </c>
      <c r="BH1341" s="170">
        <f t="shared" si="7"/>
        <v>0</v>
      </c>
      <c r="BI1341" s="170">
        <f t="shared" si="8"/>
        <v>0</v>
      </c>
      <c r="BJ1341" s="17" t="s">
        <v>88</v>
      </c>
      <c r="BK1341" s="171">
        <f t="shared" si="9"/>
        <v>0</v>
      </c>
      <c r="BL1341" s="17" t="s">
        <v>605</v>
      </c>
      <c r="BM1341" s="169" t="s">
        <v>2045</v>
      </c>
    </row>
    <row r="1342" spans="2:65" s="1" customFormat="1" ht="16.5" customHeight="1">
      <c r="B1342" s="158"/>
      <c r="C1342" s="159" t="s">
        <v>2046</v>
      </c>
      <c r="D1342" s="159" t="s">
        <v>224</v>
      </c>
      <c r="E1342" s="160" t="s">
        <v>2047</v>
      </c>
      <c r="F1342" s="161" t="s">
        <v>2048</v>
      </c>
      <c r="G1342" s="162" t="s">
        <v>400</v>
      </c>
      <c r="H1342" s="163">
        <v>1</v>
      </c>
      <c r="I1342" s="164"/>
      <c r="J1342" s="163">
        <f t="shared" si="0"/>
        <v>0</v>
      </c>
      <c r="K1342" s="161" t="s">
        <v>0</v>
      </c>
      <c r="L1342" s="32"/>
      <c r="M1342" s="165" t="s">
        <v>0</v>
      </c>
      <c r="N1342" s="166" t="s">
        <v>39</v>
      </c>
      <c r="O1342" s="55"/>
      <c r="P1342" s="167">
        <f t="shared" si="1"/>
        <v>0</v>
      </c>
      <c r="Q1342" s="167">
        <v>0</v>
      </c>
      <c r="R1342" s="167">
        <f t="shared" si="2"/>
        <v>0</v>
      </c>
      <c r="S1342" s="167">
        <v>0</v>
      </c>
      <c r="T1342" s="168">
        <f t="shared" si="3"/>
        <v>0</v>
      </c>
      <c r="AR1342" s="169" t="s">
        <v>605</v>
      </c>
      <c r="AT1342" s="169" t="s">
        <v>224</v>
      </c>
      <c r="AU1342" s="169" t="s">
        <v>88</v>
      </c>
      <c r="AY1342" s="17" t="s">
        <v>222</v>
      </c>
      <c r="BE1342" s="170">
        <f t="shared" si="4"/>
        <v>0</v>
      </c>
      <c r="BF1342" s="170">
        <f t="shared" si="5"/>
        <v>0</v>
      </c>
      <c r="BG1342" s="170">
        <f t="shared" si="6"/>
        <v>0</v>
      </c>
      <c r="BH1342" s="170">
        <f t="shared" si="7"/>
        <v>0</v>
      </c>
      <c r="BI1342" s="170">
        <f t="shared" si="8"/>
        <v>0</v>
      </c>
      <c r="BJ1342" s="17" t="s">
        <v>88</v>
      </c>
      <c r="BK1342" s="171">
        <f t="shared" si="9"/>
        <v>0</v>
      </c>
      <c r="BL1342" s="17" t="s">
        <v>605</v>
      </c>
      <c r="BM1342" s="169" t="s">
        <v>2049</v>
      </c>
    </row>
    <row r="1343" spans="2:65" s="1" customFormat="1" ht="16.5" customHeight="1">
      <c r="B1343" s="158"/>
      <c r="C1343" s="159" t="s">
        <v>2050</v>
      </c>
      <c r="D1343" s="159" t="s">
        <v>224</v>
      </c>
      <c r="E1343" s="160" t="s">
        <v>265</v>
      </c>
      <c r="F1343" s="161" t="s">
        <v>2051</v>
      </c>
      <c r="G1343" s="162" t="s">
        <v>400</v>
      </c>
      <c r="H1343" s="163">
        <v>1</v>
      </c>
      <c r="I1343" s="164"/>
      <c r="J1343" s="163">
        <f t="shared" si="0"/>
        <v>0</v>
      </c>
      <c r="K1343" s="161" t="s">
        <v>0</v>
      </c>
      <c r="L1343" s="32"/>
      <c r="M1343" s="165" t="s">
        <v>0</v>
      </c>
      <c r="N1343" s="166" t="s">
        <v>39</v>
      </c>
      <c r="O1343" s="55"/>
      <c r="P1343" s="167">
        <f t="shared" si="1"/>
        <v>0</v>
      </c>
      <c r="Q1343" s="167">
        <v>0</v>
      </c>
      <c r="R1343" s="167">
        <f t="shared" si="2"/>
        <v>0</v>
      </c>
      <c r="S1343" s="167">
        <v>0</v>
      </c>
      <c r="T1343" s="168">
        <f t="shared" si="3"/>
        <v>0</v>
      </c>
      <c r="AR1343" s="169" t="s">
        <v>605</v>
      </c>
      <c r="AT1343" s="169" t="s">
        <v>224</v>
      </c>
      <c r="AU1343" s="169" t="s">
        <v>88</v>
      </c>
      <c r="AY1343" s="17" t="s">
        <v>222</v>
      </c>
      <c r="BE1343" s="170">
        <f t="shared" si="4"/>
        <v>0</v>
      </c>
      <c r="BF1343" s="170">
        <f t="shared" si="5"/>
        <v>0</v>
      </c>
      <c r="BG1343" s="170">
        <f t="shared" si="6"/>
        <v>0</v>
      </c>
      <c r="BH1343" s="170">
        <f t="shared" si="7"/>
        <v>0</v>
      </c>
      <c r="BI1343" s="170">
        <f t="shared" si="8"/>
        <v>0</v>
      </c>
      <c r="BJ1343" s="17" t="s">
        <v>88</v>
      </c>
      <c r="BK1343" s="171">
        <f t="shared" si="9"/>
        <v>0</v>
      </c>
      <c r="BL1343" s="17" t="s">
        <v>605</v>
      </c>
      <c r="BM1343" s="169" t="s">
        <v>2052</v>
      </c>
    </row>
    <row r="1344" spans="2:65" s="1" customFormat="1" ht="16.5" customHeight="1">
      <c r="B1344" s="158"/>
      <c r="C1344" s="159" t="s">
        <v>2053</v>
      </c>
      <c r="D1344" s="159" t="s">
        <v>224</v>
      </c>
      <c r="E1344" s="160" t="s">
        <v>2054</v>
      </c>
      <c r="F1344" s="161" t="s">
        <v>2055</v>
      </c>
      <c r="G1344" s="162" t="s">
        <v>400</v>
      </c>
      <c r="H1344" s="163">
        <v>1</v>
      </c>
      <c r="I1344" s="164"/>
      <c r="J1344" s="163">
        <f t="shared" si="0"/>
        <v>0</v>
      </c>
      <c r="K1344" s="161" t="s">
        <v>0</v>
      </c>
      <c r="L1344" s="32"/>
      <c r="M1344" s="165" t="s">
        <v>0</v>
      </c>
      <c r="N1344" s="166" t="s">
        <v>39</v>
      </c>
      <c r="O1344" s="55"/>
      <c r="P1344" s="167">
        <f t="shared" si="1"/>
        <v>0</v>
      </c>
      <c r="Q1344" s="167">
        <v>0</v>
      </c>
      <c r="R1344" s="167">
        <f t="shared" si="2"/>
        <v>0</v>
      </c>
      <c r="S1344" s="167">
        <v>0</v>
      </c>
      <c r="T1344" s="168">
        <f t="shared" si="3"/>
        <v>0</v>
      </c>
      <c r="AR1344" s="169" t="s">
        <v>605</v>
      </c>
      <c r="AT1344" s="169" t="s">
        <v>224</v>
      </c>
      <c r="AU1344" s="169" t="s">
        <v>88</v>
      </c>
      <c r="AY1344" s="17" t="s">
        <v>222</v>
      </c>
      <c r="BE1344" s="170">
        <f t="shared" si="4"/>
        <v>0</v>
      </c>
      <c r="BF1344" s="170">
        <f t="shared" si="5"/>
        <v>0</v>
      </c>
      <c r="BG1344" s="170">
        <f t="shared" si="6"/>
        <v>0</v>
      </c>
      <c r="BH1344" s="170">
        <f t="shared" si="7"/>
        <v>0</v>
      </c>
      <c r="BI1344" s="170">
        <f t="shared" si="8"/>
        <v>0</v>
      </c>
      <c r="BJ1344" s="17" t="s">
        <v>88</v>
      </c>
      <c r="BK1344" s="171">
        <f t="shared" si="9"/>
        <v>0</v>
      </c>
      <c r="BL1344" s="17" t="s">
        <v>605</v>
      </c>
      <c r="BM1344" s="169" t="s">
        <v>2056</v>
      </c>
    </row>
    <row r="1345" spans="2:65" s="11" customFormat="1" ht="25.9" customHeight="1">
      <c r="B1345" s="145"/>
      <c r="D1345" s="146" t="s">
        <v>72</v>
      </c>
      <c r="E1345" s="147" t="s">
        <v>2057</v>
      </c>
      <c r="F1345" s="147" t="s">
        <v>2058</v>
      </c>
      <c r="I1345" s="148"/>
      <c r="J1345" s="149">
        <f>BK1345</f>
        <v>0</v>
      </c>
      <c r="L1345" s="145"/>
      <c r="M1345" s="150"/>
      <c r="N1345" s="151"/>
      <c r="O1345" s="151"/>
      <c r="P1345" s="152">
        <f>SUM(P1346:P1351)</f>
        <v>0</v>
      </c>
      <c r="Q1345" s="151"/>
      <c r="R1345" s="152">
        <f>SUM(R1346:R1351)</f>
        <v>0</v>
      </c>
      <c r="S1345" s="151"/>
      <c r="T1345" s="153">
        <f>SUM(T1346:T1351)</f>
        <v>0</v>
      </c>
      <c r="AR1345" s="146" t="s">
        <v>229</v>
      </c>
      <c r="AT1345" s="154" t="s">
        <v>72</v>
      </c>
      <c r="AU1345" s="154" t="s">
        <v>73</v>
      </c>
      <c r="AY1345" s="146" t="s">
        <v>222</v>
      </c>
      <c r="BK1345" s="155">
        <f>SUM(BK1346:BK1351)</f>
        <v>0</v>
      </c>
    </row>
    <row r="1346" spans="2:65" s="1" customFormat="1" ht="16.5" customHeight="1">
      <c r="B1346" s="158"/>
      <c r="C1346" s="159" t="s">
        <v>2059</v>
      </c>
      <c r="D1346" s="159" t="s">
        <v>224</v>
      </c>
      <c r="E1346" s="160" t="s">
        <v>2060</v>
      </c>
      <c r="F1346" s="161" t="s">
        <v>2061</v>
      </c>
      <c r="G1346" s="162" t="s">
        <v>2062</v>
      </c>
      <c r="H1346" s="163">
        <v>24</v>
      </c>
      <c r="I1346" s="164"/>
      <c r="J1346" s="163">
        <f>ROUND(I1346*H1346,3)</f>
        <v>0</v>
      </c>
      <c r="K1346" s="161" t="s">
        <v>0</v>
      </c>
      <c r="L1346" s="32"/>
      <c r="M1346" s="165" t="s">
        <v>0</v>
      </c>
      <c r="N1346" s="166" t="s">
        <v>39</v>
      </c>
      <c r="O1346" s="55"/>
      <c r="P1346" s="167">
        <f>O1346*H1346</f>
        <v>0</v>
      </c>
      <c r="Q1346" s="167">
        <v>0</v>
      </c>
      <c r="R1346" s="167">
        <f>Q1346*H1346</f>
        <v>0</v>
      </c>
      <c r="S1346" s="167">
        <v>0</v>
      </c>
      <c r="T1346" s="168">
        <f>S1346*H1346</f>
        <v>0</v>
      </c>
      <c r="AR1346" s="169" t="s">
        <v>2063</v>
      </c>
      <c r="AT1346" s="169" t="s">
        <v>224</v>
      </c>
      <c r="AU1346" s="169" t="s">
        <v>81</v>
      </c>
      <c r="AY1346" s="17" t="s">
        <v>222</v>
      </c>
      <c r="BE1346" s="170">
        <f>IF(N1346="základná",J1346,0)</f>
        <v>0</v>
      </c>
      <c r="BF1346" s="170">
        <f>IF(N1346="znížená",J1346,0)</f>
        <v>0</v>
      </c>
      <c r="BG1346" s="170">
        <f>IF(N1346="zákl. prenesená",J1346,0)</f>
        <v>0</v>
      </c>
      <c r="BH1346" s="170">
        <f>IF(N1346="zníž. prenesená",J1346,0)</f>
        <v>0</v>
      </c>
      <c r="BI1346" s="170">
        <f>IF(N1346="nulová",J1346,0)</f>
        <v>0</v>
      </c>
      <c r="BJ1346" s="17" t="s">
        <v>88</v>
      </c>
      <c r="BK1346" s="171">
        <f>ROUND(I1346*H1346,3)</f>
        <v>0</v>
      </c>
      <c r="BL1346" s="17" t="s">
        <v>2063</v>
      </c>
      <c r="BM1346" s="169" t="s">
        <v>2064</v>
      </c>
    </row>
    <row r="1347" spans="2:65" s="13" customFormat="1" ht="11.25">
      <c r="B1347" s="180"/>
      <c r="D1347" s="173" t="s">
        <v>231</v>
      </c>
      <c r="E1347" s="181" t="s">
        <v>0</v>
      </c>
      <c r="F1347" s="182" t="s">
        <v>2065</v>
      </c>
      <c r="H1347" s="183">
        <v>24</v>
      </c>
      <c r="I1347" s="184"/>
      <c r="L1347" s="180"/>
      <c r="M1347" s="185"/>
      <c r="N1347" s="186"/>
      <c r="O1347" s="186"/>
      <c r="P1347" s="186"/>
      <c r="Q1347" s="186"/>
      <c r="R1347" s="186"/>
      <c r="S1347" s="186"/>
      <c r="T1347" s="187"/>
      <c r="AT1347" s="181" t="s">
        <v>231</v>
      </c>
      <c r="AU1347" s="181" t="s">
        <v>81</v>
      </c>
      <c r="AV1347" s="13" t="s">
        <v>88</v>
      </c>
      <c r="AW1347" s="13" t="s">
        <v>28</v>
      </c>
      <c r="AX1347" s="13" t="s">
        <v>81</v>
      </c>
      <c r="AY1347" s="181" t="s">
        <v>222</v>
      </c>
    </row>
    <row r="1348" spans="2:65" s="1" customFormat="1" ht="24" customHeight="1">
      <c r="B1348" s="158"/>
      <c r="C1348" s="159" t="s">
        <v>2066</v>
      </c>
      <c r="D1348" s="159" t="s">
        <v>224</v>
      </c>
      <c r="E1348" s="160" t="s">
        <v>2067</v>
      </c>
      <c r="F1348" s="161" t="s">
        <v>2068</v>
      </c>
      <c r="G1348" s="162" t="s">
        <v>2062</v>
      </c>
      <c r="H1348" s="163">
        <v>8</v>
      </c>
      <c r="I1348" s="164"/>
      <c r="J1348" s="163">
        <f>ROUND(I1348*H1348,3)</f>
        <v>0</v>
      </c>
      <c r="K1348" s="161" t="s">
        <v>228</v>
      </c>
      <c r="L1348" s="32"/>
      <c r="M1348" s="165" t="s">
        <v>0</v>
      </c>
      <c r="N1348" s="166" t="s">
        <v>39</v>
      </c>
      <c r="O1348" s="55"/>
      <c r="P1348" s="167">
        <f>O1348*H1348</f>
        <v>0</v>
      </c>
      <c r="Q1348" s="167">
        <v>0</v>
      </c>
      <c r="R1348" s="167">
        <f>Q1348*H1348</f>
        <v>0</v>
      </c>
      <c r="S1348" s="167">
        <v>0</v>
      </c>
      <c r="T1348" s="168">
        <f>S1348*H1348</f>
        <v>0</v>
      </c>
      <c r="AR1348" s="169" t="s">
        <v>2063</v>
      </c>
      <c r="AT1348" s="169" t="s">
        <v>224</v>
      </c>
      <c r="AU1348" s="169" t="s">
        <v>81</v>
      </c>
      <c r="AY1348" s="17" t="s">
        <v>222</v>
      </c>
      <c r="BE1348" s="170">
        <f>IF(N1348="základná",J1348,0)</f>
        <v>0</v>
      </c>
      <c r="BF1348" s="170">
        <f>IF(N1348="znížená",J1348,0)</f>
        <v>0</v>
      </c>
      <c r="BG1348" s="170">
        <f>IF(N1348="zákl. prenesená",J1348,0)</f>
        <v>0</v>
      </c>
      <c r="BH1348" s="170">
        <f>IF(N1348="zníž. prenesená",J1348,0)</f>
        <v>0</v>
      </c>
      <c r="BI1348" s="170">
        <f>IF(N1348="nulová",J1348,0)</f>
        <v>0</v>
      </c>
      <c r="BJ1348" s="17" t="s">
        <v>88</v>
      </c>
      <c r="BK1348" s="171">
        <f>ROUND(I1348*H1348,3)</f>
        <v>0</v>
      </c>
      <c r="BL1348" s="17" t="s">
        <v>2063</v>
      </c>
      <c r="BM1348" s="169" t="s">
        <v>2069</v>
      </c>
    </row>
    <row r="1349" spans="2:65" s="12" customFormat="1" ht="11.25">
      <c r="B1349" s="172"/>
      <c r="D1349" s="173" t="s">
        <v>231</v>
      </c>
      <c r="E1349" s="174" t="s">
        <v>0</v>
      </c>
      <c r="F1349" s="175" t="s">
        <v>2070</v>
      </c>
      <c r="H1349" s="174" t="s">
        <v>0</v>
      </c>
      <c r="I1349" s="176"/>
      <c r="L1349" s="172"/>
      <c r="M1349" s="177"/>
      <c r="N1349" s="178"/>
      <c r="O1349" s="178"/>
      <c r="P1349" s="178"/>
      <c r="Q1349" s="178"/>
      <c r="R1349" s="178"/>
      <c r="S1349" s="178"/>
      <c r="T1349" s="179"/>
      <c r="AT1349" s="174" t="s">
        <v>231</v>
      </c>
      <c r="AU1349" s="174" t="s">
        <v>81</v>
      </c>
      <c r="AV1349" s="12" t="s">
        <v>81</v>
      </c>
      <c r="AW1349" s="12" t="s">
        <v>28</v>
      </c>
      <c r="AX1349" s="12" t="s">
        <v>73</v>
      </c>
      <c r="AY1349" s="174" t="s">
        <v>222</v>
      </c>
    </row>
    <row r="1350" spans="2:65" s="13" customFormat="1" ht="11.25">
      <c r="B1350" s="180"/>
      <c r="D1350" s="173" t="s">
        <v>231</v>
      </c>
      <c r="E1350" s="181" t="s">
        <v>0</v>
      </c>
      <c r="F1350" s="182" t="s">
        <v>2071</v>
      </c>
      <c r="H1350" s="183">
        <v>8</v>
      </c>
      <c r="I1350" s="184"/>
      <c r="L1350" s="180"/>
      <c r="M1350" s="185"/>
      <c r="N1350" s="186"/>
      <c r="O1350" s="186"/>
      <c r="P1350" s="186"/>
      <c r="Q1350" s="186"/>
      <c r="R1350" s="186"/>
      <c r="S1350" s="186"/>
      <c r="T1350" s="187"/>
      <c r="AT1350" s="181" t="s">
        <v>231</v>
      </c>
      <c r="AU1350" s="181" t="s">
        <v>81</v>
      </c>
      <c r="AV1350" s="13" t="s">
        <v>88</v>
      </c>
      <c r="AW1350" s="13" t="s">
        <v>28</v>
      </c>
      <c r="AX1350" s="13" t="s">
        <v>81</v>
      </c>
      <c r="AY1350" s="181" t="s">
        <v>222</v>
      </c>
    </row>
    <row r="1351" spans="2:65" s="1" customFormat="1" ht="24" customHeight="1">
      <c r="B1351" s="158"/>
      <c r="C1351" s="196" t="s">
        <v>2072</v>
      </c>
      <c r="D1351" s="196" t="s">
        <v>301</v>
      </c>
      <c r="E1351" s="197" t="s">
        <v>2073</v>
      </c>
      <c r="F1351" s="198" t="s">
        <v>2074</v>
      </c>
      <c r="G1351" s="199" t="s">
        <v>1863</v>
      </c>
      <c r="H1351" s="200">
        <v>1</v>
      </c>
      <c r="I1351" s="201"/>
      <c r="J1351" s="200">
        <f>ROUND(I1351*H1351,3)</f>
        <v>0</v>
      </c>
      <c r="K1351" s="198" t="s">
        <v>0</v>
      </c>
      <c r="L1351" s="202"/>
      <c r="M1351" s="203" t="s">
        <v>0</v>
      </c>
      <c r="N1351" s="204" t="s">
        <v>39</v>
      </c>
      <c r="O1351" s="55"/>
      <c r="P1351" s="167">
        <f>O1351*H1351</f>
        <v>0</v>
      </c>
      <c r="Q1351" s="167">
        <v>0</v>
      </c>
      <c r="R1351" s="167">
        <f>Q1351*H1351</f>
        <v>0</v>
      </c>
      <c r="S1351" s="167">
        <v>0</v>
      </c>
      <c r="T1351" s="168">
        <f>S1351*H1351</f>
        <v>0</v>
      </c>
      <c r="AR1351" s="169" t="s">
        <v>2063</v>
      </c>
      <c r="AT1351" s="169" t="s">
        <v>301</v>
      </c>
      <c r="AU1351" s="169" t="s">
        <v>81</v>
      </c>
      <c r="AY1351" s="17" t="s">
        <v>222</v>
      </c>
      <c r="BE1351" s="170">
        <f>IF(N1351="základná",J1351,0)</f>
        <v>0</v>
      </c>
      <c r="BF1351" s="170">
        <f>IF(N1351="znížená",J1351,0)</f>
        <v>0</v>
      </c>
      <c r="BG1351" s="170">
        <f>IF(N1351="zákl. prenesená",J1351,0)</f>
        <v>0</v>
      </c>
      <c r="BH1351" s="170">
        <f>IF(N1351="zníž. prenesená",J1351,0)</f>
        <v>0</v>
      </c>
      <c r="BI1351" s="170">
        <f>IF(N1351="nulová",J1351,0)</f>
        <v>0</v>
      </c>
      <c r="BJ1351" s="17" t="s">
        <v>88</v>
      </c>
      <c r="BK1351" s="171">
        <f>ROUND(I1351*H1351,3)</f>
        <v>0</v>
      </c>
      <c r="BL1351" s="17" t="s">
        <v>2063</v>
      </c>
      <c r="BM1351" s="169" t="s">
        <v>2075</v>
      </c>
    </row>
    <row r="1352" spans="2:65" s="11" customFormat="1" ht="25.9" customHeight="1">
      <c r="B1352" s="145"/>
      <c r="D1352" s="146" t="s">
        <v>72</v>
      </c>
      <c r="E1352" s="147" t="s">
        <v>2076</v>
      </c>
      <c r="F1352" s="147" t="s">
        <v>2077</v>
      </c>
      <c r="I1352" s="148"/>
      <c r="J1352" s="149">
        <f>BK1352</f>
        <v>0</v>
      </c>
      <c r="L1352" s="145"/>
      <c r="M1352" s="150"/>
      <c r="N1352" s="151"/>
      <c r="O1352" s="151"/>
      <c r="P1352" s="152">
        <f>P1353</f>
        <v>0</v>
      </c>
      <c r="Q1352" s="151"/>
      <c r="R1352" s="152">
        <f>R1353</f>
        <v>0</v>
      </c>
      <c r="S1352" s="151"/>
      <c r="T1352" s="153">
        <f>T1353</f>
        <v>0</v>
      </c>
      <c r="AR1352" s="146" t="s">
        <v>255</v>
      </c>
      <c r="AT1352" s="154" t="s">
        <v>72</v>
      </c>
      <c r="AU1352" s="154" t="s">
        <v>73</v>
      </c>
      <c r="AY1352" s="146" t="s">
        <v>222</v>
      </c>
      <c r="BK1352" s="155">
        <f>BK1353</f>
        <v>0</v>
      </c>
    </row>
    <row r="1353" spans="2:65" s="11" customFormat="1" ht="22.9" customHeight="1">
      <c r="B1353" s="145"/>
      <c r="D1353" s="146" t="s">
        <v>72</v>
      </c>
      <c r="E1353" s="156" t="s">
        <v>2078</v>
      </c>
      <c r="F1353" s="156" t="s">
        <v>2079</v>
      </c>
      <c r="I1353" s="148"/>
      <c r="J1353" s="157">
        <f>BK1353</f>
        <v>0</v>
      </c>
      <c r="L1353" s="145"/>
      <c r="M1353" s="150"/>
      <c r="N1353" s="151"/>
      <c r="O1353" s="151"/>
      <c r="P1353" s="152">
        <f>P1354</f>
        <v>0</v>
      </c>
      <c r="Q1353" s="151"/>
      <c r="R1353" s="152">
        <f>R1354</f>
        <v>0</v>
      </c>
      <c r="S1353" s="151"/>
      <c r="T1353" s="153">
        <f>T1354</f>
        <v>0</v>
      </c>
      <c r="AR1353" s="146" t="s">
        <v>255</v>
      </c>
      <c r="AT1353" s="154" t="s">
        <v>72</v>
      </c>
      <c r="AU1353" s="154" t="s">
        <v>81</v>
      </c>
      <c r="AY1353" s="146" t="s">
        <v>222</v>
      </c>
      <c r="BK1353" s="155">
        <f>BK1354</f>
        <v>0</v>
      </c>
    </row>
    <row r="1354" spans="2:65" s="1" customFormat="1" ht="16.5" customHeight="1">
      <c r="B1354" s="158"/>
      <c r="C1354" s="159" t="s">
        <v>2080</v>
      </c>
      <c r="D1354" s="159" t="s">
        <v>224</v>
      </c>
      <c r="E1354" s="160" t="s">
        <v>2081</v>
      </c>
      <c r="F1354" s="161" t="s">
        <v>2082</v>
      </c>
      <c r="G1354" s="162" t="s">
        <v>1361</v>
      </c>
      <c r="H1354" s="164"/>
      <c r="I1354" s="164"/>
      <c r="J1354" s="163">
        <f>ROUND(I1354*H1354,3)</f>
        <v>0</v>
      </c>
      <c r="K1354" s="161" t="s">
        <v>1421</v>
      </c>
      <c r="L1354" s="32"/>
      <c r="M1354" s="213" t="s">
        <v>0</v>
      </c>
      <c r="N1354" s="214" t="s">
        <v>39</v>
      </c>
      <c r="O1354" s="215"/>
      <c r="P1354" s="216">
        <f>O1354*H1354</f>
        <v>0</v>
      </c>
      <c r="Q1354" s="216">
        <v>0</v>
      </c>
      <c r="R1354" s="216">
        <f>Q1354*H1354</f>
        <v>0</v>
      </c>
      <c r="S1354" s="216">
        <v>0</v>
      </c>
      <c r="T1354" s="217">
        <f>S1354*H1354</f>
        <v>0</v>
      </c>
      <c r="AR1354" s="169" t="s">
        <v>2083</v>
      </c>
      <c r="AT1354" s="169" t="s">
        <v>224</v>
      </c>
      <c r="AU1354" s="169" t="s">
        <v>88</v>
      </c>
      <c r="AY1354" s="17" t="s">
        <v>222</v>
      </c>
      <c r="BE1354" s="170">
        <f>IF(N1354="základná",J1354,0)</f>
        <v>0</v>
      </c>
      <c r="BF1354" s="170">
        <f>IF(N1354="znížená",J1354,0)</f>
        <v>0</v>
      </c>
      <c r="BG1354" s="170">
        <f>IF(N1354="zákl. prenesená",J1354,0)</f>
        <v>0</v>
      </c>
      <c r="BH1354" s="170">
        <f>IF(N1354="zníž. prenesená",J1354,0)</f>
        <v>0</v>
      </c>
      <c r="BI1354" s="170">
        <f>IF(N1354="nulová",J1354,0)</f>
        <v>0</v>
      </c>
      <c r="BJ1354" s="17" t="s">
        <v>88</v>
      </c>
      <c r="BK1354" s="171">
        <f>ROUND(I1354*H1354,3)</f>
        <v>0</v>
      </c>
      <c r="BL1354" s="17" t="s">
        <v>2083</v>
      </c>
      <c r="BM1354" s="169" t="s">
        <v>2084</v>
      </c>
    </row>
    <row r="1355" spans="2:65" s="1" customFormat="1" ht="6.95" customHeight="1">
      <c r="B1355" s="44"/>
      <c r="C1355" s="45"/>
      <c r="D1355" s="45"/>
      <c r="E1355" s="45"/>
      <c r="F1355" s="45"/>
      <c r="G1355" s="45"/>
      <c r="H1355" s="45"/>
      <c r="I1355" s="119"/>
      <c r="J1355" s="45"/>
      <c r="K1355" s="45"/>
      <c r="L1355" s="32"/>
    </row>
  </sheetData>
  <autoFilter ref="C143:K1354"/>
  <mergeCells count="9">
    <mergeCell ref="E87:H87"/>
    <mergeCell ref="E134:H134"/>
    <mergeCell ref="E136:H13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2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3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9" t="s">
        <v>4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89</v>
      </c>
    </row>
    <row r="3" spans="2:46" ht="6.95" customHeight="1">
      <c r="B3" s="18"/>
      <c r="C3" s="19"/>
      <c r="D3" s="19"/>
      <c r="E3" s="19"/>
      <c r="F3" s="19"/>
      <c r="G3" s="19"/>
      <c r="H3" s="19"/>
      <c r="I3" s="95"/>
      <c r="J3" s="19"/>
      <c r="K3" s="19"/>
      <c r="L3" s="20"/>
      <c r="AT3" s="17" t="s">
        <v>73</v>
      </c>
    </row>
    <row r="4" spans="2:46" ht="24.95" customHeight="1">
      <c r="B4" s="20"/>
      <c r="D4" s="21" t="s">
        <v>103</v>
      </c>
      <c r="L4" s="20"/>
      <c r="M4" s="96" t="s">
        <v>8</v>
      </c>
      <c r="AT4" s="17" t="s">
        <v>2</v>
      </c>
    </row>
    <row r="5" spans="2:46" ht="6.95" customHeight="1">
      <c r="B5" s="20"/>
      <c r="L5" s="20"/>
    </row>
    <row r="6" spans="2:46" ht="12" customHeight="1">
      <c r="B6" s="20"/>
      <c r="D6" s="27" t="s">
        <v>13</v>
      </c>
      <c r="L6" s="20"/>
    </row>
    <row r="7" spans="2:46" ht="16.5" customHeight="1">
      <c r="B7" s="20"/>
      <c r="E7" s="261" t="str">
        <f>'Rekapitulácia stavby'!K6</f>
        <v>Rekonštrukcia a prístavba k depozitu</v>
      </c>
      <c r="F7" s="262"/>
      <c r="G7" s="262"/>
      <c r="H7" s="262"/>
      <c r="L7" s="20"/>
    </row>
    <row r="8" spans="2:46" ht="12" customHeight="1">
      <c r="B8" s="20"/>
      <c r="D8" s="27" t="s">
        <v>112</v>
      </c>
      <c r="L8" s="20"/>
    </row>
    <row r="9" spans="2:46" s="1" customFormat="1" ht="16.5" customHeight="1">
      <c r="B9" s="32"/>
      <c r="E9" s="261" t="s">
        <v>2085</v>
      </c>
      <c r="F9" s="263"/>
      <c r="G9" s="263"/>
      <c r="H9" s="263"/>
      <c r="I9" s="97"/>
      <c r="L9" s="32"/>
    </row>
    <row r="10" spans="2:46" s="1" customFormat="1" ht="12" customHeight="1">
      <c r="B10" s="32"/>
      <c r="D10" s="27" t="s">
        <v>2086</v>
      </c>
      <c r="I10" s="97"/>
      <c r="L10" s="32"/>
    </row>
    <row r="11" spans="2:46" s="1" customFormat="1" ht="36.950000000000003" customHeight="1">
      <c r="B11" s="32"/>
      <c r="E11" s="237" t="s">
        <v>2087</v>
      </c>
      <c r="F11" s="263"/>
      <c r="G11" s="263"/>
      <c r="H11" s="263"/>
      <c r="I11" s="97"/>
      <c r="L11" s="32"/>
    </row>
    <row r="12" spans="2:46" s="1" customFormat="1" ht="11.25">
      <c r="B12" s="32"/>
      <c r="I12" s="97"/>
      <c r="L12" s="32"/>
    </row>
    <row r="13" spans="2:46" s="1" customFormat="1" ht="12" customHeight="1">
      <c r="B13" s="32"/>
      <c r="D13" s="27" t="s">
        <v>15</v>
      </c>
      <c r="F13" s="25" t="s">
        <v>0</v>
      </c>
      <c r="I13" s="98" t="s">
        <v>16</v>
      </c>
      <c r="J13" s="25" t="s">
        <v>0</v>
      </c>
      <c r="L13" s="32"/>
    </row>
    <row r="14" spans="2:46" s="1" customFormat="1" ht="12" customHeight="1">
      <c r="B14" s="32"/>
      <c r="D14" s="27" t="s">
        <v>17</v>
      </c>
      <c r="F14" s="25" t="s">
        <v>18</v>
      </c>
      <c r="I14" s="98" t="s">
        <v>19</v>
      </c>
      <c r="J14" s="52">
        <f>'Rekapitulácia stavby'!AN8</f>
        <v>0</v>
      </c>
      <c r="L14" s="32"/>
    </row>
    <row r="15" spans="2:46" s="1" customFormat="1" ht="10.9" customHeight="1">
      <c r="B15" s="32"/>
      <c r="I15" s="97"/>
      <c r="L15" s="32"/>
    </row>
    <row r="16" spans="2:46" s="1" customFormat="1" ht="12" customHeight="1">
      <c r="B16" s="32"/>
      <c r="D16" s="27" t="s">
        <v>20</v>
      </c>
      <c r="I16" s="98" t="s">
        <v>21</v>
      </c>
      <c r="J16" s="25" t="s">
        <v>0</v>
      </c>
      <c r="L16" s="32"/>
    </row>
    <row r="17" spans="2:12" s="1" customFormat="1" ht="18" customHeight="1">
      <c r="B17" s="32"/>
      <c r="E17" s="25" t="s">
        <v>22</v>
      </c>
      <c r="I17" s="98" t="s">
        <v>23</v>
      </c>
      <c r="J17" s="25" t="s">
        <v>0</v>
      </c>
      <c r="L17" s="32"/>
    </row>
    <row r="18" spans="2:12" s="1" customFormat="1" ht="6.95" customHeight="1">
      <c r="B18" s="32"/>
      <c r="I18" s="97"/>
      <c r="L18" s="32"/>
    </row>
    <row r="19" spans="2:12" s="1" customFormat="1" ht="12" customHeight="1">
      <c r="B19" s="32"/>
      <c r="D19" s="27" t="s">
        <v>24</v>
      </c>
      <c r="I19" s="98" t="s">
        <v>21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64" t="str">
        <f>'Rekapitulácia stavby'!E14</f>
        <v>Vyplň údaj</v>
      </c>
      <c r="F20" s="240"/>
      <c r="G20" s="240"/>
      <c r="H20" s="240"/>
      <c r="I20" s="98" t="s">
        <v>23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I21" s="97"/>
      <c r="L21" s="32"/>
    </row>
    <row r="22" spans="2:12" s="1" customFormat="1" ht="12" customHeight="1">
      <c r="B22" s="32"/>
      <c r="D22" s="27" t="s">
        <v>26</v>
      </c>
      <c r="I22" s="98" t="s">
        <v>21</v>
      </c>
      <c r="J22" s="25" t="s">
        <v>0</v>
      </c>
      <c r="L22" s="32"/>
    </row>
    <row r="23" spans="2:12" s="1" customFormat="1" ht="18" customHeight="1">
      <c r="B23" s="32"/>
      <c r="E23" s="25" t="s">
        <v>27</v>
      </c>
      <c r="I23" s="98" t="s">
        <v>23</v>
      </c>
      <c r="J23" s="25" t="s">
        <v>0</v>
      </c>
      <c r="L23" s="32"/>
    </row>
    <row r="24" spans="2:12" s="1" customFormat="1" ht="6.95" customHeight="1">
      <c r="B24" s="32"/>
      <c r="I24" s="97"/>
      <c r="L24" s="32"/>
    </row>
    <row r="25" spans="2:12" s="1" customFormat="1" ht="12" customHeight="1">
      <c r="B25" s="32"/>
      <c r="D25" s="27" t="s">
        <v>30</v>
      </c>
      <c r="I25" s="98" t="s">
        <v>21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>Ing.Igor Janečka</v>
      </c>
      <c r="I26" s="98" t="s">
        <v>23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I27" s="97"/>
      <c r="L27" s="32"/>
    </row>
    <row r="28" spans="2:12" s="1" customFormat="1" ht="12" customHeight="1">
      <c r="B28" s="32"/>
      <c r="D28" s="27" t="s">
        <v>32</v>
      </c>
      <c r="I28" s="97"/>
      <c r="L28" s="32"/>
    </row>
    <row r="29" spans="2:12" s="7" customFormat="1" ht="16.5" customHeight="1">
      <c r="B29" s="99"/>
      <c r="E29" s="244" t="s">
        <v>0</v>
      </c>
      <c r="F29" s="244"/>
      <c r="G29" s="244"/>
      <c r="H29" s="244"/>
      <c r="I29" s="100"/>
      <c r="L29" s="99"/>
    </row>
    <row r="30" spans="2:12" s="1" customFormat="1" ht="6.95" customHeight="1">
      <c r="B30" s="32"/>
      <c r="I30" s="97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102"/>
      <c r="J31" s="53"/>
      <c r="K31" s="53"/>
      <c r="L31" s="32"/>
    </row>
    <row r="32" spans="2:12" s="1" customFormat="1" ht="25.35" customHeight="1">
      <c r="B32" s="32"/>
      <c r="D32" s="103" t="s">
        <v>33</v>
      </c>
      <c r="I32" s="97"/>
      <c r="J32" s="66">
        <f>ROUND(J127,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102"/>
      <c r="J33" s="53"/>
      <c r="K33" s="53"/>
      <c r="L33" s="32"/>
    </row>
    <row r="34" spans="2:12" s="1" customFormat="1" ht="14.45" customHeight="1">
      <c r="B34" s="32"/>
      <c r="F34" s="35" t="s">
        <v>35</v>
      </c>
      <c r="I34" s="104" t="s">
        <v>34</v>
      </c>
      <c r="J34" s="35" t="s">
        <v>36</v>
      </c>
      <c r="L34" s="32"/>
    </row>
    <row r="35" spans="2:12" s="1" customFormat="1" ht="14.45" customHeight="1">
      <c r="B35" s="32"/>
      <c r="D35" s="105" t="s">
        <v>37</v>
      </c>
      <c r="E35" s="27" t="s">
        <v>38</v>
      </c>
      <c r="F35" s="106">
        <f>ROUND((SUM(BE127:BE181)),  2)</f>
        <v>0</v>
      </c>
      <c r="I35" s="107">
        <v>0.2</v>
      </c>
      <c r="J35" s="106">
        <f>ROUND(((SUM(BE127:BE181))*I35),  2)</f>
        <v>0</v>
      </c>
      <c r="L35" s="32"/>
    </row>
    <row r="36" spans="2:12" s="1" customFormat="1" ht="14.45" customHeight="1">
      <c r="B36" s="32"/>
      <c r="E36" s="27" t="s">
        <v>39</v>
      </c>
      <c r="F36" s="106">
        <f>ROUND((SUM(BF127:BF181)),  2)</f>
        <v>0</v>
      </c>
      <c r="I36" s="107">
        <v>0.2</v>
      </c>
      <c r="J36" s="106">
        <f>ROUND(((SUM(BF127:BF181))*I36),  2)</f>
        <v>0</v>
      </c>
      <c r="L36" s="32"/>
    </row>
    <row r="37" spans="2:12" s="1" customFormat="1" ht="14.45" hidden="1" customHeight="1">
      <c r="B37" s="32"/>
      <c r="E37" s="27" t="s">
        <v>40</v>
      </c>
      <c r="F37" s="106">
        <f>ROUND((SUM(BG127:BG181)),  2)</f>
        <v>0</v>
      </c>
      <c r="I37" s="107">
        <v>0.2</v>
      </c>
      <c r="J37" s="106">
        <f>0</f>
        <v>0</v>
      </c>
      <c r="L37" s="32"/>
    </row>
    <row r="38" spans="2:12" s="1" customFormat="1" ht="14.45" hidden="1" customHeight="1">
      <c r="B38" s="32"/>
      <c r="E38" s="27" t="s">
        <v>41</v>
      </c>
      <c r="F38" s="106">
        <f>ROUND((SUM(BH127:BH181)),  2)</f>
        <v>0</v>
      </c>
      <c r="I38" s="107">
        <v>0.2</v>
      </c>
      <c r="J38" s="106">
        <f>0</f>
        <v>0</v>
      </c>
      <c r="L38" s="32"/>
    </row>
    <row r="39" spans="2:12" s="1" customFormat="1" ht="14.45" hidden="1" customHeight="1">
      <c r="B39" s="32"/>
      <c r="E39" s="27" t="s">
        <v>42</v>
      </c>
      <c r="F39" s="106">
        <f>ROUND((SUM(BI127:BI181)),  2)</f>
        <v>0</v>
      </c>
      <c r="I39" s="107">
        <v>0</v>
      </c>
      <c r="J39" s="106">
        <f>0</f>
        <v>0</v>
      </c>
      <c r="L39" s="32"/>
    </row>
    <row r="40" spans="2:12" s="1" customFormat="1" ht="6.95" customHeight="1">
      <c r="B40" s="32"/>
      <c r="I40" s="97"/>
      <c r="L40" s="32"/>
    </row>
    <row r="41" spans="2:12" s="1" customFormat="1" ht="25.35" customHeight="1">
      <c r="B41" s="32"/>
      <c r="C41" s="108"/>
      <c r="D41" s="109" t="s">
        <v>43</v>
      </c>
      <c r="E41" s="57"/>
      <c r="F41" s="57"/>
      <c r="G41" s="110" t="s">
        <v>44</v>
      </c>
      <c r="H41" s="111" t="s">
        <v>45</v>
      </c>
      <c r="I41" s="112"/>
      <c r="J41" s="113">
        <f>SUM(J32:J39)</f>
        <v>0</v>
      </c>
      <c r="K41" s="114"/>
      <c r="L41" s="32"/>
    </row>
    <row r="42" spans="2:12" s="1" customFormat="1" ht="14.45" customHeight="1">
      <c r="B42" s="32"/>
      <c r="I42" s="97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115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16" t="s">
        <v>49</v>
      </c>
      <c r="G61" s="43" t="s">
        <v>48</v>
      </c>
      <c r="H61" s="34"/>
      <c r="I61" s="117"/>
      <c r="J61" s="118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115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16" t="s">
        <v>49</v>
      </c>
      <c r="G76" s="43" t="s">
        <v>48</v>
      </c>
      <c r="H76" s="34"/>
      <c r="I76" s="117"/>
      <c r="J76" s="118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9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120"/>
      <c r="J81" s="47"/>
      <c r="K81" s="47"/>
      <c r="L81" s="32"/>
    </row>
    <row r="82" spans="2:12" s="1" customFormat="1" ht="24.95" customHeight="1">
      <c r="B82" s="32"/>
      <c r="C82" s="21" t="s">
        <v>175</v>
      </c>
      <c r="I82" s="97"/>
      <c r="L82" s="32"/>
    </row>
    <row r="83" spans="2:12" s="1" customFormat="1" ht="6.95" customHeight="1">
      <c r="B83" s="32"/>
      <c r="I83" s="97"/>
      <c r="L83" s="32"/>
    </row>
    <row r="84" spans="2:12" s="1" customFormat="1" ht="12" customHeight="1">
      <c r="B84" s="32"/>
      <c r="C84" s="27" t="s">
        <v>13</v>
      </c>
      <c r="I84" s="97"/>
      <c r="L84" s="32"/>
    </row>
    <row r="85" spans="2:12" s="1" customFormat="1" ht="16.5" customHeight="1">
      <c r="B85" s="32"/>
      <c r="E85" s="261" t="str">
        <f>E7</f>
        <v>Rekonštrukcia a prístavba k depozitu</v>
      </c>
      <c r="F85" s="262"/>
      <c r="G85" s="262"/>
      <c r="H85" s="262"/>
      <c r="I85" s="97"/>
      <c r="L85" s="32"/>
    </row>
    <row r="86" spans="2:12" ht="12" customHeight="1">
      <c r="B86" s="20"/>
      <c r="C86" s="27" t="s">
        <v>112</v>
      </c>
      <c r="L86" s="20"/>
    </row>
    <row r="87" spans="2:12" s="1" customFormat="1" ht="16.5" customHeight="1">
      <c r="B87" s="32"/>
      <c r="E87" s="261" t="s">
        <v>2085</v>
      </c>
      <c r="F87" s="263"/>
      <c r="G87" s="263"/>
      <c r="H87" s="263"/>
      <c r="I87" s="97"/>
      <c r="L87" s="32"/>
    </row>
    <row r="88" spans="2:12" s="1" customFormat="1" ht="12" customHeight="1">
      <c r="B88" s="32"/>
      <c r="C88" s="27" t="s">
        <v>2086</v>
      </c>
      <c r="I88" s="97"/>
      <c r="L88" s="32"/>
    </row>
    <row r="89" spans="2:12" s="1" customFormat="1" ht="16.5" customHeight="1">
      <c r="B89" s="32"/>
      <c r="E89" s="237" t="str">
        <f>E11</f>
        <v>001 - Bleskozvod</v>
      </c>
      <c r="F89" s="263"/>
      <c r="G89" s="263"/>
      <c r="H89" s="263"/>
      <c r="I89" s="97"/>
      <c r="L89" s="32"/>
    </row>
    <row r="90" spans="2:12" s="1" customFormat="1" ht="6.95" customHeight="1">
      <c r="B90" s="32"/>
      <c r="I90" s="97"/>
      <c r="L90" s="32"/>
    </row>
    <row r="91" spans="2:12" s="1" customFormat="1" ht="12" customHeight="1">
      <c r="B91" s="32"/>
      <c r="C91" s="27" t="s">
        <v>17</v>
      </c>
      <c r="F91" s="25" t="str">
        <f>F14</f>
        <v>Adyho ulica  658, Lučenec</v>
      </c>
      <c r="I91" s="98" t="s">
        <v>19</v>
      </c>
      <c r="J91" s="52">
        <f>IF(J14="","",J14)</f>
        <v>0</v>
      </c>
      <c r="L91" s="32"/>
    </row>
    <row r="92" spans="2:12" s="1" customFormat="1" ht="6.95" customHeight="1">
      <c r="B92" s="32"/>
      <c r="I92" s="97"/>
      <c r="L92" s="32"/>
    </row>
    <row r="93" spans="2:12" s="1" customFormat="1" ht="15.2" customHeight="1">
      <c r="B93" s="32"/>
      <c r="C93" s="27" t="s">
        <v>20</v>
      </c>
      <c r="F93" s="25" t="str">
        <f>E17</f>
        <v>Novohradské múzeum a galéria Lučenec</v>
      </c>
      <c r="I93" s="98" t="s">
        <v>26</v>
      </c>
      <c r="J93" s="30" t="str">
        <f>E23</f>
        <v>Ing.Attila Farkaš</v>
      </c>
      <c r="L93" s="32"/>
    </row>
    <row r="94" spans="2:12" s="1" customFormat="1" ht="15.2" customHeight="1">
      <c r="B94" s="32"/>
      <c r="C94" s="27" t="s">
        <v>24</v>
      </c>
      <c r="F94" s="25" t="str">
        <f>IF(E20="","",E20)</f>
        <v>Vyplň údaj</v>
      </c>
      <c r="I94" s="98" t="s">
        <v>30</v>
      </c>
      <c r="J94" s="30" t="str">
        <f>E26</f>
        <v>Ing.Igor Janečka</v>
      </c>
      <c r="L94" s="32"/>
    </row>
    <row r="95" spans="2:12" s="1" customFormat="1" ht="10.35" customHeight="1">
      <c r="B95" s="32"/>
      <c r="I95" s="97"/>
      <c r="L95" s="32"/>
    </row>
    <row r="96" spans="2:12" s="1" customFormat="1" ht="29.25" customHeight="1">
      <c r="B96" s="32"/>
      <c r="C96" s="121" t="s">
        <v>176</v>
      </c>
      <c r="D96" s="108"/>
      <c r="E96" s="108"/>
      <c r="F96" s="108"/>
      <c r="G96" s="108"/>
      <c r="H96" s="108"/>
      <c r="I96" s="122"/>
      <c r="J96" s="123" t="s">
        <v>177</v>
      </c>
      <c r="K96" s="108"/>
      <c r="L96" s="32"/>
    </row>
    <row r="97" spans="2:47" s="1" customFormat="1" ht="10.35" customHeight="1">
      <c r="B97" s="32"/>
      <c r="I97" s="97"/>
      <c r="L97" s="32"/>
    </row>
    <row r="98" spans="2:47" s="1" customFormat="1" ht="22.9" customHeight="1">
      <c r="B98" s="32"/>
      <c r="C98" s="124" t="s">
        <v>178</v>
      </c>
      <c r="I98" s="97"/>
      <c r="J98" s="66">
        <f>J127</f>
        <v>0</v>
      </c>
      <c r="L98" s="32"/>
      <c r="AU98" s="17" t="s">
        <v>179</v>
      </c>
    </row>
    <row r="99" spans="2:47" s="8" customFormat="1" ht="24.95" customHeight="1">
      <c r="B99" s="125"/>
      <c r="D99" s="126" t="s">
        <v>202</v>
      </c>
      <c r="E99" s="127"/>
      <c r="F99" s="127"/>
      <c r="G99" s="127"/>
      <c r="H99" s="127"/>
      <c r="I99" s="128"/>
      <c r="J99" s="129">
        <f>J128</f>
        <v>0</v>
      </c>
      <c r="L99" s="125"/>
    </row>
    <row r="100" spans="2:47" s="9" customFormat="1" ht="19.899999999999999" customHeight="1">
      <c r="B100" s="130"/>
      <c r="D100" s="131" t="s">
        <v>2088</v>
      </c>
      <c r="E100" s="132"/>
      <c r="F100" s="132"/>
      <c r="G100" s="132"/>
      <c r="H100" s="132"/>
      <c r="I100" s="133"/>
      <c r="J100" s="134">
        <f>J129</f>
        <v>0</v>
      </c>
      <c r="L100" s="130"/>
    </row>
    <row r="101" spans="2:47" s="9" customFormat="1" ht="19.899999999999999" customHeight="1">
      <c r="B101" s="130"/>
      <c r="D101" s="131" t="s">
        <v>2089</v>
      </c>
      <c r="E101" s="132"/>
      <c r="F101" s="132"/>
      <c r="G101" s="132"/>
      <c r="H101" s="132"/>
      <c r="I101" s="133"/>
      <c r="J101" s="134">
        <f>J167</f>
        <v>0</v>
      </c>
      <c r="L101" s="130"/>
    </row>
    <row r="102" spans="2:47" s="8" customFormat="1" ht="24.95" customHeight="1">
      <c r="B102" s="125"/>
      <c r="D102" s="126" t="s">
        <v>180</v>
      </c>
      <c r="E102" s="127"/>
      <c r="F102" s="127"/>
      <c r="G102" s="127"/>
      <c r="H102" s="127"/>
      <c r="I102" s="128"/>
      <c r="J102" s="129">
        <f>J171</f>
        <v>0</v>
      </c>
      <c r="L102" s="125"/>
    </row>
    <row r="103" spans="2:47" s="9" customFormat="1" ht="19.899999999999999" customHeight="1">
      <c r="B103" s="130"/>
      <c r="D103" s="131" t="s">
        <v>185</v>
      </c>
      <c r="E103" s="132"/>
      <c r="F103" s="132"/>
      <c r="G103" s="132"/>
      <c r="H103" s="132"/>
      <c r="I103" s="133"/>
      <c r="J103" s="134">
        <f>J172</f>
        <v>0</v>
      </c>
      <c r="L103" s="130"/>
    </row>
    <row r="104" spans="2:47" s="9" customFormat="1" ht="19.899999999999999" customHeight="1">
      <c r="B104" s="130"/>
      <c r="D104" s="131" t="s">
        <v>187</v>
      </c>
      <c r="E104" s="132"/>
      <c r="F104" s="132"/>
      <c r="G104" s="132"/>
      <c r="H104" s="132"/>
      <c r="I104" s="133"/>
      <c r="J104" s="134">
        <f>J175</f>
        <v>0</v>
      </c>
      <c r="L104" s="130"/>
    </row>
    <row r="105" spans="2:47" s="8" customFormat="1" ht="24.95" customHeight="1">
      <c r="B105" s="125"/>
      <c r="D105" s="126" t="s">
        <v>206</v>
      </c>
      <c r="E105" s="127"/>
      <c r="F105" s="127"/>
      <c r="G105" s="127"/>
      <c r="H105" s="127"/>
      <c r="I105" s="128"/>
      <c r="J105" s="129">
        <f>J177</f>
        <v>0</v>
      </c>
      <c r="L105" s="125"/>
    </row>
    <row r="106" spans="2:47" s="1" customFormat="1" ht="21.75" customHeight="1">
      <c r="B106" s="32"/>
      <c r="I106" s="97"/>
      <c r="L106" s="32"/>
    </row>
    <row r="107" spans="2:47" s="1" customFormat="1" ht="6.95" customHeight="1">
      <c r="B107" s="44"/>
      <c r="C107" s="45"/>
      <c r="D107" s="45"/>
      <c r="E107" s="45"/>
      <c r="F107" s="45"/>
      <c r="G107" s="45"/>
      <c r="H107" s="45"/>
      <c r="I107" s="119"/>
      <c r="J107" s="45"/>
      <c r="K107" s="45"/>
      <c r="L107" s="32"/>
    </row>
    <row r="111" spans="2:47" s="1" customFormat="1" ht="6.95" customHeight="1">
      <c r="B111" s="46"/>
      <c r="C111" s="47"/>
      <c r="D111" s="47"/>
      <c r="E111" s="47"/>
      <c r="F111" s="47"/>
      <c r="G111" s="47"/>
      <c r="H111" s="47"/>
      <c r="I111" s="120"/>
      <c r="J111" s="47"/>
      <c r="K111" s="47"/>
      <c r="L111" s="32"/>
    </row>
    <row r="112" spans="2:47" s="1" customFormat="1" ht="24.95" customHeight="1">
      <c r="B112" s="32"/>
      <c r="C112" s="21" t="s">
        <v>208</v>
      </c>
      <c r="I112" s="97"/>
      <c r="L112" s="32"/>
    </row>
    <row r="113" spans="2:63" s="1" customFormat="1" ht="6.95" customHeight="1">
      <c r="B113" s="32"/>
      <c r="I113" s="97"/>
      <c r="L113" s="32"/>
    </row>
    <row r="114" spans="2:63" s="1" customFormat="1" ht="12" customHeight="1">
      <c r="B114" s="32"/>
      <c r="C114" s="27" t="s">
        <v>13</v>
      </c>
      <c r="I114" s="97"/>
      <c r="L114" s="32"/>
    </row>
    <row r="115" spans="2:63" s="1" customFormat="1" ht="16.5" customHeight="1">
      <c r="B115" s="32"/>
      <c r="E115" s="261" t="str">
        <f>E7</f>
        <v>Rekonštrukcia a prístavba k depozitu</v>
      </c>
      <c r="F115" s="262"/>
      <c r="G115" s="262"/>
      <c r="H115" s="262"/>
      <c r="I115" s="97"/>
      <c r="L115" s="32"/>
    </row>
    <row r="116" spans="2:63" ht="12" customHeight="1">
      <c r="B116" s="20"/>
      <c r="C116" s="27" t="s">
        <v>112</v>
      </c>
      <c r="L116" s="20"/>
    </row>
    <row r="117" spans="2:63" s="1" customFormat="1" ht="16.5" customHeight="1">
      <c r="B117" s="32"/>
      <c r="E117" s="261" t="s">
        <v>2085</v>
      </c>
      <c r="F117" s="263"/>
      <c r="G117" s="263"/>
      <c r="H117" s="263"/>
      <c r="I117" s="97"/>
      <c r="L117" s="32"/>
    </row>
    <row r="118" spans="2:63" s="1" customFormat="1" ht="12" customHeight="1">
      <c r="B118" s="32"/>
      <c r="C118" s="27" t="s">
        <v>2086</v>
      </c>
      <c r="I118" s="97"/>
      <c r="L118" s="32"/>
    </row>
    <row r="119" spans="2:63" s="1" customFormat="1" ht="16.5" customHeight="1">
      <c r="B119" s="32"/>
      <c r="E119" s="237" t="str">
        <f>E11</f>
        <v>001 - Bleskozvod</v>
      </c>
      <c r="F119" s="263"/>
      <c r="G119" s="263"/>
      <c r="H119" s="263"/>
      <c r="I119" s="97"/>
      <c r="L119" s="32"/>
    </row>
    <row r="120" spans="2:63" s="1" customFormat="1" ht="6.95" customHeight="1">
      <c r="B120" s="32"/>
      <c r="I120" s="97"/>
      <c r="L120" s="32"/>
    </row>
    <row r="121" spans="2:63" s="1" customFormat="1" ht="12" customHeight="1">
      <c r="B121" s="32"/>
      <c r="C121" s="27" t="s">
        <v>17</v>
      </c>
      <c r="F121" s="25" t="str">
        <f>F14</f>
        <v>Adyho ulica  658, Lučenec</v>
      </c>
      <c r="I121" s="98" t="s">
        <v>19</v>
      </c>
      <c r="J121" s="52">
        <f>IF(J14="","",J14)</f>
        <v>0</v>
      </c>
      <c r="L121" s="32"/>
    </row>
    <row r="122" spans="2:63" s="1" customFormat="1" ht="6.95" customHeight="1">
      <c r="B122" s="32"/>
      <c r="I122" s="97"/>
      <c r="L122" s="32"/>
    </row>
    <row r="123" spans="2:63" s="1" customFormat="1" ht="15.2" customHeight="1">
      <c r="B123" s="32"/>
      <c r="C123" s="27" t="s">
        <v>20</v>
      </c>
      <c r="F123" s="25" t="str">
        <f>E17</f>
        <v>Novohradské múzeum a galéria Lučenec</v>
      </c>
      <c r="I123" s="98" t="s">
        <v>26</v>
      </c>
      <c r="J123" s="30" t="str">
        <f>E23</f>
        <v>Ing.Attila Farkaš</v>
      </c>
      <c r="L123" s="32"/>
    </row>
    <row r="124" spans="2:63" s="1" customFormat="1" ht="15.2" customHeight="1">
      <c r="B124" s="32"/>
      <c r="C124" s="27" t="s">
        <v>24</v>
      </c>
      <c r="F124" s="25" t="str">
        <f>IF(E20="","",E20)</f>
        <v>Vyplň údaj</v>
      </c>
      <c r="I124" s="98" t="s">
        <v>30</v>
      </c>
      <c r="J124" s="30" t="str">
        <f>E26</f>
        <v>Ing.Igor Janečka</v>
      </c>
      <c r="L124" s="32"/>
    </row>
    <row r="125" spans="2:63" s="1" customFormat="1" ht="10.35" customHeight="1">
      <c r="B125" s="32"/>
      <c r="I125" s="97"/>
      <c r="L125" s="32"/>
    </row>
    <row r="126" spans="2:63" s="10" customFormat="1" ht="29.25" customHeight="1">
      <c r="B126" s="135"/>
      <c r="C126" s="136" t="s">
        <v>209</v>
      </c>
      <c r="D126" s="137" t="s">
        <v>58</v>
      </c>
      <c r="E126" s="137" t="s">
        <v>54</v>
      </c>
      <c r="F126" s="137" t="s">
        <v>55</v>
      </c>
      <c r="G126" s="137" t="s">
        <v>210</v>
      </c>
      <c r="H126" s="137" t="s">
        <v>211</v>
      </c>
      <c r="I126" s="138" t="s">
        <v>212</v>
      </c>
      <c r="J126" s="139" t="s">
        <v>177</v>
      </c>
      <c r="K126" s="140" t="s">
        <v>213</v>
      </c>
      <c r="L126" s="135"/>
      <c r="M126" s="59" t="s">
        <v>0</v>
      </c>
      <c r="N126" s="60" t="s">
        <v>37</v>
      </c>
      <c r="O126" s="60" t="s">
        <v>214</v>
      </c>
      <c r="P126" s="60" t="s">
        <v>215</v>
      </c>
      <c r="Q126" s="60" t="s">
        <v>216</v>
      </c>
      <c r="R126" s="60" t="s">
        <v>217</v>
      </c>
      <c r="S126" s="60" t="s">
        <v>218</v>
      </c>
      <c r="T126" s="61" t="s">
        <v>219</v>
      </c>
    </row>
    <row r="127" spans="2:63" s="1" customFormat="1" ht="22.9" customHeight="1">
      <c r="B127" s="32"/>
      <c r="C127" s="64" t="s">
        <v>178</v>
      </c>
      <c r="I127" s="97"/>
      <c r="J127" s="141">
        <f>BK127</f>
        <v>0</v>
      </c>
      <c r="L127" s="32"/>
      <c r="M127" s="62"/>
      <c r="N127" s="53"/>
      <c r="O127" s="53"/>
      <c r="P127" s="142">
        <f>P128+P171+P177</f>
        <v>0</v>
      </c>
      <c r="Q127" s="53"/>
      <c r="R127" s="142">
        <f>R128+R171+R177</f>
        <v>0</v>
      </c>
      <c r="S127" s="53"/>
      <c r="T127" s="143">
        <f>T128+T171+T177</f>
        <v>0</v>
      </c>
      <c r="AT127" s="17" t="s">
        <v>72</v>
      </c>
      <c r="AU127" s="17" t="s">
        <v>179</v>
      </c>
      <c r="BK127" s="144">
        <f>BK128+BK171+BK177</f>
        <v>0</v>
      </c>
    </row>
    <row r="128" spans="2:63" s="11" customFormat="1" ht="25.9" customHeight="1">
      <c r="B128" s="145"/>
      <c r="D128" s="146" t="s">
        <v>72</v>
      </c>
      <c r="E128" s="147" t="s">
        <v>301</v>
      </c>
      <c r="F128" s="147" t="s">
        <v>1999</v>
      </c>
      <c r="I128" s="148"/>
      <c r="J128" s="149">
        <f>BK128</f>
        <v>0</v>
      </c>
      <c r="L128" s="145"/>
      <c r="M128" s="150"/>
      <c r="N128" s="151"/>
      <c r="O128" s="151"/>
      <c r="P128" s="152">
        <f>P129+P167</f>
        <v>0</v>
      </c>
      <c r="Q128" s="151"/>
      <c r="R128" s="152">
        <f>R129+R167</f>
        <v>0</v>
      </c>
      <c r="S128" s="151"/>
      <c r="T128" s="153">
        <f>T129+T167</f>
        <v>0</v>
      </c>
      <c r="AR128" s="146" t="s">
        <v>242</v>
      </c>
      <c r="AT128" s="154" t="s">
        <v>72</v>
      </c>
      <c r="AU128" s="154" t="s">
        <v>73</v>
      </c>
      <c r="AY128" s="146" t="s">
        <v>222</v>
      </c>
      <c r="BK128" s="155">
        <f>BK129+BK167</f>
        <v>0</v>
      </c>
    </row>
    <row r="129" spans="2:65" s="11" customFormat="1" ht="22.9" customHeight="1">
      <c r="B129" s="145"/>
      <c r="D129" s="146" t="s">
        <v>72</v>
      </c>
      <c r="E129" s="156" t="s">
        <v>2090</v>
      </c>
      <c r="F129" s="156" t="s">
        <v>2091</v>
      </c>
      <c r="I129" s="148"/>
      <c r="J129" s="157">
        <f>BK129</f>
        <v>0</v>
      </c>
      <c r="L129" s="145"/>
      <c r="M129" s="150"/>
      <c r="N129" s="151"/>
      <c r="O129" s="151"/>
      <c r="P129" s="152">
        <f>SUM(P130:P166)</f>
        <v>0</v>
      </c>
      <c r="Q129" s="151"/>
      <c r="R129" s="152">
        <f>SUM(R130:R166)</f>
        <v>0</v>
      </c>
      <c r="S129" s="151"/>
      <c r="T129" s="153">
        <f>SUM(T130:T166)</f>
        <v>0</v>
      </c>
      <c r="AR129" s="146" t="s">
        <v>242</v>
      </c>
      <c r="AT129" s="154" t="s">
        <v>72</v>
      </c>
      <c r="AU129" s="154" t="s">
        <v>81</v>
      </c>
      <c r="AY129" s="146" t="s">
        <v>222</v>
      </c>
      <c r="BK129" s="155">
        <f>SUM(BK130:BK166)</f>
        <v>0</v>
      </c>
    </row>
    <row r="130" spans="2:65" s="1" customFormat="1" ht="16.5" customHeight="1">
      <c r="B130" s="158"/>
      <c r="C130" s="159" t="s">
        <v>81</v>
      </c>
      <c r="D130" s="159" t="s">
        <v>224</v>
      </c>
      <c r="E130" s="160" t="s">
        <v>2092</v>
      </c>
      <c r="F130" s="161" t="s">
        <v>2093</v>
      </c>
      <c r="G130" s="162" t="s">
        <v>400</v>
      </c>
      <c r="H130" s="163">
        <v>1</v>
      </c>
      <c r="I130" s="164"/>
      <c r="J130" s="163">
        <f t="shared" ref="J130:J166" si="0">ROUND(I130*H130,3)</f>
        <v>0</v>
      </c>
      <c r="K130" s="161" t="s">
        <v>0</v>
      </c>
      <c r="L130" s="32"/>
      <c r="M130" s="165" t="s">
        <v>0</v>
      </c>
      <c r="N130" s="166" t="s">
        <v>39</v>
      </c>
      <c r="O130" s="55"/>
      <c r="P130" s="167">
        <f t="shared" ref="P130:P166" si="1">O130*H130</f>
        <v>0</v>
      </c>
      <c r="Q130" s="167">
        <v>0</v>
      </c>
      <c r="R130" s="167">
        <f t="shared" ref="R130:R166" si="2">Q130*H130</f>
        <v>0</v>
      </c>
      <c r="S130" s="167">
        <v>0</v>
      </c>
      <c r="T130" s="168">
        <f t="shared" ref="T130:T166" si="3">S130*H130</f>
        <v>0</v>
      </c>
      <c r="AR130" s="169" t="s">
        <v>605</v>
      </c>
      <c r="AT130" s="169" t="s">
        <v>224</v>
      </c>
      <c r="AU130" s="169" t="s">
        <v>88</v>
      </c>
      <c r="AY130" s="17" t="s">
        <v>222</v>
      </c>
      <c r="BE130" s="170">
        <f t="shared" ref="BE130:BE166" si="4">IF(N130="základná",J130,0)</f>
        <v>0</v>
      </c>
      <c r="BF130" s="170">
        <f t="shared" ref="BF130:BF166" si="5">IF(N130="znížená",J130,0)</f>
        <v>0</v>
      </c>
      <c r="BG130" s="170">
        <f t="shared" ref="BG130:BG166" si="6">IF(N130="zákl. prenesená",J130,0)</f>
        <v>0</v>
      </c>
      <c r="BH130" s="170">
        <f t="shared" ref="BH130:BH166" si="7">IF(N130="zníž. prenesená",J130,0)</f>
        <v>0</v>
      </c>
      <c r="BI130" s="170">
        <f t="shared" ref="BI130:BI166" si="8">IF(N130="nulová",J130,0)</f>
        <v>0</v>
      </c>
      <c r="BJ130" s="17" t="s">
        <v>88</v>
      </c>
      <c r="BK130" s="171">
        <f t="shared" ref="BK130:BK166" si="9">ROUND(I130*H130,3)</f>
        <v>0</v>
      </c>
      <c r="BL130" s="17" t="s">
        <v>605</v>
      </c>
      <c r="BM130" s="169" t="s">
        <v>88</v>
      </c>
    </row>
    <row r="131" spans="2:65" s="1" customFormat="1" ht="16.5" customHeight="1">
      <c r="B131" s="158"/>
      <c r="C131" s="196" t="s">
        <v>88</v>
      </c>
      <c r="D131" s="196" t="s">
        <v>301</v>
      </c>
      <c r="E131" s="197" t="s">
        <v>2094</v>
      </c>
      <c r="F131" s="198" t="s">
        <v>2095</v>
      </c>
      <c r="G131" s="199" t="s">
        <v>400</v>
      </c>
      <c r="H131" s="200">
        <v>1</v>
      </c>
      <c r="I131" s="201"/>
      <c r="J131" s="200">
        <f t="shared" si="0"/>
        <v>0</v>
      </c>
      <c r="K131" s="198" t="s">
        <v>0</v>
      </c>
      <c r="L131" s="202"/>
      <c r="M131" s="203" t="s">
        <v>0</v>
      </c>
      <c r="N131" s="204" t="s">
        <v>39</v>
      </c>
      <c r="O131" s="55"/>
      <c r="P131" s="167">
        <f t="shared" si="1"/>
        <v>0</v>
      </c>
      <c r="Q131" s="167">
        <v>0</v>
      </c>
      <c r="R131" s="167">
        <f t="shared" si="2"/>
        <v>0</v>
      </c>
      <c r="S131" s="167">
        <v>0</v>
      </c>
      <c r="T131" s="168">
        <f t="shared" si="3"/>
        <v>0</v>
      </c>
      <c r="AR131" s="169" t="s">
        <v>1691</v>
      </c>
      <c r="AT131" s="169" t="s">
        <v>301</v>
      </c>
      <c r="AU131" s="169" t="s">
        <v>88</v>
      </c>
      <c r="AY131" s="17" t="s">
        <v>222</v>
      </c>
      <c r="BE131" s="170">
        <f t="shared" si="4"/>
        <v>0</v>
      </c>
      <c r="BF131" s="170">
        <f t="shared" si="5"/>
        <v>0</v>
      </c>
      <c r="BG131" s="170">
        <f t="shared" si="6"/>
        <v>0</v>
      </c>
      <c r="BH131" s="170">
        <f t="shared" si="7"/>
        <v>0</v>
      </c>
      <c r="BI131" s="170">
        <f t="shared" si="8"/>
        <v>0</v>
      </c>
      <c r="BJ131" s="17" t="s">
        <v>88</v>
      </c>
      <c r="BK131" s="171">
        <f t="shared" si="9"/>
        <v>0</v>
      </c>
      <c r="BL131" s="17" t="s">
        <v>605</v>
      </c>
      <c r="BM131" s="169" t="s">
        <v>229</v>
      </c>
    </row>
    <row r="132" spans="2:65" s="1" customFormat="1" ht="16.5" customHeight="1">
      <c r="B132" s="158"/>
      <c r="C132" s="196" t="s">
        <v>242</v>
      </c>
      <c r="D132" s="196" t="s">
        <v>301</v>
      </c>
      <c r="E132" s="197" t="s">
        <v>2096</v>
      </c>
      <c r="F132" s="198" t="s">
        <v>2097</v>
      </c>
      <c r="G132" s="199" t="s">
        <v>400</v>
      </c>
      <c r="H132" s="200">
        <v>7</v>
      </c>
      <c r="I132" s="201"/>
      <c r="J132" s="200">
        <f t="shared" si="0"/>
        <v>0</v>
      </c>
      <c r="K132" s="198" t="s">
        <v>0</v>
      </c>
      <c r="L132" s="202"/>
      <c r="M132" s="203" t="s">
        <v>0</v>
      </c>
      <c r="N132" s="204" t="s">
        <v>39</v>
      </c>
      <c r="O132" s="55"/>
      <c r="P132" s="167">
        <f t="shared" si="1"/>
        <v>0</v>
      </c>
      <c r="Q132" s="167">
        <v>0</v>
      </c>
      <c r="R132" s="167">
        <f t="shared" si="2"/>
        <v>0</v>
      </c>
      <c r="S132" s="167">
        <v>0</v>
      </c>
      <c r="T132" s="168">
        <f t="shared" si="3"/>
        <v>0</v>
      </c>
      <c r="AR132" s="169" t="s">
        <v>1691</v>
      </c>
      <c r="AT132" s="169" t="s">
        <v>301</v>
      </c>
      <c r="AU132" s="169" t="s">
        <v>88</v>
      </c>
      <c r="AY132" s="17" t="s">
        <v>222</v>
      </c>
      <c r="BE132" s="170">
        <f t="shared" si="4"/>
        <v>0</v>
      </c>
      <c r="BF132" s="170">
        <f t="shared" si="5"/>
        <v>0</v>
      </c>
      <c r="BG132" s="170">
        <f t="shared" si="6"/>
        <v>0</v>
      </c>
      <c r="BH132" s="170">
        <f t="shared" si="7"/>
        <v>0</v>
      </c>
      <c r="BI132" s="170">
        <f t="shared" si="8"/>
        <v>0</v>
      </c>
      <c r="BJ132" s="17" t="s">
        <v>88</v>
      </c>
      <c r="BK132" s="171">
        <f t="shared" si="9"/>
        <v>0</v>
      </c>
      <c r="BL132" s="17" t="s">
        <v>605</v>
      </c>
      <c r="BM132" s="169" t="s">
        <v>261</v>
      </c>
    </row>
    <row r="133" spans="2:65" s="1" customFormat="1" ht="24" customHeight="1">
      <c r="B133" s="158"/>
      <c r="C133" s="159" t="s">
        <v>229</v>
      </c>
      <c r="D133" s="159" t="s">
        <v>224</v>
      </c>
      <c r="E133" s="160" t="s">
        <v>2098</v>
      </c>
      <c r="F133" s="161" t="s">
        <v>2099</v>
      </c>
      <c r="G133" s="162" t="s">
        <v>484</v>
      </c>
      <c r="H133" s="163">
        <v>14</v>
      </c>
      <c r="I133" s="164"/>
      <c r="J133" s="163">
        <f t="shared" si="0"/>
        <v>0</v>
      </c>
      <c r="K133" s="161" t="s">
        <v>0</v>
      </c>
      <c r="L133" s="32"/>
      <c r="M133" s="165" t="s">
        <v>0</v>
      </c>
      <c r="N133" s="166" t="s">
        <v>39</v>
      </c>
      <c r="O133" s="55"/>
      <c r="P133" s="167">
        <f t="shared" si="1"/>
        <v>0</v>
      </c>
      <c r="Q133" s="167">
        <v>0</v>
      </c>
      <c r="R133" s="167">
        <f t="shared" si="2"/>
        <v>0</v>
      </c>
      <c r="S133" s="167">
        <v>0</v>
      </c>
      <c r="T133" s="168">
        <f t="shared" si="3"/>
        <v>0</v>
      </c>
      <c r="AR133" s="169" t="s">
        <v>605</v>
      </c>
      <c r="AT133" s="169" t="s">
        <v>224</v>
      </c>
      <c r="AU133" s="169" t="s">
        <v>88</v>
      </c>
      <c r="AY133" s="17" t="s">
        <v>222</v>
      </c>
      <c r="BE133" s="170">
        <f t="shared" si="4"/>
        <v>0</v>
      </c>
      <c r="BF133" s="170">
        <f t="shared" si="5"/>
        <v>0</v>
      </c>
      <c r="BG133" s="170">
        <f t="shared" si="6"/>
        <v>0</v>
      </c>
      <c r="BH133" s="170">
        <f t="shared" si="7"/>
        <v>0</v>
      </c>
      <c r="BI133" s="170">
        <f t="shared" si="8"/>
        <v>0</v>
      </c>
      <c r="BJ133" s="17" t="s">
        <v>88</v>
      </c>
      <c r="BK133" s="171">
        <f t="shared" si="9"/>
        <v>0</v>
      </c>
      <c r="BL133" s="17" t="s">
        <v>605</v>
      </c>
      <c r="BM133" s="169" t="s">
        <v>271</v>
      </c>
    </row>
    <row r="134" spans="2:65" s="1" customFormat="1" ht="16.5" customHeight="1">
      <c r="B134" s="158"/>
      <c r="C134" s="196" t="s">
        <v>255</v>
      </c>
      <c r="D134" s="196" t="s">
        <v>301</v>
      </c>
      <c r="E134" s="197" t="s">
        <v>2100</v>
      </c>
      <c r="F134" s="198" t="s">
        <v>2101</v>
      </c>
      <c r="G134" s="199" t="s">
        <v>304</v>
      </c>
      <c r="H134" s="200">
        <v>2.8</v>
      </c>
      <c r="I134" s="201"/>
      <c r="J134" s="200">
        <f t="shared" si="0"/>
        <v>0</v>
      </c>
      <c r="K134" s="198" t="s">
        <v>0</v>
      </c>
      <c r="L134" s="202"/>
      <c r="M134" s="203" t="s">
        <v>0</v>
      </c>
      <c r="N134" s="204" t="s">
        <v>39</v>
      </c>
      <c r="O134" s="55"/>
      <c r="P134" s="167">
        <f t="shared" si="1"/>
        <v>0</v>
      </c>
      <c r="Q134" s="167">
        <v>0</v>
      </c>
      <c r="R134" s="167">
        <f t="shared" si="2"/>
        <v>0</v>
      </c>
      <c r="S134" s="167">
        <v>0</v>
      </c>
      <c r="T134" s="168">
        <f t="shared" si="3"/>
        <v>0</v>
      </c>
      <c r="AR134" s="169" t="s">
        <v>1691</v>
      </c>
      <c r="AT134" s="169" t="s">
        <v>301</v>
      </c>
      <c r="AU134" s="169" t="s">
        <v>88</v>
      </c>
      <c r="AY134" s="17" t="s">
        <v>222</v>
      </c>
      <c r="BE134" s="170">
        <f t="shared" si="4"/>
        <v>0</v>
      </c>
      <c r="BF134" s="170">
        <f t="shared" si="5"/>
        <v>0</v>
      </c>
      <c r="BG134" s="170">
        <f t="shared" si="6"/>
        <v>0</v>
      </c>
      <c r="BH134" s="170">
        <f t="shared" si="7"/>
        <v>0</v>
      </c>
      <c r="BI134" s="170">
        <f t="shared" si="8"/>
        <v>0</v>
      </c>
      <c r="BJ134" s="17" t="s">
        <v>88</v>
      </c>
      <c r="BK134" s="171">
        <f t="shared" si="9"/>
        <v>0</v>
      </c>
      <c r="BL134" s="17" t="s">
        <v>605</v>
      </c>
      <c r="BM134" s="169" t="s">
        <v>280</v>
      </c>
    </row>
    <row r="135" spans="2:65" s="1" customFormat="1" ht="16.5" customHeight="1">
      <c r="B135" s="158"/>
      <c r="C135" s="196" t="s">
        <v>261</v>
      </c>
      <c r="D135" s="196" t="s">
        <v>301</v>
      </c>
      <c r="E135" s="197" t="s">
        <v>2102</v>
      </c>
      <c r="F135" s="198" t="s">
        <v>2103</v>
      </c>
      <c r="G135" s="199" t="s">
        <v>304</v>
      </c>
      <c r="H135" s="200">
        <v>2.8</v>
      </c>
      <c r="I135" s="201"/>
      <c r="J135" s="200">
        <f t="shared" si="0"/>
        <v>0</v>
      </c>
      <c r="K135" s="198" t="s">
        <v>0</v>
      </c>
      <c r="L135" s="202"/>
      <c r="M135" s="203" t="s">
        <v>0</v>
      </c>
      <c r="N135" s="204" t="s">
        <v>39</v>
      </c>
      <c r="O135" s="55"/>
      <c r="P135" s="167">
        <f t="shared" si="1"/>
        <v>0</v>
      </c>
      <c r="Q135" s="167">
        <v>0</v>
      </c>
      <c r="R135" s="167">
        <f t="shared" si="2"/>
        <v>0</v>
      </c>
      <c r="S135" s="167">
        <v>0</v>
      </c>
      <c r="T135" s="168">
        <f t="shared" si="3"/>
        <v>0</v>
      </c>
      <c r="AR135" s="169" t="s">
        <v>1691</v>
      </c>
      <c r="AT135" s="169" t="s">
        <v>301</v>
      </c>
      <c r="AU135" s="169" t="s">
        <v>88</v>
      </c>
      <c r="AY135" s="17" t="s">
        <v>222</v>
      </c>
      <c r="BE135" s="170">
        <f t="shared" si="4"/>
        <v>0</v>
      </c>
      <c r="BF135" s="170">
        <f t="shared" si="5"/>
        <v>0</v>
      </c>
      <c r="BG135" s="170">
        <f t="shared" si="6"/>
        <v>0</v>
      </c>
      <c r="BH135" s="170">
        <f t="shared" si="7"/>
        <v>0</v>
      </c>
      <c r="BI135" s="170">
        <f t="shared" si="8"/>
        <v>0</v>
      </c>
      <c r="BJ135" s="17" t="s">
        <v>88</v>
      </c>
      <c r="BK135" s="171">
        <f t="shared" si="9"/>
        <v>0</v>
      </c>
      <c r="BL135" s="17" t="s">
        <v>605</v>
      </c>
      <c r="BM135" s="169" t="s">
        <v>290</v>
      </c>
    </row>
    <row r="136" spans="2:65" s="1" customFormat="1" ht="24" customHeight="1">
      <c r="B136" s="158"/>
      <c r="C136" s="196" t="s">
        <v>265</v>
      </c>
      <c r="D136" s="196" t="s">
        <v>301</v>
      </c>
      <c r="E136" s="197" t="s">
        <v>2104</v>
      </c>
      <c r="F136" s="198" t="s">
        <v>2105</v>
      </c>
      <c r="G136" s="199" t="s">
        <v>304</v>
      </c>
      <c r="H136" s="200">
        <v>1.4</v>
      </c>
      <c r="I136" s="201"/>
      <c r="J136" s="200">
        <f t="shared" si="0"/>
        <v>0</v>
      </c>
      <c r="K136" s="198" t="s">
        <v>0</v>
      </c>
      <c r="L136" s="202"/>
      <c r="M136" s="203" t="s">
        <v>0</v>
      </c>
      <c r="N136" s="204" t="s">
        <v>39</v>
      </c>
      <c r="O136" s="55"/>
      <c r="P136" s="167">
        <f t="shared" si="1"/>
        <v>0</v>
      </c>
      <c r="Q136" s="167">
        <v>0</v>
      </c>
      <c r="R136" s="167">
        <f t="shared" si="2"/>
        <v>0</v>
      </c>
      <c r="S136" s="167">
        <v>0</v>
      </c>
      <c r="T136" s="168">
        <f t="shared" si="3"/>
        <v>0</v>
      </c>
      <c r="AR136" s="169" t="s">
        <v>1691</v>
      </c>
      <c r="AT136" s="169" t="s">
        <v>301</v>
      </c>
      <c r="AU136" s="169" t="s">
        <v>88</v>
      </c>
      <c r="AY136" s="17" t="s">
        <v>222</v>
      </c>
      <c r="BE136" s="170">
        <f t="shared" si="4"/>
        <v>0</v>
      </c>
      <c r="BF136" s="170">
        <f t="shared" si="5"/>
        <v>0</v>
      </c>
      <c r="BG136" s="170">
        <f t="shared" si="6"/>
        <v>0</v>
      </c>
      <c r="BH136" s="170">
        <f t="shared" si="7"/>
        <v>0</v>
      </c>
      <c r="BI136" s="170">
        <f t="shared" si="8"/>
        <v>0</v>
      </c>
      <c r="BJ136" s="17" t="s">
        <v>88</v>
      </c>
      <c r="BK136" s="171">
        <f t="shared" si="9"/>
        <v>0</v>
      </c>
      <c r="BL136" s="17" t="s">
        <v>605</v>
      </c>
      <c r="BM136" s="169" t="s">
        <v>300</v>
      </c>
    </row>
    <row r="137" spans="2:65" s="1" customFormat="1" ht="24" customHeight="1">
      <c r="B137" s="158"/>
      <c r="C137" s="159" t="s">
        <v>271</v>
      </c>
      <c r="D137" s="159" t="s">
        <v>224</v>
      </c>
      <c r="E137" s="160" t="s">
        <v>2106</v>
      </c>
      <c r="F137" s="161" t="s">
        <v>2107</v>
      </c>
      <c r="G137" s="162" t="s">
        <v>484</v>
      </c>
      <c r="H137" s="163">
        <v>35</v>
      </c>
      <c r="I137" s="164"/>
      <c r="J137" s="163">
        <f t="shared" si="0"/>
        <v>0</v>
      </c>
      <c r="K137" s="161" t="s">
        <v>0</v>
      </c>
      <c r="L137" s="32"/>
      <c r="M137" s="165" t="s">
        <v>0</v>
      </c>
      <c r="N137" s="166" t="s">
        <v>39</v>
      </c>
      <c r="O137" s="55"/>
      <c r="P137" s="167">
        <f t="shared" si="1"/>
        <v>0</v>
      </c>
      <c r="Q137" s="167">
        <v>0</v>
      </c>
      <c r="R137" s="167">
        <f t="shared" si="2"/>
        <v>0</v>
      </c>
      <c r="S137" s="167">
        <v>0</v>
      </c>
      <c r="T137" s="168">
        <f t="shared" si="3"/>
        <v>0</v>
      </c>
      <c r="AR137" s="169" t="s">
        <v>605</v>
      </c>
      <c r="AT137" s="169" t="s">
        <v>224</v>
      </c>
      <c r="AU137" s="169" t="s">
        <v>88</v>
      </c>
      <c r="AY137" s="17" t="s">
        <v>222</v>
      </c>
      <c r="BE137" s="170">
        <f t="shared" si="4"/>
        <v>0</v>
      </c>
      <c r="BF137" s="170">
        <f t="shared" si="5"/>
        <v>0</v>
      </c>
      <c r="BG137" s="170">
        <f t="shared" si="6"/>
        <v>0</v>
      </c>
      <c r="BH137" s="170">
        <f t="shared" si="7"/>
        <v>0</v>
      </c>
      <c r="BI137" s="170">
        <f t="shared" si="8"/>
        <v>0</v>
      </c>
      <c r="BJ137" s="17" t="s">
        <v>88</v>
      </c>
      <c r="BK137" s="171">
        <f t="shared" si="9"/>
        <v>0</v>
      </c>
      <c r="BL137" s="17" t="s">
        <v>605</v>
      </c>
      <c r="BM137" s="169" t="s">
        <v>312</v>
      </c>
    </row>
    <row r="138" spans="2:65" s="1" customFormat="1" ht="16.5" customHeight="1">
      <c r="B138" s="158"/>
      <c r="C138" s="196" t="s">
        <v>172</v>
      </c>
      <c r="D138" s="196" t="s">
        <v>301</v>
      </c>
      <c r="E138" s="197" t="s">
        <v>2108</v>
      </c>
      <c r="F138" s="198" t="s">
        <v>2109</v>
      </c>
      <c r="G138" s="199" t="s">
        <v>304</v>
      </c>
      <c r="H138" s="200">
        <v>21.7</v>
      </c>
      <c r="I138" s="201"/>
      <c r="J138" s="200">
        <f t="shared" si="0"/>
        <v>0</v>
      </c>
      <c r="K138" s="198" t="s">
        <v>0</v>
      </c>
      <c r="L138" s="202"/>
      <c r="M138" s="203" t="s">
        <v>0</v>
      </c>
      <c r="N138" s="204" t="s">
        <v>39</v>
      </c>
      <c r="O138" s="55"/>
      <c r="P138" s="167">
        <f t="shared" si="1"/>
        <v>0</v>
      </c>
      <c r="Q138" s="167">
        <v>0</v>
      </c>
      <c r="R138" s="167">
        <f t="shared" si="2"/>
        <v>0</v>
      </c>
      <c r="S138" s="167">
        <v>0</v>
      </c>
      <c r="T138" s="168">
        <f t="shared" si="3"/>
        <v>0</v>
      </c>
      <c r="AR138" s="169" t="s">
        <v>1691</v>
      </c>
      <c r="AT138" s="169" t="s">
        <v>301</v>
      </c>
      <c r="AU138" s="169" t="s">
        <v>88</v>
      </c>
      <c r="AY138" s="17" t="s">
        <v>222</v>
      </c>
      <c r="BE138" s="170">
        <f t="shared" si="4"/>
        <v>0</v>
      </c>
      <c r="BF138" s="170">
        <f t="shared" si="5"/>
        <v>0</v>
      </c>
      <c r="BG138" s="170">
        <f t="shared" si="6"/>
        <v>0</v>
      </c>
      <c r="BH138" s="170">
        <f t="shared" si="7"/>
        <v>0</v>
      </c>
      <c r="BI138" s="170">
        <f t="shared" si="8"/>
        <v>0</v>
      </c>
      <c r="BJ138" s="17" t="s">
        <v>88</v>
      </c>
      <c r="BK138" s="171">
        <f t="shared" si="9"/>
        <v>0</v>
      </c>
      <c r="BL138" s="17" t="s">
        <v>605</v>
      </c>
      <c r="BM138" s="169" t="s">
        <v>321</v>
      </c>
    </row>
    <row r="139" spans="2:65" s="1" customFormat="1" ht="16.5" customHeight="1">
      <c r="B139" s="158"/>
      <c r="C139" s="159" t="s">
        <v>280</v>
      </c>
      <c r="D139" s="159" t="s">
        <v>224</v>
      </c>
      <c r="E139" s="160" t="s">
        <v>2110</v>
      </c>
      <c r="F139" s="161" t="s">
        <v>2111</v>
      </c>
      <c r="G139" s="162" t="s">
        <v>400</v>
      </c>
      <c r="H139" s="163">
        <v>7</v>
      </c>
      <c r="I139" s="164"/>
      <c r="J139" s="163">
        <f t="shared" si="0"/>
        <v>0</v>
      </c>
      <c r="K139" s="161" t="s">
        <v>0</v>
      </c>
      <c r="L139" s="32"/>
      <c r="M139" s="165" t="s">
        <v>0</v>
      </c>
      <c r="N139" s="166" t="s">
        <v>39</v>
      </c>
      <c r="O139" s="55"/>
      <c r="P139" s="167">
        <f t="shared" si="1"/>
        <v>0</v>
      </c>
      <c r="Q139" s="167">
        <v>0</v>
      </c>
      <c r="R139" s="167">
        <f t="shared" si="2"/>
        <v>0</v>
      </c>
      <c r="S139" s="167">
        <v>0</v>
      </c>
      <c r="T139" s="168">
        <f t="shared" si="3"/>
        <v>0</v>
      </c>
      <c r="AR139" s="169" t="s">
        <v>605</v>
      </c>
      <c r="AT139" s="169" t="s">
        <v>224</v>
      </c>
      <c r="AU139" s="169" t="s">
        <v>88</v>
      </c>
      <c r="AY139" s="17" t="s">
        <v>222</v>
      </c>
      <c r="BE139" s="170">
        <f t="shared" si="4"/>
        <v>0</v>
      </c>
      <c r="BF139" s="170">
        <f t="shared" si="5"/>
        <v>0</v>
      </c>
      <c r="BG139" s="170">
        <f t="shared" si="6"/>
        <v>0</v>
      </c>
      <c r="BH139" s="170">
        <f t="shared" si="7"/>
        <v>0</v>
      </c>
      <c r="BI139" s="170">
        <f t="shared" si="8"/>
        <v>0</v>
      </c>
      <c r="BJ139" s="17" t="s">
        <v>88</v>
      </c>
      <c r="BK139" s="171">
        <f t="shared" si="9"/>
        <v>0</v>
      </c>
      <c r="BL139" s="17" t="s">
        <v>605</v>
      </c>
      <c r="BM139" s="169" t="s">
        <v>6</v>
      </c>
    </row>
    <row r="140" spans="2:65" s="1" customFormat="1" ht="16.5" customHeight="1">
      <c r="B140" s="158"/>
      <c r="C140" s="196" t="s">
        <v>284</v>
      </c>
      <c r="D140" s="196" t="s">
        <v>301</v>
      </c>
      <c r="E140" s="197" t="s">
        <v>2112</v>
      </c>
      <c r="F140" s="198" t="s">
        <v>2113</v>
      </c>
      <c r="G140" s="199" t="s">
        <v>400</v>
      </c>
      <c r="H140" s="200">
        <v>7</v>
      </c>
      <c r="I140" s="201"/>
      <c r="J140" s="200">
        <f t="shared" si="0"/>
        <v>0</v>
      </c>
      <c r="K140" s="198" t="s">
        <v>0</v>
      </c>
      <c r="L140" s="202"/>
      <c r="M140" s="203" t="s">
        <v>0</v>
      </c>
      <c r="N140" s="204" t="s">
        <v>39</v>
      </c>
      <c r="O140" s="55"/>
      <c r="P140" s="167">
        <f t="shared" si="1"/>
        <v>0</v>
      </c>
      <c r="Q140" s="167">
        <v>0</v>
      </c>
      <c r="R140" s="167">
        <f t="shared" si="2"/>
        <v>0</v>
      </c>
      <c r="S140" s="167">
        <v>0</v>
      </c>
      <c r="T140" s="168">
        <f t="shared" si="3"/>
        <v>0</v>
      </c>
      <c r="AR140" s="169" t="s">
        <v>1691</v>
      </c>
      <c r="AT140" s="169" t="s">
        <v>301</v>
      </c>
      <c r="AU140" s="169" t="s">
        <v>88</v>
      </c>
      <c r="AY140" s="17" t="s">
        <v>222</v>
      </c>
      <c r="BE140" s="170">
        <f t="shared" si="4"/>
        <v>0</v>
      </c>
      <c r="BF140" s="170">
        <f t="shared" si="5"/>
        <v>0</v>
      </c>
      <c r="BG140" s="170">
        <f t="shared" si="6"/>
        <v>0</v>
      </c>
      <c r="BH140" s="170">
        <f t="shared" si="7"/>
        <v>0</v>
      </c>
      <c r="BI140" s="170">
        <f t="shared" si="8"/>
        <v>0</v>
      </c>
      <c r="BJ140" s="17" t="s">
        <v>88</v>
      </c>
      <c r="BK140" s="171">
        <f t="shared" si="9"/>
        <v>0</v>
      </c>
      <c r="BL140" s="17" t="s">
        <v>605</v>
      </c>
      <c r="BM140" s="169" t="s">
        <v>340</v>
      </c>
    </row>
    <row r="141" spans="2:65" s="1" customFormat="1" ht="16.5" customHeight="1">
      <c r="B141" s="158"/>
      <c r="C141" s="196" t="s">
        <v>290</v>
      </c>
      <c r="D141" s="196" t="s">
        <v>301</v>
      </c>
      <c r="E141" s="197" t="s">
        <v>2114</v>
      </c>
      <c r="F141" s="198" t="s">
        <v>2115</v>
      </c>
      <c r="G141" s="199" t="s">
        <v>400</v>
      </c>
      <c r="H141" s="200">
        <v>7</v>
      </c>
      <c r="I141" s="201"/>
      <c r="J141" s="200">
        <f t="shared" si="0"/>
        <v>0</v>
      </c>
      <c r="K141" s="198" t="s">
        <v>0</v>
      </c>
      <c r="L141" s="202"/>
      <c r="M141" s="203" t="s">
        <v>0</v>
      </c>
      <c r="N141" s="204" t="s">
        <v>39</v>
      </c>
      <c r="O141" s="55"/>
      <c r="P141" s="167">
        <f t="shared" si="1"/>
        <v>0</v>
      </c>
      <c r="Q141" s="167">
        <v>0</v>
      </c>
      <c r="R141" s="167">
        <f t="shared" si="2"/>
        <v>0</v>
      </c>
      <c r="S141" s="167">
        <v>0</v>
      </c>
      <c r="T141" s="168">
        <f t="shared" si="3"/>
        <v>0</v>
      </c>
      <c r="AR141" s="169" t="s">
        <v>1691</v>
      </c>
      <c r="AT141" s="169" t="s">
        <v>301</v>
      </c>
      <c r="AU141" s="169" t="s">
        <v>88</v>
      </c>
      <c r="AY141" s="17" t="s">
        <v>222</v>
      </c>
      <c r="BE141" s="170">
        <f t="shared" si="4"/>
        <v>0</v>
      </c>
      <c r="BF141" s="170">
        <f t="shared" si="5"/>
        <v>0</v>
      </c>
      <c r="BG141" s="170">
        <f t="shared" si="6"/>
        <v>0</v>
      </c>
      <c r="BH141" s="170">
        <f t="shared" si="7"/>
        <v>0</v>
      </c>
      <c r="BI141" s="170">
        <f t="shared" si="8"/>
        <v>0</v>
      </c>
      <c r="BJ141" s="17" t="s">
        <v>88</v>
      </c>
      <c r="BK141" s="171">
        <f t="shared" si="9"/>
        <v>0</v>
      </c>
      <c r="BL141" s="17" t="s">
        <v>605</v>
      </c>
      <c r="BM141" s="169" t="s">
        <v>354</v>
      </c>
    </row>
    <row r="142" spans="2:65" s="1" customFormat="1" ht="16.5" customHeight="1">
      <c r="B142" s="158"/>
      <c r="C142" s="159" t="s">
        <v>295</v>
      </c>
      <c r="D142" s="159" t="s">
        <v>224</v>
      </c>
      <c r="E142" s="160" t="s">
        <v>2116</v>
      </c>
      <c r="F142" s="161" t="s">
        <v>2117</v>
      </c>
      <c r="G142" s="162" t="s">
        <v>400</v>
      </c>
      <c r="H142" s="163">
        <v>46</v>
      </c>
      <c r="I142" s="164"/>
      <c r="J142" s="163">
        <f t="shared" si="0"/>
        <v>0</v>
      </c>
      <c r="K142" s="161" t="s">
        <v>0</v>
      </c>
      <c r="L142" s="32"/>
      <c r="M142" s="165" t="s">
        <v>0</v>
      </c>
      <c r="N142" s="166" t="s">
        <v>39</v>
      </c>
      <c r="O142" s="55"/>
      <c r="P142" s="167">
        <f t="shared" si="1"/>
        <v>0</v>
      </c>
      <c r="Q142" s="167">
        <v>0</v>
      </c>
      <c r="R142" s="167">
        <f t="shared" si="2"/>
        <v>0</v>
      </c>
      <c r="S142" s="167">
        <v>0</v>
      </c>
      <c r="T142" s="168">
        <f t="shared" si="3"/>
        <v>0</v>
      </c>
      <c r="AR142" s="169" t="s">
        <v>605</v>
      </c>
      <c r="AT142" s="169" t="s">
        <v>224</v>
      </c>
      <c r="AU142" s="169" t="s">
        <v>88</v>
      </c>
      <c r="AY142" s="17" t="s">
        <v>222</v>
      </c>
      <c r="BE142" s="170">
        <f t="shared" si="4"/>
        <v>0</v>
      </c>
      <c r="BF142" s="170">
        <f t="shared" si="5"/>
        <v>0</v>
      </c>
      <c r="BG142" s="170">
        <f t="shared" si="6"/>
        <v>0</v>
      </c>
      <c r="BH142" s="170">
        <f t="shared" si="7"/>
        <v>0</v>
      </c>
      <c r="BI142" s="170">
        <f t="shared" si="8"/>
        <v>0</v>
      </c>
      <c r="BJ142" s="17" t="s">
        <v>88</v>
      </c>
      <c r="BK142" s="171">
        <f t="shared" si="9"/>
        <v>0</v>
      </c>
      <c r="BL142" s="17" t="s">
        <v>605</v>
      </c>
      <c r="BM142" s="169" t="s">
        <v>370</v>
      </c>
    </row>
    <row r="143" spans="2:65" s="1" customFormat="1" ht="24" customHeight="1">
      <c r="B143" s="158"/>
      <c r="C143" s="196" t="s">
        <v>300</v>
      </c>
      <c r="D143" s="196" t="s">
        <v>301</v>
      </c>
      <c r="E143" s="197" t="s">
        <v>2118</v>
      </c>
      <c r="F143" s="198" t="s">
        <v>2119</v>
      </c>
      <c r="G143" s="199" t="s">
        <v>400</v>
      </c>
      <c r="H143" s="200">
        <v>46</v>
      </c>
      <c r="I143" s="201"/>
      <c r="J143" s="200">
        <f t="shared" si="0"/>
        <v>0</v>
      </c>
      <c r="K143" s="198" t="s">
        <v>0</v>
      </c>
      <c r="L143" s="202"/>
      <c r="M143" s="203" t="s">
        <v>0</v>
      </c>
      <c r="N143" s="204" t="s">
        <v>39</v>
      </c>
      <c r="O143" s="55"/>
      <c r="P143" s="167">
        <f t="shared" si="1"/>
        <v>0</v>
      </c>
      <c r="Q143" s="167">
        <v>0</v>
      </c>
      <c r="R143" s="167">
        <f t="shared" si="2"/>
        <v>0</v>
      </c>
      <c r="S143" s="167">
        <v>0</v>
      </c>
      <c r="T143" s="168">
        <f t="shared" si="3"/>
        <v>0</v>
      </c>
      <c r="AR143" s="169" t="s">
        <v>1691</v>
      </c>
      <c r="AT143" s="169" t="s">
        <v>301</v>
      </c>
      <c r="AU143" s="169" t="s">
        <v>88</v>
      </c>
      <c r="AY143" s="17" t="s">
        <v>222</v>
      </c>
      <c r="BE143" s="170">
        <f t="shared" si="4"/>
        <v>0</v>
      </c>
      <c r="BF143" s="170">
        <f t="shared" si="5"/>
        <v>0</v>
      </c>
      <c r="BG143" s="170">
        <f t="shared" si="6"/>
        <v>0</v>
      </c>
      <c r="BH143" s="170">
        <f t="shared" si="7"/>
        <v>0</v>
      </c>
      <c r="BI143" s="170">
        <f t="shared" si="8"/>
        <v>0</v>
      </c>
      <c r="BJ143" s="17" t="s">
        <v>88</v>
      </c>
      <c r="BK143" s="171">
        <f t="shared" si="9"/>
        <v>0</v>
      </c>
      <c r="BL143" s="17" t="s">
        <v>605</v>
      </c>
      <c r="BM143" s="169" t="s">
        <v>387</v>
      </c>
    </row>
    <row r="144" spans="2:65" s="1" customFormat="1" ht="24" customHeight="1">
      <c r="B144" s="158"/>
      <c r="C144" s="196" t="s">
        <v>307</v>
      </c>
      <c r="D144" s="196" t="s">
        <v>301</v>
      </c>
      <c r="E144" s="197" t="s">
        <v>2120</v>
      </c>
      <c r="F144" s="198" t="s">
        <v>2121</v>
      </c>
      <c r="G144" s="199" t="s">
        <v>400</v>
      </c>
      <c r="H144" s="200">
        <v>46</v>
      </c>
      <c r="I144" s="201"/>
      <c r="J144" s="200">
        <f t="shared" si="0"/>
        <v>0</v>
      </c>
      <c r="K144" s="198" t="s">
        <v>0</v>
      </c>
      <c r="L144" s="202"/>
      <c r="M144" s="203" t="s">
        <v>0</v>
      </c>
      <c r="N144" s="204" t="s">
        <v>39</v>
      </c>
      <c r="O144" s="55"/>
      <c r="P144" s="167">
        <f t="shared" si="1"/>
        <v>0</v>
      </c>
      <c r="Q144" s="167">
        <v>0</v>
      </c>
      <c r="R144" s="167">
        <f t="shared" si="2"/>
        <v>0</v>
      </c>
      <c r="S144" s="167">
        <v>0</v>
      </c>
      <c r="T144" s="168">
        <f t="shared" si="3"/>
        <v>0</v>
      </c>
      <c r="AR144" s="169" t="s">
        <v>1691</v>
      </c>
      <c r="AT144" s="169" t="s">
        <v>301</v>
      </c>
      <c r="AU144" s="169" t="s">
        <v>88</v>
      </c>
      <c r="AY144" s="17" t="s">
        <v>222</v>
      </c>
      <c r="BE144" s="170">
        <f t="shared" si="4"/>
        <v>0</v>
      </c>
      <c r="BF144" s="170">
        <f t="shared" si="5"/>
        <v>0</v>
      </c>
      <c r="BG144" s="170">
        <f t="shared" si="6"/>
        <v>0</v>
      </c>
      <c r="BH144" s="170">
        <f t="shared" si="7"/>
        <v>0</v>
      </c>
      <c r="BI144" s="170">
        <f t="shared" si="8"/>
        <v>0</v>
      </c>
      <c r="BJ144" s="17" t="s">
        <v>88</v>
      </c>
      <c r="BK144" s="171">
        <f t="shared" si="9"/>
        <v>0</v>
      </c>
      <c r="BL144" s="17" t="s">
        <v>605</v>
      </c>
      <c r="BM144" s="169" t="s">
        <v>397</v>
      </c>
    </row>
    <row r="145" spans="2:65" s="1" customFormat="1" ht="16.5" customHeight="1">
      <c r="B145" s="158"/>
      <c r="C145" s="159" t="s">
        <v>312</v>
      </c>
      <c r="D145" s="159" t="s">
        <v>224</v>
      </c>
      <c r="E145" s="160" t="s">
        <v>2122</v>
      </c>
      <c r="F145" s="161" t="s">
        <v>2123</v>
      </c>
      <c r="G145" s="162" t="s">
        <v>400</v>
      </c>
      <c r="H145" s="163">
        <v>188</v>
      </c>
      <c r="I145" s="164"/>
      <c r="J145" s="163">
        <f t="shared" si="0"/>
        <v>0</v>
      </c>
      <c r="K145" s="161" t="s">
        <v>0</v>
      </c>
      <c r="L145" s="32"/>
      <c r="M145" s="165" t="s">
        <v>0</v>
      </c>
      <c r="N145" s="166" t="s">
        <v>39</v>
      </c>
      <c r="O145" s="55"/>
      <c r="P145" s="167">
        <f t="shared" si="1"/>
        <v>0</v>
      </c>
      <c r="Q145" s="167">
        <v>0</v>
      </c>
      <c r="R145" s="167">
        <f t="shared" si="2"/>
        <v>0</v>
      </c>
      <c r="S145" s="167">
        <v>0</v>
      </c>
      <c r="T145" s="168">
        <f t="shared" si="3"/>
        <v>0</v>
      </c>
      <c r="AR145" s="169" t="s">
        <v>605</v>
      </c>
      <c r="AT145" s="169" t="s">
        <v>224</v>
      </c>
      <c r="AU145" s="169" t="s">
        <v>88</v>
      </c>
      <c r="AY145" s="17" t="s">
        <v>222</v>
      </c>
      <c r="BE145" s="170">
        <f t="shared" si="4"/>
        <v>0</v>
      </c>
      <c r="BF145" s="170">
        <f t="shared" si="5"/>
        <v>0</v>
      </c>
      <c r="BG145" s="170">
        <f t="shared" si="6"/>
        <v>0</v>
      </c>
      <c r="BH145" s="170">
        <f t="shared" si="7"/>
        <v>0</v>
      </c>
      <c r="BI145" s="170">
        <f t="shared" si="8"/>
        <v>0</v>
      </c>
      <c r="BJ145" s="17" t="s">
        <v>88</v>
      </c>
      <c r="BK145" s="171">
        <f t="shared" si="9"/>
        <v>0</v>
      </c>
      <c r="BL145" s="17" t="s">
        <v>605</v>
      </c>
      <c r="BM145" s="169" t="s">
        <v>407</v>
      </c>
    </row>
    <row r="146" spans="2:65" s="1" customFormat="1" ht="24" customHeight="1">
      <c r="B146" s="158"/>
      <c r="C146" s="196" t="s">
        <v>317</v>
      </c>
      <c r="D146" s="196" t="s">
        <v>301</v>
      </c>
      <c r="E146" s="197" t="s">
        <v>2124</v>
      </c>
      <c r="F146" s="198" t="s">
        <v>2125</v>
      </c>
      <c r="G146" s="199" t="s">
        <v>400</v>
      </c>
      <c r="H146" s="200">
        <v>188</v>
      </c>
      <c r="I146" s="201"/>
      <c r="J146" s="200">
        <f t="shared" si="0"/>
        <v>0</v>
      </c>
      <c r="K146" s="198" t="s">
        <v>0</v>
      </c>
      <c r="L146" s="202"/>
      <c r="M146" s="203" t="s">
        <v>0</v>
      </c>
      <c r="N146" s="204" t="s">
        <v>39</v>
      </c>
      <c r="O146" s="55"/>
      <c r="P146" s="167">
        <f t="shared" si="1"/>
        <v>0</v>
      </c>
      <c r="Q146" s="167">
        <v>0</v>
      </c>
      <c r="R146" s="167">
        <f t="shared" si="2"/>
        <v>0</v>
      </c>
      <c r="S146" s="167">
        <v>0</v>
      </c>
      <c r="T146" s="168">
        <f t="shared" si="3"/>
        <v>0</v>
      </c>
      <c r="AR146" s="169" t="s">
        <v>1691</v>
      </c>
      <c r="AT146" s="169" t="s">
        <v>301</v>
      </c>
      <c r="AU146" s="169" t="s">
        <v>88</v>
      </c>
      <c r="AY146" s="17" t="s">
        <v>222</v>
      </c>
      <c r="BE146" s="170">
        <f t="shared" si="4"/>
        <v>0</v>
      </c>
      <c r="BF146" s="170">
        <f t="shared" si="5"/>
        <v>0</v>
      </c>
      <c r="BG146" s="170">
        <f t="shared" si="6"/>
        <v>0</v>
      </c>
      <c r="BH146" s="170">
        <f t="shared" si="7"/>
        <v>0</v>
      </c>
      <c r="BI146" s="170">
        <f t="shared" si="8"/>
        <v>0</v>
      </c>
      <c r="BJ146" s="17" t="s">
        <v>88</v>
      </c>
      <c r="BK146" s="171">
        <f t="shared" si="9"/>
        <v>0</v>
      </c>
      <c r="BL146" s="17" t="s">
        <v>605</v>
      </c>
      <c r="BM146" s="169" t="s">
        <v>419</v>
      </c>
    </row>
    <row r="147" spans="2:65" s="1" customFormat="1" ht="16.5" customHeight="1">
      <c r="B147" s="158"/>
      <c r="C147" s="159" t="s">
        <v>321</v>
      </c>
      <c r="D147" s="159" t="s">
        <v>224</v>
      </c>
      <c r="E147" s="160" t="s">
        <v>2126</v>
      </c>
      <c r="F147" s="161" t="s">
        <v>2127</v>
      </c>
      <c r="G147" s="162" t="s">
        <v>400</v>
      </c>
      <c r="H147" s="163">
        <v>14</v>
      </c>
      <c r="I147" s="164"/>
      <c r="J147" s="163">
        <f t="shared" si="0"/>
        <v>0</v>
      </c>
      <c r="K147" s="161" t="s">
        <v>0</v>
      </c>
      <c r="L147" s="32"/>
      <c r="M147" s="165" t="s">
        <v>0</v>
      </c>
      <c r="N147" s="166" t="s">
        <v>39</v>
      </c>
      <c r="O147" s="55"/>
      <c r="P147" s="167">
        <f t="shared" si="1"/>
        <v>0</v>
      </c>
      <c r="Q147" s="167">
        <v>0</v>
      </c>
      <c r="R147" s="167">
        <f t="shared" si="2"/>
        <v>0</v>
      </c>
      <c r="S147" s="167">
        <v>0</v>
      </c>
      <c r="T147" s="168">
        <f t="shared" si="3"/>
        <v>0</v>
      </c>
      <c r="AR147" s="169" t="s">
        <v>605</v>
      </c>
      <c r="AT147" s="169" t="s">
        <v>224</v>
      </c>
      <c r="AU147" s="169" t="s">
        <v>88</v>
      </c>
      <c r="AY147" s="17" t="s">
        <v>222</v>
      </c>
      <c r="BE147" s="170">
        <f t="shared" si="4"/>
        <v>0</v>
      </c>
      <c r="BF147" s="170">
        <f t="shared" si="5"/>
        <v>0</v>
      </c>
      <c r="BG147" s="170">
        <f t="shared" si="6"/>
        <v>0</v>
      </c>
      <c r="BH147" s="170">
        <f t="shared" si="7"/>
        <v>0</v>
      </c>
      <c r="BI147" s="170">
        <f t="shared" si="8"/>
        <v>0</v>
      </c>
      <c r="BJ147" s="17" t="s">
        <v>88</v>
      </c>
      <c r="BK147" s="171">
        <f t="shared" si="9"/>
        <v>0</v>
      </c>
      <c r="BL147" s="17" t="s">
        <v>605</v>
      </c>
      <c r="BM147" s="169" t="s">
        <v>431</v>
      </c>
    </row>
    <row r="148" spans="2:65" s="1" customFormat="1" ht="16.5" customHeight="1">
      <c r="B148" s="158"/>
      <c r="C148" s="196" t="s">
        <v>325</v>
      </c>
      <c r="D148" s="196" t="s">
        <v>301</v>
      </c>
      <c r="E148" s="197" t="s">
        <v>2128</v>
      </c>
      <c r="F148" s="198" t="s">
        <v>2129</v>
      </c>
      <c r="G148" s="199" t="s">
        <v>400</v>
      </c>
      <c r="H148" s="200">
        <v>14</v>
      </c>
      <c r="I148" s="201"/>
      <c r="J148" s="200">
        <f t="shared" si="0"/>
        <v>0</v>
      </c>
      <c r="K148" s="198" t="s">
        <v>0</v>
      </c>
      <c r="L148" s="202"/>
      <c r="M148" s="203" t="s">
        <v>0</v>
      </c>
      <c r="N148" s="204" t="s">
        <v>39</v>
      </c>
      <c r="O148" s="55"/>
      <c r="P148" s="167">
        <f t="shared" si="1"/>
        <v>0</v>
      </c>
      <c r="Q148" s="167">
        <v>0</v>
      </c>
      <c r="R148" s="167">
        <f t="shared" si="2"/>
        <v>0</v>
      </c>
      <c r="S148" s="167">
        <v>0</v>
      </c>
      <c r="T148" s="168">
        <f t="shared" si="3"/>
        <v>0</v>
      </c>
      <c r="AR148" s="169" t="s">
        <v>1691</v>
      </c>
      <c r="AT148" s="169" t="s">
        <v>301</v>
      </c>
      <c r="AU148" s="169" t="s">
        <v>88</v>
      </c>
      <c r="AY148" s="17" t="s">
        <v>222</v>
      </c>
      <c r="BE148" s="170">
        <f t="shared" si="4"/>
        <v>0</v>
      </c>
      <c r="BF148" s="170">
        <f t="shared" si="5"/>
        <v>0</v>
      </c>
      <c r="BG148" s="170">
        <f t="shared" si="6"/>
        <v>0</v>
      </c>
      <c r="BH148" s="170">
        <f t="shared" si="7"/>
        <v>0</v>
      </c>
      <c r="BI148" s="170">
        <f t="shared" si="8"/>
        <v>0</v>
      </c>
      <c r="BJ148" s="17" t="s">
        <v>88</v>
      </c>
      <c r="BK148" s="171">
        <f t="shared" si="9"/>
        <v>0</v>
      </c>
      <c r="BL148" s="17" t="s">
        <v>605</v>
      </c>
      <c r="BM148" s="169" t="s">
        <v>441</v>
      </c>
    </row>
    <row r="149" spans="2:65" s="1" customFormat="1" ht="16.5" customHeight="1">
      <c r="B149" s="158"/>
      <c r="C149" s="159" t="s">
        <v>6</v>
      </c>
      <c r="D149" s="159" t="s">
        <v>224</v>
      </c>
      <c r="E149" s="160" t="s">
        <v>2130</v>
      </c>
      <c r="F149" s="161" t="s">
        <v>2131</v>
      </c>
      <c r="G149" s="162" t="s">
        <v>400</v>
      </c>
      <c r="H149" s="163">
        <v>14</v>
      </c>
      <c r="I149" s="164"/>
      <c r="J149" s="163">
        <f t="shared" si="0"/>
        <v>0</v>
      </c>
      <c r="K149" s="161" t="s">
        <v>0</v>
      </c>
      <c r="L149" s="32"/>
      <c r="M149" s="165" t="s">
        <v>0</v>
      </c>
      <c r="N149" s="166" t="s">
        <v>39</v>
      </c>
      <c r="O149" s="55"/>
      <c r="P149" s="167">
        <f t="shared" si="1"/>
        <v>0</v>
      </c>
      <c r="Q149" s="167">
        <v>0</v>
      </c>
      <c r="R149" s="167">
        <f t="shared" si="2"/>
        <v>0</v>
      </c>
      <c r="S149" s="167">
        <v>0</v>
      </c>
      <c r="T149" s="168">
        <f t="shared" si="3"/>
        <v>0</v>
      </c>
      <c r="AR149" s="169" t="s">
        <v>605</v>
      </c>
      <c r="AT149" s="169" t="s">
        <v>224</v>
      </c>
      <c r="AU149" s="169" t="s">
        <v>88</v>
      </c>
      <c r="AY149" s="17" t="s">
        <v>222</v>
      </c>
      <c r="BE149" s="170">
        <f t="shared" si="4"/>
        <v>0</v>
      </c>
      <c r="BF149" s="170">
        <f t="shared" si="5"/>
        <v>0</v>
      </c>
      <c r="BG149" s="170">
        <f t="shared" si="6"/>
        <v>0</v>
      </c>
      <c r="BH149" s="170">
        <f t="shared" si="7"/>
        <v>0</v>
      </c>
      <c r="BI149" s="170">
        <f t="shared" si="8"/>
        <v>0</v>
      </c>
      <c r="BJ149" s="17" t="s">
        <v>88</v>
      </c>
      <c r="BK149" s="171">
        <f t="shared" si="9"/>
        <v>0</v>
      </c>
      <c r="BL149" s="17" t="s">
        <v>605</v>
      </c>
      <c r="BM149" s="169" t="s">
        <v>455</v>
      </c>
    </row>
    <row r="150" spans="2:65" s="1" customFormat="1" ht="16.5" customHeight="1">
      <c r="B150" s="158"/>
      <c r="C150" s="196" t="s">
        <v>334</v>
      </c>
      <c r="D150" s="196" t="s">
        <v>301</v>
      </c>
      <c r="E150" s="197" t="s">
        <v>2132</v>
      </c>
      <c r="F150" s="198" t="s">
        <v>2133</v>
      </c>
      <c r="G150" s="199" t="s">
        <v>400</v>
      </c>
      <c r="H150" s="200">
        <v>14</v>
      </c>
      <c r="I150" s="201"/>
      <c r="J150" s="200">
        <f t="shared" si="0"/>
        <v>0</v>
      </c>
      <c r="K150" s="198" t="s">
        <v>0</v>
      </c>
      <c r="L150" s="202"/>
      <c r="M150" s="203" t="s">
        <v>0</v>
      </c>
      <c r="N150" s="204" t="s">
        <v>39</v>
      </c>
      <c r="O150" s="55"/>
      <c r="P150" s="167">
        <f t="shared" si="1"/>
        <v>0</v>
      </c>
      <c r="Q150" s="167">
        <v>0</v>
      </c>
      <c r="R150" s="167">
        <f t="shared" si="2"/>
        <v>0</v>
      </c>
      <c r="S150" s="167">
        <v>0</v>
      </c>
      <c r="T150" s="168">
        <f t="shared" si="3"/>
        <v>0</v>
      </c>
      <c r="AR150" s="169" t="s">
        <v>1691</v>
      </c>
      <c r="AT150" s="169" t="s">
        <v>301</v>
      </c>
      <c r="AU150" s="169" t="s">
        <v>88</v>
      </c>
      <c r="AY150" s="17" t="s">
        <v>222</v>
      </c>
      <c r="BE150" s="170">
        <f t="shared" si="4"/>
        <v>0</v>
      </c>
      <c r="BF150" s="170">
        <f t="shared" si="5"/>
        <v>0</v>
      </c>
      <c r="BG150" s="170">
        <f t="shared" si="6"/>
        <v>0</v>
      </c>
      <c r="BH150" s="170">
        <f t="shared" si="7"/>
        <v>0</v>
      </c>
      <c r="BI150" s="170">
        <f t="shared" si="8"/>
        <v>0</v>
      </c>
      <c r="BJ150" s="17" t="s">
        <v>88</v>
      </c>
      <c r="BK150" s="171">
        <f t="shared" si="9"/>
        <v>0</v>
      </c>
      <c r="BL150" s="17" t="s">
        <v>605</v>
      </c>
      <c r="BM150" s="169" t="s">
        <v>464</v>
      </c>
    </row>
    <row r="151" spans="2:65" s="1" customFormat="1" ht="16.5" customHeight="1">
      <c r="B151" s="158"/>
      <c r="C151" s="159" t="s">
        <v>340</v>
      </c>
      <c r="D151" s="159" t="s">
        <v>224</v>
      </c>
      <c r="E151" s="160" t="s">
        <v>2134</v>
      </c>
      <c r="F151" s="161" t="s">
        <v>2135</v>
      </c>
      <c r="G151" s="162" t="s">
        <v>400</v>
      </c>
      <c r="H151" s="163">
        <v>60</v>
      </c>
      <c r="I151" s="164"/>
      <c r="J151" s="163">
        <f t="shared" si="0"/>
        <v>0</v>
      </c>
      <c r="K151" s="161" t="s">
        <v>0</v>
      </c>
      <c r="L151" s="32"/>
      <c r="M151" s="165" t="s">
        <v>0</v>
      </c>
      <c r="N151" s="166" t="s">
        <v>39</v>
      </c>
      <c r="O151" s="55"/>
      <c r="P151" s="167">
        <f t="shared" si="1"/>
        <v>0</v>
      </c>
      <c r="Q151" s="167">
        <v>0</v>
      </c>
      <c r="R151" s="167">
        <f t="shared" si="2"/>
        <v>0</v>
      </c>
      <c r="S151" s="167">
        <v>0</v>
      </c>
      <c r="T151" s="168">
        <f t="shared" si="3"/>
        <v>0</v>
      </c>
      <c r="AR151" s="169" t="s">
        <v>605</v>
      </c>
      <c r="AT151" s="169" t="s">
        <v>224</v>
      </c>
      <c r="AU151" s="169" t="s">
        <v>88</v>
      </c>
      <c r="AY151" s="17" t="s">
        <v>222</v>
      </c>
      <c r="BE151" s="170">
        <f t="shared" si="4"/>
        <v>0</v>
      </c>
      <c r="BF151" s="170">
        <f t="shared" si="5"/>
        <v>0</v>
      </c>
      <c r="BG151" s="170">
        <f t="shared" si="6"/>
        <v>0</v>
      </c>
      <c r="BH151" s="170">
        <f t="shared" si="7"/>
        <v>0</v>
      </c>
      <c r="BI151" s="170">
        <f t="shared" si="8"/>
        <v>0</v>
      </c>
      <c r="BJ151" s="17" t="s">
        <v>88</v>
      </c>
      <c r="BK151" s="171">
        <f t="shared" si="9"/>
        <v>0</v>
      </c>
      <c r="BL151" s="17" t="s">
        <v>605</v>
      </c>
      <c r="BM151" s="169" t="s">
        <v>474</v>
      </c>
    </row>
    <row r="152" spans="2:65" s="1" customFormat="1" ht="24" customHeight="1">
      <c r="B152" s="158"/>
      <c r="C152" s="196" t="s">
        <v>348</v>
      </c>
      <c r="D152" s="196" t="s">
        <v>301</v>
      </c>
      <c r="E152" s="197" t="s">
        <v>2136</v>
      </c>
      <c r="F152" s="198" t="s">
        <v>2137</v>
      </c>
      <c r="G152" s="199" t="s">
        <v>400</v>
      </c>
      <c r="H152" s="200">
        <v>60</v>
      </c>
      <c r="I152" s="201"/>
      <c r="J152" s="200">
        <f t="shared" si="0"/>
        <v>0</v>
      </c>
      <c r="K152" s="198" t="s">
        <v>0</v>
      </c>
      <c r="L152" s="202"/>
      <c r="M152" s="203" t="s">
        <v>0</v>
      </c>
      <c r="N152" s="204" t="s">
        <v>39</v>
      </c>
      <c r="O152" s="55"/>
      <c r="P152" s="167">
        <f t="shared" si="1"/>
        <v>0</v>
      </c>
      <c r="Q152" s="167">
        <v>0</v>
      </c>
      <c r="R152" s="167">
        <f t="shared" si="2"/>
        <v>0</v>
      </c>
      <c r="S152" s="167">
        <v>0</v>
      </c>
      <c r="T152" s="168">
        <f t="shared" si="3"/>
        <v>0</v>
      </c>
      <c r="AR152" s="169" t="s">
        <v>1691</v>
      </c>
      <c r="AT152" s="169" t="s">
        <v>301</v>
      </c>
      <c r="AU152" s="169" t="s">
        <v>88</v>
      </c>
      <c r="AY152" s="17" t="s">
        <v>222</v>
      </c>
      <c r="BE152" s="170">
        <f t="shared" si="4"/>
        <v>0</v>
      </c>
      <c r="BF152" s="170">
        <f t="shared" si="5"/>
        <v>0</v>
      </c>
      <c r="BG152" s="170">
        <f t="shared" si="6"/>
        <v>0</v>
      </c>
      <c r="BH152" s="170">
        <f t="shared" si="7"/>
        <v>0</v>
      </c>
      <c r="BI152" s="170">
        <f t="shared" si="8"/>
        <v>0</v>
      </c>
      <c r="BJ152" s="17" t="s">
        <v>88</v>
      </c>
      <c r="BK152" s="171">
        <f t="shared" si="9"/>
        <v>0</v>
      </c>
      <c r="BL152" s="17" t="s">
        <v>605</v>
      </c>
      <c r="BM152" s="169" t="s">
        <v>492</v>
      </c>
    </row>
    <row r="153" spans="2:65" s="1" customFormat="1" ht="16.5" customHeight="1">
      <c r="B153" s="158"/>
      <c r="C153" s="159" t="s">
        <v>354</v>
      </c>
      <c r="D153" s="159" t="s">
        <v>224</v>
      </c>
      <c r="E153" s="160" t="s">
        <v>2138</v>
      </c>
      <c r="F153" s="161" t="s">
        <v>2139</v>
      </c>
      <c r="G153" s="162" t="s">
        <v>400</v>
      </c>
      <c r="H153" s="163">
        <v>2</v>
      </c>
      <c r="I153" s="164"/>
      <c r="J153" s="163">
        <f t="shared" si="0"/>
        <v>0</v>
      </c>
      <c r="K153" s="161" t="s">
        <v>0</v>
      </c>
      <c r="L153" s="32"/>
      <c r="M153" s="165" t="s">
        <v>0</v>
      </c>
      <c r="N153" s="166" t="s">
        <v>39</v>
      </c>
      <c r="O153" s="55"/>
      <c r="P153" s="167">
        <f t="shared" si="1"/>
        <v>0</v>
      </c>
      <c r="Q153" s="167">
        <v>0</v>
      </c>
      <c r="R153" s="167">
        <f t="shared" si="2"/>
        <v>0</v>
      </c>
      <c r="S153" s="167">
        <v>0</v>
      </c>
      <c r="T153" s="168">
        <f t="shared" si="3"/>
        <v>0</v>
      </c>
      <c r="AR153" s="169" t="s">
        <v>605</v>
      </c>
      <c r="AT153" s="169" t="s">
        <v>224</v>
      </c>
      <c r="AU153" s="169" t="s">
        <v>88</v>
      </c>
      <c r="AY153" s="17" t="s">
        <v>222</v>
      </c>
      <c r="BE153" s="170">
        <f t="shared" si="4"/>
        <v>0</v>
      </c>
      <c r="BF153" s="170">
        <f t="shared" si="5"/>
        <v>0</v>
      </c>
      <c r="BG153" s="170">
        <f t="shared" si="6"/>
        <v>0</v>
      </c>
      <c r="BH153" s="170">
        <f t="shared" si="7"/>
        <v>0</v>
      </c>
      <c r="BI153" s="170">
        <f t="shared" si="8"/>
        <v>0</v>
      </c>
      <c r="BJ153" s="17" t="s">
        <v>88</v>
      </c>
      <c r="BK153" s="171">
        <f t="shared" si="9"/>
        <v>0</v>
      </c>
      <c r="BL153" s="17" t="s">
        <v>605</v>
      </c>
      <c r="BM153" s="169" t="s">
        <v>505</v>
      </c>
    </row>
    <row r="154" spans="2:65" s="1" customFormat="1" ht="16.5" customHeight="1">
      <c r="B154" s="158"/>
      <c r="C154" s="196" t="s">
        <v>364</v>
      </c>
      <c r="D154" s="196" t="s">
        <v>301</v>
      </c>
      <c r="E154" s="197" t="s">
        <v>2140</v>
      </c>
      <c r="F154" s="198" t="s">
        <v>2141</v>
      </c>
      <c r="G154" s="199" t="s">
        <v>400</v>
      </c>
      <c r="H154" s="200">
        <v>2</v>
      </c>
      <c r="I154" s="201"/>
      <c r="J154" s="200">
        <f t="shared" si="0"/>
        <v>0</v>
      </c>
      <c r="K154" s="198" t="s">
        <v>0</v>
      </c>
      <c r="L154" s="202"/>
      <c r="M154" s="203" t="s">
        <v>0</v>
      </c>
      <c r="N154" s="204" t="s">
        <v>39</v>
      </c>
      <c r="O154" s="55"/>
      <c r="P154" s="167">
        <f t="shared" si="1"/>
        <v>0</v>
      </c>
      <c r="Q154" s="167">
        <v>0</v>
      </c>
      <c r="R154" s="167">
        <f t="shared" si="2"/>
        <v>0</v>
      </c>
      <c r="S154" s="167">
        <v>0</v>
      </c>
      <c r="T154" s="168">
        <f t="shared" si="3"/>
        <v>0</v>
      </c>
      <c r="AR154" s="169" t="s">
        <v>1691</v>
      </c>
      <c r="AT154" s="169" t="s">
        <v>301</v>
      </c>
      <c r="AU154" s="169" t="s">
        <v>88</v>
      </c>
      <c r="AY154" s="17" t="s">
        <v>222</v>
      </c>
      <c r="BE154" s="170">
        <f t="shared" si="4"/>
        <v>0</v>
      </c>
      <c r="BF154" s="170">
        <f t="shared" si="5"/>
        <v>0</v>
      </c>
      <c r="BG154" s="170">
        <f t="shared" si="6"/>
        <v>0</v>
      </c>
      <c r="BH154" s="170">
        <f t="shared" si="7"/>
        <v>0</v>
      </c>
      <c r="BI154" s="170">
        <f t="shared" si="8"/>
        <v>0</v>
      </c>
      <c r="BJ154" s="17" t="s">
        <v>88</v>
      </c>
      <c r="BK154" s="171">
        <f t="shared" si="9"/>
        <v>0</v>
      </c>
      <c r="BL154" s="17" t="s">
        <v>605</v>
      </c>
      <c r="BM154" s="169" t="s">
        <v>518</v>
      </c>
    </row>
    <row r="155" spans="2:65" s="1" customFormat="1" ht="16.5" customHeight="1">
      <c r="B155" s="158"/>
      <c r="C155" s="159" t="s">
        <v>370</v>
      </c>
      <c r="D155" s="159" t="s">
        <v>224</v>
      </c>
      <c r="E155" s="160" t="s">
        <v>2142</v>
      </c>
      <c r="F155" s="161" t="s">
        <v>2143</v>
      </c>
      <c r="G155" s="162" t="s">
        <v>400</v>
      </c>
      <c r="H155" s="163">
        <v>12</v>
      </c>
      <c r="I155" s="164"/>
      <c r="J155" s="163">
        <f t="shared" si="0"/>
        <v>0</v>
      </c>
      <c r="K155" s="161" t="s">
        <v>0</v>
      </c>
      <c r="L155" s="32"/>
      <c r="M155" s="165" t="s">
        <v>0</v>
      </c>
      <c r="N155" s="166" t="s">
        <v>39</v>
      </c>
      <c r="O155" s="55"/>
      <c r="P155" s="167">
        <f t="shared" si="1"/>
        <v>0</v>
      </c>
      <c r="Q155" s="167">
        <v>0</v>
      </c>
      <c r="R155" s="167">
        <f t="shared" si="2"/>
        <v>0</v>
      </c>
      <c r="S155" s="167">
        <v>0</v>
      </c>
      <c r="T155" s="168">
        <f t="shared" si="3"/>
        <v>0</v>
      </c>
      <c r="AR155" s="169" t="s">
        <v>605</v>
      </c>
      <c r="AT155" s="169" t="s">
        <v>224</v>
      </c>
      <c r="AU155" s="169" t="s">
        <v>88</v>
      </c>
      <c r="AY155" s="17" t="s">
        <v>222</v>
      </c>
      <c r="BE155" s="170">
        <f t="shared" si="4"/>
        <v>0</v>
      </c>
      <c r="BF155" s="170">
        <f t="shared" si="5"/>
        <v>0</v>
      </c>
      <c r="BG155" s="170">
        <f t="shared" si="6"/>
        <v>0</v>
      </c>
      <c r="BH155" s="170">
        <f t="shared" si="7"/>
        <v>0</v>
      </c>
      <c r="BI155" s="170">
        <f t="shared" si="8"/>
        <v>0</v>
      </c>
      <c r="BJ155" s="17" t="s">
        <v>88</v>
      </c>
      <c r="BK155" s="171">
        <f t="shared" si="9"/>
        <v>0</v>
      </c>
      <c r="BL155" s="17" t="s">
        <v>605</v>
      </c>
      <c r="BM155" s="169" t="s">
        <v>531</v>
      </c>
    </row>
    <row r="156" spans="2:65" s="1" customFormat="1" ht="16.5" customHeight="1">
      <c r="B156" s="158"/>
      <c r="C156" s="196" t="s">
        <v>383</v>
      </c>
      <c r="D156" s="196" t="s">
        <v>301</v>
      </c>
      <c r="E156" s="197" t="s">
        <v>2144</v>
      </c>
      <c r="F156" s="198" t="s">
        <v>2145</v>
      </c>
      <c r="G156" s="199" t="s">
        <v>400</v>
      </c>
      <c r="H156" s="200">
        <v>12</v>
      </c>
      <c r="I156" s="201"/>
      <c r="J156" s="200">
        <f t="shared" si="0"/>
        <v>0</v>
      </c>
      <c r="K156" s="198" t="s">
        <v>0</v>
      </c>
      <c r="L156" s="202"/>
      <c r="M156" s="203" t="s">
        <v>0</v>
      </c>
      <c r="N156" s="204" t="s">
        <v>39</v>
      </c>
      <c r="O156" s="55"/>
      <c r="P156" s="167">
        <f t="shared" si="1"/>
        <v>0</v>
      </c>
      <c r="Q156" s="167">
        <v>0</v>
      </c>
      <c r="R156" s="167">
        <f t="shared" si="2"/>
        <v>0</v>
      </c>
      <c r="S156" s="167">
        <v>0</v>
      </c>
      <c r="T156" s="168">
        <f t="shared" si="3"/>
        <v>0</v>
      </c>
      <c r="AR156" s="169" t="s">
        <v>1691</v>
      </c>
      <c r="AT156" s="169" t="s">
        <v>301</v>
      </c>
      <c r="AU156" s="169" t="s">
        <v>88</v>
      </c>
      <c r="AY156" s="17" t="s">
        <v>222</v>
      </c>
      <c r="BE156" s="170">
        <f t="shared" si="4"/>
        <v>0</v>
      </c>
      <c r="BF156" s="170">
        <f t="shared" si="5"/>
        <v>0</v>
      </c>
      <c r="BG156" s="170">
        <f t="shared" si="6"/>
        <v>0</v>
      </c>
      <c r="BH156" s="170">
        <f t="shared" si="7"/>
        <v>0</v>
      </c>
      <c r="BI156" s="170">
        <f t="shared" si="8"/>
        <v>0</v>
      </c>
      <c r="BJ156" s="17" t="s">
        <v>88</v>
      </c>
      <c r="BK156" s="171">
        <f t="shared" si="9"/>
        <v>0</v>
      </c>
      <c r="BL156" s="17" t="s">
        <v>605</v>
      </c>
      <c r="BM156" s="169" t="s">
        <v>540</v>
      </c>
    </row>
    <row r="157" spans="2:65" s="1" customFormat="1" ht="16.5" customHeight="1">
      <c r="B157" s="158"/>
      <c r="C157" s="159" t="s">
        <v>387</v>
      </c>
      <c r="D157" s="159" t="s">
        <v>224</v>
      </c>
      <c r="E157" s="160" t="s">
        <v>2146</v>
      </c>
      <c r="F157" s="161" t="s">
        <v>2147</v>
      </c>
      <c r="G157" s="162" t="s">
        <v>400</v>
      </c>
      <c r="H157" s="163">
        <v>7</v>
      </c>
      <c r="I157" s="164"/>
      <c r="J157" s="163">
        <f t="shared" si="0"/>
        <v>0</v>
      </c>
      <c r="K157" s="161" t="s">
        <v>0</v>
      </c>
      <c r="L157" s="32"/>
      <c r="M157" s="165" t="s">
        <v>0</v>
      </c>
      <c r="N157" s="166" t="s">
        <v>39</v>
      </c>
      <c r="O157" s="55"/>
      <c r="P157" s="167">
        <f t="shared" si="1"/>
        <v>0</v>
      </c>
      <c r="Q157" s="167">
        <v>0</v>
      </c>
      <c r="R157" s="167">
        <f t="shared" si="2"/>
        <v>0</v>
      </c>
      <c r="S157" s="167">
        <v>0</v>
      </c>
      <c r="T157" s="168">
        <f t="shared" si="3"/>
        <v>0</v>
      </c>
      <c r="AR157" s="169" t="s">
        <v>605</v>
      </c>
      <c r="AT157" s="169" t="s">
        <v>224</v>
      </c>
      <c r="AU157" s="169" t="s">
        <v>88</v>
      </c>
      <c r="AY157" s="17" t="s">
        <v>222</v>
      </c>
      <c r="BE157" s="170">
        <f t="shared" si="4"/>
        <v>0</v>
      </c>
      <c r="BF157" s="170">
        <f t="shared" si="5"/>
        <v>0</v>
      </c>
      <c r="BG157" s="170">
        <f t="shared" si="6"/>
        <v>0</v>
      </c>
      <c r="BH157" s="170">
        <f t="shared" si="7"/>
        <v>0</v>
      </c>
      <c r="BI157" s="170">
        <f t="shared" si="8"/>
        <v>0</v>
      </c>
      <c r="BJ157" s="17" t="s">
        <v>88</v>
      </c>
      <c r="BK157" s="171">
        <f t="shared" si="9"/>
        <v>0</v>
      </c>
      <c r="BL157" s="17" t="s">
        <v>605</v>
      </c>
      <c r="BM157" s="169" t="s">
        <v>560</v>
      </c>
    </row>
    <row r="158" spans="2:65" s="1" customFormat="1" ht="16.5" customHeight="1">
      <c r="B158" s="158"/>
      <c r="C158" s="196" t="s">
        <v>392</v>
      </c>
      <c r="D158" s="196" t="s">
        <v>301</v>
      </c>
      <c r="E158" s="197" t="s">
        <v>2148</v>
      </c>
      <c r="F158" s="198" t="s">
        <v>2149</v>
      </c>
      <c r="G158" s="199" t="s">
        <v>400</v>
      </c>
      <c r="H158" s="200">
        <v>7</v>
      </c>
      <c r="I158" s="201"/>
      <c r="J158" s="200">
        <f t="shared" si="0"/>
        <v>0</v>
      </c>
      <c r="K158" s="198" t="s">
        <v>0</v>
      </c>
      <c r="L158" s="202"/>
      <c r="M158" s="203" t="s">
        <v>0</v>
      </c>
      <c r="N158" s="204" t="s">
        <v>39</v>
      </c>
      <c r="O158" s="55"/>
      <c r="P158" s="167">
        <f t="shared" si="1"/>
        <v>0</v>
      </c>
      <c r="Q158" s="167">
        <v>0</v>
      </c>
      <c r="R158" s="167">
        <f t="shared" si="2"/>
        <v>0</v>
      </c>
      <c r="S158" s="167">
        <v>0</v>
      </c>
      <c r="T158" s="168">
        <f t="shared" si="3"/>
        <v>0</v>
      </c>
      <c r="AR158" s="169" t="s">
        <v>1691</v>
      </c>
      <c r="AT158" s="169" t="s">
        <v>301</v>
      </c>
      <c r="AU158" s="169" t="s">
        <v>88</v>
      </c>
      <c r="AY158" s="17" t="s">
        <v>222</v>
      </c>
      <c r="BE158" s="170">
        <f t="shared" si="4"/>
        <v>0</v>
      </c>
      <c r="BF158" s="170">
        <f t="shared" si="5"/>
        <v>0</v>
      </c>
      <c r="BG158" s="170">
        <f t="shared" si="6"/>
        <v>0</v>
      </c>
      <c r="BH158" s="170">
        <f t="shared" si="7"/>
        <v>0</v>
      </c>
      <c r="BI158" s="170">
        <f t="shared" si="8"/>
        <v>0</v>
      </c>
      <c r="BJ158" s="17" t="s">
        <v>88</v>
      </c>
      <c r="BK158" s="171">
        <f t="shared" si="9"/>
        <v>0</v>
      </c>
      <c r="BL158" s="17" t="s">
        <v>605</v>
      </c>
      <c r="BM158" s="169" t="s">
        <v>573</v>
      </c>
    </row>
    <row r="159" spans="2:65" s="1" customFormat="1" ht="16.5" customHeight="1">
      <c r="B159" s="158"/>
      <c r="C159" s="159" t="s">
        <v>397</v>
      </c>
      <c r="D159" s="159" t="s">
        <v>224</v>
      </c>
      <c r="E159" s="160" t="s">
        <v>2150</v>
      </c>
      <c r="F159" s="161" t="s">
        <v>2151</v>
      </c>
      <c r="G159" s="162" t="s">
        <v>484</v>
      </c>
      <c r="H159" s="163">
        <v>14</v>
      </c>
      <c r="I159" s="164"/>
      <c r="J159" s="163">
        <f t="shared" si="0"/>
        <v>0</v>
      </c>
      <c r="K159" s="161" t="s">
        <v>0</v>
      </c>
      <c r="L159" s="32"/>
      <c r="M159" s="165" t="s">
        <v>0</v>
      </c>
      <c r="N159" s="166" t="s">
        <v>39</v>
      </c>
      <c r="O159" s="55"/>
      <c r="P159" s="167">
        <f t="shared" si="1"/>
        <v>0</v>
      </c>
      <c r="Q159" s="167">
        <v>0</v>
      </c>
      <c r="R159" s="167">
        <f t="shared" si="2"/>
        <v>0</v>
      </c>
      <c r="S159" s="167">
        <v>0</v>
      </c>
      <c r="T159" s="168">
        <f t="shared" si="3"/>
        <v>0</v>
      </c>
      <c r="AR159" s="169" t="s">
        <v>605</v>
      </c>
      <c r="AT159" s="169" t="s">
        <v>224</v>
      </c>
      <c r="AU159" s="169" t="s">
        <v>88</v>
      </c>
      <c r="AY159" s="17" t="s">
        <v>222</v>
      </c>
      <c r="BE159" s="170">
        <f t="shared" si="4"/>
        <v>0</v>
      </c>
      <c r="BF159" s="170">
        <f t="shared" si="5"/>
        <v>0</v>
      </c>
      <c r="BG159" s="170">
        <f t="shared" si="6"/>
        <v>0</v>
      </c>
      <c r="BH159" s="170">
        <f t="shared" si="7"/>
        <v>0</v>
      </c>
      <c r="BI159" s="170">
        <f t="shared" si="8"/>
        <v>0</v>
      </c>
      <c r="BJ159" s="17" t="s">
        <v>88</v>
      </c>
      <c r="BK159" s="171">
        <f t="shared" si="9"/>
        <v>0</v>
      </c>
      <c r="BL159" s="17" t="s">
        <v>605</v>
      </c>
      <c r="BM159" s="169" t="s">
        <v>584</v>
      </c>
    </row>
    <row r="160" spans="2:65" s="1" customFormat="1" ht="16.5" customHeight="1">
      <c r="B160" s="158"/>
      <c r="C160" s="196" t="s">
        <v>402</v>
      </c>
      <c r="D160" s="196" t="s">
        <v>301</v>
      </c>
      <c r="E160" s="197" t="s">
        <v>2152</v>
      </c>
      <c r="F160" s="198" t="s">
        <v>2153</v>
      </c>
      <c r="G160" s="199" t="s">
        <v>400</v>
      </c>
      <c r="H160" s="200">
        <v>14</v>
      </c>
      <c r="I160" s="201"/>
      <c r="J160" s="200">
        <f t="shared" si="0"/>
        <v>0</v>
      </c>
      <c r="K160" s="198" t="s">
        <v>0</v>
      </c>
      <c r="L160" s="202"/>
      <c r="M160" s="203" t="s">
        <v>0</v>
      </c>
      <c r="N160" s="204" t="s">
        <v>39</v>
      </c>
      <c r="O160" s="55"/>
      <c r="P160" s="167">
        <f t="shared" si="1"/>
        <v>0</v>
      </c>
      <c r="Q160" s="167">
        <v>0</v>
      </c>
      <c r="R160" s="167">
        <f t="shared" si="2"/>
        <v>0</v>
      </c>
      <c r="S160" s="167">
        <v>0</v>
      </c>
      <c r="T160" s="168">
        <f t="shared" si="3"/>
        <v>0</v>
      </c>
      <c r="AR160" s="169" t="s">
        <v>1691</v>
      </c>
      <c r="AT160" s="169" t="s">
        <v>301</v>
      </c>
      <c r="AU160" s="169" t="s">
        <v>88</v>
      </c>
      <c r="AY160" s="17" t="s">
        <v>222</v>
      </c>
      <c r="BE160" s="170">
        <f t="shared" si="4"/>
        <v>0</v>
      </c>
      <c r="BF160" s="170">
        <f t="shared" si="5"/>
        <v>0</v>
      </c>
      <c r="BG160" s="170">
        <f t="shared" si="6"/>
        <v>0</v>
      </c>
      <c r="BH160" s="170">
        <f t="shared" si="7"/>
        <v>0</v>
      </c>
      <c r="BI160" s="170">
        <f t="shared" si="8"/>
        <v>0</v>
      </c>
      <c r="BJ160" s="17" t="s">
        <v>88</v>
      </c>
      <c r="BK160" s="171">
        <f t="shared" si="9"/>
        <v>0</v>
      </c>
      <c r="BL160" s="17" t="s">
        <v>605</v>
      </c>
      <c r="BM160" s="169" t="s">
        <v>594</v>
      </c>
    </row>
    <row r="161" spans="2:65" s="1" customFormat="1" ht="24" customHeight="1">
      <c r="B161" s="158"/>
      <c r="C161" s="159" t="s">
        <v>407</v>
      </c>
      <c r="D161" s="159" t="s">
        <v>224</v>
      </c>
      <c r="E161" s="160" t="s">
        <v>2154</v>
      </c>
      <c r="F161" s="161" t="s">
        <v>2155</v>
      </c>
      <c r="G161" s="162" t="s">
        <v>484</v>
      </c>
      <c r="H161" s="163">
        <v>150</v>
      </c>
      <c r="I161" s="164"/>
      <c r="J161" s="163">
        <f t="shared" si="0"/>
        <v>0</v>
      </c>
      <c r="K161" s="161" t="s">
        <v>0</v>
      </c>
      <c r="L161" s="32"/>
      <c r="M161" s="165" t="s">
        <v>0</v>
      </c>
      <c r="N161" s="166" t="s">
        <v>39</v>
      </c>
      <c r="O161" s="55"/>
      <c r="P161" s="167">
        <f t="shared" si="1"/>
        <v>0</v>
      </c>
      <c r="Q161" s="167">
        <v>0</v>
      </c>
      <c r="R161" s="167">
        <f t="shared" si="2"/>
        <v>0</v>
      </c>
      <c r="S161" s="167">
        <v>0</v>
      </c>
      <c r="T161" s="168">
        <f t="shared" si="3"/>
        <v>0</v>
      </c>
      <c r="AR161" s="169" t="s">
        <v>605</v>
      </c>
      <c r="AT161" s="169" t="s">
        <v>224</v>
      </c>
      <c r="AU161" s="169" t="s">
        <v>88</v>
      </c>
      <c r="AY161" s="17" t="s">
        <v>222</v>
      </c>
      <c r="BE161" s="170">
        <f t="shared" si="4"/>
        <v>0</v>
      </c>
      <c r="BF161" s="170">
        <f t="shared" si="5"/>
        <v>0</v>
      </c>
      <c r="BG161" s="170">
        <f t="shared" si="6"/>
        <v>0</v>
      </c>
      <c r="BH161" s="170">
        <f t="shared" si="7"/>
        <v>0</v>
      </c>
      <c r="BI161" s="170">
        <f t="shared" si="8"/>
        <v>0</v>
      </c>
      <c r="BJ161" s="17" t="s">
        <v>88</v>
      </c>
      <c r="BK161" s="171">
        <f t="shared" si="9"/>
        <v>0</v>
      </c>
      <c r="BL161" s="17" t="s">
        <v>605</v>
      </c>
      <c r="BM161" s="169" t="s">
        <v>605</v>
      </c>
    </row>
    <row r="162" spans="2:65" s="1" customFormat="1" ht="16.5" customHeight="1">
      <c r="B162" s="158"/>
      <c r="C162" s="196" t="s">
        <v>413</v>
      </c>
      <c r="D162" s="196" t="s">
        <v>301</v>
      </c>
      <c r="E162" s="197" t="s">
        <v>2156</v>
      </c>
      <c r="F162" s="198" t="s">
        <v>2157</v>
      </c>
      <c r="G162" s="199" t="s">
        <v>304</v>
      </c>
      <c r="H162" s="200">
        <v>20.25</v>
      </c>
      <c r="I162" s="201"/>
      <c r="J162" s="200">
        <f t="shared" si="0"/>
        <v>0</v>
      </c>
      <c r="K162" s="198" t="s">
        <v>0</v>
      </c>
      <c r="L162" s="202"/>
      <c r="M162" s="203" t="s">
        <v>0</v>
      </c>
      <c r="N162" s="204" t="s">
        <v>39</v>
      </c>
      <c r="O162" s="55"/>
      <c r="P162" s="167">
        <f t="shared" si="1"/>
        <v>0</v>
      </c>
      <c r="Q162" s="167">
        <v>0</v>
      </c>
      <c r="R162" s="167">
        <f t="shared" si="2"/>
        <v>0</v>
      </c>
      <c r="S162" s="167">
        <v>0</v>
      </c>
      <c r="T162" s="168">
        <f t="shared" si="3"/>
        <v>0</v>
      </c>
      <c r="AR162" s="169" t="s">
        <v>1691</v>
      </c>
      <c r="AT162" s="169" t="s">
        <v>301</v>
      </c>
      <c r="AU162" s="169" t="s">
        <v>88</v>
      </c>
      <c r="AY162" s="17" t="s">
        <v>222</v>
      </c>
      <c r="BE162" s="170">
        <f t="shared" si="4"/>
        <v>0</v>
      </c>
      <c r="BF162" s="170">
        <f t="shared" si="5"/>
        <v>0</v>
      </c>
      <c r="BG162" s="170">
        <f t="shared" si="6"/>
        <v>0</v>
      </c>
      <c r="BH162" s="170">
        <f t="shared" si="7"/>
        <v>0</v>
      </c>
      <c r="BI162" s="170">
        <f t="shared" si="8"/>
        <v>0</v>
      </c>
      <c r="BJ162" s="17" t="s">
        <v>88</v>
      </c>
      <c r="BK162" s="171">
        <f t="shared" si="9"/>
        <v>0</v>
      </c>
      <c r="BL162" s="17" t="s">
        <v>605</v>
      </c>
      <c r="BM162" s="169" t="s">
        <v>615</v>
      </c>
    </row>
    <row r="163" spans="2:65" s="1" customFormat="1" ht="24" customHeight="1">
      <c r="B163" s="158"/>
      <c r="C163" s="159" t="s">
        <v>419</v>
      </c>
      <c r="D163" s="159" t="s">
        <v>224</v>
      </c>
      <c r="E163" s="160" t="s">
        <v>2158</v>
      </c>
      <c r="F163" s="161" t="s">
        <v>2159</v>
      </c>
      <c r="G163" s="162" t="s">
        <v>484</v>
      </c>
      <c r="H163" s="163">
        <v>35</v>
      </c>
      <c r="I163" s="164"/>
      <c r="J163" s="163">
        <f t="shared" si="0"/>
        <v>0</v>
      </c>
      <c r="K163" s="161" t="s">
        <v>0</v>
      </c>
      <c r="L163" s="32"/>
      <c r="M163" s="165" t="s">
        <v>0</v>
      </c>
      <c r="N163" s="166" t="s">
        <v>39</v>
      </c>
      <c r="O163" s="55"/>
      <c r="P163" s="167">
        <f t="shared" si="1"/>
        <v>0</v>
      </c>
      <c r="Q163" s="167">
        <v>0</v>
      </c>
      <c r="R163" s="167">
        <f t="shared" si="2"/>
        <v>0</v>
      </c>
      <c r="S163" s="167">
        <v>0</v>
      </c>
      <c r="T163" s="168">
        <f t="shared" si="3"/>
        <v>0</v>
      </c>
      <c r="AR163" s="169" t="s">
        <v>605</v>
      </c>
      <c r="AT163" s="169" t="s">
        <v>224</v>
      </c>
      <c r="AU163" s="169" t="s">
        <v>88</v>
      </c>
      <c r="AY163" s="17" t="s">
        <v>222</v>
      </c>
      <c r="BE163" s="170">
        <f t="shared" si="4"/>
        <v>0</v>
      </c>
      <c r="BF163" s="170">
        <f t="shared" si="5"/>
        <v>0</v>
      </c>
      <c r="BG163" s="170">
        <f t="shared" si="6"/>
        <v>0</v>
      </c>
      <c r="BH163" s="170">
        <f t="shared" si="7"/>
        <v>0</v>
      </c>
      <c r="BI163" s="170">
        <f t="shared" si="8"/>
        <v>0</v>
      </c>
      <c r="BJ163" s="17" t="s">
        <v>88</v>
      </c>
      <c r="BK163" s="171">
        <f t="shared" si="9"/>
        <v>0</v>
      </c>
      <c r="BL163" s="17" t="s">
        <v>605</v>
      </c>
      <c r="BM163" s="169" t="s">
        <v>637</v>
      </c>
    </row>
    <row r="164" spans="2:65" s="1" customFormat="1" ht="16.5" customHeight="1">
      <c r="B164" s="158"/>
      <c r="C164" s="196" t="s">
        <v>425</v>
      </c>
      <c r="D164" s="196" t="s">
        <v>301</v>
      </c>
      <c r="E164" s="197" t="s">
        <v>2160</v>
      </c>
      <c r="F164" s="198" t="s">
        <v>2161</v>
      </c>
      <c r="G164" s="199" t="s">
        <v>484</v>
      </c>
      <c r="H164" s="200">
        <v>35</v>
      </c>
      <c r="I164" s="201"/>
      <c r="J164" s="200">
        <f t="shared" si="0"/>
        <v>0</v>
      </c>
      <c r="K164" s="198" t="s">
        <v>0</v>
      </c>
      <c r="L164" s="202"/>
      <c r="M164" s="203" t="s">
        <v>0</v>
      </c>
      <c r="N164" s="204" t="s">
        <v>39</v>
      </c>
      <c r="O164" s="55"/>
      <c r="P164" s="167">
        <f t="shared" si="1"/>
        <v>0</v>
      </c>
      <c r="Q164" s="167">
        <v>0</v>
      </c>
      <c r="R164" s="167">
        <f t="shared" si="2"/>
        <v>0</v>
      </c>
      <c r="S164" s="167">
        <v>0</v>
      </c>
      <c r="T164" s="168">
        <f t="shared" si="3"/>
        <v>0</v>
      </c>
      <c r="AR164" s="169" t="s">
        <v>1691</v>
      </c>
      <c r="AT164" s="169" t="s">
        <v>301</v>
      </c>
      <c r="AU164" s="169" t="s">
        <v>88</v>
      </c>
      <c r="AY164" s="17" t="s">
        <v>222</v>
      </c>
      <c r="BE164" s="170">
        <f t="shared" si="4"/>
        <v>0</v>
      </c>
      <c r="BF164" s="170">
        <f t="shared" si="5"/>
        <v>0</v>
      </c>
      <c r="BG164" s="170">
        <f t="shared" si="6"/>
        <v>0</v>
      </c>
      <c r="BH164" s="170">
        <f t="shared" si="7"/>
        <v>0</v>
      </c>
      <c r="BI164" s="170">
        <f t="shared" si="8"/>
        <v>0</v>
      </c>
      <c r="BJ164" s="17" t="s">
        <v>88</v>
      </c>
      <c r="BK164" s="171">
        <f t="shared" si="9"/>
        <v>0</v>
      </c>
      <c r="BL164" s="17" t="s">
        <v>605</v>
      </c>
      <c r="BM164" s="169" t="s">
        <v>648</v>
      </c>
    </row>
    <row r="165" spans="2:65" s="1" customFormat="1" ht="16.5" customHeight="1">
      <c r="B165" s="158"/>
      <c r="C165" s="196" t="s">
        <v>431</v>
      </c>
      <c r="D165" s="196" t="s">
        <v>301</v>
      </c>
      <c r="E165" s="197" t="s">
        <v>2162</v>
      </c>
      <c r="F165" s="198" t="s">
        <v>2163</v>
      </c>
      <c r="G165" s="199" t="s">
        <v>400</v>
      </c>
      <c r="H165" s="200">
        <v>12</v>
      </c>
      <c r="I165" s="201"/>
      <c r="J165" s="200">
        <f t="shared" si="0"/>
        <v>0</v>
      </c>
      <c r="K165" s="198" t="s">
        <v>0</v>
      </c>
      <c r="L165" s="202"/>
      <c r="M165" s="203" t="s">
        <v>0</v>
      </c>
      <c r="N165" s="204" t="s">
        <v>39</v>
      </c>
      <c r="O165" s="55"/>
      <c r="P165" s="167">
        <f t="shared" si="1"/>
        <v>0</v>
      </c>
      <c r="Q165" s="167">
        <v>0</v>
      </c>
      <c r="R165" s="167">
        <f t="shared" si="2"/>
        <v>0</v>
      </c>
      <c r="S165" s="167">
        <v>0</v>
      </c>
      <c r="T165" s="168">
        <f t="shared" si="3"/>
        <v>0</v>
      </c>
      <c r="AR165" s="169" t="s">
        <v>1691</v>
      </c>
      <c r="AT165" s="169" t="s">
        <v>301</v>
      </c>
      <c r="AU165" s="169" t="s">
        <v>88</v>
      </c>
      <c r="AY165" s="17" t="s">
        <v>222</v>
      </c>
      <c r="BE165" s="170">
        <f t="shared" si="4"/>
        <v>0</v>
      </c>
      <c r="BF165" s="170">
        <f t="shared" si="5"/>
        <v>0</v>
      </c>
      <c r="BG165" s="170">
        <f t="shared" si="6"/>
        <v>0</v>
      </c>
      <c r="BH165" s="170">
        <f t="shared" si="7"/>
        <v>0</v>
      </c>
      <c r="BI165" s="170">
        <f t="shared" si="8"/>
        <v>0</v>
      </c>
      <c r="BJ165" s="17" t="s">
        <v>88</v>
      </c>
      <c r="BK165" s="171">
        <f t="shared" si="9"/>
        <v>0</v>
      </c>
      <c r="BL165" s="17" t="s">
        <v>605</v>
      </c>
      <c r="BM165" s="169" t="s">
        <v>657</v>
      </c>
    </row>
    <row r="166" spans="2:65" s="1" customFormat="1" ht="24" customHeight="1">
      <c r="B166" s="158"/>
      <c r="C166" s="159" t="s">
        <v>436</v>
      </c>
      <c r="D166" s="159" t="s">
        <v>224</v>
      </c>
      <c r="E166" s="160" t="s">
        <v>2164</v>
      </c>
      <c r="F166" s="161" t="s">
        <v>2165</v>
      </c>
      <c r="G166" s="162" t="s">
        <v>2062</v>
      </c>
      <c r="H166" s="163">
        <v>30</v>
      </c>
      <c r="I166" s="164"/>
      <c r="J166" s="163">
        <f t="shared" si="0"/>
        <v>0</v>
      </c>
      <c r="K166" s="161" t="s">
        <v>0</v>
      </c>
      <c r="L166" s="32"/>
      <c r="M166" s="165" t="s">
        <v>0</v>
      </c>
      <c r="N166" s="166" t="s">
        <v>39</v>
      </c>
      <c r="O166" s="55"/>
      <c r="P166" s="167">
        <f t="shared" si="1"/>
        <v>0</v>
      </c>
      <c r="Q166" s="167">
        <v>0</v>
      </c>
      <c r="R166" s="167">
        <f t="shared" si="2"/>
        <v>0</v>
      </c>
      <c r="S166" s="167">
        <v>0</v>
      </c>
      <c r="T166" s="168">
        <f t="shared" si="3"/>
        <v>0</v>
      </c>
      <c r="AR166" s="169" t="s">
        <v>605</v>
      </c>
      <c r="AT166" s="169" t="s">
        <v>224</v>
      </c>
      <c r="AU166" s="169" t="s">
        <v>88</v>
      </c>
      <c r="AY166" s="17" t="s">
        <v>222</v>
      </c>
      <c r="BE166" s="170">
        <f t="shared" si="4"/>
        <v>0</v>
      </c>
      <c r="BF166" s="170">
        <f t="shared" si="5"/>
        <v>0</v>
      </c>
      <c r="BG166" s="170">
        <f t="shared" si="6"/>
        <v>0</v>
      </c>
      <c r="BH166" s="170">
        <f t="shared" si="7"/>
        <v>0</v>
      </c>
      <c r="BI166" s="170">
        <f t="shared" si="8"/>
        <v>0</v>
      </c>
      <c r="BJ166" s="17" t="s">
        <v>88</v>
      </c>
      <c r="BK166" s="171">
        <f t="shared" si="9"/>
        <v>0</v>
      </c>
      <c r="BL166" s="17" t="s">
        <v>605</v>
      </c>
      <c r="BM166" s="169" t="s">
        <v>665</v>
      </c>
    </row>
    <row r="167" spans="2:65" s="11" customFormat="1" ht="22.9" customHeight="1">
      <c r="B167" s="145"/>
      <c r="D167" s="146" t="s">
        <v>72</v>
      </c>
      <c r="E167" s="156" t="s">
        <v>2166</v>
      </c>
      <c r="F167" s="156" t="s">
        <v>2167</v>
      </c>
      <c r="I167" s="148"/>
      <c r="J167" s="157">
        <f>BK167</f>
        <v>0</v>
      </c>
      <c r="L167" s="145"/>
      <c r="M167" s="150"/>
      <c r="N167" s="151"/>
      <c r="O167" s="151"/>
      <c r="P167" s="152">
        <f>SUM(P168:P170)</f>
        <v>0</v>
      </c>
      <c r="Q167" s="151"/>
      <c r="R167" s="152">
        <f>SUM(R168:R170)</f>
        <v>0</v>
      </c>
      <c r="S167" s="151"/>
      <c r="T167" s="153">
        <f>SUM(T168:T170)</f>
        <v>0</v>
      </c>
      <c r="AR167" s="146" t="s">
        <v>242</v>
      </c>
      <c r="AT167" s="154" t="s">
        <v>72</v>
      </c>
      <c r="AU167" s="154" t="s">
        <v>81</v>
      </c>
      <c r="AY167" s="146" t="s">
        <v>222</v>
      </c>
      <c r="BK167" s="155">
        <f>SUM(BK168:BK170)</f>
        <v>0</v>
      </c>
    </row>
    <row r="168" spans="2:65" s="1" customFormat="1" ht="24" customHeight="1">
      <c r="B168" s="158"/>
      <c r="C168" s="159" t="s">
        <v>441</v>
      </c>
      <c r="D168" s="159" t="s">
        <v>224</v>
      </c>
      <c r="E168" s="160" t="s">
        <v>2168</v>
      </c>
      <c r="F168" s="161" t="s">
        <v>2169</v>
      </c>
      <c r="G168" s="162" t="s">
        <v>484</v>
      </c>
      <c r="H168" s="163">
        <v>36</v>
      </c>
      <c r="I168" s="164"/>
      <c r="J168" s="163">
        <f>ROUND(I168*H168,3)</f>
        <v>0</v>
      </c>
      <c r="K168" s="161" t="s">
        <v>0</v>
      </c>
      <c r="L168" s="32"/>
      <c r="M168" s="165" t="s">
        <v>0</v>
      </c>
      <c r="N168" s="166" t="s">
        <v>39</v>
      </c>
      <c r="O168" s="55"/>
      <c r="P168" s="167">
        <f>O168*H168</f>
        <v>0</v>
      </c>
      <c r="Q168" s="167">
        <v>0</v>
      </c>
      <c r="R168" s="167">
        <f>Q168*H168</f>
        <v>0</v>
      </c>
      <c r="S168" s="167">
        <v>0</v>
      </c>
      <c r="T168" s="168">
        <f>S168*H168</f>
        <v>0</v>
      </c>
      <c r="AR168" s="169" t="s">
        <v>605</v>
      </c>
      <c r="AT168" s="169" t="s">
        <v>224</v>
      </c>
      <c r="AU168" s="169" t="s">
        <v>88</v>
      </c>
      <c r="AY168" s="17" t="s">
        <v>222</v>
      </c>
      <c r="BE168" s="170">
        <f>IF(N168="základná",J168,0)</f>
        <v>0</v>
      </c>
      <c r="BF168" s="170">
        <f>IF(N168="znížená",J168,0)</f>
        <v>0</v>
      </c>
      <c r="BG168" s="170">
        <f>IF(N168="zákl. prenesená",J168,0)</f>
        <v>0</v>
      </c>
      <c r="BH168" s="170">
        <f>IF(N168="zníž. prenesená",J168,0)</f>
        <v>0</v>
      </c>
      <c r="BI168" s="170">
        <f>IF(N168="nulová",J168,0)</f>
        <v>0</v>
      </c>
      <c r="BJ168" s="17" t="s">
        <v>88</v>
      </c>
      <c r="BK168" s="171">
        <f>ROUND(I168*H168,3)</f>
        <v>0</v>
      </c>
      <c r="BL168" s="17" t="s">
        <v>605</v>
      </c>
      <c r="BM168" s="169" t="s">
        <v>684</v>
      </c>
    </row>
    <row r="169" spans="2:65" s="1" customFormat="1" ht="24" customHeight="1">
      <c r="B169" s="158"/>
      <c r="C169" s="159" t="s">
        <v>447</v>
      </c>
      <c r="D169" s="159" t="s">
        <v>224</v>
      </c>
      <c r="E169" s="160" t="s">
        <v>2170</v>
      </c>
      <c r="F169" s="161" t="s">
        <v>2171</v>
      </c>
      <c r="G169" s="162" t="s">
        <v>484</v>
      </c>
      <c r="H169" s="163">
        <v>36</v>
      </c>
      <c r="I169" s="164"/>
      <c r="J169" s="163">
        <f>ROUND(I169*H169,3)</f>
        <v>0</v>
      </c>
      <c r="K169" s="161" t="s">
        <v>0</v>
      </c>
      <c r="L169" s="32"/>
      <c r="M169" s="165" t="s">
        <v>0</v>
      </c>
      <c r="N169" s="166" t="s">
        <v>39</v>
      </c>
      <c r="O169" s="55"/>
      <c r="P169" s="167">
        <f>O169*H169</f>
        <v>0</v>
      </c>
      <c r="Q169" s="167">
        <v>0</v>
      </c>
      <c r="R169" s="167">
        <f>Q169*H169</f>
        <v>0</v>
      </c>
      <c r="S169" s="167">
        <v>0</v>
      </c>
      <c r="T169" s="168">
        <f>S169*H169</f>
        <v>0</v>
      </c>
      <c r="AR169" s="169" t="s">
        <v>605</v>
      </c>
      <c r="AT169" s="169" t="s">
        <v>224</v>
      </c>
      <c r="AU169" s="169" t="s">
        <v>88</v>
      </c>
      <c r="AY169" s="17" t="s">
        <v>222</v>
      </c>
      <c r="BE169" s="170">
        <f>IF(N169="základná",J169,0)</f>
        <v>0</v>
      </c>
      <c r="BF169" s="170">
        <f>IF(N169="znížená",J169,0)</f>
        <v>0</v>
      </c>
      <c r="BG169" s="170">
        <f>IF(N169="zákl. prenesená",J169,0)</f>
        <v>0</v>
      </c>
      <c r="BH169" s="170">
        <f>IF(N169="zníž. prenesená",J169,0)</f>
        <v>0</v>
      </c>
      <c r="BI169" s="170">
        <f>IF(N169="nulová",J169,0)</f>
        <v>0</v>
      </c>
      <c r="BJ169" s="17" t="s">
        <v>88</v>
      </c>
      <c r="BK169" s="171">
        <f>ROUND(I169*H169,3)</f>
        <v>0</v>
      </c>
      <c r="BL169" s="17" t="s">
        <v>605</v>
      </c>
      <c r="BM169" s="169" t="s">
        <v>713</v>
      </c>
    </row>
    <row r="170" spans="2:65" s="1" customFormat="1" ht="24" customHeight="1">
      <c r="B170" s="158"/>
      <c r="C170" s="159" t="s">
        <v>455</v>
      </c>
      <c r="D170" s="159" t="s">
        <v>224</v>
      </c>
      <c r="E170" s="160" t="s">
        <v>2172</v>
      </c>
      <c r="F170" s="161" t="s">
        <v>2173</v>
      </c>
      <c r="G170" s="162" t="s">
        <v>227</v>
      </c>
      <c r="H170" s="163">
        <v>12.6</v>
      </c>
      <c r="I170" s="164"/>
      <c r="J170" s="163">
        <f>ROUND(I170*H170,3)</f>
        <v>0</v>
      </c>
      <c r="K170" s="161" t="s">
        <v>0</v>
      </c>
      <c r="L170" s="32"/>
      <c r="M170" s="165" t="s">
        <v>0</v>
      </c>
      <c r="N170" s="166" t="s">
        <v>39</v>
      </c>
      <c r="O170" s="55"/>
      <c r="P170" s="167">
        <f>O170*H170</f>
        <v>0</v>
      </c>
      <c r="Q170" s="167">
        <v>0</v>
      </c>
      <c r="R170" s="167">
        <f>Q170*H170</f>
        <v>0</v>
      </c>
      <c r="S170" s="167">
        <v>0</v>
      </c>
      <c r="T170" s="168">
        <f>S170*H170</f>
        <v>0</v>
      </c>
      <c r="AR170" s="169" t="s">
        <v>605</v>
      </c>
      <c r="AT170" s="169" t="s">
        <v>224</v>
      </c>
      <c r="AU170" s="169" t="s">
        <v>88</v>
      </c>
      <c r="AY170" s="17" t="s">
        <v>222</v>
      </c>
      <c r="BE170" s="170">
        <f>IF(N170="základná",J170,0)</f>
        <v>0</v>
      </c>
      <c r="BF170" s="170">
        <f>IF(N170="znížená",J170,0)</f>
        <v>0</v>
      </c>
      <c r="BG170" s="170">
        <f>IF(N170="zákl. prenesená",J170,0)</f>
        <v>0</v>
      </c>
      <c r="BH170" s="170">
        <f>IF(N170="zníž. prenesená",J170,0)</f>
        <v>0</v>
      </c>
      <c r="BI170" s="170">
        <f>IF(N170="nulová",J170,0)</f>
        <v>0</v>
      </c>
      <c r="BJ170" s="17" t="s">
        <v>88</v>
      </c>
      <c r="BK170" s="171">
        <f>ROUND(I170*H170,3)</f>
        <v>0</v>
      </c>
      <c r="BL170" s="17" t="s">
        <v>605</v>
      </c>
      <c r="BM170" s="169" t="s">
        <v>730</v>
      </c>
    </row>
    <row r="171" spans="2:65" s="11" customFormat="1" ht="25.9" customHeight="1">
      <c r="B171" s="145"/>
      <c r="D171" s="146" t="s">
        <v>72</v>
      </c>
      <c r="E171" s="147" t="s">
        <v>220</v>
      </c>
      <c r="F171" s="147" t="s">
        <v>221</v>
      </c>
      <c r="I171" s="148"/>
      <c r="J171" s="149">
        <f>BK171</f>
        <v>0</v>
      </c>
      <c r="L171" s="145"/>
      <c r="M171" s="150"/>
      <c r="N171" s="151"/>
      <c r="O171" s="151"/>
      <c r="P171" s="152">
        <f>P172+P175</f>
        <v>0</v>
      </c>
      <c r="Q171" s="151"/>
      <c r="R171" s="152">
        <f>R172+R175</f>
        <v>0</v>
      </c>
      <c r="S171" s="151"/>
      <c r="T171" s="153">
        <f>T172+T175</f>
        <v>0</v>
      </c>
      <c r="AR171" s="146" t="s">
        <v>81</v>
      </c>
      <c r="AT171" s="154" t="s">
        <v>72</v>
      </c>
      <c r="AU171" s="154" t="s">
        <v>73</v>
      </c>
      <c r="AY171" s="146" t="s">
        <v>222</v>
      </c>
      <c r="BK171" s="155">
        <f>BK172+BK175</f>
        <v>0</v>
      </c>
    </row>
    <row r="172" spans="2:65" s="11" customFormat="1" ht="22.9" customHeight="1">
      <c r="B172" s="145"/>
      <c r="D172" s="146" t="s">
        <v>72</v>
      </c>
      <c r="E172" s="156" t="s">
        <v>255</v>
      </c>
      <c r="F172" s="156" t="s">
        <v>604</v>
      </c>
      <c r="I172" s="148"/>
      <c r="J172" s="157">
        <f>BK172</f>
        <v>0</v>
      </c>
      <c r="L172" s="145"/>
      <c r="M172" s="150"/>
      <c r="N172" s="151"/>
      <c r="O172" s="151"/>
      <c r="P172" s="152">
        <f>SUM(P173:P174)</f>
        <v>0</v>
      </c>
      <c r="Q172" s="151"/>
      <c r="R172" s="152">
        <f>SUM(R173:R174)</f>
        <v>0</v>
      </c>
      <c r="S172" s="151"/>
      <c r="T172" s="153">
        <f>SUM(T173:T174)</f>
        <v>0</v>
      </c>
      <c r="AR172" s="146" t="s">
        <v>81</v>
      </c>
      <c r="AT172" s="154" t="s">
        <v>72</v>
      </c>
      <c r="AU172" s="154" t="s">
        <v>81</v>
      </c>
      <c r="AY172" s="146" t="s">
        <v>222</v>
      </c>
      <c r="BK172" s="155">
        <f>SUM(BK173:BK174)</f>
        <v>0</v>
      </c>
    </row>
    <row r="173" spans="2:65" s="1" customFormat="1" ht="36" customHeight="1">
      <c r="B173" s="158"/>
      <c r="C173" s="159" t="s">
        <v>459</v>
      </c>
      <c r="D173" s="159" t="s">
        <v>224</v>
      </c>
      <c r="E173" s="160" t="s">
        <v>2174</v>
      </c>
      <c r="F173" s="161" t="s">
        <v>2175</v>
      </c>
      <c r="G173" s="162" t="s">
        <v>227</v>
      </c>
      <c r="H173" s="163">
        <v>6.3</v>
      </c>
      <c r="I173" s="164"/>
      <c r="J173" s="163">
        <f>ROUND(I173*H173,3)</f>
        <v>0</v>
      </c>
      <c r="K173" s="161" t="s">
        <v>0</v>
      </c>
      <c r="L173" s="32"/>
      <c r="M173" s="165" t="s">
        <v>0</v>
      </c>
      <c r="N173" s="166" t="s">
        <v>39</v>
      </c>
      <c r="O173" s="55"/>
      <c r="P173" s="167">
        <f>O173*H173</f>
        <v>0</v>
      </c>
      <c r="Q173" s="167">
        <v>0</v>
      </c>
      <c r="R173" s="167">
        <f>Q173*H173</f>
        <v>0</v>
      </c>
      <c r="S173" s="167">
        <v>0</v>
      </c>
      <c r="T173" s="168">
        <f>S173*H173</f>
        <v>0</v>
      </c>
      <c r="AR173" s="169" t="s">
        <v>229</v>
      </c>
      <c r="AT173" s="169" t="s">
        <v>224</v>
      </c>
      <c r="AU173" s="169" t="s">
        <v>88</v>
      </c>
      <c r="AY173" s="17" t="s">
        <v>222</v>
      </c>
      <c r="BE173" s="170">
        <f>IF(N173="základná",J173,0)</f>
        <v>0</v>
      </c>
      <c r="BF173" s="170">
        <f>IF(N173="znížená",J173,0)</f>
        <v>0</v>
      </c>
      <c r="BG173" s="170">
        <f>IF(N173="zákl. prenesená",J173,0)</f>
        <v>0</v>
      </c>
      <c r="BH173" s="170">
        <f>IF(N173="zníž. prenesená",J173,0)</f>
        <v>0</v>
      </c>
      <c r="BI173" s="170">
        <f>IF(N173="nulová",J173,0)</f>
        <v>0</v>
      </c>
      <c r="BJ173" s="17" t="s">
        <v>88</v>
      </c>
      <c r="BK173" s="171">
        <f>ROUND(I173*H173,3)</f>
        <v>0</v>
      </c>
      <c r="BL173" s="17" t="s">
        <v>229</v>
      </c>
      <c r="BM173" s="169" t="s">
        <v>749</v>
      </c>
    </row>
    <row r="174" spans="2:65" s="1" customFormat="1" ht="16.5" customHeight="1">
      <c r="B174" s="158"/>
      <c r="C174" s="196" t="s">
        <v>464</v>
      </c>
      <c r="D174" s="196" t="s">
        <v>301</v>
      </c>
      <c r="E174" s="197" t="s">
        <v>2176</v>
      </c>
      <c r="F174" s="198" t="s">
        <v>2177</v>
      </c>
      <c r="G174" s="199" t="s">
        <v>287</v>
      </c>
      <c r="H174" s="200">
        <v>2</v>
      </c>
      <c r="I174" s="201"/>
      <c r="J174" s="200">
        <f>ROUND(I174*H174,3)</f>
        <v>0</v>
      </c>
      <c r="K174" s="198" t="s">
        <v>0</v>
      </c>
      <c r="L174" s="202"/>
      <c r="M174" s="203" t="s">
        <v>0</v>
      </c>
      <c r="N174" s="204" t="s">
        <v>39</v>
      </c>
      <c r="O174" s="55"/>
      <c r="P174" s="167">
        <f>O174*H174</f>
        <v>0</v>
      </c>
      <c r="Q174" s="167">
        <v>0</v>
      </c>
      <c r="R174" s="167">
        <f>Q174*H174</f>
        <v>0</v>
      </c>
      <c r="S174" s="167">
        <v>0</v>
      </c>
      <c r="T174" s="168">
        <f>S174*H174</f>
        <v>0</v>
      </c>
      <c r="AR174" s="169" t="s">
        <v>271</v>
      </c>
      <c r="AT174" s="169" t="s">
        <v>301</v>
      </c>
      <c r="AU174" s="169" t="s">
        <v>88</v>
      </c>
      <c r="AY174" s="17" t="s">
        <v>222</v>
      </c>
      <c r="BE174" s="170">
        <f>IF(N174="základná",J174,0)</f>
        <v>0</v>
      </c>
      <c r="BF174" s="170">
        <f>IF(N174="znížená",J174,0)</f>
        <v>0</v>
      </c>
      <c r="BG174" s="170">
        <f>IF(N174="zákl. prenesená",J174,0)</f>
        <v>0</v>
      </c>
      <c r="BH174" s="170">
        <f>IF(N174="zníž. prenesená",J174,0)</f>
        <v>0</v>
      </c>
      <c r="BI174" s="170">
        <f>IF(N174="nulová",J174,0)</f>
        <v>0</v>
      </c>
      <c r="BJ174" s="17" t="s">
        <v>88</v>
      </c>
      <c r="BK174" s="171">
        <f>ROUND(I174*H174,3)</f>
        <v>0</v>
      </c>
      <c r="BL174" s="17" t="s">
        <v>229</v>
      </c>
      <c r="BM174" s="169" t="s">
        <v>767</v>
      </c>
    </row>
    <row r="175" spans="2:65" s="11" customFormat="1" ht="22.9" customHeight="1">
      <c r="B175" s="145"/>
      <c r="D175" s="146" t="s">
        <v>72</v>
      </c>
      <c r="E175" s="156" t="s">
        <v>172</v>
      </c>
      <c r="F175" s="156" t="s">
        <v>966</v>
      </c>
      <c r="I175" s="148"/>
      <c r="J175" s="157">
        <f>BK175</f>
        <v>0</v>
      </c>
      <c r="L175" s="145"/>
      <c r="M175" s="150"/>
      <c r="N175" s="151"/>
      <c r="O175" s="151"/>
      <c r="P175" s="152">
        <f>P176</f>
        <v>0</v>
      </c>
      <c r="Q175" s="151"/>
      <c r="R175" s="152">
        <f>R176</f>
        <v>0</v>
      </c>
      <c r="S175" s="151"/>
      <c r="T175" s="153">
        <f>T176</f>
        <v>0</v>
      </c>
      <c r="AR175" s="146" t="s">
        <v>81</v>
      </c>
      <c r="AT175" s="154" t="s">
        <v>72</v>
      </c>
      <c r="AU175" s="154" t="s">
        <v>81</v>
      </c>
      <c r="AY175" s="146" t="s">
        <v>222</v>
      </c>
      <c r="BK175" s="155">
        <f>BK176</f>
        <v>0</v>
      </c>
    </row>
    <row r="176" spans="2:65" s="1" customFormat="1" ht="24" customHeight="1">
      <c r="B176" s="158"/>
      <c r="C176" s="159" t="s">
        <v>469</v>
      </c>
      <c r="D176" s="159" t="s">
        <v>224</v>
      </c>
      <c r="E176" s="160" t="s">
        <v>2178</v>
      </c>
      <c r="F176" s="161" t="s">
        <v>2179</v>
      </c>
      <c r="G176" s="162" t="s">
        <v>484</v>
      </c>
      <c r="H176" s="163">
        <v>36</v>
      </c>
      <c r="I176" s="164"/>
      <c r="J176" s="163">
        <f>ROUND(I176*H176,3)</f>
        <v>0</v>
      </c>
      <c r="K176" s="161" t="s">
        <v>0</v>
      </c>
      <c r="L176" s="32"/>
      <c r="M176" s="165" t="s">
        <v>0</v>
      </c>
      <c r="N176" s="166" t="s">
        <v>39</v>
      </c>
      <c r="O176" s="55"/>
      <c r="P176" s="167">
        <f>O176*H176</f>
        <v>0</v>
      </c>
      <c r="Q176" s="167">
        <v>0</v>
      </c>
      <c r="R176" s="167">
        <f>Q176*H176</f>
        <v>0</v>
      </c>
      <c r="S176" s="167">
        <v>0</v>
      </c>
      <c r="T176" s="168">
        <f>S176*H176</f>
        <v>0</v>
      </c>
      <c r="AR176" s="169" t="s">
        <v>229</v>
      </c>
      <c r="AT176" s="169" t="s">
        <v>224</v>
      </c>
      <c r="AU176" s="169" t="s">
        <v>88</v>
      </c>
      <c r="AY176" s="17" t="s">
        <v>222</v>
      </c>
      <c r="BE176" s="170">
        <f>IF(N176="základná",J176,0)</f>
        <v>0</v>
      </c>
      <c r="BF176" s="170">
        <f>IF(N176="znížená",J176,0)</f>
        <v>0</v>
      </c>
      <c r="BG176" s="170">
        <f>IF(N176="zákl. prenesená",J176,0)</f>
        <v>0</v>
      </c>
      <c r="BH176" s="170">
        <f>IF(N176="zníž. prenesená",J176,0)</f>
        <v>0</v>
      </c>
      <c r="BI176" s="170">
        <f>IF(N176="nulová",J176,0)</f>
        <v>0</v>
      </c>
      <c r="BJ176" s="17" t="s">
        <v>88</v>
      </c>
      <c r="BK176" s="171">
        <f>ROUND(I176*H176,3)</f>
        <v>0</v>
      </c>
      <c r="BL176" s="17" t="s">
        <v>229</v>
      </c>
      <c r="BM176" s="169" t="s">
        <v>775</v>
      </c>
    </row>
    <row r="177" spans="2:65" s="11" customFormat="1" ht="25.9" customHeight="1">
      <c r="B177" s="145"/>
      <c r="D177" s="146" t="s">
        <v>72</v>
      </c>
      <c r="E177" s="147" t="s">
        <v>2076</v>
      </c>
      <c r="F177" s="147" t="s">
        <v>2077</v>
      </c>
      <c r="I177" s="148"/>
      <c r="J177" s="149">
        <f>BK177</f>
        <v>0</v>
      </c>
      <c r="L177" s="145"/>
      <c r="M177" s="150"/>
      <c r="N177" s="151"/>
      <c r="O177" s="151"/>
      <c r="P177" s="152">
        <f>SUM(P178:P181)</f>
        <v>0</v>
      </c>
      <c r="Q177" s="151"/>
      <c r="R177" s="152">
        <f>SUM(R178:R181)</f>
        <v>0</v>
      </c>
      <c r="S177" s="151"/>
      <c r="T177" s="153">
        <f>SUM(T178:T181)</f>
        <v>0</v>
      </c>
      <c r="AR177" s="146" t="s">
        <v>255</v>
      </c>
      <c r="AT177" s="154" t="s">
        <v>72</v>
      </c>
      <c r="AU177" s="154" t="s">
        <v>73</v>
      </c>
      <c r="AY177" s="146" t="s">
        <v>222</v>
      </c>
      <c r="BK177" s="155">
        <f>SUM(BK178:BK181)</f>
        <v>0</v>
      </c>
    </row>
    <row r="178" spans="2:65" s="1" customFormat="1" ht="16.5" customHeight="1">
      <c r="B178" s="158"/>
      <c r="C178" s="159" t="s">
        <v>474</v>
      </c>
      <c r="D178" s="159" t="s">
        <v>224</v>
      </c>
      <c r="E178" s="160" t="s">
        <v>2180</v>
      </c>
      <c r="F178" s="161" t="s">
        <v>2181</v>
      </c>
      <c r="G178" s="162" t="s">
        <v>400</v>
      </c>
      <c r="H178" s="163">
        <v>1</v>
      </c>
      <c r="I178" s="164"/>
      <c r="J178" s="163">
        <f>ROUND(I178*H178,3)</f>
        <v>0</v>
      </c>
      <c r="K178" s="161" t="s">
        <v>0</v>
      </c>
      <c r="L178" s="32"/>
      <c r="M178" s="165" t="s">
        <v>0</v>
      </c>
      <c r="N178" s="166" t="s">
        <v>39</v>
      </c>
      <c r="O178" s="55"/>
      <c r="P178" s="167">
        <f>O178*H178</f>
        <v>0</v>
      </c>
      <c r="Q178" s="167">
        <v>0</v>
      </c>
      <c r="R178" s="167">
        <f>Q178*H178</f>
        <v>0</v>
      </c>
      <c r="S178" s="167">
        <v>0</v>
      </c>
      <c r="T178" s="168">
        <f>S178*H178</f>
        <v>0</v>
      </c>
      <c r="AR178" s="169" t="s">
        <v>229</v>
      </c>
      <c r="AT178" s="169" t="s">
        <v>224</v>
      </c>
      <c r="AU178" s="169" t="s">
        <v>81</v>
      </c>
      <c r="AY178" s="17" t="s">
        <v>222</v>
      </c>
      <c r="BE178" s="170">
        <f>IF(N178="základná",J178,0)</f>
        <v>0</v>
      </c>
      <c r="BF178" s="170">
        <f>IF(N178="znížená",J178,0)</f>
        <v>0</v>
      </c>
      <c r="BG178" s="170">
        <f>IF(N178="zákl. prenesená",J178,0)</f>
        <v>0</v>
      </c>
      <c r="BH178" s="170">
        <f>IF(N178="zníž. prenesená",J178,0)</f>
        <v>0</v>
      </c>
      <c r="BI178" s="170">
        <f>IF(N178="nulová",J178,0)</f>
        <v>0</v>
      </c>
      <c r="BJ178" s="17" t="s">
        <v>88</v>
      </c>
      <c r="BK178" s="171">
        <f>ROUND(I178*H178,3)</f>
        <v>0</v>
      </c>
      <c r="BL178" s="17" t="s">
        <v>229</v>
      </c>
      <c r="BM178" s="169" t="s">
        <v>785</v>
      </c>
    </row>
    <row r="179" spans="2:65" s="1" customFormat="1" ht="16.5" customHeight="1">
      <c r="B179" s="158"/>
      <c r="C179" s="159" t="s">
        <v>299</v>
      </c>
      <c r="D179" s="159" t="s">
        <v>224</v>
      </c>
      <c r="E179" s="160" t="s">
        <v>2182</v>
      </c>
      <c r="F179" s="161" t="s">
        <v>2183</v>
      </c>
      <c r="G179" s="162" t="s">
        <v>2184</v>
      </c>
      <c r="H179" s="163">
        <v>60</v>
      </c>
      <c r="I179" s="164"/>
      <c r="J179" s="163">
        <f>ROUND(I179*H179,3)</f>
        <v>0</v>
      </c>
      <c r="K179" s="161" t="s">
        <v>0</v>
      </c>
      <c r="L179" s="32"/>
      <c r="M179" s="165" t="s">
        <v>0</v>
      </c>
      <c r="N179" s="166" t="s">
        <v>39</v>
      </c>
      <c r="O179" s="55"/>
      <c r="P179" s="167">
        <f>O179*H179</f>
        <v>0</v>
      </c>
      <c r="Q179" s="167">
        <v>0</v>
      </c>
      <c r="R179" s="167">
        <f>Q179*H179</f>
        <v>0</v>
      </c>
      <c r="S179" s="167">
        <v>0</v>
      </c>
      <c r="T179" s="168">
        <f>S179*H179</f>
        <v>0</v>
      </c>
      <c r="AR179" s="169" t="s">
        <v>229</v>
      </c>
      <c r="AT179" s="169" t="s">
        <v>224</v>
      </c>
      <c r="AU179" s="169" t="s">
        <v>81</v>
      </c>
      <c r="AY179" s="17" t="s">
        <v>222</v>
      </c>
      <c r="BE179" s="170">
        <f>IF(N179="základná",J179,0)</f>
        <v>0</v>
      </c>
      <c r="BF179" s="170">
        <f>IF(N179="znížená",J179,0)</f>
        <v>0</v>
      </c>
      <c r="BG179" s="170">
        <f>IF(N179="zákl. prenesená",J179,0)</f>
        <v>0</v>
      </c>
      <c r="BH179" s="170">
        <f>IF(N179="zníž. prenesená",J179,0)</f>
        <v>0</v>
      </c>
      <c r="BI179" s="170">
        <f>IF(N179="nulová",J179,0)</f>
        <v>0</v>
      </c>
      <c r="BJ179" s="17" t="s">
        <v>88</v>
      </c>
      <c r="BK179" s="171">
        <f>ROUND(I179*H179,3)</f>
        <v>0</v>
      </c>
      <c r="BL179" s="17" t="s">
        <v>229</v>
      </c>
      <c r="BM179" s="169" t="s">
        <v>800</v>
      </c>
    </row>
    <row r="180" spans="2:65" s="1" customFormat="1" ht="16.5" customHeight="1">
      <c r="B180" s="158"/>
      <c r="C180" s="159" t="s">
        <v>492</v>
      </c>
      <c r="D180" s="159" t="s">
        <v>224</v>
      </c>
      <c r="E180" s="160" t="s">
        <v>2185</v>
      </c>
      <c r="F180" s="161" t="s">
        <v>2186</v>
      </c>
      <c r="G180" s="162" t="s">
        <v>1361</v>
      </c>
      <c r="H180" s="164"/>
      <c r="I180" s="164"/>
      <c r="J180" s="163">
        <f>ROUND(I180*H180,3)</f>
        <v>0</v>
      </c>
      <c r="K180" s="161" t="s">
        <v>0</v>
      </c>
      <c r="L180" s="32"/>
      <c r="M180" s="165" t="s">
        <v>0</v>
      </c>
      <c r="N180" s="166" t="s">
        <v>39</v>
      </c>
      <c r="O180" s="55"/>
      <c r="P180" s="167">
        <f>O180*H180</f>
        <v>0</v>
      </c>
      <c r="Q180" s="167">
        <v>0</v>
      </c>
      <c r="R180" s="167">
        <f>Q180*H180</f>
        <v>0</v>
      </c>
      <c r="S180" s="167">
        <v>0</v>
      </c>
      <c r="T180" s="168">
        <f>S180*H180</f>
        <v>0</v>
      </c>
      <c r="AR180" s="169" t="s">
        <v>229</v>
      </c>
      <c r="AT180" s="169" t="s">
        <v>224</v>
      </c>
      <c r="AU180" s="169" t="s">
        <v>81</v>
      </c>
      <c r="AY180" s="17" t="s">
        <v>222</v>
      </c>
      <c r="BE180" s="170">
        <f>IF(N180="základná",J180,0)</f>
        <v>0</v>
      </c>
      <c r="BF180" s="170">
        <f>IF(N180="znížená",J180,0)</f>
        <v>0</v>
      </c>
      <c r="BG180" s="170">
        <f>IF(N180="zákl. prenesená",J180,0)</f>
        <v>0</v>
      </c>
      <c r="BH180" s="170">
        <f>IF(N180="zníž. prenesená",J180,0)</f>
        <v>0</v>
      </c>
      <c r="BI180" s="170">
        <f>IF(N180="nulová",J180,0)</f>
        <v>0</v>
      </c>
      <c r="BJ180" s="17" t="s">
        <v>88</v>
      </c>
      <c r="BK180" s="171">
        <f>ROUND(I180*H180,3)</f>
        <v>0</v>
      </c>
      <c r="BL180" s="17" t="s">
        <v>229</v>
      </c>
      <c r="BM180" s="169" t="s">
        <v>813</v>
      </c>
    </row>
    <row r="181" spans="2:65" s="1" customFormat="1" ht="16.5" customHeight="1">
      <c r="B181" s="158"/>
      <c r="C181" s="159" t="s">
        <v>500</v>
      </c>
      <c r="D181" s="159" t="s">
        <v>224</v>
      </c>
      <c r="E181" s="160" t="s">
        <v>2187</v>
      </c>
      <c r="F181" s="161" t="s">
        <v>2188</v>
      </c>
      <c r="G181" s="162" t="s">
        <v>1361</v>
      </c>
      <c r="H181" s="164"/>
      <c r="I181" s="164"/>
      <c r="J181" s="163">
        <f>ROUND(I181*H181,3)</f>
        <v>0</v>
      </c>
      <c r="K181" s="161" t="s">
        <v>0</v>
      </c>
      <c r="L181" s="32"/>
      <c r="M181" s="213" t="s">
        <v>0</v>
      </c>
      <c r="N181" s="214" t="s">
        <v>39</v>
      </c>
      <c r="O181" s="215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AR181" s="169" t="s">
        <v>229</v>
      </c>
      <c r="AT181" s="169" t="s">
        <v>224</v>
      </c>
      <c r="AU181" s="169" t="s">
        <v>81</v>
      </c>
      <c r="AY181" s="17" t="s">
        <v>222</v>
      </c>
      <c r="BE181" s="170">
        <f>IF(N181="základná",J181,0)</f>
        <v>0</v>
      </c>
      <c r="BF181" s="170">
        <f>IF(N181="znížená",J181,0)</f>
        <v>0</v>
      </c>
      <c r="BG181" s="170">
        <f>IF(N181="zákl. prenesená",J181,0)</f>
        <v>0</v>
      </c>
      <c r="BH181" s="170">
        <f>IF(N181="zníž. prenesená",J181,0)</f>
        <v>0</v>
      </c>
      <c r="BI181" s="170">
        <f>IF(N181="nulová",J181,0)</f>
        <v>0</v>
      </c>
      <c r="BJ181" s="17" t="s">
        <v>88</v>
      </c>
      <c r="BK181" s="171">
        <f>ROUND(I181*H181,3)</f>
        <v>0</v>
      </c>
      <c r="BL181" s="17" t="s">
        <v>229</v>
      </c>
      <c r="BM181" s="169" t="s">
        <v>831</v>
      </c>
    </row>
    <row r="182" spans="2:65" s="1" customFormat="1" ht="6.95" customHeight="1">
      <c r="B182" s="44"/>
      <c r="C182" s="45"/>
      <c r="D182" s="45"/>
      <c r="E182" s="45"/>
      <c r="F182" s="45"/>
      <c r="G182" s="45"/>
      <c r="H182" s="45"/>
      <c r="I182" s="119"/>
      <c r="J182" s="45"/>
      <c r="K182" s="45"/>
      <c r="L182" s="32"/>
    </row>
  </sheetData>
  <autoFilter ref="C126:K181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10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3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9" t="s">
        <v>4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90</v>
      </c>
    </row>
    <row r="3" spans="2:46" ht="6.95" customHeight="1">
      <c r="B3" s="18"/>
      <c r="C3" s="19"/>
      <c r="D3" s="19"/>
      <c r="E3" s="19"/>
      <c r="F3" s="19"/>
      <c r="G3" s="19"/>
      <c r="H3" s="19"/>
      <c r="I3" s="95"/>
      <c r="J3" s="19"/>
      <c r="K3" s="19"/>
      <c r="L3" s="20"/>
      <c r="AT3" s="17" t="s">
        <v>73</v>
      </c>
    </row>
    <row r="4" spans="2:46" ht="24.95" customHeight="1">
      <c r="B4" s="20"/>
      <c r="D4" s="21" t="s">
        <v>103</v>
      </c>
      <c r="L4" s="20"/>
      <c r="M4" s="96" t="s">
        <v>8</v>
      </c>
      <c r="AT4" s="17" t="s">
        <v>2</v>
      </c>
    </row>
    <row r="5" spans="2:46" ht="6.95" customHeight="1">
      <c r="B5" s="20"/>
      <c r="L5" s="20"/>
    </row>
    <row r="6" spans="2:46" ht="12" customHeight="1">
      <c r="B6" s="20"/>
      <c r="D6" s="27" t="s">
        <v>13</v>
      </c>
      <c r="L6" s="20"/>
    </row>
    <row r="7" spans="2:46" ht="16.5" customHeight="1">
      <c r="B7" s="20"/>
      <c r="E7" s="261" t="str">
        <f>'Rekapitulácia stavby'!K6</f>
        <v>Rekonštrukcia a prístavba k depozitu</v>
      </c>
      <c r="F7" s="262"/>
      <c r="G7" s="262"/>
      <c r="H7" s="262"/>
      <c r="L7" s="20"/>
    </row>
    <row r="8" spans="2:46" ht="12" customHeight="1">
      <c r="B8" s="20"/>
      <c r="D8" s="27" t="s">
        <v>112</v>
      </c>
      <c r="L8" s="20"/>
    </row>
    <row r="9" spans="2:46" s="1" customFormat="1" ht="16.5" customHeight="1">
      <c r="B9" s="32"/>
      <c r="E9" s="261" t="s">
        <v>2085</v>
      </c>
      <c r="F9" s="263"/>
      <c r="G9" s="263"/>
      <c r="H9" s="263"/>
      <c r="I9" s="97"/>
      <c r="L9" s="32"/>
    </row>
    <row r="10" spans="2:46" s="1" customFormat="1" ht="12" customHeight="1">
      <c r="B10" s="32"/>
      <c r="D10" s="27" t="s">
        <v>2086</v>
      </c>
      <c r="I10" s="97"/>
      <c r="L10" s="32"/>
    </row>
    <row r="11" spans="2:46" s="1" customFormat="1" ht="36.950000000000003" customHeight="1">
      <c r="B11" s="32"/>
      <c r="E11" s="237" t="s">
        <v>2085</v>
      </c>
      <c r="F11" s="263"/>
      <c r="G11" s="263"/>
      <c r="H11" s="263"/>
      <c r="I11" s="97"/>
      <c r="L11" s="32"/>
    </row>
    <row r="12" spans="2:46" s="1" customFormat="1" ht="11.25">
      <c r="B12" s="32"/>
      <c r="I12" s="97"/>
      <c r="L12" s="32"/>
    </row>
    <row r="13" spans="2:46" s="1" customFormat="1" ht="12" customHeight="1">
      <c r="B13" s="32"/>
      <c r="D13" s="27" t="s">
        <v>15</v>
      </c>
      <c r="F13" s="25" t="s">
        <v>0</v>
      </c>
      <c r="I13" s="98" t="s">
        <v>16</v>
      </c>
      <c r="J13" s="25" t="s">
        <v>0</v>
      </c>
      <c r="L13" s="32"/>
    </row>
    <row r="14" spans="2:46" s="1" customFormat="1" ht="12" customHeight="1">
      <c r="B14" s="32"/>
      <c r="D14" s="27" t="s">
        <v>17</v>
      </c>
      <c r="F14" s="25" t="s">
        <v>18</v>
      </c>
      <c r="I14" s="98" t="s">
        <v>19</v>
      </c>
      <c r="J14" s="52">
        <f>'Rekapitulácia stavby'!AN8</f>
        <v>0</v>
      </c>
      <c r="L14" s="32"/>
    </row>
    <row r="15" spans="2:46" s="1" customFormat="1" ht="10.9" customHeight="1">
      <c r="B15" s="32"/>
      <c r="I15" s="97"/>
      <c r="L15" s="32"/>
    </row>
    <row r="16" spans="2:46" s="1" customFormat="1" ht="12" customHeight="1">
      <c r="B16" s="32"/>
      <c r="D16" s="27" t="s">
        <v>20</v>
      </c>
      <c r="I16" s="98" t="s">
        <v>21</v>
      </c>
      <c r="J16" s="25" t="s">
        <v>0</v>
      </c>
      <c r="L16" s="32"/>
    </row>
    <row r="17" spans="2:12" s="1" customFormat="1" ht="18" customHeight="1">
      <c r="B17" s="32"/>
      <c r="E17" s="25" t="s">
        <v>22</v>
      </c>
      <c r="I17" s="98" t="s">
        <v>23</v>
      </c>
      <c r="J17" s="25" t="s">
        <v>0</v>
      </c>
      <c r="L17" s="32"/>
    </row>
    <row r="18" spans="2:12" s="1" customFormat="1" ht="6.95" customHeight="1">
      <c r="B18" s="32"/>
      <c r="I18" s="97"/>
      <c r="L18" s="32"/>
    </row>
    <row r="19" spans="2:12" s="1" customFormat="1" ht="12" customHeight="1">
      <c r="B19" s="32"/>
      <c r="D19" s="27" t="s">
        <v>24</v>
      </c>
      <c r="I19" s="98" t="s">
        <v>21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64" t="str">
        <f>'Rekapitulácia stavby'!E14</f>
        <v>Vyplň údaj</v>
      </c>
      <c r="F20" s="240"/>
      <c r="G20" s="240"/>
      <c r="H20" s="240"/>
      <c r="I20" s="98" t="s">
        <v>23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I21" s="97"/>
      <c r="L21" s="32"/>
    </row>
    <row r="22" spans="2:12" s="1" customFormat="1" ht="12" customHeight="1">
      <c r="B22" s="32"/>
      <c r="D22" s="27" t="s">
        <v>26</v>
      </c>
      <c r="I22" s="98" t="s">
        <v>21</v>
      </c>
      <c r="J22" s="25" t="s">
        <v>0</v>
      </c>
      <c r="L22" s="32"/>
    </row>
    <row r="23" spans="2:12" s="1" customFormat="1" ht="18" customHeight="1">
      <c r="B23" s="32"/>
      <c r="E23" s="25" t="s">
        <v>27</v>
      </c>
      <c r="I23" s="98" t="s">
        <v>23</v>
      </c>
      <c r="J23" s="25" t="s">
        <v>0</v>
      </c>
      <c r="L23" s="32"/>
    </row>
    <row r="24" spans="2:12" s="1" customFormat="1" ht="6.95" customHeight="1">
      <c r="B24" s="32"/>
      <c r="I24" s="97"/>
      <c r="L24" s="32"/>
    </row>
    <row r="25" spans="2:12" s="1" customFormat="1" ht="12" customHeight="1">
      <c r="B25" s="32"/>
      <c r="D25" s="27" t="s">
        <v>30</v>
      </c>
      <c r="I25" s="98" t="s">
        <v>21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>Ing.Igor Janečka</v>
      </c>
      <c r="I26" s="98" t="s">
        <v>23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I27" s="97"/>
      <c r="L27" s="32"/>
    </row>
    <row r="28" spans="2:12" s="1" customFormat="1" ht="12" customHeight="1">
      <c r="B28" s="32"/>
      <c r="D28" s="27" t="s">
        <v>32</v>
      </c>
      <c r="I28" s="97"/>
      <c r="L28" s="32"/>
    </row>
    <row r="29" spans="2:12" s="7" customFormat="1" ht="16.5" customHeight="1">
      <c r="B29" s="99"/>
      <c r="E29" s="244" t="s">
        <v>0</v>
      </c>
      <c r="F29" s="244"/>
      <c r="G29" s="244"/>
      <c r="H29" s="244"/>
      <c r="I29" s="100"/>
      <c r="L29" s="99"/>
    </row>
    <row r="30" spans="2:12" s="1" customFormat="1" ht="6.95" customHeight="1">
      <c r="B30" s="32"/>
      <c r="I30" s="97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102"/>
      <c r="J31" s="53"/>
      <c r="K31" s="53"/>
      <c r="L31" s="32"/>
    </row>
    <row r="32" spans="2:12" s="1" customFormat="1" ht="25.35" customHeight="1">
      <c r="B32" s="32"/>
      <c r="D32" s="103" t="s">
        <v>33</v>
      </c>
      <c r="I32" s="97"/>
      <c r="J32" s="66">
        <f>ROUND(J129,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102"/>
      <c r="J33" s="53"/>
      <c r="K33" s="53"/>
      <c r="L33" s="32"/>
    </row>
    <row r="34" spans="2:12" s="1" customFormat="1" ht="14.45" customHeight="1">
      <c r="B34" s="32"/>
      <c r="F34" s="35" t="s">
        <v>35</v>
      </c>
      <c r="I34" s="104" t="s">
        <v>34</v>
      </c>
      <c r="J34" s="35" t="s">
        <v>36</v>
      </c>
      <c r="L34" s="32"/>
    </row>
    <row r="35" spans="2:12" s="1" customFormat="1" ht="14.45" customHeight="1">
      <c r="B35" s="32"/>
      <c r="D35" s="105" t="s">
        <v>37</v>
      </c>
      <c r="E35" s="27" t="s">
        <v>38</v>
      </c>
      <c r="F35" s="106">
        <f>ROUND((SUM(BE129:BE209)),  2)</f>
        <v>0</v>
      </c>
      <c r="I35" s="107">
        <v>0.2</v>
      </c>
      <c r="J35" s="106">
        <f>ROUND(((SUM(BE129:BE209))*I35),  2)</f>
        <v>0</v>
      </c>
      <c r="L35" s="32"/>
    </row>
    <row r="36" spans="2:12" s="1" customFormat="1" ht="14.45" customHeight="1">
      <c r="B36" s="32"/>
      <c r="E36" s="27" t="s">
        <v>39</v>
      </c>
      <c r="F36" s="106">
        <f>ROUND((SUM(BF129:BF209)),  2)</f>
        <v>0</v>
      </c>
      <c r="I36" s="107">
        <v>0.2</v>
      </c>
      <c r="J36" s="106">
        <f>ROUND(((SUM(BF129:BF209))*I36),  2)</f>
        <v>0</v>
      </c>
      <c r="L36" s="32"/>
    </row>
    <row r="37" spans="2:12" s="1" customFormat="1" ht="14.45" hidden="1" customHeight="1">
      <c r="B37" s="32"/>
      <c r="E37" s="27" t="s">
        <v>40</v>
      </c>
      <c r="F37" s="106">
        <f>ROUND((SUM(BG129:BG209)),  2)</f>
        <v>0</v>
      </c>
      <c r="I37" s="107">
        <v>0.2</v>
      </c>
      <c r="J37" s="106">
        <f>0</f>
        <v>0</v>
      </c>
      <c r="L37" s="32"/>
    </row>
    <row r="38" spans="2:12" s="1" customFormat="1" ht="14.45" hidden="1" customHeight="1">
      <c r="B38" s="32"/>
      <c r="E38" s="27" t="s">
        <v>41</v>
      </c>
      <c r="F38" s="106">
        <f>ROUND((SUM(BH129:BH209)),  2)</f>
        <v>0</v>
      </c>
      <c r="I38" s="107">
        <v>0.2</v>
      </c>
      <c r="J38" s="106">
        <f>0</f>
        <v>0</v>
      </c>
      <c r="L38" s="32"/>
    </row>
    <row r="39" spans="2:12" s="1" customFormat="1" ht="14.45" hidden="1" customHeight="1">
      <c r="B39" s="32"/>
      <c r="E39" s="27" t="s">
        <v>42</v>
      </c>
      <c r="F39" s="106">
        <f>ROUND((SUM(BI129:BI209)),  2)</f>
        <v>0</v>
      </c>
      <c r="I39" s="107">
        <v>0</v>
      </c>
      <c r="J39" s="106">
        <f>0</f>
        <v>0</v>
      </c>
      <c r="L39" s="32"/>
    </row>
    <row r="40" spans="2:12" s="1" customFormat="1" ht="6.95" customHeight="1">
      <c r="B40" s="32"/>
      <c r="I40" s="97"/>
      <c r="L40" s="32"/>
    </row>
    <row r="41" spans="2:12" s="1" customFormat="1" ht="25.35" customHeight="1">
      <c r="B41" s="32"/>
      <c r="C41" s="108"/>
      <c r="D41" s="109" t="s">
        <v>43</v>
      </c>
      <c r="E41" s="57"/>
      <c r="F41" s="57"/>
      <c r="G41" s="110" t="s">
        <v>44</v>
      </c>
      <c r="H41" s="111" t="s">
        <v>45</v>
      </c>
      <c r="I41" s="112"/>
      <c r="J41" s="113">
        <f>SUM(J32:J39)</f>
        <v>0</v>
      </c>
      <c r="K41" s="114"/>
      <c r="L41" s="32"/>
    </row>
    <row r="42" spans="2:12" s="1" customFormat="1" ht="14.45" customHeight="1">
      <c r="B42" s="32"/>
      <c r="I42" s="97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115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16" t="s">
        <v>49</v>
      </c>
      <c r="G61" s="43" t="s">
        <v>48</v>
      </c>
      <c r="H61" s="34"/>
      <c r="I61" s="117"/>
      <c r="J61" s="118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115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16" t="s">
        <v>49</v>
      </c>
      <c r="G76" s="43" t="s">
        <v>48</v>
      </c>
      <c r="H76" s="34"/>
      <c r="I76" s="117"/>
      <c r="J76" s="118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9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120"/>
      <c r="J81" s="47"/>
      <c r="K81" s="47"/>
      <c r="L81" s="32"/>
    </row>
    <row r="82" spans="2:12" s="1" customFormat="1" ht="24.95" customHeight="1">
      <c r="B82" s="32"/>
      <c r="C82" s="21" t="s">
        <v>175</v>
      </c>
      <c r="I82" s="97"/>
      <c r="L82" s="32"/>
    </row>
    <row r="83" spans="2:12" s="1" customFormat="1" ht="6.95" customHeight="1">
      <c r="B83" s="32"/>
      <c r="I83" s="97"/>
      <c r="L83" s="32"/>
    </row>
    <row r="84" spans="2:12" s="1" customFormat="1" ht="12" customHeight="1">
      <c r="B84" s="32"/>
      <c r="C84" s="27" t="s">
        <v>13</v>
      </c>
      <c r="I84" s="97"/>
      <c r="L84" s="32"/>
    </row>
    <row r="85" spans="2:12" s="1" customFormat="1" ht="16.5" customHeight="1">
      <c r="B85" s="32"/>
      <c r="E85" s="261" t="str">
        <f>E7</f>
        <v>Rekonštrukcia a prístavba k depozitu</v>
      </c>
      <c r="F85" s="262"/>
      <c r="G85" s="262"/>
      <c r="H85" s="262"/>
      <c r="I85" s="97"/>
      <c r="L85" s="32"/>
    </row>
    <row r="86" spans="2:12" ht="12" customHeight="1">
      <c r="B86" s="20"/>
      <c r="C86" s="27" t="s">
        <v>112</v>
      </c>
      <c r="L86" s="20"/>
    </row>
    <row r="87" spans="2:12" s="1" customFormat="1" ht="16.5" customHeight="1">
      <c r="B87" s="32"/>
      <c r="E87" s="261" t="s">
        <v>2085</v>
      </c>
      <c r="F87" s="263"/>
      <c r="G87" s="263"/>
      <c r="H87" s="263"/>
      <c r="I87" s="97"/>
      <c r="L87" s="32"/>
    </row>
    <row r="88" spans="2:12" s="1" customFormat="1" ht="12" customHeight="1">
      <c r="B88" s="32"/>
      <c r="C88" s="27" t="s">
        <v>2086</v>
      </c>
      <c r="I88" s="97"/>
      <c r="L88" s="32"/>
    </row>
    <row r="89" spans="2:12" s="1" customFormat="1" ht="16.5" customHeight="1">
      <c r="B89" s="32"/>
      <c r="E89" s="237" t="str">
        <f>E11</f>
        <v>002 - Elektroinštalácia</v>
      </c>
      <c r="F89" s="263"/>
      <c r="G89" s="263"/>
      <c r="H89" s="263"/>
      <c r="I89" s="97"/>
      <c r="L89" s="32"/>
    </row>
    <row r="90" spans="2:12" s="1" customFormat="1" ht="6.95" customHeight="1">
      <c r="B90" s="32"/>
      <c r="I90" s="97"/>
      <c r="L90" s="32"/>
    </row>
    <row r="91" spans="2:12" s="1" customFormat="1" ht="12" customHeight="1">
      <c r="B91" s="32"/>
      <c r="C91" s="27" t="s">
        <v>17</v>
      </c>
      <c r="F91" s="25" t="str">
        <f>F14</f>
        <v>Adyho ulica  658, Lučenec</v>
      </c>
      <c r="I91" s="98" t="s">
        <v>19</v>
      </c>
      <c r="J91" s="52">
        <f>IF(J14="","",J14)</f>
        <v>0</v>
      </c>
      <c r="L91" s="32"/>
    </row>
    <row r="92" spans="2:12" s="1" customFormat="1" ht="6.95" customHeight="1">
      <c r="B92" s="32"/>
      <c r="I92" s="97"/>
      <c r="L92" s="32"/>
    </row>
    <row r="93" spans="2:12" s="1" customFormat="1" ht="15.2" customHeight="1">
      <c r="B93" s="32"/>
      <c r="C93" s="27" t="s">
        <v>20</v>
      </c>
      <c r="F93" s="25" t="str">
        <f>E17</f>
        <v>Novohradské múzeum a galéria Lučenec</v>
      </c>
      <c r="I93" s="98" t="s">
        <v>26</v>
      </c>
      <c r="J93" s="30" t="str">
        <f>E23</f>
        <v>Ing.Attila Farkaš</v>
      </c>
      <c r="L93" s="32"/>
    </row>
    <row r="94" spans="2:12" s="1" customFormat="1" ht="15.2" customHeight="1">
      <c r="B94" s="32"/>
      <c r="C94" s="27" t="s">
        <v>24</v>
      </c>
      <c r="F94" s="25" t="str">
        <f>IF(E20="","",E20)</f>
        <v>Vyplň údaj</v>
      </c>
      <c r="I94" s="98" t="s">
        <v>30</v>
      </c>
      <c r="J94" s="30" t="str">
        <f>E26</f>
        <v>Ing.Igor Janečka</v>
      </c>
      <c r="L94" s="32"/>
    </row>
    <row r="95" spans="2:12" s="1" customFormat="1" ht="10.35" customHeight="1">
      <c r="B95" s="32"/>
      <c r="I95" s="97"/>
      <c r="L95" s="32"/>
    </row>
    <row r="96" spans="2:12" s="1" customFormat="1" ht="29.25" customHeight="1">
      <c r="B96" s="32"/>
      <c r="C96" s="121" t="s">
        <v>176</v>
      </c>
      <c r="D96" s="108"/>
      <c r="E96" s="108"/>
      <c r="F96" s="108"/>
      <c r="G96" s="108"/>
      <c r="H96" s="108"/>
      <c r="I96" s="122"/>
      <c r="J96" s="123" t="s">
        <v>177</v>
      </c>
      <c r="K96" s="108"/>
      <c r="L96" s="32"/>
    </row>
    <row r="97" spans="2:47" s="1" customFormat="1" ht="10.35" customHeight="1">
      <c r="B97" s="32"/>
      <c r="I97" s="97"/>
      <c r="L97" s="32"/>
    </row>
    <row r="98" spans="2:47" s="1" customFormat="1" ht="22.9" customHeight="1">
      <c r="B98" s="32"/>
      <c r="C98" s="124" t="s">
        <v>178</v>
      </c>
      <c r="I98" s="97"/>
      <c r="J98" s="66">
        <f>J129</f>
        <v>0</v>
      </c>
      <c r="L98" s="32"/>
      <c r="AU98" s="17" t="s">
        <v>179</v>
      </c>
    </row>
    <row r="99" spans="2:47" s="8" customFormat="1" ht="24.95" customHeight="1">
      <c r="B99" s="125"/>
      <c r="D99" s="126" t="s">
        <v>2189</v>
      </c>
      <c r="E99" s="127"/>
      <c r="F99" s="127"/>
      <c r="G99" s="127"/>
      <c r="H99" s="127"/>
      <c r="I99" s="128"/>
      <c r="J99" s="129">
        <f>J130</f>
        <v>0</v>
      </c>
      <c r="L99" s="125"/>
    </row>
    <row r="100" spans="2:47" s="9" customFormat="1" ht="19.899999999999999" customHeight="1">
      <c r="B100" s="130"/>
      <c r="D100" s="131" t="s">
        <v>2190</v>
      </c>
      <c r="E100" s="132"/>
      <c r="F100" s="132"/>
      <c r="G100" s="132"/>
      <c r="H100" s="132"/>
      <c r="I100" s="133"/>
      <c r="J100" s="134">
        <f>J131</f>
        <v>0</v>
      </c>
      <c r="L100" s="130"/>
    </row>
    <row r="101" spans="2:47" s="8" customFormat="1" ht="24.95" customHeight="1">
      <c r="B101" s="125"/>
      <c r="D101" s="126" t="s">
        <v>180</v>
      </c>
      <c r="E101" s="127"/>
      <c r="F101" s="127"/>
      <c r="G101" s="127"/>
      <c r="H101" s="127"/>
      <c r="I101" s="128"/>
      <c r="J101" s="129">
        <f>J134</f>
        <v>0</v>
      </c>
      <c r="L101" s="125"/>
    </row>
    <row r="102" spans="2:47" s="9" customFormat="1" ht="19.899999999999999" customHeight="1">
      <c r="B102" s="130"/>
      <c r="D102" s="131" t="s">
        <v>186</v>
      </c>
      <c r="E102" s="132"/>
      <c r="F102" s="132"/>
      <c r="G102" s="132"/>
      <c r="H102" s="132"/>
      <c r="I102" s="133"/>
      <c r="J102" s="134">
        <f>J135</f>
        <v>0</v>
      </c>
      <c r="L102" s="130"/>
    </row>
    <row r="103" spans="2:47" s="9" customFormat="1" ht="19.899999999999999" customHeight="1">
      <c r="B103" s="130"/>
      <c r="D103" s="131" t="s">
        <v>187</v>
      </c>
      <c r="E103" s="132"/>
      <c r="F103" s="132"/>
      <c r="G103" s="132"/>
      <c r="H103" s="132"/>
      <c r="I103" s="133"/>
      <c r="J103" s="134">
        <f>J141</f>
        <v>0</v>
      </c>
      <c r="L103" s="130"/>
    </row>
    <row r="104" spans="2:47" s="8" customFormat="1" ht="24.95" customHeight="1">
      <c r="B104" s="125"/>
      <c r="D104" s="126" t="s">
        <v>202</v>
      </c>
      <c r="E104" s="127"/>
      <c r="F104" s="127"/>
      <c r="G104" s="127"/>
      <c r="H104" s="127"/>
      <c r="I104" s="128"/>
      <c r="J104" s="129">
        <f>J147</f>
        <v>0</v>
      </c>
      <c r="L104" s="125"/>
    </row>
    <row r="105" spans="2:47" s="9" customFormat="1" ht="19.899999999999999" customHeight="1">
      <c r="B105" s="130"/>
      <c r="D105" s="131" t="s">
        <v>2088</v>
      </c>
      <c r="E105" s="132"/>
      <c r="F105" s="132"/>
      <c r="G105" s="132"/>
      <c r="H105" s="132"/>
      <c r="I105" s="133"/>
      <c r="J105" s="134">
        <f>J148</f>
        <v>0</v>
      </c>
      <c r="L105" s="130"/>
    </row>
    <row r="106" spans="2:47" s="9" customFormat="1" ht="19.899999999999999" customHeight="1">
      <c r="B106" s="130"/>
      <c r="D106" s="131" t="s">
        <v>2191</v>
      </c>
      <c r="E106" s="132"/>
      <c r="F106" s="132"/>
      <c r="G106" s="132"/>
      <c r="H106" s="132"/>
      <c r="I106" s="133"/>
      <c r="J106" s="134">
        <f>J203</f>
        <v>0</v>
      </c>
      <c r="L106" s="130"/>
    </row>
    <row r="107" spans="2:47" s="8" customFormat="1" ht="24.95" customHeight="1">
      <c r="B107" s="125"/>
      <c r="D107" s="126" t="s">
        <v>206</v>
      </c>
      <c r="E107" s="127"/>
      <c r="F107" s="127"/>
      <c r="G107" s="127"/>
      <c r="H107" s="127"/>
      <c r="I107" s="128"/>
      <c r="J107" s="129">
        <f>J206</f>
        <v>0</v>
      </c>
      <c r="L107" s="125"/>
    </row>
    <row r="108" spans="2:47" s="1" customFormat="1" ht="21.75" customHeight="1">
      <c r="B108" s="32"/>
      <c r="I108" s="97"/>
      <c r="L108" s="32"/>
    </row>
    <row r="109" spans="2:47" s="1" customFormat="1" ht="6.95" customHeight="1">
      <c r="B109" s="44"/>
      <c r="C109" s="45"/>
      <c r="D109" s="45"/>
      <c r="E109" s="45"/>
      <c r="F109" s="45"/>
      <c r="G109" s="45"/>
      <c r="H109" s="45"/>
      <c r="I109" s="119"/>
      <c r="J109" s="45"/>
      <c r="K109" s="45"/>
      <c r="L109" s="32"/>
    </row>
    <row r="113" spans="2:20" s="1" customFormat="1" ht="6.95" customHeight="1">
      <c r="B113" s="46"/>
      <c r="C113" s="47"/>
      <c r="D113" s="47"/>
      <c r="E113" s="47"/>
      <c r="F113" s="47"/>
      <c r="G113" s="47"/>
      <c r="H113" s="47"/>
      <c r="I113" s="120"/>
      <c r="J113" s="47"/>
      <c r="K113" s="47"/>
      <c r="L113" s="32"/>
    </row>
    <row r="114" spans="2:20" s="1" customFormat="1" ht="24.95" customHeight="1">
      <c r="B114" s="32"/>
      <c r="C114" s="21" t="s">
        <v>208</v>
      </c>
      <c r="I114" s="97"/>
      <c r="L114" s="32"/>
    </row>
    <row r="115" spans="2:20" s="1" customFormat="1" ht="6.95" customHeight="1">
      <c r="B115" s="32"/>
      <c r="I115" s="97"/>
      <c r="L115" s="32"/>
    </row>
    <row r="116" spans="2:20" s="1" customFormat="1" ht="12" customHeight="1">
      <c r="B116" s="32"/>
      <c r="C116" s="27" t="s">
        <v>13</v>
      </c>
      <c r="I116" s="97"/>
      <c r="L116" s="32"/>
    </row>
    <row r="117" spans="2:20" s="1" customFormat="1" ht="16.5" customHeight="1">
      <c r="B117" s="32"/>
      <c r="E117" s="261" t="str">
        <f>E7</f>
        <v>Rekonštrukcia a prístavba k depozitu</v>
      </c>
      <c r="F117" s="262"/>
      <c r="G117" s="262"/>
      <c r="H117" s="262"/>
      <c r="I117" s="97"/>
      <c r="L117" s="32"/>
    </row>
    <row r="118" spans="2:20" ht="12" customHeight="1">
      <c r="B118" s="20"/>
      <c r="C118" s="27" t="s">
        <v>112</v>
      </c>
      <c r="L118" s="20"/>
    </row>
    <row r="119" spans="2:20" s="1" customFormat="1" ht="16.5" customHeight="1">
      <c r="B119" s="32"/>
      <c r="E119" s="261" t="s">
        <v>2085</v>
      </c>
      <c r="F119" s="263"/>
      <c r="G119" s="263"/>
      <c r="H119" s="263"/>
      <c r="I119" s="97"/>
      <c r="L119" s="32"/>
    </row>
    <row r="120" spans="2:20" s="1" customFormat="1" ht="12" customHeight="1">
      <c r="B120" s="32"/>
      <c r="C120" s="27" t="s">
        <v>2086</v>
      </c>
      <c r="I120" s="97"/>
      <c r="L120" s="32"/>
    </row>
    <row r="121" spans="2:20" s="1" customFormat="1" ht="16.5" customHeight="1">
      <c r="B121" s="32"/>
      <c r="E121" s="237" t="str">
        <f>E11</f>
        <v>002 - Elektroinštalácia</v>
      </c>
      <c r="F121" s="263"/>
      <c r="G121" s="263"/>
      <c r="H121" s="263"/>
      <c r="I121" s="97"/>
      <c r="L121" s="32"/>
    </row>
    <row r="122" spans="2:20" s="1" customFormat="1" ht="6.95" customHeight="1">
      <c r="B122" s="32"/>
      <c r="I122" s="97"/>
      <c r="L122" s="32"/>
    </row>
    <row r="123" spans="2:20" s="1" customFormat="1" ht="12" customHeight="1">
      <c r="B123" s="32"/>
      <c r="C123" s="27" t="s">
        <v>17</v>
      </c>
      <c r="F123" s="25" t="str">
        <f>F14</f>
        <v>Adyho ulica  658, Lučenec</v>
      </c>
      <c r="I123" s="98" t="s">
        <v>19</v>
      </c>
      <c r="J123" s="52">
        <f>IF(J14="","",J14)</f>
        <v>0</v>
      </c>
      <c r="L123" s="32"/>
    </row>
    <row r="124" spans="2:20" s="1" customFormat="1" ht="6.95" customHeight="1">
      <c r="B124" s="32"/>
      <c r="I124" s="97"/>
      <c r="L124" s="32"/>
    </row>
    <row r="125" spans="2:20" s="1" customFormat="1" ht="15.2" customHeight="1">
      <c r="B125" s="32"/>
      <c r="C125" s="27" t="s">
        <v>20</v>
      </c>
      <c r="F125" s="25" t="str">
        <f>E17</f>
        <v>Novohradské múzeum a galéria Lučenec</v>
      </c>
      <c r="I125" s="98" t="s">
        <v>26</v>
      </c>
      <c r="J125" s="30" t="str">
        <f>E23</f>
        <v>Ing.Attila Farkaš</v>
      </c>
      <c r="L125" s="32"/>
    </row>
    <row r="126" spans="2:20" s="1" customFormat="1" ht="15.2" customHeight="1">
      <c r="B126" s="32"/>
      <c r="C126" s="27" t="s">
        <v>24</v>
      </c>
      <c r="F126" s="25" t="str">
        <f>IF(E20="","",E20)</f>
        <v>Vyplň údaj</v>
      </c>
      <c r="I126" s="98" t="s">
        <v>30</v>
      </c>
      <c r="J126" s="30" t="str">
        <f>E26</f>
        <v>Ing.Igor Janečka</v>
      </c>
      <c r="L126" s="32"/>
    </row>
    <row r="127" spans="2:20" s="1" customFormat="1" ht="10.35" customHeight="1">
      <c r="B127" s="32"/>
      <c r="I127" s="97"/>
      <c r="L127" s="32"/>
    </row>
    <row r="128" spans="2:20" s="10" customFormat="1" ht="29.25" customHeight="1">
      <c r="B128" s="135"/>
      <c r="C128" s="136" t="s">
        <v>209</v>
      </c>
      <c r="D128" s="137" t="s">
        <v>58</v>
      </c>
      <c r="E128" s="137" t="s">
        <v>54</v>
      </c>
      <c r="F128" s="137" t="s">
        <v>55</v>
      </c>
      <c r="G128" s="137" t="s">
        <v>210</v>
      </c>
      <c r="H128" s="137" t="s">
        <v>211</v>
      </c>
      <c r="I128" s="138" t="s">
        <v>212</v>
      </c>
      <c r="J128" s="139" t="s">
        <v>177</v>
      </c>
      <c r="K128" s="140" t="s">
        <v>213</v>
      </c>
      <c r="L128" s="135"/>
      <c r="M128" s="59" t="s">
        <v>0</v>
      </c>
      <c r="N128" s="60" t="s">
        <v>37</v>
      </c>
      <c r="O128" s="60" t="s">
        <v>214</v>
      </c>
      <c r="P128" s="60" t="s">
        <v>215</v>
      </c>
      <c r="Q128" s="60" t="s">
        <v>216</v>
      </c>
      <c r="R128" s="60" t="s">
        <v>217</v>
      </c>
      <c r="S128" s="60" t="s">
        <v>218</v>
      </c>
      <c r="T128" s="61" t="s">
        <v>219</v>
      </c>
    </row>
    <row r="129" spans="2:65" s="1" customFormat="1" ht="22.9" customHeight="1">
      <c r="B129" s="32"/>
      <c r="C129" s="64" t="s">
        <v>178</v>
      </c>
      <c r="I129" s="97"/>
      <c r="J129" s="141">
        <f>BK129</f>
        <v>0</v>
      </c>
      <c r="L129" s="32"/>
      <c r="M129" s="62"/>
      <c r="N129" s="53"/>
      <c r="O129" s="53"/>
      <c r="P129" s="142">
        <f>P130+P134+P147+P206</f>
        <v>0</v>
      </c>
      <c r="Q129" s="53"/>
      <c r="R129" s="142">
        <f>R130+R134+R147+R206</f>
        <v>0</v>
      </c>
      <c r="S129" s="53"/>
      <c r="T129" s="143">
        <f>T130+T134+T147+T206</f>
        <v>0</v>
      </c>
      <c r="AT129" s="17" t="s">
        <v>72</v>
      </c>
      <c r="AU129" s="17" t="s">
        <v>179</v>
      </c>
      <c r="BK129" s="144">
        <f>BK130+BK134+BK147+BK206</f>
        <v>0</v>
      </c>
    </row>
    <row r="130" spans="2:65" s="11" customFormat="1" ht="25.9" customHeight="1">
      <c r="B130" s="145"/>
      <c r="D130" s="146" t="s">
        <v>72</v>
      </c>
      <c r="E130" s="147" t="s">
        <v>806</v>
      </c>
      <c r="F130" s="147" t="s">
        <v>2192</v>
      </c>
      <c r="I130" s="148"/>
      <c r="J130" s="149">
        <f>BK130</f>
        <v>0</v>
      </c>
      <c r="L130" s="145"/>
      <c r="M130" s="150"/>
      <c r="N130" s="151"/>
      <c r="O130" s="151"/>
      <c r="P130" s="152">
        <f>P131</f>
        <v>0</v>
      </c>
      <c r="Q130" s="151"/>
      <c r="R130" s="152">
        <f>R131</f>
        <v>0</v>
      </c>
      <c r="S130" s="151"/>
      <c r="T130" s="153">
        <f>T131</f>
        <v>0</v>
      </c>
      <c r="AR130" s="146" t="s">
        <v>81</v>
      </c>
      <c r="AT130" s="154" t="s">
        <v>72</v>
      </c>
      <c r="AU130" s="154" t="s">
        <v>73</v>
      </c>
      <c r="AY130" s="146" t="s">
        <v>222</v>
      </c>
      <c r="BK130" s="155">
        <f>BK131</f>
        <v>0</v>
      </c>
    </row>
    <row r="131" spans="2:65" s="11" customFormat="1" ht="22.9" customHeight="1">
      <c r="B131" s="145"/>
      <c r="D131" s="146" t="s">
        <v>72</v>
      </c>
      <c r="E131" s="156" t="s">
        <v>2193</v>
      </c>
      <c r="F131" s="156" t="s">
        <v>2194</v>
      </c>
      <c r="I131" s="148"/>
      <c r="J131" s="157">
        <f>BK131</f>
        <v>0</v>
      </c>
      <c r="L131" s="145"/>
      <c r="M131" s="150"/>
      <c r="N131" s="151"/>
      <c r="O131" s="151"/>
      <c r="P131" s="152">
        <f>SUM(P132:P133)</f>
        <v>0</v>
      </c>
      <c r="Q131" s="151"/>
      <c r="R131" s="152">
        <f>SUM(R132:R133)</f>
        <v>0</v>
      </c>
      <c r="S131" s="151"/>
      <c r="T131" s="153">
        <f>SUM(T132:T133)</f>
        <v>0</v>
      </c>
      <c r="AR131" s="146" t="s">
        <v>81</v>
      </c>
      <c r="AT131" s="154" t="s">
        <v>72</v>
      </c>
      <c r="AU131" s="154" t="s">
        <v>81</v>
      </c>
      <c r="AY131" s="146" t="s">
        <v>222</v>
      </c>
      <c r="BK131" s="155">
        <f>SUM(BK132:BK133)</f>
        <v>0</v>
      </c>
    </row>
    <row r="132" spans="2:65" s="1" customFormat="1" ht="16.5" customHeight="1">
      <c r="B132" s="158"/>
      <c r="C132" s="159" t="s">
        <v>81</v>
      </c>
      <c r="D132" s="159" t="s">
        <v>224</v>
      </c>
      <c r="E132" s="160" t="s">
        <v>2195</v>
      </c>
      <c r="F132" s="161" t="s">
        <v>2196</v>
      </c>
      <c r="G132" s="162" t="s">
        <v>400</v>
      </c>
      <c r="H132" s="163">
        <v>280</v>
      </c>
      <c r="I132" s="164"/>
      <c r="J132" s="163">
        <f>ROUND(I132*H132,3)</f>
        <v>0</v>
      </c>
      <c r="K132" s="161" t="s">
        <v>0</v>
      </c>
      <c r="L132" s="32"/>
      <c r="M132" s="165" t="s">
        <v>0</v>
      </c>
      <c r="N132" s="166" t="s">
        <v>39</v>
      </c>
      <c r="O132" s="55"/>
      <c r="P132" s="167">
        <f>O132*H132</f>
        <v>0</v>
      </c>
      <c r="Q132" s="167">
        <v>0</v>
      </c>
      <c r="R132" s="167">
        <f>Q132*H132</f>
        <v>0</v>
      </c>
      <c r="S132" s="167">
        <v>0</v>
      </c>
      <c r="T132" s="168">
        <f>S132*H132</f>
        <v>0</v>
      </c>
      <c r="AR132" s="169" t="s">
        <v>229</v>
      </c>
      <c r="AT132" s="169" t="s">
        <v>224</v>
      </c>
      <c r="AU132" s="169" t="s">
        <v>88</v>
      </c>
      <c r="AY132" s="17" t="s">
        <v>222</v>
      </c>
      <c r="BE132" s="170">
        <f>IF(N132="základná",J132,0)</f>
        <v>0</v>
      </c>
      <c r="BF132" s="170">
        <f>IF(N132="znížená",J132,0)</f>
        <v>0</v>
      </c>
      <c r="BG132" s="170">
        <f>IF(N132="zákl. prenesená",J132,0)</f>
        <v>0</v>
      </c>
      <c r="BH132" s="170">
        <f>IF(N132="zníž. prenesená",J132,0)</f>
        <v>0</v>
      </c>
      <c r="BI132" s="170">
        <f>IF(N132="nulová",J132,0)</f>
        <v>0</v>
      </c>
      <c r="BJ132" s="17" t="s">
        <v>88</v>
      </c>
      <c r="BK132" s="171">
        <f>ROUND(I132*H132,3)</f>
        <v>0</v>
      </c>
      <c r="BL132" s="17" t="s">
        <v>229</v>
      </c>
      <c r="BM132" s="169" t="s">
        <v>88</v>
      </c>
    </row>
    <row r="133" spans="2:65" s="1" customFormat="1" ht="16.5" customHeight="1">
      <c r="B133" s="158"/>
      <c r="C133" s="196" t="s">
        <v>88</v>
      </c>
      <c r="D133" s="196" t="s">
        <v>301</v>
      </c>
      <c r="E133" s="197" t="s">
        <v>2197</v>
      </c>
      <c r="F133" s="198" t="s">
        <v>2198</v>
      </c>
      <c r="G133" s="199" t="s">
        <v>400</v>
      </c>
      <c r="H133" s="200">
        <v>280</v>
      </c>
      <c r="I133" s="201"/>
      <c r="J133" s="200">
        <f>ROUND(I133*H133,3)</f>
        <v>0</v>
      </c>
      <c r="K133" s="198" t="s">
        <v>0</v>
      </c>
      <c r="L133" s="202"/>
      <c r="M133" s="203" t="s">
        <v>0</v>
      </c>
      <c r="N133" s="204" t="s">
        <v>39</v>
      </c>
      <c r="O133" s="55"/>
      <c r="P133" s="167">
        <f>O133*H133</f>
        <v>0</v>
      </c>
      <c r="Q133" s="167">
        <v>0</v>
      </c>
      <c r="R133" s="167">
        <f>Q133*H133</f>
        <v>0</v>
      </c>
      <c r="S133" s="167">
        <v>0</v>
      </c>
      <c r="T133" s="168">
        <f>S133*H133</f>
        <v>0</v>
      </c>
      <c r="AR133" s="169" t="s">
        <v>271</v>
      </c>
      <c r="AT133" s="169" t="s">
        <v>301</v>
      </c>
      <c r="AU133" s="169" t="s">
        <v>88</v>
      </c>
      <c r="AY133" s="17" t="s">
        <v>222</v>
      </c>
      <c r="BE133" s="170">
        <f>IF(N133="základná",J133,0)</f>
        <v>0</v>
      </c>
      <c r="BF133" s="170">
        <f>IF(N133="znížená",J133,0)</f>
        <v>0</v>
      </c>
      <c r="BG133" s="170">
        <f>IF(N133="zákl. prenesená",J133,0)</f>
        <v>0</v>
      </c>
      <c r="BH133" s="170">
        <f>IF(N133="zníž. prenesená",J133,0)</f>
        <v>0</v>
      </c>
      <c r="BI133" s="170">
        <f>IF(N133="nulová",J133,0)</f>
        <v>0</v>
      </c>
      <c r="BJ133" s="17" t="s">
        <v>88</v>
      </c>
      <c r="BK133" s="171">
        <f>ROUND(I133*H133,3)</f>
        <v>0</v>
      </c>
      <c r="BL133" s="17" t="s">
        <v>229</v>
      </c>
      <c r="BM133" s="169" t="s">
        <v>229</v>
      </c>
    </row>
    <row r="134" spans="2:65" s="11" customFormat="1" ht="25.9" customHeight="1">
      <c r="B134" s="145"/>
      <c r="D134" s="146" t="s">
        <v>72</v>
      </c>
      <c r="E134" s="147" t="s">
        <v>220</v>
      </c>
      <c r="F134" s="147" t="s">
        <v>221</v>
      </c>
      <c r="I134" s="148"/>
      <c r="J134" s="149">
        <f>BK134</f>
        <v>0</v>
      </c>
      <c r="L134" s="145"/>
      <c r="M134" s="150"/>
      <c r="N134" s="151"/>
      <c r="O134" s="151"/>
      <c r="P134" s="152">
        <f>P135+P141</f>
        <v>0</v>
      </c>
      <c r="Q134" s="151"/>
      <c r="R134" s="152">
        <f>R135+R141</f>
        <v>0</v>
      </c>
      <c r="S134" s="151"/>
      <c r="T134" s="153">
        <f>T135+T141</f>
        <v>0</v>
      </c>
      <c r="AR134" s="146" t="s">
        <v>81</v>
      </c>
      <c r="AT134" s="154" t="s">
        <v>72</v>
      </c>
      <c r="AU134" s="154" t="s">
        <v>73</v>
      </c>
      <c r="AY134" s="146" t="s">
        <v>222</v>
      </c>
      <c r="BK134" s="155">
        <f>BK135+BK141</f>
        <v>0</v>
      </c>
    </row>
    <row r="135" spans="2:65" s="11" customFormat="1" ht="22.9" customHeight="1">
      <c r="B135" s="145"/>
      <c r="D135" s="146" t="s">
        <v>72</v>
      </c>
      <c r="E135" s="156" t="s">
        <v>261</v>
      </c>
      <c r="F135" s="156" t="s">
        <v>620</v>
      </c>
      <c r="I135" s="148"/>
      <c r="J135" s="157">
        <f>BK135</f>
        <v>0</v>
      </c>
      <c r="L135" s="145"/>
      <c r="M135" s="150"/>
      <c r="N135" s="151"/>
      <c r="O135" s="151"/>
      <c r="P135" s="152">
        <f>SUM(P136:P140)</f>
        <v>0</v>
      </c>
      <c r="Q135" s="151"/>
      <c r="R135" s="152">
        <f>SUM(R136:R140)</f>
        <v>0</v>
      </c>
      <c r="S135" s="151"/>
      <c r="T135" s="153">
        <f>SUM(T136:T140)</f>
        <v>0</v>
      </c>
      <c r="AR135" s="146" t="s">
        <v>81</v>
      </c>
      <c r="AT135" s="154" t="s">
        <v>72</v>
      </c>
      <c r="AU135" s="154" t="s">
        <v>81</v>
      </c>
      <c r="AY135" s="146" t="s">
        <v>222</v>
      </c>
      <c r="BK135" s="155">
        <f>SUM(BK136:BK140)</f>
        <v>0</v>
      </c>
    </row>
    <row r="136" spans="2:65" s="1" customFormat="1" ht="24" customHeight="1">
      <c r="B136" s="158"/>
      <c r="C136" s="159" t="s">
        <v>242</v>
      </c>
      <c r="D136" s="159" t="s">
        <v>224</v>
      </c>
      <c r="E136" s="160" t="s">
        <v>2199</v>
      </c>
      <c r="F136" s="161" t="s">
        <v>2200</v>
      </c>
      <c r="G136" s="162" t="s">
        <v>227</v>
      </c>
      <c r="H136" s="163">
        <v>10</v>
      </c>
      <c r="I136" s="164"/>
      <c r="J136" s="163">
        <f>ROUND(I136*H136,3)</f>
        <v>0</v>
      </c>
      <c r="K136" s="161" t="s">
        <v>0</v>
      </c>
      <c r="L136" s="32"/>
      <c r="M136" s="165" t="s">
        <v>0</v>
      </c>
      <c r="N136" s="166" t="s">
        <v>39</v>
      </c>
      <c r="O136" s="55"/>
      <c r="P136" s="167">
        <f>O136*H136</f>
        <v>0</v>
      </c>
      <c r="Q136" s="167">
        <v>0</v>
      </c>
      <c r="R136" s="167">
        <f>Q136*H136</f>
        <v>0</v>
      </c>
      <c r="S136" s="167">
        <v>0</v>
      </c>
      <c r="T136" s="168">
        <f>S136*H136</f>
        <v>0</v>
      </c>
      <c r="AR136" s="169" t="s">
        <v>229</v>
      </c>
      <c r="AT136" s="169" t="s">
        <v>224</v>
      </c>
      <c r="AU136" s="169" t="s">
        <v>88</v>
      </c>
      <c r="AY136" s="17" t="s">
        <v>222</v>
      </c>
      <c r="BE136" s="170">
        <f>IF(N136="základná",J136,0)</f>
        <v>0</v>
      </c>
      <c r="BF136" s="170">
        <f>IF(N136="znížená",J136,0)</f>
        <v>0</v>
      </c>
      <c r="BG136" s="170">
        <f>IF(N136="zákl. prenesená",J136,0)</f>
        <v>0</v>
      </c>
      <c r="BH136" s="170">
        <f>IF(N136="zníž. prenesená",J136,0)</f>
        <v>0</v>
      </c>
      <c r="BI136" s="170">
        <f>IF(N136="nulová",J136,0)</f>
        <v>0</v>
      </c>
      <c r="BJ136" s="17" t="s">
        <v>88</v>
      </c>
      <c r="BK136" s="171">
        <f>ROUND(I136*H136,3)</f>
        <v>0</v>
      </c>
      <c r="BL136" s="17" t="s">
        <v>229</v>
      </c>
      <c r="BM136" s="169" t="s">
        <v>261</v>
      </c>
    </row>
    <row r="137" spans="2:65" s="1" customFormat="1" ht="24" customHeight="1">
      <c r="B137" s="158"/>
      <c r="C137" s="196" t="s">
        <v>229</v>
      </c>
      <c r="D137" s="196" t="s">
        <v>301</v>
      </c>
      <c r="E137" s="197" t="s">
        <v>2201</v>
      </c>
      <c r="F137" s="198" t="s">
        <v>2202</v>
      </c>
      <c r="G137" s="199" t="s">
        <v>304</v>
      </c>
      <c r="H137" s="200">
        <v>200</v>
      </c>
      <c r="I137" s="201"/>
      <c r="J137" s="200">
        <f>ROUND(I137*H137,3)</f>
        <v>0</v>
      </c>
      <c r="K137" s="198" t="s">
        <v>0</v>
      </c>
      <c r="L137" s="202"/>
      <c r="M137" s="203" t="s">
        <v>0</v>
      </c>
      <c r="N137" s="204" t="s">
        <v>39</v>
      </c>
      <c r="O137" s="55"/>
      <c r="P137" s="167">
        <f>O137*H137</f>
        <v>0</v>
      </c>
      <c r="Q137" s="167">
        <v>0</v>
      </c>
      <c r="R137" s="167">
        <f>Q137*H137</f>
        <v>0</v>
      </c>
      <c r="S137" s="167">
        <v>0</v>
      </c>
      <c r="T137" s="168">
        <f>S137*H137</f>
        <v>0</v>
      </c>
      <c r="AR137" s="169" t="s">
        <v>271</v>
      </c>
      <c r="AT137" s="169" t="s">
        <v>301</v>
      </c>
      <c r="AU137" s="169" t="s">
        <v>88</v>
      </c>
      <c r="AY137" s="17" t="s">
        <v>222</v>
      </c>
      <c r="BE137" s="170">
        <f>IF(N137="základná",J137,0)</f>
        <v>0</v>
      </c>
      <c r="BF137" s="170">
        <f>IF(N137="znížená",J137,0)</f>
        <v>0</v>
      </c>
      <c r="BG137" s="170">
        <f>IF(N137="zákl. prenesená",J137,0)</f>
        <v>0</v>
      </c>
      <c r="BH137" s="170">
        <f>IF(N137="zníž. prenesená",J137,0)</f>
        <v>0</v>
      </c>
      <c r="BI137" s="170">
        <f>IF(N137="nulová",J137,0)</f>
        <v>0</v>
      </c>
      <c r="BJ137" s="17" t="s">
        <v>88</v>
      </c>
      <c r="BK137" s="171">
        <f>ROUND(I137*H137,3)</f>
        <v>0</v>
      </c>
      <c r="BL137" s="17" t="s">
        <v>229</v>
      </c>
      <c r="BM137" s="169" t="s">
        <v>271</v>
      </c>
    </row>
    <row r="138" spans="2:65" s="1" customFormat="1" ht="16.5" customHeight="1">
      <c r="B138" s="158"/>
      <c r="C138" s="196" t="s">
        <v>255</v>
      </c>
      <c r="D138" s="196" t="s">
        <v>301</v>
      </c>
      <c r="E138" s="197" t="s">
        <v>2203</v>
      </c>
      <c r="F138" s="198" t="s">
        <v>2204</v>
      </c>
      <c r="G138" s="199" t="s">
        <v>400</v>
      </c>
      <c r="H138" s="200">
        <v>2</v>
      </c>
      <c r="I138" s="201"/>
      <c r="J138" s="200">
        <f>ROUND(I138*H138,3)</f>
        <v>0</v>
      </c>
      <c r="K138" s="198" t="s">
        <v>0</v>
      </c>
      <c r="L138" s="202"/>
      <c r="M138" s="203" t="s">
        <v>0</v>
      </c>
      <c r="N138" s="204" t="s">
        <v>39</v>
      </c>
      <c r="O138" s="55"/>
      <c r="P138" s="167">
        <f>O138*H138</f>
        <v>0</v>
      </c>
      <c r="Q138" s="167">
        <v>0</v>
      </c>
      <c r="R138" s="167">
        <f>Q138*H138</f>
        <v>0</v>
      </c>
      <c r="S138" s="167">
        <v>0</v>
      </c>
      <c r="T138" s="168">
        <f>S138*H138</f>
        <v>0</v>
      </c>
      <c r="AR138" s="169" t="s">
        <v>271</v>
      </c>
      <c r="AT138" s="169" t="s">
        <v>301</v>
      </c>
      <c r="AU138" s="169" t="s">
        <v>88</v>
      </c>
      <c r="AY138" s="17" t="s">
        <v>222</v>
      </c>
      <c r="BE138" s="170">
        <f>IF(N138="základná",J138,0)</f>
        <v>0</v>
      </c>
      <c r="BF138" s="170">
        <f>IF(N138="znížená",J138,0)</f>
        <v>0</v>
      </c>
      <c r="BG138" s="170">
        <f>IF(N138="zákl. prenesená",J138,0)</f>
        <v>0</v>
      </c>
      <c r="BH138" s="170">
        <f>IF(N138="zníž. prenesená",J138,0)</f>
        <v>0</v>
      </c>
      <c r="BI138" s="170">
        <f>IF(N138="nulová",J138,0)</f>
        <v>0</v>
      </c>
      <c r="BJ138" s="17" t="s">
        <v>88</v>
      </c>
      <c r="BK138" s="171">
        <f>ROUND(I138*H138,3)</f>
        <v>0</v>
      </c>
      <c r="BL138" s="17" t="s">
        <v>229</v>
      </c>
      <c r="BM138" s="169" t="s">
        <v>280</v>
      </c>
    </row>
    <row r="139" spans="2:65" s="1" customFormat="1" ht="24" customHeight="1">
      <c r="B139" s="158"/>
      <c r="C139" s="159" t="s">
        <v>261</v>
      </c>
      <c r="D139" s="159" t="s">
        <v>224</v>
      </c>
      <c r="E139" s="160" t="s">
        <v>2205</v>
      </c>
      <c r="F139" s="161" t="s">
        <v>2206</v>
      </c>
      <c r="G139" s="162" t="s">
        <v>227</v>
      </c>
      <c r="H139" s="163">
        <v>1.4</v>
      </c>
      <c r="I139" s="164"/>
      <c r="J139" s="163">
        <f>ROUND(I139*H139,3)</f>
        <v>0</v>
      </c>
      <c r="K139" s="161" t="s">
        <v>0</v>
      </c>
      <c r="L139" s="32"/>
      <c r="M139" s="165" t="s">
        <v>0</v>
      </c>
      <c r="N139" s="166" t="s">
        <v>39</v>
      </c>
      <c r="O139" s="55"/>
      <c r="P139" s="167">
        <f>O139*H139</f>
        <v>0</v>
      </c>
      <c r="Q139" s="167">
        <v>0</v>
      </c>
      <c r="R139" s="167">
        <f>Q139*H139</f>
        <v>0</v>
      </c>
      <c r="S139" s="167">
        <v>0</v>
      </c>
      <c r="T139" s="168">
        <f>S139*H139</f>
        <v>0</v>
      </c>
      <c r="AR139" s="169" t="s">
        <v>229</v>
      </c>
      <c r="AT139" s="169" t="s">
        <v>224</v>
      </c>
      <c r="AU139" s="169" t="s">
        <v>88</v>
      </c>
      <c r="AY139" s="17" t="s">
        <v>222</v>
      </c>
      <c r="BE139" s="170">
        <f>IF(N139="základná",J139,0)</f>
        <v>0</v>
      </c>
      <c r="BF139" s="170">
        <f>IF(N139="znížená",J139,0)</f>
        <v>0</v>
      </c>
      <c r="BG139" s="170">
        <f>IF(N139="zákl. prenesená",J139,0)</f>
        <v>0</v>
      </c>
      <c r="BH139" s="170">
        <f>IF(N139="zníž. prenesená",J139,0)</f>
        <v>0</v>
      </c>
      <c r="BI139" s="170">
        <f>IF(N139="nulová",J139,0)</f>
        <v>0</v>
      </c>
      <c r="BJ139" s="17" t="s">
        <v>88</v>
      </c>
      <c r="BK139" s="171">
        <f>ROUND(I139*H139,3)</f>
        <v>0</v>
      </c>
      <c r="BL139" s="17" t="s">
        <v>229</v>
      </c>
      <c r="BM139" s="169" t="s">
        <v>290</v>
      </c>
    </row>
    <row r="140" spans="2:65" s="1" customFormat="1" ht="36" customHeight="1">
      <c r="B140" s="158"/>
      <c r="C140" s="196" t="s">
        <v>265</v>
      </c>
      <c r="D140" s="196" t="s">
        <v>301</v>
      </c>
      <c r="E140" s="197" t="s">
        <v>2207</v>
      </c>
      <c r="F140" s="198" t="s">
        <v>2208</v>
      </c>
      <c r="G140" s="199" t="s">
        <v>304</v>
      </c>
      <c r="H140" s="200">
        <v>75</v>
      </c>
      <c r="I140" s="201"/>
      <c r="J140" s="200">
        <f>ROUND(I140*H140,3)</f>
        <v>0</v>
      </c>
      <c r="K140" s="198" t="s">
        <v>0</v>
      </c>
      <c r="L140" s="202"/>
      <c r="M140" s="203" t="s">
        <v>0</v>
      </c>
      <c r="N140" s="204" t="s">
        <v>39</v>
      </c>
      <c r="O140" s="55"/>
      <c r="P140" s="167">
        <f>O140*H140</f>
        <v>0</v>
      </c>
      <c r="Q140" s="167">
        <v>0</v>
      </c>
      <c r="R140" s="167">
        <f>Q140*H140</f>
        <v>0</v>
      </c>
      <c r="S140" s="167">
        <v>0</v>
      </c>
      <c r="T140" s="168">
        <f>S140*H140</f>
        <v>0</v>
      </c>
      <c r="AR140" s="169" t="s">
        <v>271</v>
      </c>
      <c r="AT140" s="169" t="s">
        <v>301</v>
      </c>
      <c r="AU140" s="169" t="s">
        <v>88</v>
      </c>
      <c r="AY140" s="17" t="s">
        <v>222</v>
      </c>
      <c r="BE140" s="170">
        <f>IF(N140="základná",J140,0)</f>
        <v>0</v>
      </c>
      <c r="BF140" s="170">
        <f>IF(N140="znížená",J140,0)</f>
        <v>0</v>
      </c>
      <c r="BG140" s="170">
        <f>IF(N140="zákl. prenesená",J140,0)</f>
        <v>0</v>
      </c>
      <c r="BH140" s="170">
        <f>IF(N140="zníž. prenesená",J140,0)</f>
        <v>0</v>
      </c>
      <c r="BI140" s="170">
        <f>IF(N140="nulová",J140,0)</f>
        <v>0</v>
      </c>
      <c r="BJ140" s="17" t="s">
        <v>88</v>
      </c>
      <c r="BK140" s="171">
        <f>ROUND(I140*H140,3)</f>
        <v>0</v>
      </c>
      <c r="BL140" s="17" t="s">
        <v>229</v>
      </c>
      <c r="BM140" s="169" t="s">
        <v>300</v>
      </c>
    </row>
    <row r="141" spans="2:65" s="11" customFormat="1" ht="22.9" customHeight="1">
      <c r="B141" s="145"/>
      <c r="D141" s="146" t="s">
        <v>72</v>
      </c>
      <c r="E141" s="156" t="s">
        <v>172</v>
      </c>
      <c r="F141" s="156" t="s">
        <v>966</v>
      </c>
      <c r="I141" s="148"/>
      <c r="J141" s="157">
        <f>BK141</f>
        <v>0</v>
      </c>
      <c r="L141" s="145"/>
      <c r="M141" s="150"/>
      <c r="N141" s="151"/>
      <c r="O141" s="151"/>
      <c r="P141" s="152">
        <f>SUM(P142:P146)</f>
        <v>0</v>
      </c>
      <c r="Q141" s="151"/>
      <c r="R141" s="152">
        <f>SUM(R142:R146)</f>
        <v>0</v>
      </c>
      <c r="S141" s="151"/>
      <c r="T141" s="153">
        <f>SUM(T142:T146)</f>
        <v>0</v>
      </c>
      <c r="AR141" s="146" t="s">
        <v>81</v>
      </c>
      <c r="AT141" s="154" t="s">
        <v>72</v>
      </c>
      <c r="AU141" s="154" t="s">
        <v>81</v>
      </c>
      <c r="AY141" s="146" t="s">
        <v>222</v>
      </c>
      <c r="BK141" s="155">
        <f>SUM(BK142:BK146)</f>
        <v>0</v>
      </c>
    </row>
    <row r="142" spans="2:65" s="1" customFormat="1" ht="24" customHeight="1">
      <c r="B142" s="158"/>
      <c r="C142" s="159" t="s">
        <v>271</v>
      </c>
      <c r="D142" s="159" t="s">
        <v>224</v>
      </c>
      <c r="E142" s="160" t="s">
        <v>2209</v>
      </c>
      <c r="F142" s="161" t="s">
        <v>2210</v>
      </c>
      <c r="G142" s="162" t="s">
        <v>400</v>
      </c>
      <c r="H142" s="163">
        <v>49</v>
      </c>
      <c r="I142" s="164"/>
      <c r="J142" s="163">
        <f>ROUND(I142*H142,3)</f>
        <v>0</v>
      </c>
      <c r="K142" s="161" t="s">
        <v>0</v>
      </c>
      <c r="L142" s="32"/>
      <c r="M142" s="165" t="s">
        <v>0</v>
      </c>
      <c r="N142" s="166" t="s">
        <v>39</v>
      </c>
      <c r="O142" s="55"/>
      <c r="P142" s="167">
        <f>O142*H142</f>
        <v>0</v>
      </c>
      <c r="Q142" s="167">
        <v>0</v>
      </c>
      <c r="R142" s="167">
        <f>Q142*H142</f>
        <v>0</v>
      </c>
      <c r="S142" s="167">
        <v>0</v>
      </c>
      <c r="T142" s="168">
        <f>S142*H142</f>
        <v>0</v>
      </c>
      <c r="AR142" s="169" t="s">
        <v>229</v>
      </c>
      <c r="AT142" s="169" t="s">
        <v>224</v>
      </c>
      <c r="AU142" s="169" t="s">
        <v>88</v>
      </c>
      <c r="AY142" s="17" t="s">
        <v>222</v>
      </c>
      <c r="BE142" s="170">
        <f>IF(N142="základná",J142,0)</f>
        <v>0</v>
      </c>
      <c r="BF142" s="170">
        <f>IF(N142="znížená",J142,0)</f>
        <v>0</v>
      </c>
      <c r="BG142" s="170">
        <f>IF(N142="zákl. prenesená",J142,0)</f>
        <v>0</v>
      </c>
      <c r="BH142" s="170">
        <f>IF(N142="zníž. prenesená",J142,0)</f>
        <v>0</v>
      </c>
      <c r="BI142" s="170">
        <f>IF(N142="nulová",J142,0)</f>
        <v>0</v>
      </c>
      <c r="BJ142" s="17" t="s">
        <v>88</v>
      </c>
      <c r="BK142" s="171">
        <f>ROUND(I142*H142,3)</f>
        <v>0</v>
      </c>
      <c r="BL142" s="17" t="s">
        <v>229</v>
      </c>
      <c r="BM142" s="169" t="s">
        <v>312</v>
      </c>
    </row>
    <row r="143" spans="2:65" s="1" customFormat="1" ht="24" customHeight="1">
      <c r="B143" s="158"/>
      <c r="C143" s="159" t="s">
        <v>172</v>
      </c>
      <c r="D143" s="159" t="s">
        <v>224</v>
      </c>
      <c r="E143" s="160" t="s">
        <v>1231</v>
      </c>
      <c r="F143" s="161" t="s">
        <v>2211</v>
      </c>
      <c r="G143" s="162" t="s">
        <v>400</v>
      </c>
      <c r="H143" s="163">
        <v>1</v>
      </c>
      <c r="I143" s="164"/>
      <c r="J143" s="163">
        <f>ROUND(I143*H143,3)</f>
        <v>0</v>
      </c>
      <c r="K143" s="161" t="s">
        <v>0</v>
      </c>
      <c r="L143" s="32"/>
      <c r="M143" s="165" t="s">
        <v>0</v>
      </c>
      <c r="N143" s="166" t="s">
        <v>39</v>
      </c>
      <c r="O143" s="55"/>
      <c r="P143" s="167">
        <f>O143*H143</f>
        <v>0</v>
      </c>
      <c r="Q143" s="167">
        <v>0</v>
      </c>
      <c r="R143" s="167">
        <f>Q143*H143</f>
        <v>0</v>
      </c>
      <c r="S143" s="167">
        <v>0</v>
      </c>
      <c r="T143" s="168">
        <f>S143*H143</f>
        <v>0</v>
      </c>
      <c r="AR143" s="169" t="s">
        <v>229</v>
      </c>
      <c r="AT143" s="169" t="s">
        <v>224</v>
      </c>
      <c r="AU143" s="169" t="s">
        <v>88</v>
      </c>
      <c r="AY143" s="17" t="s">
        <v>222</v>
      </c>
      <c r="BE143" s="170">
        <f>IF(N143="základná",J143,0)</f>
        <v>0</v>
      </c>
      <c r="BF143" s="170">
        <f>IF(N143="znížená",J143,0)</f>
        <v>0</v>
      </c>
      <c r="BG143" s="170">
        <f>IF(N143="zákl. prenesená",J143,0)</f>
        <v>0</v>
      </c>
      <c r="BH143" s="170">
        <f>IF(N143="zníž. prenesená",J143,0)</f>
        <v>0</v>
      </c>
      <c r="BI143" s="170">
        <f>IF(N143="nulová",J143,0)</f>
        <v>0</v>
      </c>
      <c r="BJ143" s="17" t="s">
        <v>88</v>
      </c>
      <c r="BK143" s="171">
        <f>ROUND(I143*H143,3)</f>
        <v>0</v>
      </c>
      <c r="BL143" s="17" t="s">
        <v>229</v>
      </c>
      <c r="BM143" s="169" t="s">
        <v>321</v>
      </c>
    </row>
    <row r="144" spans="2:65" s="1" customFormat="1" ht="36" customHeight="1">
      <c r="B144" s="158"/>
      <c r="C144" s="159" t="s">
        <v>280</v>
      </c>
      <c r="D144" s="159" t="s">
        <v>224</v>
      </c>
      <c r="E144" s="160" t="s">
        <v>2212</v>
      </c>
      <c r="F144" s="161" t="s">
        <v>2213</v>
      </c>
      <c r="G144" s="162" t="s">
        <v>484</v>
      </c>
      <c r="H144" s="163">
        <v>90</v>
      </c>
      <c r="I144" s="164"/>
      <c r="J144" s="163">
        <f>ROUND(I144*H144,3)</f>
        <v>0</v>
      </c>
      <c r="K144" s="161" t="s">
        <v>0</v>
      </c>
      <c r="L144" s="32"/>
      <c r="M144" s="165" t="s">
        <v>0</v>
      </c>
      <c r="N144" s="166" t="s">
        <v>39</v>
      </c>
      <c r="O144" s="55"/>
      <c r="P144" s="167">
        <f>O144*H144</f>
        <v>0</v>
      </c>
      <c r="Q144" s="167">
        <v>0</v>
      </c>
      <c r="R144" s="167">
        <f>Q144*H144</f>
        <v>0</v>
      </c>
      <c r="S144" s="167">
        <v>0</v>
      </c>
      <c r="T144" s="168">
        <f>S144*H144</f>
        <v>0</v>
      </c>
      <c r="AR144" s="169" t="s">
        <v>229</v>
      </c>
      <c r="AT144" s="169" t="s">
        <v>224</v>
      </c>
      <c r="AU144" s="169" t="s">
        <v>88</v>
      </c>
      <c r="AY144" s="17" t="s">
        <v>222</v>
      </c>
      <c r="BE144" s="170">
        <f>IF(N144="základná",J144,0)</f>
        <v>0</v>
      </c>
      <c r="BF144" s="170">
        <f>IF(N144="znížená",J144,0)</f>
        <v>0</v>
      </c>
      <c r="BG144" s="170">
        <f>IF(N144="zákl. prenesená",J144,0)</f>
        <v>0</v>
      </c>
      <c r="BH144" s="170">
        <f>IF(N144="zníž. prenesená",J144,0)</f>
        <v>0</v>
      </c>
      <c r="BI144" s="170">
        <f>IF(N144="nulová",J144,0)</f>
        <v>0</v>
      </c>
      <c r="BJ144" s="17" t="s">
        <v>88</v>
      </c>
      <c r="BK144" s="171">
        <f>ROUND(I144*H144,3)</f>
        <v>0</v>
      </c>
      <c r="BL144" s="17" t="s">
        <v>229</v>
      </c>
      <c r="BM144" s="169" t="s">
        <v>6</v>
      </c>
    </row>
    <row r="145" spans="2:65" s="1" customFormat="1" ht="36" customHeight="1">
      <c r="B145" s="158"/>
      <c r="C145" s="159" t="s">
        <v>284</v>
      </c>
      <c r="D145" s="159" t="s">
        <v>224</v>
      </c>
      <c r="E145" s="160" t="s">
        <v>2214</v>
      </c>
      <c r="F145" s="161" t="s">
        <v>2215</v>
      </c>
      <c r="G145" s="162" t="s">
        <v>484</v>
      </c>
      <c r="H145" s="163">
        <v>40</v>
      </c>
      <c r="I145" s="164"/>
      <c r="J145" s="163">
        <f>ROUND(I145*H145,3)</f>
        <v>0</v>
      </c>
      <c r="K145" s="161" t="s">
        <v>0</v>
      </c>
      <c r="L145" s="32"/>
      <c r="M145" s="165" t="s">
        <v>0</v>
      </c>
      <c r="N145" s="166" t="s">
        <v>39</v>
      </c>
      <c r="O145" s="55"/>
      <c r="P145" s="167">
        <f>O145*H145</f>
        <v>0</v>
      </c>
      <c r="Q145" s="167">
        <v>0</v>
      </c>
      <c r="R145" s="167">
        <f>Q145*H145</f>
        <v>0</v>
      </c>
      <c r="S145" s="167">
        <v>0</v>
      </c>
      <c r="T145" s="168">
        <f>S145*H145</f>
        <v>0</v>
      </c>
      <c r="AR145" s="169" t="s">
        <v>229</v>
      </c>
      <c r="AT145" s="169" t="s">
        <v>224</v>
      </c>
      <c r="AU145" s="169" t="s">
        <v>88</v>
      </c>
      <c r="AY145" s="17" t="s">
        <v>222</v>
      </c>
      <c r="BE145" s="170">
        <f>IF(N145="základná",J145,0)</f>
        <v>0</v>
      </c>
      <c r="BF145" s="170">
        <f>IF(N145="znížená",J145,0)</f>
        <v>0</v>
      </c>
      <c r="BG145" s="170">
        <f>IF(N145="zákl. prenesená",J145,0)</f>
        <v>0</v>
      </c>
      <c r="BH145" s="170">
        <f>IF(N145="zníž. prenesená",J145,0)</f>
        <v>0</v>
      </c>
      <c r="BI145" s="170">
        <f>IF(N145="nulová",J145,0)</f>
        <v>0</v>
      </c>
      <c r="BJ145" s="17" t="s">
        <v>88</v>
      </c>
      <c r="BK145" s="171">
        <f>ROUND(I145*H145,3)</f>
        <v>0</v>
      </c>
      <c r="BL145" s="17" t="s">
        <v>229</v>
      </c>
      <c r="BM145" s="169" t="s">
        <v>340</v>
      </c>
    </row>
    <row r="146" spans="2:65" s="1" customFormat="1" ht="24" customHeight="1">
      <c r="B146" s="158"/>
      <c r="C146" s="159" t="s">
        <v>290</v>
      </c>
      <c r="D146" s="159" t="s">
        <v>224</v>
      </c>
      <c r="E146" s="160" t="s">
        <v>2216</v>
      </c>
      <c r="F146" s="161" t="s">
        <v>2217</v>
      </c>
      <c r="G146" s="162" t="s">
        <v>484</v>
      </c>
      <c r="H146" s="163">
        <v>20</v>
      </c>
      <c r="I146" s="164"/>
      <c r="J146" s="163">
        <f>ROUND(I146*H146,3)</f>
        <v>0</v>
      </c>
      <c r="K146" s="161" t="s">
        <v>0</v>
      </c>
      <c r="L146" s="32"/>
      <c r="M146" s="165" t="s">
        <v>0</v>
      </c>
      <c r="N146" s="166" t="s">
        <v>39</v>
      </c>
      <c r="O146" s="55"/>
      <c r="P146" s="167">
        <f>O146*H146</f>
        <v>0</v>
      </c>
      <c r="Q146" s="167">
        <v>0</v>
      </c>
      <c r="R146" s="167">
        <f>Q146*H146</f>
        <v>0</v>
      </c>
      <c r="S146" s="167">
        <v>0</v>
      </c>
      <c r="T146" s="168">
        <f>S146*H146</f>
        <v>0</v>
      </c>
      <c r="AR146" s="169" t="s">
        <v>229</v>
      </c>
      <c r="AT146" s="169" t="s">
        <v>224</v>
      </c>
      <c r="AU146" s="169" t="s">
        <v>88</v>
      </c>
      <c r="AY146" s="17" t="s">
        <v>222</v>
      </c>
      <c r="BE146" s="170">
        <f>IF(N146="základná",J146,0)</f>
        <v>0</v>
      </c>
      <c r="BF146" s="170">
        <f>IF(N146="znížená",J146,0)</f>
        <v>0</v>
      </c>
      <c r="BG146" s="170">
        <f>IF(N146="zákl. prenesená",J146,0)</f>
        <v>0</v>
      </c>
      <c r="BH146" s="170">
        <f>IF(N146="zníž. prenesená",J146,0)</f>
        <v>0</v>
      </c>
      <c r="BI146" s="170">
        <f>IF(N146="nulová",J146,0)</f>
        <v>0</v>
      </c>
      <c r="BJ146" s="17" t="s">
        <v>88</v>
      </c>
      <c r="BK146" s="171">
        <f>ROUND(I146*H146,3)</f>
        <v>0</v>
      </c>
      <c r="BL146" s="17" t="s">
        <v>229</v>
      </c>
      <c r="BM146" s="169" t="s">
        <v>354</v>
      </c>
    </row>
    <row r="147" spans="2:65" s="11" customFormat="1" ht="25.9" customHeight="1">
      <c r="B147" s="145"/>
      <c r="D147" s="146" t="s">
        <v>72</v>
      </c>
      <c r="E147" s="147" t="s">
        <v>301</v>
      </c>
      <c r="F147" s="147" t="s">
        <v>1999</v>
      </c>
      <c r="I147" s="148"/>
      <c r="J147" s="149">
        <f>BK147</f>
        <v>0</v>
      </c>
      <c r="L147" s="145"/>
      <c r="M147" s="150"/>
      <c r="N147" s="151"/>
      <c r="O147" s="151"/>
      <c r="P147" s="152">
        <f>P148+P203</f>
        <v>0</v>
      </c>
      <c r="Q147" s="151"/>
      <c r="R147" s="152">
        <f>R148+R203</f>
        <v>0</v>
      </c>
      <c r="S147" s="151"/>
      <c r="T147" s="153">
        <f>T148+T203</f>
        <v>0</v>
      </c>
      <c r="AR147" s="146" t="s">
        <v>242</v>
      </c>
      <c r="AT147" s="154" t="s">
        <v>72</v>
      </c>
      <c r="AU147" s="154" t="s">
        <v>73</v>
      </c>
      <c r="AY147" s="146" t="s">
        <v>222</v>
      </c>
      <c r="BK147" s="155">
        <f>BK148+BK203</f>
        <v>0</v>
      </c>
    </row>
    <row r="148" spans="2:65" s="11" customFormat="1" ht="22.9" customHeight="1">
      <c r="B148" s="145"/>
      <c r="D148" s="146" t="s">
        <v>72</v>
      </c>
      <c r="E148" s="156" t="s">
        <v>2090</v>
      </c>
      <c r="F148" s="156" t="s">
        <v>2091</v>
      </c>
      <c r="I148" s="148"/>
      <c r="J148" s="157">
        <f>BK148</f>
        <v>0</v>
      </c>
      <c r="L148" s="145"/>
      <c r="M148" s="150"/>
      <c r="N148" s="151"/>
      <c r="O148" s="151"/>
      <c r="P148" s="152">
        <f>SUM(P149:P202)</f>
        <v>0</v>
      </c>
      <c r="Q148" s="151"/>
      <c r="R148" s="152">
        <f>SUM(R149:R202)</f>
        <v>0</v>
      </c>
      <c r="S148" s="151"/>
      <c r="T148" s="153">
        <f>SUM(T149:T202)</f>
        <v>0</v>
      </c>
      <c r="AR148" s="146" t="s">
        <v>242</v>
      </c>
      <c r="AT148" s="154" t="s">
        <v>72</v>
      </c>
      <c r="AU148" s="154" t="s">
        <v>81</v>
      </c>
      <c r="AY148" s="146" t="s">
        <v>222</v>
      </c>
      <c r="BK148" s="155">
        <f>SUM(BK149:BK202)</f>
        <v>0</v>
      </c>
    </row>
    <row r="149" spans="2:65" s="1" customFormat="1" ht="24" customHeight="1">
      <c r="B149" s="158"/>
      <c r="C149" s="159" t="s">
        <v>295</v>
      </c>
      <c r="D149" s="159" t="s">
        <v>224</v>
      </c>
      <c r="E149" s="160" t="s">
        <v>2218</v>
      </c>
      <c r="F149" s="161" t="s">
        <v>2219</v>
      </c>
      <c r="G149" s="162" t="s">
        <v>484</v>
      </c>
      <c r="H149" s="163">
        <v>20</v>
      </c>
      <c r="I149" s="164"/>
      <c r="J149" s="163">
        <f t="shared" ref="J149:J180" si="0">ROUND(I149*H149,3)</f>
        <v>0</v>
      </c>
      <c r="K149" s="161" t="s">
        <v>0</v>
      </c>
      <c r="L149" s="32"/>
      <c r="M149" s="165" t="s">
        <v>0</v>
      </c>
      <c r="N149" s="166" t="s">
        <v>39</v>
      </c>
      <c r="O149" s="55"/>
      <c r="P149" s="167">
        <f t="shared" ref="P149:P180" si="1">O149*H149</f>
        <v>0</v>
      </c>
      <c r="Q149" s="167">
        <v>0</v>
      </c>
      <c r="R149" s="167">
        <f t="shared" ref="R149:R180" si="2">Q149*H149</f>
        <v>0</v>
      </c>
      <c r="S149" s="167">
        <v>0</v>
      </c>
      <c r="T149" s="168">
        <f t="shared" ref="T149:T180" si="3">S149*H149</f>
        <v>0</v>
      </c>
      <c r="AR149" s="169" t="s">
        <v>605</v>
      </c>
      <c r="AT149" s="169" t="s">
        <v>224</v>
      </c>
      <c r="AU149" s="169" t="s">
        <v>88</v>
      </c>
      <c r="AY149" s="17" t="s">
        <v>222</v>
      </c>
      <c r="BE149" s="170">
        <f t="shared" ref="BE149:BE180" si="4">IF(N149="základná",J149,0)</f>
        <v>0</v>
      </c>
      <c r="BF149" s="170">
        <f t="shared" ref="BF149:BF180" si="5">IF(N149="znížená",J149,0)</f>
        <v>0</v>
      </c>
      <c r="BG149" s="170">
        <f t="shared" ref="BG149:BG180" si="6">IF(N149="zákl. prenesená",J149,0)</f>
        <v>0</v>
      </c>
      <c r="BH149" s="170">
        <f t="shared" ref="BH149:BH180" si="7">IF(N149="zníž. prenesená",J149,0)</f>
        <v>0</v>
      </c>
      <c r="BI149" s="170">
        <f t="shared" ref="BI149:BI180" si="8">IF(N149="nulová",J149,0)</f>
        <v>0</v>
      </c>
      <c r="BJ149" s="17" t="s">
        <v>88</v>
      </c>
      <c r="BK149" s="171">
        <f t="shared" ref="BK149:BK180" si="9">ROUND(I149*H149,3)</f>
        <v>0</v>
      </c>
      <c r="BL149" s="17" t="s">
        <v>605</v>
      </c>
      <c r="BM149" s="169" t="s">
        <v>370</v>
      </c>
    </row>
    <row r="150" spans="2:65" s="1" customFormat="1" ht="16.5" customHeight="1">
      <c r="B150" s="158"/>
      <c r="C150" s="196" t="s">
        <v>300</v>
      </c>
      <c r="D150" s="196" t="s">
        <v>301</v>
      </c>
      <c r="E150" s="197" t="s">
        <v>2220</v>
      </c>
      <c r="F150" s="198" t="s">
        <v>2221</v>
      </c>
      <c r="G150" s="199" t="s">
        <v>484</v>
      </c>
      <c r="H150" s="200">
        <v>20</v>
      </c>
      <c r="I150" s="201"/>
      <c r="J150" s="200">
        <f t="shared" si="0"/>
        <v>0</v>
      </c>
      <c r="K150" s="198" t="s">
        <v>0</v>
      </c>
      <c r="L150" s="202"/>
      <c r="M150" s="203" t="s">
        <v>0</v>
      </c>
      <c r="N150" s="204" t="s">
        <v>39</v>
      </c>
      <c r="O150" s="55"/>
      <c r="P150" s="167">
        <f t="shared" si="1"/>
        <v>0</v>
      </c>
      <c r="Q150" s="167">
        <v>0</v>
      </c>
      <c r="R150" s="167">
        <f t="shared" si="2"/>
        <v>0</v>
      </c>
      <c r="S150" s="167">
        <v>0</v>
      </c>
      <c r="T150" s="168">
        <f t="shared" si="3"/>
        <v>0</v>
      </c>
      <c r="AR150" s="169" t="s">
        <v>1691</v>
      </c>
      <c r="AT150" s="169" t="s">
        <v>301</v>
      </c>
      <c r="AU150" s="169" t="s">
        <v>88</v>
      </c>
      <c r="AY150" s="17" t="s">
        <v>222</v>
      </c>
      <c r="BE150" s="170">
        <f t="shared" si="4"/>
        <v>0</v>
      </c>
      <c r="BF150" s="170">
        <f t="shared" si="5"/>
        <v>0</v>
      </c>
      <c r="BG150" s="170">
        <f t="shared" si="6"/>
        <v>0</v>
      </c>
      <c r="BH150" s="170">
        <f t="shared" si="7"/>
        <v>0</v>
      </c>
      <c r="BI150" s="170">
        <f t="shared" si="8"/>
        <v>0</v>
      </c>
      <c r="BJ150" s="17" t="s">
        <v>88</v>
      </c>
      <c r="BK150" s="171">
        <f t="shared" si="9"/>
        <v>0</v>
      </c>
      <c r="BL150" s="17" t="s">
        <v>605</v>
      </c>
      <c r="BM150" s="169" t="s">
        <v>387</v>
      </c>
    </row>
    <row r="151" spans="2:65" s="1" customFormat="1" ht="16.5" customHeight="1">
      <c r="B151" s="158"/>
      <c r="C151" s="196" t="s">
        <v>307</v>
      </c>
      <c r="D151" s="196" t="s">
        <v>301</v>
      </c>
      <c r="E151" s="197" t="s">
        <v>2222</v>
      </c>
      <c r="F151" s="198" t="s">
        <v>2223</v>
      </c>
      <c r="G151" s="199" t="s">
        <v>400</v>
      </c>
      <c r="H151" s="200">
        <v>6</v>
      </c>
      <c r="I151" s="201"/>
      <c r="J151" s="200">
        <f t="shared" si="0"/>
        <v>0</v>
      </c>
      <c r="K151" s="198" t="s">
        <v>0</v>
      </c>
      <c r="L151" s="202"/>
      <c r="M151" s="203" t="s">
        <v>0</v>
      </c>
      <c r="N151" s="204" t="s">
        <v>39</v>
      </c>
      <c r="O151" s="55"/>
      <c r="P151" s="167">
        <f t="shared" si="1"/>
        <v>0</v>
      </c>
      <c r="Q151" s="167">
        <v>0</v>
      </c>
      <c r="R151" s="167">
        <f t="shared" si="2"/>
        <v>0</v>
      </c>
      <c r="S151" s="167">
        <v>0</v>
      </c>
      <c r="T151" s="168">
        <f t="shared" si="3"/>
        <v>0</v>
      </c>
      <c r="AR151" s="169" t="s">
        <v>1691</v>
      </c>
      <c r="AT151" s="169" t="s">
        <v>301</v>
      </c>
      <c r="AU151" s="169" t="s">
        <v>88</v>
      </c>
      <c r="AY151" s="17" t="s">
        <v>222</v>
      </c>
      <c r="BE151" s="170">
        <f t="shared" si="4"/>
        <v>0</v>
      </c>
      <c r="BF151" s="170">
        <f t="shared" si="5"/>
        <v>0</v>
      </c>
      <c r="BG151" s="170">
        <f t="shared" si="6"/>
        <v>0</v>
      </c>
      <c r="BH151" s="170">
        <f t="shared" si="7"/>
        <v>0</v>
      </c>
      <c r="BI151" s="170">
        <f t="shared" si="8"/>
        <v>0</v>
      </c>
      <c r="BJ151" s="17" t="s">
        <v>88</v>
      </c>
      <c r="BK151" s="171">
        <f t="shared" si="9"/>
        <v>0</v>
      </c>
      <c r="BL151" s="17" t="s">
        <v>605</v>
      </c>
      <c r="BM151" s="169" t="s">
        <v>397</v>
      </c>
    </row>
    <row r="152" spans="2:65" s="1" customFormat="1" ht="16.5" customHeight="1">
      <c r="B152" s="158"/>
      <c r="C152" s="196" t="s">
        <v>312</v>
      </c>
      <c r="D152" s="196" t="s">
        <v>301</v>
      </c>
      <c r="E152" s="197" t="s">
        <v>2224</v>
      </c>
      <c r="F152" s="198" t="s">
        <v>2225</v>
      </c>
      <c r="G152" s="199" t="s">
        <v>400</v>
      </c>
      <c r="H152" s="200">
        <v>7</v>
      </c>
      <c r="I152" s="201"/>
      <c r="J152" s="200">
        <f t="shared" si="0"/>
        <v>0</v>
      </c>
      <c r="K152" s="198" t="s">
        <v>0</v>
      </c>
      <c r="L152" s="202"/>
      <c r="M152" s="203" t="s">
        <v>0</v>
      </c>
      <c r="N152" s="204" t="s">
        <v>39</v>
      </c>
      <c r="O152" s="55"/>
      <c r="P152" s="167">
        <f t="shared" si="1"/>
        <v>0</v>
      </c>
      <c r="Q152" s="167">
        <v>0</v>
      </c>
      <c r="R152" s="167">
        <f t="shared" si="2"/>
        <v>0</v>
      </c>
      <c r="S152" s="167">
        <v>0</v>
      </c>
      <c r="T152" s="168">
        <f t="shared" si="3"/>
        <v>0</v>
      </c>
      <c r="AR152" s="169" t="s">
        <v>1691</v>
      </c>
      <c r="AT152" s="169" t="s">
        <v>301</v>
      </c>
      <c r="AU152" s="169" t="s">
        <v>88</v>
      </c>
      <c r="AY152" s="17" t="s">
        <v>222</v>
      </c>
      <c r="BE152" s="170">
        <f t="shared" si="4"/>
        <v>0</v>
      </c>
      <c r="BF152" s="170">
        <f t="shared" si="5"/>
        <v>0</v>
      </c>
      <c r="BG152" s="170">
        <f t="shared" si="6"/>
        <v>0</v>
      </c>
      <c r="BH152" s="170">
        <f t="shared" si="7"/>
        <v>0</v>
      </c>
      <c r="BI152" s="170">
        <f t="shared" si="8"/>
        <v>0</v>
      </c>
      <c r="BJ152" s="17" t="s">
        <v>88</v>
      </c>
      <c r="BK152" s="171">
        <f t="shared" si="9"/>
        <v>0</v>
      </c>
      <c r="BL152" s="17" t="s">
        <v>605</v>
      </c>
      <c r="BM152" s="169" t="s">
        <v>407</v>
      </c>
    </row>
    <row r="153" spans="2:65" s="1" customFormat="1" ht="16.5" customHeight="1">
      <c r="B153" s="158"/>
      <c r="C153" s="196" t="s">
        <v>317</v>
      </c>
      <c r="D153" s="196" t="s">
        <v>301</v>
      </c>
      <c r="E153" s="197" t="s">
        <v>2226</v>
      </c>
      <c r="F153" s="198" t="s">
        <v>2227</v>
      </c>
      <c r="G153" s="199" t="s">
        <v>400</v>
      </c>
      <c r="H153" s="200">
        <v>4</v>
      </c>
      <c r="I153" s="201"/>
      <c r="J153" s="200">
        <f t="shared" si="0"/>
        <v>0</v>
      </c>
      <c r="K153" s="198" t="s">
        <v>0</v>
      </c>
      <c r="L153" s="202"/>
      <c r="M153" s="203" t="s">
        <v>0</v>
      </c>
      <c r="N153" s="204" t="s">
        <v>39</v>
      </c>
      <c r="O153" s="55"/>
      <c r="P153" s="167">
        <f t="shared" si="1"/>
        <v>0</v>
      </c>
      <c r="Q153" s="167">
        <v>0</v>
      </c>
      <c r="R153" s="167">
        <f t="shared" si="2"/>
        <v>0</v>
      </c>
      <c r="S153" s="167">
        <v>0</v>
      </c>
      <c r="T153" s="168">
        <f t="shared" si="3"/>
        <v>0</v>
      </c>
      <c r="AR153" s="169" t="s">
        <v>1691</v>
      </c>
      <c r="AT153" s="169" t="s">
        <v>301</v>
      </c>
      <c r="AU153" s="169" t="s">
        <v>88</v>
      </c>
      <c r="AY153" s="17" t="s">
        <v>222</v>
      </c>
      <c r="BE153" s="170">
        <f t="shared" si="4"/>
        <v>0</v>
      </c>
      <c r="BF153" s="170">
        <f t="shared" si="5"/>
        <v>0</v>
      </c>
      <c r="BG153" s="170">
        <f t="shared" si="6"/>
        <v>0</v>
      </c>
      <c r="BH153" s="170">
        <f t="shared" si="7"/>
        <v>0</v>
      </c>
      <c r="BI153" s="170">
        <f t="shared" si="8"/>
        <v>0</v>
      </c>
      <c r="BJ153" s="17" t="s">
        <v>88</v>
      </c>
      <c r="BK153" s="171">
        <f t="shared" si="9"/>
        <v>0</v>
      </c>
      <c r="BL153" s="17" t="s">
        <v>605</v>
      </c>
      <c r="BM153" s="169" t="s">
        <v>419</v>
      </c>
    </row>
    <row r="154" spans="2:65" s="1" customFormat="1" ht="16.5" customHeight="1">
      <c r="B154" s="158"/>
      <c r="C154" s="196" t="s">
        <v>321</v>
      </c>
      <c r="D154" s="196" t="s">
        <v>301</v>
      </c>
      <c r="E154" s="197" t="s">
        <v>2228</v>
      </c>
      <c r="F154" s="198" t="s">
        <v>2229</v>
      </c>
      <c r="G154" s="199" t="s">
        <v>400</v>
      </c>
      <c r="H154" s="200">
        <v>2</v>
      </c>
      <c r="I154" s="201"/>
      <c r="J154" s="200">
        <f t="shared" si="0"/>
        <v>0</v>
      </c>
      <c r="K154" s="198" t="s">
        <v>0</v>
      </c>
      <c r="L154" s="202"/>
      <c r="M154" s="203" t="s">
        <v>0</v>
      </c>
      <c r="N154" s="204" t="s">
        <v>39</v>
      </c>
      <c r="O154" s="55"/>
      <c r="P154" s="167">
        <f t="shared" si="1"/>
        <v>0</v>
      </c>
      <c r="Q154" s="167">
        <v>0</v>
      </c>
      <c r="R154" s="167">
        <f t="shared" si="2"/>
        <v>0</v>
      </c>
      <c r="S154" s="167">
        <v>0</v>
      </c>
      <c r="T154" s="168">
        <f t="shared" si="3"/>
        <v>0</v>
      </c>
      <c r="AR154" s="169" t="s">
        <v>1691</v>
      </c>
      <c r="AT154" s="169" t="s">
        <v>301</v>
      </c>
      <c r="AU154" s="169" t="s">
        <v>88</v>
      </c>
      <c r="AY154" s="17" t="s">
        <v>222</v>
      </c>
      <c r="BE154" s="170">
        <f t="shared" si="4"/>
        <v>0</v>
      </c>
      <c r="BF154" s="170">
        <f t="shared" si="5"/>
        <v>0</v>
      </c>
      <c r="BG154" s="170">
        <f t="shared" si="6"/>
        <v>0</v>
      </c>
      <c r="BH154" s="170">
        <f t="shared" si="7"/>
        <v>0</v>
      </c>
      <c r="BI154" s="170">
        <f t="shared" si="8"/>
        <v>0</v>
      </c>
      <c r="BJ154" s="17" t="s">
        <v>88</v>
      </c>
      <c r="BK154" s="171">
        <f t="shared" si="9"/>
        <v>0</v>
      </c>
      <c r="BL154" s="17" t="s">
        <v>605</v>
      </c>
      <c r="BM154" s="169" t="s">
        <v>431</v>
      </c>
    </row>
    <row r="155" spans="2:65" s="1" customFormat="1" ht="24" customHeight="1">
      <c r="B155" s="158"/>
      <c r="C155" s="159" t="s">
        <v>325</v>
      </c>
      <c r="D155" s="159" t="s">
        <v>224</v>
      </c>
      <c r="E155" s="160" t="s">
        <v>2230</v>
      </c>
      <c r="F155" s="161" t="s">
        <v>2231</v>
      </c>
      <c r="G155" s="162" t="s">
        <v>484</v>
      </c>
      <c r="H155" s="163">
        <v>20</v>
      </c>
      <c r="I155" s="164"/>
      <c r="J155" s="163">
        <f t="shared" si="0"/>
        <v>0</v>
      </c>
      <c r="K155" s="161" t="s">
        <v>0</v>
      </c>
      <c r="L155" s="32"/>
      <c r="M155" s="165" t="s">
        <v>0</v>
      </c>
      <c r="N155" s="166" t="s">
        <v>39</v>
      </c>
      <c r="O155" s="55"/>
      <c r="P155" s="167">
        <f t="shared" si="1"/>
        <v>0</v>
      </c>
      <c r="Q155" s="167">
        <v>0</v>
      </c>
      <c r="R155" s="167">
        <f t="shared" si="2"/>
        <v>0</v>
      </c>
      <c r="S155" s="167">
        <v>0</v>
      </c>
      <c r="T155" s="168">
        <f t="shared" si="3"/>
        <v>0</v>
      </c>
      <c r="AR155" s="169" t="s">
        <v>605</v>
      </c>
      <c r="AT155" s="169" t="s">
        <v>224</v>
      </c>
      <c r="AU155" s="169" t="s">
        <v>88</v>
      </c>
      <c r="AY155" s="17" t="s">
        <v>222</v>
      </c>
      <c r="BE155" s="170">
        <f t="shared" si="4"/>
        <v>0</v>
      </c>
      <c r="BF155" s="170">
        <f t="shared" si="5"/>
        <v>0</v>
      </c>
      <c r="BG155" s="170">
        <f t="shared" si="6"/>
        <v>0</v>
      </c>
      <c r="BH155" s="170">
        <f t="shared" si="7"/>
        <v>0</v>
      </c>
      <c r="BI155" s="170">
        <f t="shared" si="8"/>
        <v>0</v>
      </c>
      <c r="BJ155" s="17" t="s">
        <v>88</v>
      </c>
      <c r="BK155" s="171">
        <f t="shared" si="9"/>
        <v>0</v>
      </c>
      <c r="BL155" s="17" t="s">
        <v>605</v>
      </c>
      <c r="BM155" s="169" t="s">
        <v>441</v>
      </c>
    </row>
    <row r="156" spans="2:65" s="1" customFormat="1" ht="16.5" customHeight="1">
      <c r="B156" s="158"/>
      <c r="C156" s="196" t="s">
        <v>6</v>
      </c>
      <c r="D156" s="196" t="s">
        <v>301</v>
      </c>
      <c r="E156" s="197" t="s">
        <v>2160</v>
      </c>
      <c r="F156" s="198" t="s">
        <v>2161</v>
      </c>
      <c r="G156" s="199" t="s">
        <v>484</v>
      </c>
      <c r="H156" s="200">
        <v>20</v>
      </c>
      <c r="I156" s="201"/>
      <c r="J156" s="200">
        <f t="shared" si="0"/>
        <v>0</v>
      </c>
      <c r="K156" s="198" t="s">
        <v>0</v>
      </c>
      <c r="L156" s="202"/>
      <c r="M156" s="203" t="s">
        <v>0</v>
      </c>
      <c r="N156" s="204" t="s">
        <v>39</v>
      </c>
      <c r="O156" s="55"/>
      <c r="P156" s="167">
        <f t="shared" si="1"/>
        <v>0</v>
      </c>
      <c r="Q156" s="167">
        <v>0</v>
      </c>
      <c r="R156" s="167">
        <f t="shared" si="2"/>
        <v>0</v>
      </c>
      <c r="S156" s="167">
        <v>0</v>
      </c>
      <c r="T156" s="168">
        <f t="shared" si="3"/>
        <v>0</v>
      </c>
      <c r="AR156" s="169" t="s">
        <v>1691</v>
      </c>
      <c r="AT156" s="169" t="s">
        <v>301</v>
      </c>
      <c r="AU156" s="169" t="s">
        <v>88</v>
      </c>
      <c r="AY156" s="17" t="s">
        <v>222</v>
      </c>
      <c r="BE156" s="170">
        <f t="shared" si="4"/>
        <v>0</v>
      </c>
      <c r="BF156" s="170">
        <f t="shared" si="5"/>
        <v>0</v>
      </c>
      <c r="BG156" s="170">
        <f t="shared" si="6"/>
        <v>0</v>
      </c>
      <c r="BH156" s="170">
        <f t="shared" si="7"/>
        <v>0</v>
      </c>
      <c r="BI156" s="170">
        <f t="shared" si="8"/>
        <v>0</v>
      </c>
      <c r="BJ156" s="17" t="s">
        <v>88</v>
      </c>
      <c r="BK156" s="171">
        <f t="shared" si="9"/>
        <v>0</v>
      </c>
      <c r="BL156" s="17" t="s">
        <v>605</v>
      </c>
      <c r="BM156" s="169" t="s">
        <v>455</v>
      </c>
    </row>
    <row r="157" spans="2:65" s="1" customFormat="1" ht="24" customHeight="1">
      <c r="B157" s="158"/>
      <c r="C157" s="159" t="s">
        <v>334</v>
      </c>
      <c r="D157" s="159" t="s">
        <v>224</v>
      </c>
      <c r="E157" s="160" t="s">
        <v>2232</v>
      </c>
      <c r="F157" s="161" t="s">
        <v>2233</v>
      </c>
      <c r="G157" s="162" t="s">
        <v>484</v>
      </c>
      <c r="H157" s="163">
        <v>55</v>
      </c>
      <c r="I157" s="164"/>
      <c r="J157" s="163">
        <f t="shared" si="0"/>
        <v>0</v>
      </c>
      <c r="K157" s="161" t="s">
        <v>0</v>
      </c>
      <c r="L157" s="32"/>
      <c r="M157" s="165" t="s">
        <v>0</v>
      </c>
      <c r="N157" s="166" t="s">
        <v>39</v>
      </c>
      <c r="O157" s="55"/>
      <c r="P157" s="167">
        <f t="shared" si="1"/>
        <v>0</v>
      </c>
      <c r="Q157" s="167">
        <v>0</v>
      </c>
      <c r="R157" s="167">
        <f t="shared" si="2"/>
        <v>0</v>
      </c>
      <c r="S157" s="167">
        <v>0</v>
      </c>
      <c r="T157" s="168">
        <f t="shared" si="3"/>
        <v>0</v>
      </c>
      <c r="AR157" s="169" t="s">
        <v>605</v>
      </c>
      <c r="AT157" s="169" t="s">
        <v>224</v>
      </c>
      <c r="AU157" s="169" t="s">
        <v>88</v>
      </c>
      <c r="AY157" s="17" t="s">
        <v>222</v>
      </c>
      <c r="BE157" s="170">
        <f t="shared" si="4"/>
        <v>0</v>
      </c>
      <c r="BF157" s="170">
        <f t="shared" si="5"/>
        <v>0</v>
      </c>
      <c r="BG157" s="170">
        <f t="shared" si="6"/>
        <v>0</v>
      </c>
      <c r="BH157" s="170">
        <f t="shared" si="7"/>
        <v>0</v>
      </c>
      <c r="BI157" s="170">
        <f t="shared" si="8"/>
        <v>0</v>
      </c>
      <c r="BJ157" s="17" t="s">
        <v>88</v>
      </c>
      <c r="BK157" s="171">
        <f t="shared" si="9"/>
        <v>0</v>
      </c>
      <c r="BL157" s="17" t="s">
        <v>605</v>
      </c>
      <c r="BM157" s="169" t="s">
        <v>464</v>
      </c>
    </row>
    <row r="158" spans="2:65" s="1" customFormat="1" ht="16.5" customHeight="1">
      <c r="B158" s="158"/>
      <c r="C158" s="196" t="s">
        <v>340</v>
      </c>
      <c r="D158" s="196" t="s">
        <v>301</v>
      </c>
      <c r="E158" s="197" t="s">
        <v>2234</v>
      </c>
      <c r="F158" s="198" t="s">
        <v>2235</v>
      </c>
      <c r="G158" s="199" t="s">
        <v>484</v>
      </c>
      <c r="H158" s="200">
        <v>55</v>
      </c>
      <c r="I158" s="201"/>
      <c r="J158" s="200">
        <f t="shared" si="0"/>
        <v>0</v>
      </c>
      <c r="K158" s="198" t="s">
        <v>0</v>
      </c>
      <c r="L158" s="202"/>
      <c r="M158" s="203" t="s">
        <v>0</v>
      </c>
      <c r="N158" s="204" t="s">
        <v>39</v>
      </c>
      <c r="O158" s="55"/>
      <c r="P158" s="167">
        <f t="shared" si="1"/>
        <v>0</v>
      </c>
      <c r="Q158" s="167">
        <v>0</v>
      </c>
      <c r="R158" s="167">
        <f t="shared" si="2"/>
        <v>0</v>
      </c>
      <c r="S158" s="167">
        <v>0</v>
      </c>
      <c r="T158" s="168">
        <f t="shared" si="3"/>
        <v>0</v>
      </c>
      <c r="AR158" s="169" t="s">
        <v>1691</v>
      </c>
      <c r="AT158" s="169" t="s">
        <v>301</v>
      </c>
      <c r="AU158" s="169" t="s">
        <v>88</v>
      </c>
      <c r="AY158" s="17" t="s">
        <v>222</v>
      </c>
      <c r="BE158" s="170">
        <f t="shared" si="4"/>
        <v>0</v>
      </c>
      <c r="BF158" s="170">
        <f t="shared" si="5"/>
        <v>0</v>
      </c>
      <c r="BG158" s="170">
        <f t="shared" si="6"/>
        <v>0</v>
      </c>
      <c r="BH158" s="170">
        <f t="shared" si="7"/>
        <v>0</v>
      </c>
      <c r="BI158" s="170">
        <f t="shared" si="8"/>
        <v>0</v>
      </c>
      <c r="BJ158" s="17" t="s">
        <v>88</v>
      </c>
      <c r="BK158" s="171">
        <f t="shared" si="9"/>
        <v>0</v>
      </c>
      <c r="BL158" s="17" t="s">
        <v>605</v>
      </c>
      <c r="BM158" s="169" t="s">
        <v>474</v>
      </c>
    </row>
    <row r="159" spans="2:65" s="1" customFormat="1" ht="24" customHeight="1">
      <c r="B159" s="158"/>
      <c r="C159" s="159" t="s">
        <v>348</v>
      </c>
      <c r="D159" s="159" t="s">
        <v>224</v>
      </c>
      <c r="E159" s="160" t="s">
        <v>2236</v>
      </c>
      <c r="F159" s="161" t="s">
        <v>2237</v>
      </c>
      <c r="G159" s="162" t="s">
        <v>484</v>
      </c>
      <c r="H159" s="163">
        <v>25</v>
      </c>
      <c r="I159" s="164"/>
      <c r="J159" s="163">
        <f t="shared" si="0"/>
        <v>0</v>
      </c>
      <c r="K159" s="161" t="s">
        <v>0</v>
      </c>
      <c r="L159" s="32"/>
      <c r="M159" s="165" t="s">
        <v>0</v>
      </c>
      <c r="N159" s="166" t="s">
        <v>39</v>
      </c>
      <c r="O159" s="55"/>
      <c r="P159" s="167">
        <f t="shared" si="1"/>
        <v>0</v>
      </c>
      <c r="Q159" s="167">
        <v>0</v>
      </c>
      <c r="R159" s="167">
        <f t="shared" si="2"/>
        <v>0</v>
      </c>
      <c r="S159" s="167">
        <v>0</v>
      </c>
      <c r="T159" s="168">
        <f t="shared" si="3"/>
        <v>0</v>
      </c>
      <c r="AR159" s="169" t="s">
        <v>605</v>
      </c>
      <c r="AT159" s="169" t="s">
        <v>224</v>
      </c>
      <c r="AU159" s="169" t="s">
        <v>88</v>
      </c>
      <c r="AY159" s="17" t="s">
        <v>222</v>
      </c>
      <c r="BE159" s="170">
        <f t="shared" si="4"/>
        <v>0</v>
      </c>
      <c r="BF159" s="170">
        <f t="shared" si="5"/>
        <v>0</v>
      </c>
      <c r="BG159" s="170">
        <f t="shared" si="6"/>
        <v>0</v>
      </c>
      <c r="BH159" s="170">
        <f t="shared" si="7"/>
        <v>0</v>
      </c>
      <c r="BI159" s="170">
        <f t="shared" si="8"/>
        <v>0</v>
      </c>
      <c r="BJ159" s="17" t="s">
        <v>88</v>
      </c>
      <c r="BK159" s="171">
        <f t="shared" si="9"/>
        <v>0</v>
      </c>
      <c r="BL159" s="17" t="s">
        <v>605</v>
      </c>
      <c r="BM159" s="169" t="s">
        <v>492</v>
      </c>
    </row>
    <row r="160" spans="2:65" s="1" customFormat="1" ht="16.5" customHeight="1">
      <c r="B160" s="158"/>
      <c r="C160" s="196" t="s">
        <v>354</v>
      </c>
      <c r="D160" s="196" t="s">
        <v>301</v>
      </c>
      <c r="E160" s="197" t="s">
        <v>2238</v>
      </c>
      <c r="F160" s="198" t="s">
        <v>2239</v>
      </c>
      <c r="G160" s="199" t="s">
        <v>484</v>
      </c>
      <c r="H160" s="200">
        <v>25</v>
      </c>
      <c r="I160" s="201"/>
      <c r="J160" s="200">
        <f t="shared" si="0"/>
        <v>0</v>
      </c>
      <c r="K160" s="198" t="s">
        <v>0</v>
      </c>
      <c r="L160" s="202"/>
      <c r="M160" s="203" t="s">
        <v>0</v>
      </c>
      <c r="N160" s="204" t="s">
        <v>39</v>
      </c>
      <c r="O160" s="55"/>
      <c r="P160" s="167">
        <f t="shared" si="1"/>
        <v>0</v>
      </c>
      <c r="Q160" s="167">
        <v>0</v>
      </c>
      <c r="R160" s="167">
        <f t="shared" si="2"/>
        <v>0</v>
      </c>
      <c r="S160" s="167">
        <v>0</v>
      </c>
      <c r="T160" s="168">
        <f t="shared" si="3"/>
        <v>0</v>
      </c>
      <c r="AR160" s="169" t="s">
        <v>1691</v>
      </c>
      <c r="AT160" s="169" t="s">
        <v>301</v>
      </c>
      <c r="AU160" s="169" t="s">
        <v>88</v>
      </c>
      <c r="AY160" s="17" t="s">
        <v>222</v>
      </c>
      <c r="BE160" s="170">
        <f t="shared" si="4"/>
        <v>0</v>
      </c>
      <c r="BF160" s="170">
        <f t="shared" si="5"/>
        <v>0</v>
      </c>
      <c r="BG160" s="170">
        <f t="shared" si="6"/>
        <v>0</v>
      </c>
      <c r="BH160" s="170">
        <f t="shared" si="7"/>
        <v>0</v>
      </c>
      <c r="BI160" s="170">
        <f t="shared" si="8"/>
        <v>0</v>
      </c>
      <c r="BJ160" s="17" t="s">
        <v>88</v>
      </c>
      <c r="BK160" s="171">
        <f t="shared" si="9"/>
        <v>0</v>
      </c>
      <c r="BL160" s="17" t="s">
        <v>605</v>
      </c>
      <c r="BM160" s="169" t="s">
        <v>505</v>
      </c>
    </row>
    <row r="161" spans="2:65" s="1" customFormat="1" ht="24" customHeight="1">
      <c r="B161" s="158"/>
      <c r="C161" s="159" t="s">
        <v>364</v>
      </c>
      <c r="D161" s="159" t="s">
        <v>224</v>
      </c>
      <c r="E161" s="160" t="s">
        <v>2240</v>
      </c>
      <c r="F161" s="161" t="s">
        <v>2241</v>
      </c>
      <c r="G161" s="162" t="s">
        <v>484</v>
      </c>
      <c r="H161" s="163">
        <v>10</v>
      </c>
      <c r="I161" s="164"/>
      <c r="J161" s="163">
        <f t="shared" si="0"/>
        <v>0</v>
      </c>
      <c r="K161" s="161" t="s">
        <v>0</v>
      </c>
      <c r="L161" s="32"/>
      <c r="M161" s="165" t="s">
        <v>0</v>
      </c>
      <c r="N161" s="166" t="s">
        <v>39</v>
      </c>
      <c r="O161" s="55"/>
      <c r="P161" s="167">
        <f t="shared" si="1"/>
        <v>0</v>
      </c>
      <c r="Q161" s="167">
        <v>0</v>
      </c>
      <c r="R161" s="167">
        <f t="shared" si="2"/>
        <v>0</v>
      </c>
      <c r="S161" s="167">
        <v>0</v>
      </c>
      <c r="T161" s="168">
        <f t="shared" si="3"/>
        <v>0</v>
      </c>
      <c r="AR161" s="169" t="s">
        <v>605</v>
      </c>
      <c r="AT161" s="169" t="s">
        <v>224</v>
      </c>
      <c r="AU161" s="169" t="s">
        <v>88</v>
      </c>
      <c r="AY161" s="17" t="s">
        <v>222</v>
      </c>
      <c r="BE161" s="170">
        <f t="shared" si="4"/>
        <v>0</v>
      </c>
      <c r="BF161" s="170">
        <f t="shared" si="5"/>
        <v>0</v>
      </c>
      <c r="BG161" s="170">
        <f t="shared" si="6"/>
        <v>0</v>
      </c>
      <c r="BH161" s="170">
        <f t="shared" si="7"/>
        <v>0</v>
      </c>
      <c r="BI161" s="170">
        <f t="shared" si="8"/>
        <v>0</v>
      </c>
      <c r="BJ161" s="17" t="s">
        <v>88</v>
      </c>
      <c r="BK161" s="171">
        <f t="shared" si="9"/>
        <v>0</v>
      </c>
      <c r="BL161" s="17" t="s">
        <v>605</v>
      </c>
      <c r="BM161" s="169" t="s">
        <v>518</v>
      </c>
    </row>
    <row r="162" spans="2:65" s="1" customFormat="1" ht="16.5" customHeight="1">
      <c r="B162" s="158"/>
      <c r="C162" s="196" t="s">
        <v>370</v>
      </c>
      <c r="D162" s="196" t="s">
        <v>301</v>
      </c>
      <c r="E162" s="197" t="s">
        <v>2242</v>
      </c>
      <c r="F162" s="198" t="s">
        <v>2243</v>
      </c>
      <c r="G162" s="199" t="s">
        <v>484</v>
      </c>
      <c r="H162" s="200">
        <v>10</v>
      </c>
      <c r="I162" s="201"/>
      <c r="J162" s="200">
        <f t="shared" si="0"/>
        <v>0</v>
      </c>
      <c r="K162" s="198" t="s">
        <v>0</v>
      </c>
      <c r="L162" s="202"/>
      <c r="M162" s="203" t="s">
        <v>0</v>
      </c>
      <c r="N162" s="204" t="s">
        <v>39</v>
      </c>
      <c r="O162" s="55"/>
      <c r="P162" s="167">
        <f t="shared" si="1"/>
        <v>0</v>
      </c>
      <c r="Q162" s="167">
        <v>0</v>
      </c>
      <c r="R162" s="167">
        <f t="shared" si="2"/>
        <v>0</v>
      </c>
      <c r="S162" s="167">
        <v>0</v>
      </c>
      <c r="T162" s="168">
        <f t="shared" si="3"/>
        <v>0</v>
      </c>
      <c r="AR162" s="169" t="s">
        <v>1691</v>
      </c>
      <c r="AT162" s="169" t="s">
        <v>301</v>
      </c>
      <c r="AU162" s="169" t="s">
        <v>88</v>
      </c>
      <c r="AY162" s="17" t="s">
        <v>222</v>
      </c>
      <c r="BE162" s="170">
        <f t="shared" si="4"/>
        <v>0</v>
      </c>
      <c r="BF162" s="170">
        <f t="shared" si="5"/>
        <v>0</v>
      </c>
      <c r="BG162" s="170">
        <f t="shared" si="6"/>
        <v>0</v>
      </c>
      <c r="BH162" s="170">
        <f t="shared" si="7"/>
        <v>0</v>
      </c>
      <c r="BI162" s="170">
        <f t="shared" si="8"/>
        <v>0</v>
      </c>
      <c r="BJ162" s="17" t="s">
        <v>88</v>
      </c>
      <c r="BK162" s="171">
        <f t="shared" si="9"/>
        <v>0</v>
      </c>
      <c r="BL162" s="17" t="s">
        <v>605</v>
      </c>
      <c r="BM162" s="169" t="s">
        <v>531</v>
      </c>
    </row>
    <row r="163" spans="2:65" s="1" customFormat="1" ht="16.5" customHeight="1">
      <c r="B163" s="158"/>
      <c r="C163" s="159" t="s">
        <v>383</v>
      </c>
      <c r="D163" s="159" t="s">
        <v>224</v>
      </c>
      <c r="E163" s="160" t="s">
        <v>2244</v>
      </c>
      <c r="F163" s="161" t="s">
        <v>2245</v>
      </c>
      <c r="G163" s="162" t="s">
        <v>400</v>
      </c>
      <c r="H163" s="163">
        <v>44</v>
      </c>
      <c r="I163" s="164"/>
      <c r="J163" s="163">
        <f t="shared" si="0"/>
        <v>0</v>
      </c>
      <c r="K163" s="161" t="s">
        <v>0</v>
      </c>
      <c r="L163" s="32"/>
      <c r="M163" s="165" t="s">
        <v>0</v>
      </c>
      <c r="N163" s="166" t="s">
        <v>39</v>
      </c>
      <c r="O163" s="55"/>
      <c r="P163" s="167">
        <f t="shared" si="1"/>
        <v>0</v>
      </c>
      <c r="Q163" s="167">
        <v>0</v>
      </c>
      <c r="R163" s="167">
        <f t="shared" si="2"/>
        <v>0</v>
      </c>
      <c r="S163" s="167">
        <v>0</v>
      </c>
      <c r="T163" s="168">
        <f t="shared" si="3"/>
        <v>0</v>
      </c>
      <c r="AR163" s="169" t="s">
        <v>605</v>
      </c>
      <c r="AT163" s="169" t="s">
        <v>224</v>
      </c>
      <c r="AU163" s="169" t="s">
        <v>88</v>
      </c>
      <c r="AY163" s="17" t="s">
        <v>222</v>
      </c>
      <c r="BE163" s="170">
        <f t="shared" si="4"/>
        <v>0</v>
      </c>
      <c r="BF163" s="170">
        <f t="shared" si="5"/>
        <v>0</v>
      </c>
      <c r="BG163" s="170">
        <f t="shared" si="6"/>
        <v>0</v>
      </c>
      <c r="BH163" s="170">
        <f t="shared" si="7"/>
        <v>0</v>
      </c>
      <c r="BI163" s="170">
        <f t="shared" si="8"/>
        <v>0</v>
      </c>
      <c r="BJ163" s="17" t="s">
        <v>88</v>
      </c>
      <c r="BK163" s="171">
        <f t="shared" si="9"/>
        <v>0</v>
      </c>
      <c r="BL163" s="17" t="s">
        <v>605</v>
      </c>
      <c r="BM163" s="169" t="s">
        <v>540</v>
      </c>
    </row>
    <row r="164" spans="2:65" s="1" customFormat="1" ht="24" customHeight="1">
      <c r="B164" s="158"/>
      <c r="C164" s="196" t="s">
        <v>387</v>
      </c>
      <c r="D164" s="196" t="s">
        <v>301</v>
      </c>
      <c r="E164" s="197" t="s">
        <v>2246</v>
      </c>
      <c r="F164" s="198" t="s">
        <v>2247</v>
      </c>
      <c r="G164" s="199" t="s">
        <v>400</v>
      </c>
      <c r="H164" s="200">
        <v>44</v>
      </c>
      <c r="I164" s="201"/>
      <c r="J164" s="200">
        <f t="shared" si="0"/>
        <v>0</v>
      </c>
      <c r="K164" s="198" t="s">
        <v>0</v>
      </c>
      <c r="L164" s="202"/>
      <c r="M164" s="203" t="s">
        <v>0</v>
      </c>
      <c r="N164" s="204" t="s">
        <v>39</v>
      </c>
      <c r="O164" s="55"/>
      <c r="P164" s="167">
        <f t="shared" si="1"/>
        <v>0</v>
      </c>
      <c r="Q164" s="167">
        <v>0</v>
      </c>
      <c r="R164" s="167">
        <f t="shared" si="2"/>
        <v>0</v>
      </c>
      <c r="S164" s="167">
        <v>0</v>
      </c>
      <c r="T164" s="168">
        <f t="shared" si="3"/>
        <v>0</v>
      </c>
      <c r="AR164" s="169" t="s">
        <v>1691</v>
      </c>
      <c r="AT164" s="169" t="s">
        <v>301</v>
      </c>
      <c r="AU164" s="169" t="s">
        <v>88</v>
      </c>
      <c r="AY164" s="17" t="s">
        <v>222</v>
      </c>
      <c r="BE164" s="170">
        <f t="shared" si="4"/>
        <v>0</v>
      </c>
      <c r="BF164" s="170">
        <f t="shared" si="5"/>
        <v>0</v>
      </c>
      <c r="BG164" s="170">
        <f t="shared" si="6"/>
        <v>0</v>
      </c>
      <c r="BH164" s="170">
        <f t="shared" si="7"/>
        <v>0</v>
      </c>
      <c r="BI164" s="170">
        <f t="shared" si="8"/>
        <v>0</v>
      </c>
      <c r="BJ164" s="17" t="s">
        <v>88</v>
      </c>
      <c r="BK164" s="171">
        <f t="shared" si="9"/>
        <v>0</v>
      </c>
      <c r="BL164" s="17" t="s">
        <v>605</v>
      </c>
      <c r="BM164" s="169" t="s">
        <v>560</v>
      </c>
    </row>
    <row r="165" spans="2:65" s="1" customFormat="1" ht="16.5" customHeight="1">
      <c r="B165" s="158"/>
      <c r="C165" s="159" t="s">
        <v>392</v>
      </c>
      <c r="D165" s="159" t="s">
        <v>224</v>
      </c>
      <c r="E165" s="160" t="s">
        <v>2248</v>
      </c>
      <c r="F165" s="161" t="s">
        <v>2249</v>
      </c>
      <c r="G165" s="162" t="s">
        <v>400</v>
      </c>
      <c r="H165" s="163">
        <v>5</v>
      </c>
      <c r="I165" s="164"/>
      <c r="J165" s="163">
        <f t="shared" si="0"/>
        <v>0</v>
      </c>
      <c r="K165" s="161" t="s">
        <v>0</v>
      </c>
      <c r="L165" s="32"/>
      <c r="M165" s="165" t="s">
        <v>0</v>
      </c>
      <c r="N165" s="166" t="s">
        <v>39</v>
      </c>
      <c r="O165" s="55"/>
      <c r="P165" s="167">
        <f t="shared" si="1"/>
        <v>0</v>
      </c>
      <c r="Q165" s="167">
        <v>0</v>
      </c>
      <c r="R165" s="167">
        <f t="shared" si="2"/>
        <v>0</v>
      </c>
      <c r="S165" s="167">
        <v>0</v>
      </c>
      <c r="T165" s="168">
        <f t="shared" si="3"/>
        <v>0</v>
      </c>
      <c r="AR165" s="169" t="s">
        <v>605</v>
      </c>
      <c r="AT165" s="169" t="s">
        <v>224</v>
      </c>
      <c r="AU165" s="169" t="s">
        <v>88</v>
      </c>
      <c r="AY165" s="17" t="s">
        <v>222</v>
      </c>
      <c r="BE165" s="170">
        <f t="shared" si="4"/>
        <v>0</v>
      </c>
      <c r="BF165" s="170">
        <f t="shared" si="5"/>
        <v>0</v>
      </c>
      <c r="BG165" s="170">
        <f t="shared" si="6"/>
        <v>0</v>
      </c>
      <c r="BH165" s="170">
        <f t="shared" si="7"/>
        <v>0</v>
      </c>
      <c r="BI165" s="170">
        <f t="shared" si="8"/>
        <v>0</v>
      </c>
      <c r="BJ165" s="17" t="s">
        <v>88</v>
      </c>
      <c r="BK165" s="171">
        <f t="shared" si="9"/>
        <v>0</v>
      </c>
      <c r="BL165" s="17" t="s">
        <v>605</v>
      </c>
      <c r="BM165" s="169" t="s">
        <v>573</v>
      </c>
    </row>
    <row r="166" spans="2:65" s="1" customFormat="1" ht="24" customHeight="1">
      <c r="B166" s="158"/>
      <c r="C166" s="196" t="s">
        <v>397</v>
      </c>
      <c r="D166" s="196" t="s">
        <v>301</v>
      </c>
      <c r="E166" s="197" t="s">
        <v>2250</v>
      </c>
      <c r="F166" s="198" t="s">
        <v>2251</v>
      </c>
      <c r="G166" s="199" t="s">
        <v>400</v>
      </c>
      <c r="H166" s="200">
        <v>5</v>
      </c>
      <c r="I166" s="201"/>
      <c r="J166" s="200">
        <f t="shared" si="0"/>
        <v>0</v>
      </c>
      <c r="K166" s="198" t="s">
        <v>0</v>
      </c>
      <c r="L166" s="202"/>
      <c r="M166" s="203" t="s">
        <v>0</v>
      </c>
      <c r="N166" s="204" t="s">
        <v>39</v>
      </c>
      <c r="O166" s="55"/>
      <c r="P166" s="167">
        <f t="shared" si="1"/>
        <v>0</v>
      </c>
      <c r="Q166" s="167">
        <v>0</v>
      </c>
      <c r="R166" s="167">
        <f t="shared" si="2"/>
        <v>0</v>
      </c>
      <c r="S166" s="167">
        <v>0</v>
      </c>
      <c r="T166" s="168">
        <f t="shared" si="3"/>
        <v>0</v>
      </c>
      <c r="AR166" s="169" t="s">
        <v>1691</v>
      </c>
      <c r="AT166" s="169" t="s">
        <v>301</v>
      </c>
      <c r="AU166" s="169" t="s">
        <v>88</v>
      </c>
      <c r="AY166" s="17" t="s">
        <v>222</v>
      </c>
      <c r="BE166" s="170">
        <f t="shared" si="4"/>
        <v>0</v>
      </c>
      <c r="BF166" s="170">
        <f t="shared" si="5"/>
        <v>0</v>
      </c>
      <c r="BG166" s="170">
        <f t="shared" si="6"/>
        <v>0</v>
      </c>
      <c r="BH166" s="170">
        <f t="shared" si="7"/>
        <v>0</v>
      </c>
      <c r="BI166" s="170">
        <f t="shared" si="8"/>
        <v>0</v>
      </c>
      <c r="BJ166" s="17" t="s">
        <v>88</v>
      </c>
      <c r="BK166" s="171">
        <f t="shared" si="9"/>
        <v>0</v>
      </c>
      <c r="BL166" s="17" t="s">
        <v>605</v>
      </c>
      <c r="BM166" s="169" t="s">
        <v>584</v>
      </c>
    </row>
    <row r="167" spans="2:65" s="1" customFormat="1" ht="24" customHeight="1">
      <c r="B167" s="158"/>
      <c r="C167" s="159" t="s">
        <v>402</v>
      </c>
      <c r="D167" s="159" t="s">
        <v>224</v>
      </c>
      <c r="E167" s="160" t="s">
        <v>2252</v>
      </c>
      <c r="F167" s="161" t="s">
        <v>2253</v>
      </c>
      <c r="G167" s="162" t="s">
        <v>400</v>
      </c>
      <c r="H167" s="163">
        <v>10</v>
      </c>
      <c r="I167" s="164"/>
      <c r="J167" s="163">
        <f t="shared" si="0"/>
        <v>0</v>
      </c>
      <c r="K167" s="161" t="s">
        <v>0</v>
      </c>
      <c r="L167" s="32"/>
      <c r="M167" s="165" t="s">
        <v>0</v>
      </c>
      <c r="N167" s="166" t="s">
        <v>39</v>
      </c>
      <c r="O167" s="55"/>
      <c r="P167" s="167">
        <f t="shared" si="1"/>
        <v>0</v>
      </c>
      <c r="Q167" s="167">
        <v>0</v>
      </c>
      <c r="R167" s="167">
        <f t="shared" si="2"/>
        <v>0</v>
      </c>
      <c r="S167" s="167">
        <v>0</v>
      </c>
      <c r="T167" s="168">
        <f t="shared" si="3"/>
        <v>0</v>
      </c>
      <c r="AR167" s="169" t="s">
        <v>605</v>
      </c>
      <c r="AT167" s="169" t="s">
        <v>224</v>
      </c>
      <c r="AU167" s="169" t="s">
        <v>88</v>
      </c>
      <c r="AY167" s="17" t="s">
        <v>222</v>
      </c>
      <c r="BE167" s="170">
        <f t="shared" si="4"/>
        <v>0</v>
      </c>
      <c r="BF167" s="170">
        <f t="shared" si="5"/>
        <v>0</v>
      </c>
      <c r="BG167" s="170">
        <f t="shared" si="6"/>
        <v>0</v>
      </c>
      <c r="BH167" s="170">
        <f t="shared" si="7"/>
        <v>0</v>
      </c>
      <c r="BI167" s="170">
        <f t="shared" si="8"/>
        <v>0</v>
      </c>
      <c r="BJ167" s="17" t="s">
        <v>88</v>
      </c>
      <c r="BK167" s="171">
        <f t="shared" si="9"/>
        <v>0</v>
      </c>
      <c r="BL167" s="17" t="s">
        <v>605</v>
      </c>
      <c r="BM167" s="169" t="s">
        <v>594</v>
      </c>
    </row>
    <row r="168" spans="2:65" s="1" customFormat="1" ht="16.5" customHeight="1">
      <c r="B168" s="158"/>
      <c r="C168" s="196" t="s">
        <v>407</v>
      </c>
      <c r="D168" s="196" t="s">
        <v>301</v>
      </c>
      <c r="E168" s="197" t="s">
        <v>2254</v>
      </c>
      <c r="F168" s="198" t="s">
        <v>2255</v>
      </c>
      <c r="G168" s="199" t="s">
        <v>400</v>
      </c>
      <c r="H168" s="200">
        <v>8</v>
      </c>
      <c r="I168" s="201"/>
      <c r="J168" s="200">
        <f t="shared" si="0"/>
        <v>0</v>
      </c>
      <c r="K168" s="198" t="s">
        <v>0</v>
      </c>
      <c r="L168" s="202"/>
      <c r="M168" s="203" t="s">
        <v>0</v>
      </c>
      <c r="N168" s="204" t="s">
        <v>39</v>
      </c>
      <c r="O168" s="55"/>
      <c r="P168" s="167">
        <f t="shared" si="1"/>
        <v>0</v>
      </c>
      <c r="Q168" s="167">
        <v>0</v>
      </c>
      <c r="R168" s="167">
        <f t="shared" si="2"/>
        <v>0</v>
      </c>
      <c r="S168" s="167">
        <v>0</v>
      </c>
      <c r="T168" s="168">
        <f t="shared" si="3"/>
        <v>0</v>
      </c>
      <c r="AR168" s="169" t="s">
        <v>1691</v>
      </c>
      <c r="AT168" s="169" t="s">
        <v>301</v>
      </c>
      <c r="AU168" s="169" t="s">
        <v>88</v>
      </c>
      <c r="AY168" s="17" t="s">
        <v>222</v>
      </c>
      <c r="BE168" s="170">
        <f t="shared" si="4"/>
        <v>0</v>
      </c>
      <c r="BF168" s="170">
        <f t="shared" si="5"/>
        <v>0</v>
      </c>
      <c r="BG168" s="170">
        <f t="shared" si="6"/>
        <v>0</v>
      </c>
      <c r="BH168" s="170">
        <f t="shared" si="7"/>
        <v>0</v>
      </c>
      <c r="BI168" s="170">
        <f t="shared" si="8"/>
        <v>0</v>
      </c>
      <c r="BJ168" s="17" t="s">
        <v>88</v>
      </c>
      <c r="BK168" s="171">
        <f t="shared" si="9"/>
        <v>0</v>
      </c>
      <c r="BL168" s="17" t="s">
        <v>605</v>
      </c>
      <c r="BM168" s="169" t="s">
        <v>605</v>
      </c>
    </row>
    <row r="169" spans="2:65" s="1" customFormat="1" ht="16.5" customHeight="1">
      <c r="B169" s="158"/>
      <c r="C169" s="196" t="s">
        <v>413</v>
      </c>
      <c r="D169" s="196" t="s">
        <v>301</v>
      </c>
      <c r="E169" s="197" t="s">
        <v>2256</v>
      </c>
      <c r="F169" s="198" t="s">
        <v>2257</v>
      </c>
      <c r="G169" s="199" t="s">
        <v>400</v>
      </c>
      <c r="H169" s="200">
        <v>2</v>
      </c>
      <c r="I169" s="201"/>
      <c r="J169" s="200">
        <f t="shared" si="0"/>
        <v>0</v>
      </c>
      <c r="K169" s="198" t="s">
        <v>0</v>
      </c>
      <c r="L169" s="202"/>
      <c r="M169" s="203" t="s">
        <v>0</v>
      </c>
      <c r="N169" s="204" t="s">
        <v>39</v>
      </c>
      <c r="O169" s="55"/>
      <c r="P169" s="167">
        <f t="shared" si="1"/>
        <v>0</v>
      </c>
      <c r="Q169" s="167">
        <v>0</v>
      </c>
      <c r="R169" s="167">
        <f t="shared" si="2"/>
        <v>0</v>
      </c>
      <c r="S169" s="167">
        <v>0</v>
      </c>
      <c r="T169" s="168">
        <f t="shared" si="3"/>
        <v>0</v>
      </c>
      <c r="AR169" s="169" t="s">
        <v>1691</v>
      </c>
      <c r="AT169" s="169" t="s">
        <v>301</v>
      </c>
      <c r="AU169" s="169" t="s">
        <v>88</v>
      </c>
      <c r="AY169" s="17" t="s">
        <v>222</v>
      </c>
      <c r="BE169" s="170">
        <f t="shared" si="4"/>
        <v>0</v>
      </c>
      <c r="BF169" s="170">
        <f t="shared" si="5"/>
        <v>0</v>
      </c>
      <c r="BG169" s="170">
        <f t="shared" si="6"/>
        <v>0</v>
      </c>
      <c r="BH169" s="170">
        <f t="shared" si="7"/>
        <v>0</v>
      </c>
      <c r="BI169" s="170">
        <f t="shared" si="8"/>
        <v>0</v>
      </c>
      <c r="BJ169" s="17" t="s">
        <v>88</v>
      </c>
      <c r="BK169" s="171">
        <f t="shared" si="9"/>
        <v>0</v>
      </c>
      <c r="BL169" s="17" t="s">
        <v>605</v>
      </c>
      <c r="BM169" s="169" t="s">
        <v>615</v>
      </c>
    </row>
    <row r="170" spans="2:65" s="1" customFormat="1" ht="24" customHeight="1">
      <c r="B170" s="158"/>
      <c r="C170" s="159" t="s">
        <v>419</v>
      </c>
      <c r="D170" s="159" t="s">
        <v>224</v>
      </c>
      <c r="E170" s="160" t="s">
        <v>2258</v>
      </c>
      <c r="F170" s="161" t="s">
        <v>2259</v>
      </c>
      <c r="G170" s="162" t="s">
        <v>400</v>
      </c>
      <c r="H170" s="163">
        <v>8</v>
      </c>
      <c r="I170" s="164"/>
      <c r="J170" s="163">
        <f t="shared" si="0"/>
        <v>0</v>
      </c>
      <c r="K170" s="161" t="s">
        <v>0</v>
      </c>
      <c r="L170" s="32"/>
      <c r="M170" s="165" t="s">
        <v>0</v>
      </c>
      <c r="N170" s="166" t="s">
        <v>39</v>
      </c>
      <c r="O170" s="55"/>
      <c r="P170" s="167">
        <f t="shared" si="1"/>
        <v>0</v>
      </c>
      <c r="Q170" s="167">
        <v>0</v>
      </c>
      <c r="R170" s="167">
        <f t="shared" si="2"/>
        <v>0</v>
      </c>
      <c r="S170" s="167">
        <v>0</v>
      </c>
      <c r="T170" s="168">
        <f t="shared" si="3"/>
        <v>0</v>
      </c>
      <c r="AR170" s="169" t="s">
        <v>605</v>
      </c>
      <c r="AT170" s="169" t="s">
        <v>224</v>
      </c>
      <c r="AU170" s="169" t="s">
        <v>88</v>
      </c>
      <c r="AY170" s="17" t="s">
        <v>222</v>
      </c>
      <c r="BE170" s="170">
        <f t="shared" si="4"/>
        <v>0</v>
      </c>
      <c r="BF170" s="170">
        <f t="shared" si="5"/>
        <v>0</v>
      </c>
      <c r="BG170" s="170">
        <f t="shared" si="6"/>
        <v>0</v>
      </c>
      <c r="BH170" s="170">
        <f t="shared" si="7"/>
        <v>0</v>
      </c>
      <c r="BI170" s="170">
        <f t="shared" si="8"/>
        <v>0</v>
      </c>
      <c r="BJ170" s="17" t="s">
        <v>88</v>
      </c>
      <c r="BK170" s="171">
        <f t="shared" si="9"/>
        <v>0</v>
      </c>
      <c r="BL170" s="17" t="s">
        <v>605</v>
      </c>
      <c r="BM170" s="169" t="s">
        <v>637</v>
      </c>
    </row>
    <row r="171" spans="2:65" s="1" customFormat="1" ht="16.5" customHeight="1">
      <c r="B171" s="158"/>
      <c r="C171" s="196" t="s">
        <v>425</v>
      </c>
      <c r="D171" s="196" t="s">
        <v>301</v>
      </c>
      <c r="E171" s="197" t="s">
        <v>2260</v>
      </c>
      <c r="F171" s="198" t="s">
        <v>2261</v>
      </c>
      <c r="G171" s="199" t="s">
        <v>400</v>
      </c>
      <c r="H171" s="200">
        <v>4</v>
      </c>
      <c r="I171" s="201"/>
      <c r="J171" s="200">
        <f t="shared" si="0"/>
        <v>0</v>
      </c>
      <c r="K171" s="198" t="s">
        <v>0</v>
      </c>
      <c r="L171" s="202"/>
      <c r="M171" s="203" t="s">
        <v>0</v>
      </c>
      <c r="N171" s="204" t="s">
        <v>39</v>
      </c>
      <c r="O171" s="55"/>
      <c r="P171" s="167">
        <f t="shared" si="1"/>
        <v>0</v>
      </c>
      <c r="Q171" s="167">
        <v>0</v>
      </c>
      <c r="R171" s="167">
        <f t="shared" si="2"/>
        <v>0</v>
      </c>
      <c r="S171" s="167">
        <v>0</v>
      </c>
      <c r="T171" s="168">
        <f t="shared" si="3"/>
        <v>0</v>
      </c>
      <c r="AR171" s="169" t="s">
        <v>1691</v>
      </c>
      <c r="AT171" s="169" t="s">
        <v>301</v>
      </c>
      <c r="AU171" s="169" t="s">
        <v>88</v>
      </c>
      <c r="AY171" s="17" t="s">
        <v>222</v>
      </c>
      <c r="BE171" s="170">
        <f t="shared" si="4"/>
        <v>0</v>
      </c>
      <c r="BF171" s="170">
        <f t="shared" si="5"/>
        <v>0</v>
      </c>
      <c r="BG171" s="170">
        <f t="shared" si="6"/>
        <v>0</v>
      </c>
      <c r="BH171" s="170">
        <f t="shared" si="7"/>
        <v>0</v>
      </c>
      <c r="BI171" s="170">
        <f t="shared" si="8"/>
        <v>0</v>
      </c>
      <c r="BJ171" s="17" t="s">
        <v>88</v>
      </c>
      <c r="BK171" s="171">
        <f t="shared" si="9"/>
        <v>0</v>
      </c>
      <c r="BL171" s="17" t="s">
        <v>605</v>
      </c>
      <c r="BM171" s="169" t="s">
        <v>648</v>
      </c>
    </row>
    <row r="172" spans="2:65" s="1" customFormat="1" ht="16.5" customHeight="1">
      <c r="B172" s="158"/>
      <c r="C172" s="196" t="s">
        <v>431</v>
      </c>
      <c r="D172" s="196" t="s">
        <v>301</v>
      </c>
      <c r="E172" s="197" t="s">
        <v>2262</v>
      </c>
      <c r="F172" s="198" t="s">
        <v>2263</v>
      </c>
      <c r="G172" s="199" t="s">
        <v>400</v>
      </c>
      <c r="H172" s="200">
        <v>4</v>
      </c>
      <c r="I172" s="201"/>
      <c r="J172" s="200">
        <f t="shared" si="0"/>
        <v>0</v>
      </c>
      <c r="K172" s="198" t="s">
        <v>0</v>
      </c>
      <c r="L172" s="202"/>
      <c r="M172" s="203" t="s">
        <v>0</v>
      </c>
      <c r="N172" s="204" t="s">
        <v>39</v>
      </c>
      <c r="O172" s="55"/>
      <c r="P172" s="167">
        <f t="shared" si="1"/>
        <v>0</v>
      </c>
      <c r="Q172" s="167">
        <v>0</v>
      </c>
      <c r="R172" s="167">
        <f t="shared" si="2"/>
        <v>0</v>
      </c>
      <c r="S172" s="167">
        <v>0</v>
      </c>
      <c r="T172" s="168">
        <f t="shared" si="3"/>
        <v>0</v>
      </c>
      <c r="AR172" s="169" t="s">
        <v>1691</v>
      </c>
      <c r="AT172" s="169" t="s">
        <v>301</v>
      </c>
      <c r="AU172" s="169" t="s">
        <v>88</v>
      </c>
      <c r="AY172" s="17" t="s">
        <v>222</v>
      </c>
      <c r="BE172" s="170">
        <f t="shared" si="4"/>
        <v>0</v>
      </c>
      <c r="BF172" s="170">
        <f t="shared" si="5"/>
        <v>0</v>
      </c>
      <c r="BG172" s="170">
        <f t="shared" si="6"/>
        <v>0</v>
      </c>
      <c r="BH172" s="170">
        <f t="shared" si="7"/>
        <v>0</v>
      </c>
      <c r="BI172" s="170">
        <f t="shared" si="8"/>
        <v>0</v>
      </c>
      <c r="BJ172" s="17" t="s">
        <v>88</v>
      </c>
      <c r="BK172" s="171">
        <f t="shared" si="9"/>
        <v>0</v>
      </c>
      <c r="BL172" s="17" t="s">
        <v>605</v>
      </c>
      <c r="BM172" s="169" t="s">
        <v>657</v>
      </c>
    </row>
    <row r="173" spans="2:65" s="1" customFormat="1" ht="16.5" customHeight="1">
      <c r="B173" s="158"/>
      <c r="C173" s="159" t="s">
        <v>436</v>
      </c>
      <c r="D173" s="159" t="s">
        <v>224</v>
      </c>
      <c r="E173" s="160" t="s">
        <v>2264</v>
      </c>
      <c r="F173" s="161" t="s">
        <v>2265</v>
      </c>
      <c r="G173" s="162" t="s">
        <v>400</v>
      </c>
      <c r="H173" s="163">
        <v>1</v>
      </c>
      <c r="I173" s="164"/>
      <c r="J173" s="163">
        <f t="shared" si="0"/>
        <v>0</v>
      </c>
      <c r="K173" s="161" t="s">
        <v>0</v>
      </c>
      <c r="L173" s="32"/>
      <c r="M173" s="165" t="s">
        <v>0</v>
      </c>
      <c r="N173" s="166" t="s">
        <v>39</v>
      </c>
      <c r="O173" s="55"/>
      <c r="P173" s="167">
        <f t="shared" si="1"/>
        <v>0</v>
      </c>
      <c r="Q173" s="167">
        <v>0</v>
      </c>
      <c r="R173" s="167">
        <f t="shared" si="2"/>
        <v>0</v>
      </c>
      <c r="S173" s="167">
        <v>0</v>
      </c>
      <c r="T173" s="168">
        <f t="shared" si="3"/>
        <v>0</v>
      </c>
      <c r="AR173" s="169" t="s">
        <v>605</v>
      </c>
      <c r="AT173" s="169" t="s">
        <v>224</v>
      </c>
      <c r="AU173" s="169" t="s">
        <v>88</v>
      </c>
      <c r="AY173" s="17" t="s">
        <v>222</v>
      </c>
      <c r="BE173" s="170">
        <f t="shared" si="4"/>
        <v>0</v>
      </c>
      <c r="BF173" s="170">
        <f t="shared" si="5"/>
        <v>0</v>
      </c>
      <c r="BG173" s="170">
        <f t="shared" si="6"/>
        <v>0</v>
      </c>
      <c r="BH173" s="170">
        <f t="shared" si="7"/>
        <v>0</v>
      </c>
      <c r="BI173" s="170">
        <f t="shared" si="8"/>
        <v>0</v>
      </c>
      <c r="BJ173" s="17" t="s">
        <v>88</v>
      </c>
      <c r="BK173" s="171">
        <f t="shared" si="9"/>
        <v>0</v>
      </c>
      <c r="BL173" s="17" t="s">
        <v>605</v>
      </c>
      <c r="BM173" s="169" t="s">
        <v>665</v>
      </c>
    </row>
    <row r="174" spans="2:65" s="1" customFormat="1" ht="36" customHeight="1">
      <c r="B174" s="158"/>
      <c r="C174" s="196" t="s">
        <v>441</v>
      </c>
      <c r="D174" s="196" t="s">
        <v>301</v>
      </c>
      <c r="E174" s="197" t="s">
        <v>2266</v>
      </c>
      <c r="F174" s="198" t="s">
        <v>2267</v>
      </c>
      <c r="G174" s="199" t="s">
        <v>400</v>
      </c>
      <c r="H174" s="200">
        <v>1</v>
      </c>
      <c r="I174" s="201"/>
      <c r="J174" s="200">
        <f t="shared" si="0"/>
        <v>0</v>
      </c>
      <c r="K174" s="198" t="s">
        <v>0</v>
      </c>
      <c r="L174" s="202"/>
      <c r="M174" s="203" t="s">
        <v>0</v>
      </c>
      <c r="N174" s="204" t="s">
        <v>39</v>
      </c>
      <c r="O174" s="55"/>
      <c r="P174" s="167">
        <f t="shared" si="1"/>
        <v>0</v>
      </c>
      <c r="Q174" s="167">
        <v>0</v>
      </c>
      <c r="R174" s="167">
        <f t="shared" si="2"/>
        <v>0</v>
      </c>
      <c r="S174" s="167">
        <v>0</v>
      </c>
      <c r="T174" s="168">
        <f t="shared" si="3"/>
        <v>0</v>
      </c>
      <c r="AR174" s="169" t="s">
        <v>1691</v>
      </c>
      <c r="AT174" s="169" t="s">
        <v>301</v>
      </c>
      <c r="AU174" s="169" t="s">
        <v>88</v>
      </c>
      <c r="AY174" s="17" t="s">
        <v>222</v>
      </c>
      <c r="BE174" s="170">
        <f t="shared" si="4"/>
        <v>0</v>
      </c>
      <c r="BF174" s="170">
        <f t="shared" si="5"/>
        <v>0</v>
      </c>
      <c r="BG174" s="170">
        <f t="shared" si="6"/>
        <v>0</v>
      </c>
      <c r="BH174" s="170">
        <f t="shared" si="7"/>
        <v>0</v>
      </c>
      <c r="BI174" s="170">
        <f t="shared" si="8"/>
        <v>0</v>
      </c>
      <c r="BJ174" s="17" t="s">
        <v>88</v>
      </c>
      <c r="BK174" s="171">
        <f t="shared" si="9"/>
        <v>0</v>
      </c>
      <c r="BL174" s="17" t="s">
        <v>605</v>
      </c>
      <c r="BM174" s="169" t="s">
        <v>684</v>
      </c>
    </row>
    <row r="175" spans="2:65" s="1" customFormat="1" ht="24" customHeight="1">
      <c r="B175" s="158"/>
      <c r="C175" s="159" t="s">
        <v>447</v>
      </c>
      <c r="D175" s="159" t="s">
        <v>224</v>
      </c>
      <c r="E175" s="160" t="s">
        <v>2268</v>
      </c>
      <c r="F175" s="161" t="s">
        <v>2269</v>
      </c>
      <c r="G175" s="162" t="s">
        <v>400</v>
      </c>
      <c r="H175" s="163">
        <v>22</v>
      </c>
      <c r="I175" s="164"/>
      <c r="J175" s="163">
        <f t="shared" si="0"/>
        <v>0</v>
      </c>
      <c r="K175" s="161" t="s">
        <v>0</v>
      </c>
      <c r="L175" s="32"/>
      <c r="M175" s="165" t="s">
        <v>0</v>
      </c>
      <c r="N175" s="166" t="s">
        <v>39</v>
      </c>
      <c r="O175" s="55"/>
      <c r="P175" s="167">
        <f t="shared" si="1"/>
        <v>0</v>
      </c>
      <c r="Q175" s="167">
        <v>0</v>
      </c>
      <c r="R175" s="167">
        <f t="shared" si="2"/>
        <v>0</v>
      </c>
      <c r="S175" s="167">
        <v>0</v>
      </c>
      <c r="T175" s="168">
        <f t="shared" si="3"/>
        <v>0</v>
      </c>
      <c r="AR175" s="169" t="s">
        <v>605</v>
      </c>
      <c r="AT175" s="169" t="s">
        <v>224</v>
      </c>
      <c r="AU175" s="169" t="s">
        <v>88</v>
      </c>
      <c r="AY175" s="17" t="s">
        <v>222</v>
      </c>
      <c r="BE175" s="170">
        <f t="shared" si="4"/>
        <v>0</v>
      </c>
      <c r="BF175" s="170">
        <f t="shared" si="5"/>
        <v>0</v>
      </c>
      <c r="BG175" s="170">
        <f t="shared" si="6"/>
        <v>0</v>
      </c>
      <c r="BH175" s="170">
        <f t="shared" si="7"/>
        <v>0</v>
      </c>
      <c r="BI175" s="170">
        <f t="shared" si="8"/>
        <v>0</v>
      </c>
      <c r="BJ175" s="17" t="s">
        <v>88</v>
      </c>
      <c r="BK175" s="171">
        <f t="shared" si="9"/>
        <v>0</v>
      </c>
      <c r="BL175" s="17" t="s">
        <v>605</v>
      </c>
      <c r="BM175" s="169" t="s">
        <v>713</v>
      </c>
    </row>
    <row r="176" spans="2:65" s="1" customFormat="1" ht="16.5" customHeight="1">
      <c r="B176" s="158"/>
      <c r="C176" s="196" t="s">
        <v>455</v>
      </c>
      <c r="D176" s="196" t="s">
        <v>301</v>
      </c>
      <c r="E176" s="197" t="s">
        <v>2270</v>
      </c>
      <c r="F176" s="198" t="s">
        <v>2271</v>
      </c>
      <c r="G176" s="199" t="s">
        <v>400</v>
      </c>
      <c r="H176" s="200">
        <v>12</v>
      </c>
      <c r="I176" s="201"/>
      <c r="J176" s="200">
        <f t="shared" si="0"/>
        <v>0</v>
      </c>
      <c r="K176" s="198" t="s">
        <v>0</v>
      </c>
      <c r="L176" s="202"/>
      <c r="M176" s="203" t="s">
        <v>0</v>
      </c>
      <c r="N176" s="204" t="s">
        <v>39</v>
      </c>
      <c r="O176" s="55"/>
      <c r="P176" s="167">
        <f t="shared" si="1"/>
        <v>0</v>
      </c>
      <c r="Q176" s="167">
        <v>0</v>
      </c>
      <c r="R176" s="167">
        <f t="shared" si="2"/>
        <v>0</v>
      </c>
      <c r="S176" s="167">
        <v>0</v>
      </c>
      <c r="T176" s="168">
        <f t="shared" si="3"/>
        <v>0</v>
      </c>
      <c r="AR176" s="169" t="s">
        <v>1691</v>
      </c>
      <c r="AT176" s="169" t="s">
        <v>301</v>
      </c>
      <c r="AU176" s="169" t="s">
        <v>88</v>
      </c>
      <c r="AY176" s="17" t="s">
        <v>222</v>
      </c>
      <c r="BE176" s="170">
        <f t="shared" si="4"/>
        <v>0</v>
      </c>
      <c r="BF176" s="170">
        <f t="shared" si="5"/>
        <v>0</v>
      </c>
      <c r="BG176" s="170">
        <f t="shared" si="6"/>
        <v>0</v>
      </c>
      <c r="BH176" s="170">
        <f t="shared" si="7"/>
        <v>0</v>
      </c>
      <c r="BI176" s="170">
        <f t="shared" si="8"/>
        <v>0</v>
      </c>
      <c r="BJ176" s="17" t="s">
        <v>88</v>
      </c>
      <c r="BK176" s="171">
        <f t="shared" si="9"/>
        <v>0</v>
      </c>
      <c r="BL176" s="17" t="s">
        <v>605</v>
      </c>
      <c r="BM176" s="169" t="s">
        <v>730</v>
      </c>
    </row>
    <row r="177" spans="2:65" s="1" customFormat="1" ht="16.5" customHeight="1">
      <c r="B177" s="158"/>
      <c r="C177" s="196" t="s">
        <v>459</v>
      </c>
      <c r="D177" s="196" t="s">
        <v>301</v>
      </c>
      <c r="E177" s="197" t="s">
        <v>2272</v>
      </c>
      <c r="F177" s="198" t="s">
        <v>2273</v>
      </c>
      <c r="G177" s="199" t="s">
        <v>400</v>
      </c>
      <c r="H177" s="200">
        <v>10</v>
      </c>
      <c r="I177" s="201"/>
      <c r="J177" s="200">
        <f t="shared" si="0"/>
        <v>0</v>
      </c>
      <c r="K177" s="198" t="s">
        <v>0</v>
      </c>
      <c r="L177" s="202"/>
      <c r="M177" s="203" t="s">
        <v>0</v>
      </c>
      <c r="N177" s="204" t="s">
        <v>39</v>
      </c>
      <c r="O177" s="55"/>
      <c r="P177" s="167">
        <f t="shared" si="1"/>
        <v>0</v>
      </c>
      <c r="Q177" s="167">
        <v>0</v>
      </c>
      <c r="R177" s="167">
        <f t="shared" si="2"/>
        <v>0</v>
      </c>
      <c r="S177" s="167">
        <v>0</v>
      </c>
      <c r="T177" s="168">
        <f t="shared" si="3"/>
        <v>0</v>
      </c>
      <c r="AR177" s="169" t="s">
        <v>1691</v>
      </c>
      <c r="AT177" s="169" t="s">
        <v>301</v>
      </c>
      <c r="AU177" s="169" t="s">
        <v>88</v>
      </c>
      <c r="AY177" s="17" t="s">
        <v>222</v>
      </c>
      <c r="BE177" s="170">
        <f t="shared" si="4"/>
        <v>0</v>
      </c>
      <c r="BF177" s="170">
        <f t="shared" si="5"/>
        <v>0</v>
      </c>
      <c r="BG177" s="170">
        <f t="shared" si="6"/>
        <v>0</v>
      </c>
      <c r="BH177" s="170">
        <f t="shared" si="7"/>
        <v>0</v>
      </c>
      <c r="BI177" s="170">
        <f t="shared" si="8"/>
        <v>0</v>
      </c>
      <c r="BJ177" s="17" t="s">
        <v>88</v>
      </c>
      <c r="BK177" s="171">
        <f t="shared" si="9"/>
        <v>0</v>
      </c>
      <c r="BL177" s="17" t="s">
        <v>605</v>
      </c>
      <c r="BM177" s="169" t="s">
        <v>749</v>
      </c>
    </row>
    <row r="178" spans="2:65" s="1" customFormat="1" ht="24" customHeight="1">
      <c r="B178" s="158"/>
      <c r="C178" s="159" t="s">
        <v>464</v>
      </c>
      <c r="D178" s="159" t="s">
        <v>224</v>
      </c>
      <c r="E178" s="160" t="s">
        <v>2274</v>
      </c>
      <c r="F178" s="161" t="s">
        <v>2275</v>
      </c>
      <c r="G178" s="162" t="s">
        <v>400</v>
      </c>
      <c r="H178" s="163">
        <v>3</v>
      </c>
      <c r="I178" s="164"/>
      <c r="J178" s="163">
        <f t="shared" si="0"/>
        <v>0</v>
      </c>
      <c r="K178" s="161" t="s">
        <v>0</v>
      </c>
      <c r="L178" s="32"/>
      <c r="M178" s="165" t="s">
        <v>0</v>
      </c>
      <c r="N178" s="166" t="s">
        <v>39</v>
      </c>
      <c r="O178" s="55"/>
      <c r="P178" s="167">
        <f t="shared" si="1"/>
        <v>0</v>
      </c>
      <c r="Q178" s="167">
        <v>0</v>
      </c>
      <c r="R178" s="167">
        <f t="shared" si="2"/>
        <v>0</v>
      </c>
      <c r="S178" s="167">
        <v>0</v>
      </c>
      <c r="T178" s="168">
        <f t="shared" si="3"/>
        <v>0</v>
      </c>
      <c r="AR178" s="169" t="s">
        <v>605</v>
      </c>
      <c r="AT178" s="169" t="s">
        <v>224</v>
      </c>
      <c r="AU178" s="169" t="s">
        <v>88</v>
      </c>
      <c r="AY178" s="17" t="s">
        <v>222</v>
      </c>
      <c r="BE178" s="170">
        <f t="shared" si="4"/>
        <v>0</v>
      </c>
      <c r="BF178" s="170">
        <f t="shared" si="5"/>
        <v>0</v>
      </c>
      <c r="BG178" s="170">
        <f t="shared" si="6"/>
        <v>0</v>
      </c>
      <c r="BH178" s="170">
        <f t="shared" si="7"/>
        <v>0</v>
      </c>
      <c r="BI178" s="170">
        <f t="shared" si="8"/>
        <v>0</v>
      </c>
      <c r="BJ178" s="17" t="s">
        <v>88</v>
      </c>
      <c r="BK178" s="171">
        <f t="shared" si="9"/>
        <v>0</v>
      </c>
      <c r="BL178" s="17" t="s">
        <v>605</v>
      </c>
      <c r="BM178" s="169" t="s">
        <v>767</v>
      </c>
    </row>
    <row r="179" spans="2:65" s="1" customFormat="1" ht="16.5" customHeight="1">
      <c r="B179" s="158"/>
      <c r="C179" s="196" t="s">
        <v>469</v>
      </c>
      <c r="D179" s="196" t="s">
        <v>301</v>
      </c>
      <c r="E179" s="197" t="s">
        <v>2276</v>
      </c>
      <c r="F179" s="198" t="s">
        <v>2277</v>
      </c>
      <c r="G179" s="199" t="s">
        <v>400</v>
      </c>
      <c r="H179" s="200">
        <v>3</v>
      </c>
      <c r="I179" s="201"/>
      <c r="J179" s="200">
        <f t="shared" si="0"/>
        <v>0</v>
      </c>
      <c r="K179" s="198" t="s">
        <v>0</v>
      </c>
      <c r="L179" s="202"/>
      <c r="M179" s="203" t="s">
        <v>0</v>
      </c>
      <c r="N179" s="204" t="s">
        <v>39</v>
      </c>
      <c r="O179" s="55"/>
      <c r="P179" s="167">
        <f t="shared" si="1"/>
        <v>0</v>
      </c>
      <c r="Q179" s="167">
        <v>0</v>
      </c>
      <c r="R179" s="167">
        <f t="shared" si="2"/>
        <v>0</v>
      </c>
      <c r="S179" s="167">
        <v>0</v>
      </c>
      <c r="T179" s="168">
        <f t="shared" si="3"/>
        <v>0</v>
      </c>
      <c r="AR179" s="169" t="s">
        <v>1691</v>
      </c>
      <c r="AT179" s="169" t="s">
        <v>301</v>
      </c>
      <c r="AU179" s="169" t="s">
        <v>88</v>
      </c>
      <c r="AY179" s="17" t="s">
        <v>222</v>
      </c>
      <c r="BE179" s="170">
        <f t="shared" si="4"/>
        <v>0</v>
      </c>
      <c r="BF179" s="170">
        <f t="shared" si="5"/>
        <v>0</v>
      </c>
      <c r="BG179" s="170">
        <f t="shared" si="6"/>
        <v>0</v>
      </c>
      <c r="BH179" s="170">
        <f t="shared" si="7"/>
        <v>0</v>
      </c>
      <c r="BI179" s="170">
        <f t="shared" si="8"/>
        <v>0</v>
      </c>
      <c r="BJ179" s="17" t="s">
        <v>88</v>
      </c>
      <c r="BK179" s="171">
        <f t="shared" si="9"/>
        <v>0</v>
      </c>
      <c r="BL179" s="17" t="s">
        <v>605</v>
      </c>
      <c r="BM179" s="169" t="s">
        <v>775</v>
      </c>
    </row>
    <row r="180" spans="2:65" s="1" customFormat="1" ht="16.5" customHeight="1">
      <c r="B180" s="158"/>
      <c r="C180" s="159" t="s">
        <v>474</v>
      </c>
      <c r="D180" s="159" t="s">
        <v>224</v>
      </c>
      <c r="E180" s="160" t="s">
        <v>2278</v>
      </c>
      <c r="F180" s="161" t="s">
        <v>2279</v>
      </c>
      <c r="G180" s="162" t="s">
        <v>400</v>
      </c>
      <c r="H180" s="163">
        <v>1</v>
      </c>
      <c r="I180" s="164"/>
      <c r="J180" s="163">
        <f t="shared" si="0"/>
        <v>0</v>
      </c>
      <c r="K180" s="161" t="s">
        <v>0</v>
      </c>
      <c r="L180" s="32"/>
      <c r="M180" s="165" t="s">
        <v>0</v>
      </c>
      <c r="N180" s="166" t="s">
        <v>39</v>
      </c>
      <c r="O180" s="55"/>
      <c r="P180" s="167">
        <f t="shared" si="1"/>
        <v>0</v>
      </c>
      <c r="Q180" s="167">
        <v>0</v>
      </c>
      <c r="R180" s="167">
        <f t="shared" si="2"/>
        <v>0</v>
      </c>
      <c r="S180" s="167">
        <v>0</v>
      </c>
      <c r="T180" s="168">
        <f t="shared" si="3"/>
        <v>0</v>
      </c>
      <c r="AR180" s="169" t="s">
        <v>605</v>
      </c>
      <c r="AT180" s="169" t="s">
        <v>224</v>
      </c>
      <c r="AU180" s="169" t="s">
        <v>88</v>
      </c>
      <c r="AY180" s="17" t="s">
        <v>222</v>
      </c>
      <c r="BE180" s="170">
        <f t="shared" si="4"/>
        <v>0</v>
      </c>
      <c r="BF180" s="170">
        <f t="shared" si="5"/>
        <v>0</v>
      </c>
      <c r="BG180" s="170">
        <f t="shared" si="6"/>
        <v>0</v>
      </c>
      <c r="BH180" s="170">
        <f t="shared" si="7"/>
        <v>0</v>
      </c>
      <c r="BI180" s="170">
        <f t="shared" si="8"/>
        <v>0</v>
      </c>
      <c r="BJ180" s="17" t="s">
        <v>88</v>
      </c>
      <c r="BK180" s="171">
        <f t="shared" si="9"/>
        <v>0</v>
      </c>
      <c r="BL180" s="17" t="s">
        <v>605</v>
      </c>
      <c r="BM180" s="169" t="s">
        <v>785</v>
      </c>
    </row>
    <row r="181" spans="2:65" s="1" customFormat="1" ht="16.5" customHeight="1">
      <c r="B181" s="158"/>
      <c r="C181" s="196" t="s">
        <v>299</v>
      </c>
      <c r="D181" s="196" t="s">
        <v>301</v>
      </c>
      <c r="E181" s="197" t="s">
        <v>2280</v>
      </c>
      <c r="F181" s="198" t="s">
        <v>2281</v>
      </c>
      <c r="G181" s="199" t="s">
        <v>400</v>
      </c>
      <c r="H181" s="200">
        <v>1</v>
      </c>
      <c r="I181" s="201"/>
      <c r="J181" s="200">
        <f t="shared" ref="J181:J212" si="10">ROUND(I181*H181,3)</f>
        <v>0</v>
      </c>
      <c r="K181" s="198" t="s">
        <v>0</v>
      </c>
      <c r="L181" s="202"/>
      <c r="M181" s="203" t="s">
        <v>0</v>
      </c>
      <c r="N181" s="204" t="s">
        <v>39</v>
      </c>
      <c r="O181" s="55"/>
      <c r="P181" s="167">
        <f t="shared" ref="P181:P212" si="11">O181*H181</f>
        <v>0</v>
      </c>
      <c r="Q181" s="167">
        <v>0</v>
      </c>
      <c r="R181" s="167">
        <f t="shared" ref="R181:R212" si="12">Q181*H181</f>
        <v>0</v>
      </c>
      <c r="S181" s="167">
        <v>0</v>
      </c>
      <c r="T181" s="168">
        <f t="shared" ref="T181:T212" si="13">S181*H181</f>
        <v>0</v>
      </c>
      <c r="AR181" s="169" t="s">
        <v>1691</v>
      </c>
      <c r="AT181" s="169" t="s">
        <v>301</v>
      </c>
      <c r="AU181" s="169" t="s">
        <v>88</v>
      </c>
      <c r="AY181" s="17" t="s">
        <v>222</v>
      </c>
      <c r="BE181" s="170">
        <f t="shared" ref="BE181:BE202" si="14">IF(N181="základná",J181,0)</f>
        <v>0</v>
      </c>
      <c r="BF181" s="170">
        <f t="shared" ref="BF181:BF202" si="15">IF(N181="znížená",J181,0)</f>
        <v>0</v>
      </c>
      <c r="BG181" s="170">
        <f t="shared" ref="BG181:BG202" si="16">IF(N181="zákl. prenesená",J181,0)</f>
        <v>0</v>
      </c>
      <c r="BH181" s="170">
        <f t="shared" ref="BH181:BH202" si="17">IF(N181="zníž. prenesená",J181,0)</f>
        <v>0</v>
      </c>
      <c r="BI181" s="170">
        <f t="shared" ref="BI181:BI202" si="18">IF(N181="nulová",J181,0)</f>
        <v>0</v>
      </c>
      <c r="BJ181" s="17" t="s">
        <v>88</v>
      </c>
      <c r="BK181" s="171">
        <f t="shared" ref="BK181:BK202" si="19">ROUND(I181*H181,3)</f>
        <v>0</v>
      </c>
      <c r="BL181" s="17" t="s">
        <v>605</v>
      </c>
      <c r="BM181" s="169" t="s">
        <v>800</v>
      </c>
    </row>
    <row r="182" spans="2:65" s="1" customFormat="1" ht="16.5" customHeight="1">
      <c r="B182" s="158"/>
      <c r="C182" s="159" t="s">
        <v>492</v>
      </c>
      <c r="D182" s="159" t="s">
        <v>224</v>
      </c>
      <c r="E182" s="160" t="s">
        <v>2282</v>
      </c>
      <c r="F182" s="161" t="s">
        <v>2283</v>
      </c>
      <c r="G182" s="162" t="s">
        <v>400</v>
      </c>
      <c r="H182" s="163">
        <v>6</v>
      </c>
      <c r="I182" s="164"/>
      <c r="J182" s="163">
        <f t="shared" si="10"/>
        <v>0</v>
      </c>
      <c r="K182" s="161" t="s">
        <v>0</v>
      </c>
      <c r="L182" s="32"/>
      <c r="M182" s="165" t="s">
        <v>0</v>
      </c>
      <c r="N182" s="166" t="s">
        <v>39</v>
      </c>
      <c r="O182" s="55"/>
      <c r="P182" s="167">
        <f t="shared" si="11"/>
        <v>0</v>
      </c>
      <c r="Q182" s="167">
        <v>0</v>
      </c>
      <c r="R182" s="167">
        <f t="shared" si="12"/>
        <v>0</v>
      </c>
      <c r="S182" s="167">
        <v>0</v>
      </c>
      <c r="T182" s="168">
        <f t="shared" si="13"/>
        <v>0</v>
      </c>
      <c r="AR182" s="169" t="s">
        <v>605</v>
      </c>
      <c r="AT182" s="169" t="s">
        <v>224</v>
      </c>
      <c r="AU182" s="169" t="s">
        <v>88</v>
      </c>
      <c r="AY182" s="17" t="s">
        <v>222</v>
      </c>
      <c r="BE182" s="170">
        <f t="shared" si="14"/>
        <v>0</v>
      </c>
      <c r="BF182" s="170">
        <f t="shared" si="15"/>
        <v>0</v>
      </c>
      <c r="BG182" s="170">
        <f t="shared" si="16"/>
        <v>0</v>
      </c>
      <c r="BH182" s="170">
        <f t="shared" si="17"/>
        <v>0</v>
      </c>
      <c r="BI182" s="170">
        <f t="shared" si="18"/>
        <v>0</v>
      </c>
      <c r="BJ182" s="17" t="s">
        <v>88</v>
      </c>
      <c r="BK182" s="171">
        <f t="shared" si="19"/>
        <v>0</v>
      </c>
      <c r="BL182" s="17" t="s">
        <v>605</v>
      </c>
      <c r="BM182" s="169" t="s">
        <v>813</v>
      </c>
    </row>
    <row r="183" spans="2:65" s="1" customFormat="1" ht="24" customHeight="1">
      <c r="B183" s="158"/>
      <c r="C183" s="196" t="s">
        <v>500</v>
      </c>
      <c r="D183" s="196" t="s">
        <v>301</v>
      </c>
      <c r="E183" s="197" t="s">
        <v>2284</v>
      </c>
      <c r="F183" s="198" t="s">
        <v>2285</v>
      </c>
      <c r="G183" s="199" t="s">
        <v>400</v>
      </c>
      <c r="H183" s="200">
        <v>6</v>
      </c>
      <c r="I183" s="201"/>
      <c r="J183" s="200">
        <f t="shared" si="10"/>
        <v>0</v>
      </c>
      <c r="K183" s="198" t="s">
        <v>0</v>
      </c>
      <c r="L183" s="202"/>
      <c r="M183" s="203" t="s">
        <v>0</v>
      </c>
      <c r="N183" s="204" t="s">
        <v>39</v>
      </c>
      <c r="O183" s="55"/>
      <c r="P183" s="167">
        <f t="shared" si="11"/>
        <v>0</v>
      </c>
      <c r="Q183" s="167">
        <v>0</v>
      </c>
      <c r="R183" s="167">
        <f t="shared" si="12"/>
        <v>0</v>
      </c>
      <c r="S183" s="167">
        <v>0</v>
      </c>
      <c r="T183" s="168">
        <f t="shared" si="13"/>
        <v>0</v>
      </c>
      <c r="AR183" s="169" t="s">
        <v>1691</v>
      </c>
      <c r="AT183" s="169" t="s">
        <v>301</v>
      </c>
      <c r="AU183" s="169" t="s">
        <v>88</v>
      </c>
      <c r="AY183" s="17" t="s">
        <v>222</v>
      </c>
      <c r="BE183" s="170">
        <f t="shared" si="14"/>
        <v>0</v>
      </c>
      <c r="BF183" s="170">
        <f t="shared" si="15"/>
        <v>0</v>
      </c>
      <c r="BG183" s="170">
        <f t="shared" si="16"/>
        <v>0</v>
      </c>
      <c r="BH183" s="170">
        <f t="shared" si="17"/>
        <v>0</v>
      </c>
      <c r="BI183" s="170">
        <f t="shared" si="18"/>
        <v>0</v>
      </c>
      <c r="BJ183" s="17" t="s">
        <v>88</v>
      </c>
      <c r="BK183" s="171">
        <f t="shared" si="19"/>
        <v>0</v>
      </c>
      <c r="BL183" s="17" t="s">
        <v>605</v>
      </c>
      <c r="BM183" s="169" t="s">
        <v>831</v>
      </c>
    </row>
    <row r="184" spans="2:65" s="1" customFormat="1" ht="24" customHeight="1">
      <c r="B184" s="158"/>
      <c r="C184" s="196" t="s">
        <v>505</v>
      </c>
      <c r="D184" s="196" t="s">
        <v>301</v>
      </c>
      <c r="E184" s="197" t="s">
        <v>2286</v>
      </c>
      <c r="F184" s="198" t="s">
        <v>2287</v>
      </c>
      <c r="G184" s="199" t="s">
        <v>400</v>
      </c>
      <c r="H184" s="200">
        <v>30</v>
      </c>
      <c r="I184" s="201"/>
      <c r="J184" s="200">
        <f t="shared" si="10"/>
        <v>0</v>
      </c>
      <c r="K184" s="198" t="s">
        <v>0</v>
      </c>
      <c r="L184" s="202"/>
      <c r="M184" s="203" t="s">
        <v>0</v>
      </c>
      <c r="N184" s="204" t="s">
        <v>39</v>
      </c>
      <c r="O184" s="55"/>
      <c r="P184" s="167">
        <f t="shared" si="11"/>
        <v>0</v>
      </c>
      <c r="Q184" s="167">
        <v>0</v>
      </c>
      <c r="R184" s="167">
        <f t="shared" si="12"/>
        <v>0</v>
      </c>
      <c r="S184" s="167">
        <v>0</v>
      </c>
      <c r="T184" s="168">
        <f t="shared" si="13"/>
        <v>0</v>
      </c>
      <c r="AR184" s="169" t="s">
        <v>1691</v>
      </c>
      <c r="AT184" s="169" t="s">
        <v>301</v>
      </c>
      <c r="AU184" s="169" t="s">
        <v>88</v>
      </c>
      <c r="AY184" s="17" t="s">
        <v>222</v>
      </c>
      <c r="BE184" s="170">
        <f t="shared" si="14"/>
        <v>0</v>
      </c>
      <c r="BF184" s="170">
        <f t="shared" si="15"/>
        <v>0</v>
      </c>
      <c r="BG184" s="170">
        <f t="shared" si="16"/>
        <v>0</v>
      </c>
      <c r="BH184" s="170">
        <f t="shared" si="17"/>
        <v>0</v>
      </c>
      <c r="BI184" s="170">
        <f t="shared" si="18"/>
        <v>0</v>
      </c>
      <c r="BJ184" s="17" t="s">
        <v>88</v>
      </c>
      <c r="BK184" s="171">
        <f t="shared" si="19"/>
        <v>0</v>
      </c>
      <c r="BL184" s="17" t="s">
        <v>605</v>
      </c>
      <c r="BM184" s="169" t="s">
        <v>855</v>
      </c>
    </row>
    <row r="185" spans="2:65" s="1" customFormat="1" ht="16.5" customHeight="1">
      <c r="B185" s="158"/>
      <c r="C185" s="159" t="s">
        <v>512</v>
      </c>
      <c r="D185" s="159" t="s">
        <v>224</v>
      </c>
      <c r="E185" s="160" t="s">
        <v>2288</v>
      </c>
      <c r="F185" s="161" t="s">
        <v>2289</v>
      </c>
      <c r="G185" s="162" t="s">
        <v>400</v>
      </c>
      <c r="H185" s="163">
        <v>8</v>
      </c>
      <c r="I185" s="164"/>
      <c r="J185" s="163">
        <f t="shared" si="10"/>
        <v>0</v>
      </c>
      <c r="K185" s="161" t="s">
        <v>0</v>
      </c>
      <c r="L185" s="32"/>
      <c r="M185" s="165" t="s">
        <v>0</v>
      </c>
      <c r="N185" s="166" t="s">
        <v>39</v>
      </c>
      <c r="O185" s="55"/>
      <c r="P185" s="167">
        <f t="shared" si="11"/>
        <v>0</v>
      </c>
      <c r="Q185" s="167">
        <v>0</v>
      </c>
      <c r="R185" s="167">
        <f t="shared" si="12"/>
        <v>0</v>
      </c>
      <c r="S185" s="167">
        <v>0</v>
      </c>
      <c r="T185" s="168">
        <f t="shared" si="13"/>
        <v>0</v>
      </c>
      <c r="AR185" s="169" t="s">
        <v>605</v>
      </c>
      <c r="AT185" s="169" t="s">
        <v>224</v>
      </c>
      <c r="AU185" s="169" t="s">
        <v>88</v>
      </c>
      <c r="AY185" s="17" t="s">
        <v>222</v>
      </c>
      <c r="BE185" s="170">
        <f t="shared" si="14"/>
        <v>0</v>
      </c>
      <c r="BF185" s="170">
        <f t="shared" si="15"/>
        <v>0</v>
      </c>
      <c r="BG185" s="170">
        <f t="shared" si="16"/>
        <v>0</v>
      </c>
      <c r="BH185" s="170">
        <f t="shared" si="17"/>
        <v>0</v>
      </c>
      <c r="BI185" s="170">
        <f t="shared" si="18"/>
        <v>0</v>
      </c>
      <c r="BJ185" s="17" t="s">
        <v>88</v>
      </c>
      <c r="BK185" s="171">
        <f t="shared" si="19"/>
        <v>0</v>
      </c>
      <c r="BL185" s="17" t="s">
        <v>605</v>
      </c>
      <c r="BM185" s="169" t="s">
        <v>866</v>
      </c>
    </row>
    <row r="186" spans="2:65" s="1" customFormat="1" ht="24" customHeight="1">
      <c r="B186" s="158"/>
      <c r="C186" s="196" t="s">
        <v>518</v>
      </c>
      <c r="D186" s="196" t="s">
        <v>301</v>
      </c>
      <c r="E186" s="197" t="s">
        <v>2290</v>
      </c>
      <c r="F186" s="198" t="s">
        <v>2291</v>
      </c>
      <c r="G186" s="199" t="s">
        <v>400</v>
      </c>
      <c r="H186" s="200">
        <v>8</v>
      </c>
      <c r="I186" s="201"/>
      <c r="J186" s="200">
        <f t="shared" si="10"/>
        <v>0</v>
      </c>
      <c r="K186" s="198" t="s">
        <v>0</v>
      </c>
      <c r="L186" s="202"/>
      <c r="M186" s="203" t="s">
        <v>0</v>
      </c>
      <c r="N186" s="204" t="s">
        <v>39</v>
      </c>
      <c r="O186" s="55"/>
      <c r="P186" s="167">
        <f t="shared" si="11"/>
        <v>0</v>
      </c>
      <c r="Q186" s="167">
        <v>0</v>
      </c>
      <c r="R186" s="167">
        <f t="shared" si="12"/>
        <v>0</v>
      </c>
      <c r="S186" s="167">
        <v>0</v>
      </c>
      <c r="T186" s="168">
        <f t="shared" si="13"/>
        <v>0</v>
      </c>
      <c r="AR186" s="169" t="s">
        <v>1691</v>
      </c>
      <c r="AT186" s="169" t="s">
        <v>301</v>
      </c>
      <c r="AU186" s="169" t="s">
        <v>88</v>
      </c>
      <c r="AY186" s="17" t="s">
        <v>222</v>
      </c>
      <c r="BE186" s="170">
        <f t="shared" si="14"/>
        <v>0</v>
      </c>
      <c r="BF186" s="170">
        <f t="shared" si="15"/>
        <v>0</v>
      </c>
      <c r="BG186" s="170">
        <f t="shared" si="16"/>
        <v>0</v>
      </c>
      <c r="BH186" s="170">
        <f t="shared" si="17"/>
        <v>0</v>
      </c>
      <c r="BI186" s="170">
        <f t="shared" si="18"/>
        <v>0</v>
      </c>
      <c r="BJ186" s="17" t="s">
        <v>88</v>
      </c>
      <c r="BK186" s="171">
        <f t="shared" si="19"/>
        <v>0</v>
      </c>
      <c r="BL186" s="17" t="s">
        <v>605</v>
      </c>
      <c r="BM186" s="169" t="s">
        <v>883</v>
      </c>
    </row>
    <row r="187" spans="2:65" s="1" customFormat="1" ht="24" customHeight="1">
      <c r="B187" s="158"/>
      <c r="C187" s="159" t="s">
        <v>525</v>
      </c>
      <c r="D187" s="159" t="s">
        <v>224</v>
      </c>
      <c r="E187" s="160" t="s">
        <v>2292</v>
      </c>
      <c r="F187" s="161" t="s">
        <v>2293</v>
      </c>
      <c r="G187" s="162" t="s">
        <v>484</v>
      </c>
      <c r="H187" s="163">
        <v>295</v>
      </c>
      <c r="I187" s="164"/>
      <c r="J187" s="163">
        <f t="shared" si="10"/>
        <v>0</v>
      </c>
      <c r="K187" s="161" t="s">
        <v>0</v>
      </c>
      <c r="L187" s="32"/>
      <c r="M187" s="165" t="s">
        <v>0</v>
      </c>
      <c r="N187" s="166" t="s">
        <v>39</v>
      </c>
      <c r="O187" s="55"/>
      <c r="P187" s="167">
        <f t="shared" si="11"/>
        <v>0</v>
      </c>
      <c r="Q187" s="167">
        <v>0</v>
      </c>
      <c r="R187" s="167">
        <f t="shared" si="12"/>
        <v>0</v>
      </c>
      <c r="S187" s="167">
        <v>0</v>
      </c>
      <c r="T187" s="168">
        <f t="shared" si="13"/>
        <v>0</v>
      </c>
      <c r="AR187" s="169" t="s">
        <v>605</v>
      </c>
      <c r="AT187" s="169" t="s">
        <v>224</v>
      </c>
      <c r="AU187" s="169" t="s">
        <v>88</v>
      </c>
      <c r="AY187" s="17" t="s">
        <v>222</v>
      </c>
      <c r="BE187" s="170">
        <f t="shared" si="14"/>
        <v>0</v>
      </c>
      <c r="BF187" s="170">
        <f t="shared" si="15"/>
        <v>0</v>
      </c>
      <c r="BG187" s="170">
        <f t="shared" si="16"/>
        <v>0</v>
      </c>
      <c r="BH187" s="170">
        <f t="shared" si="17"/>
        <v>0</v>
      </c>
      <c r="BI187" s="170">
        <f t="shared" si="18"/>
        <v>0</v>
      </c>
      <c r="BJ187" s="17" t="s">
        <v>88</v>
      </c>
      <c r="BK187" s="171">
        <f t="shared" si="19"/>
        <v>0</v>
      </c>
      <c r="BL187" s="17" t="s">
        <v>605</v>
      </c>
      <c r="BM187" s="169" t="s">
        <v>891</v>
      </c>
    </row>
    <row r="188" spans="2:65" s="1" customFormat="1" ht="16.5" customHeight="1">
      <c r="B188" s="158"/>
      <c r="C188" s="196" t="s">
        <v>531</v>
      </c>
      <c r="D188" s="196" t="s">
        <v>301</v>
      </c>
      <c r="E188" s="197" t="s">
        <v>2294</v>
      </c>
      <c r="F188" s="198" t="s">
        <v>2295</v>
      </c>
      <c r="G188" s="199" t="s">
        <v>484</v>
      </c>
      <c r="H188" s="200">
        <v>295</v>
      </c>
      <c r="I188" s="201"/>
      <c r="J188" s="200">
        <f t="shared" si="10"/>
        <v>0</v>
      </c>
      <c r="K188" s="198" t="s">
        <v>0</v>
      </c>
      <c r="L188" s="202"/>
      <c r="M188" s="203" t="s">
        <v>0</v>
      </c>
      <c r="N188" s="204" t="s">
        <v>39</v>
      </c>
      <c r="O188" s="55"/>
      <c r="P188" s="167">
        <f t="shared" si="11"/>
        <v>0</v>
      </c>
      <c r="Q188" s="167">
        <v>0</v>
      </c>
      <c r="R188" s="167">
        <f t="shared" si="12"/>
        <v>0</v>
      </c>
      <c r="S188" s="167">
        <v>0</v>
      </c>
      <c r="T188" s="168">
        <f t="shared" si="13"/>
        <v>0</v>
      </c>
      <c r="AR188" s="169" t="s">
        <v>1691</v>
      </c>
      <c r="AT188" s="169" t="s">
        <v>301</v>
      </c>
      <c r="AU188" s="169" t="s">
        <v>88</v>
      </c>
      <c r="AY188" s="17" t="s">
        <v>222</v>
      </c>
      <c r="BE188" s="170">
        <f t="shared" si="14"/>
        <v>0</v>
      </c>
      <c r="BF188" s="170">
        <f t="shared" si="15"/>
        <v>0</v>
      </c>
      <c r="BG188" s="170">
        <f t="shared" si="16"/>
        <v>0</v>
      </c>
      <c r="BH188" s="170">
        <f t="shared" si="17"/>
        <v>0</v>
      </c>
      <c r="BI188" s="170">
        <f t="shared" si="18"/>
        <v>0</v>
      </c>
      <c r="BJ188" s="17" t="s">
        <v>88</v>
      </c>
      <c r="BK188" s="171">
        <f t="shared" si="19"/>
        <v>0</v>
      </c>
      <c r="BL188" s="17" t="s">
        <v>605</v>
      </c>
      <c r="BM188" s="169" t="s">
        <v>899</v>
      </c>
    </row>
    <row r="189" spans="2:65" s="1" customFormat="1" ht="24" customHeight="1">
      <c r="B189" s="158"/>
      <c r="C189" s="159" t="s">
        <v>535</v>
      </c>
      <c r="D189" s="159" t="s">
        <v>224</v>
      </c>
      <c r="E189" s="160" t="s">
        <v>2296</v>
      </c>
      <c r="F189" s="161" t="s">
        <v>2297</v>
      </c>
      <c r="G189" s="162" t="s">
        <v>484</v>
      </c>
      <c r="H189" s="163">
        <v>15</v>
      </c>
      <c r="I189" s="164"/>
      <c r="J189" s="163">
        <f t="shared" si="10"/>
        <v>0</v>
      </c>
      <c r="K189" s="161" t="s">
        <v>0</v>
      </c>
      <c r="L189" s="32"/>
      <c r="M189" s="165" t="s">
        <v>0</v>
      </c>
      <c r="N189" s="166" t="s">
        <v>39</v>
      </c>
      <c r="O189" s="55"/>
      <c r="P189" s="167">
        <f t="shared" si="11"/>
        <v>0</v>
      </c>
      <c r="Q189" s="167">
        <v>0</v>
      </c>
      <c r="R189" s="167">
        <f t="shared" si="12"/>
        <v>0</v>
      </c>
      <c r="S189" s="167">
        <v>0</v>
      </c>
      <c r="T189" s="168">
        <f t="shared" si="13"/>
        <v>0</v>
      </c>
      <c r="AR189" s="169" t="s">
        <v>605</v>
      </c>
      <c r="AT189" s="169" t="s">
        <v>224</v>
      </c>
      <c r="AU189" s="169" t="s">
        <v>88</v>
      </c>
      <c r="AY189" s="17" t="s">
        <v>222</v>
      </c>
      <c r="BE189" s="170">
        <f t="shared" si="14"/>
        <v>0</v>
      </c>
      <c r="BF189" s="170">
        <f t="shared" si="15"/>
        <v>0</v>
      </c>
      <c r="BG189" s="170">
        <f t="shared" si="16"/>
        <v>0</v>
      </c>
      <c r="BH189" s="170">
        <f t="shared" si="17"/>
        <v>0</v>
      </c>
      <c r="BI189" s="170">
        <f t="shared" si="18"/>
        <v>0</v>
      </c>
      <c r="BJ189" s="17" t="s">
        <v>88</v>
      </c>
      <c r="BK189" s="171">
        <f t="shared" si="19"/>
        <v>0</v>
      </c>
      <c r="BL189" s="17" t="s">
        <v>605</v>
      </c>
      <c r="BM189" s="169" t="s">
        <v>908</v>
      </c>
    </row>
    <row r="190" spans="2:65" s="1" customFormat="1" ht="16.5" customHeight="1">
      <c r="B190" s="158"/>
      <c r="C190" s="196" t="s">
        <v>540</v>
      </c>
      <c r="D190" s="196" t="s">
        <v>301</v>
      </c>
      <c r="E190" s="197" t="s">
        <v>2298</v>
      </c>
      <c r="F190" s="198" t="s">
        <v>2299</v>
      </c>
      <c r="G190" s="199" t="s">
        <v>484</v>
      </c>
      <c r="H190" s="200">
        <v>15</v>
      </c>
      <c r="I190" s="201"/>
      <c r="J190" s="200">
        <f t="shared" si="10"/>
        <v>0</v>
      </c>
      <c r="K190" s="198" t="s">
        <v>0</v>
      </c>
      <c r="L190" s="202"/>
      <c r="M190" s="203" t="s">
        <v>0</v>
      </c>
      <c r="N190" s="204" t="s">
        <v>39</v>
      </c>
      <c r="O190" s="55"/>
      <c r="P190" s="167">
        <f t="shared" si="11"/>
        <v>0</v>
      </c>
      <c r="Q190" s="167">
        <v>0</v>
      </c>
      <c r="R190" s="167">
        <f t="shared" si="12"/>
        <v>0</v>
      </c>
      <c r="S190" s="167">
        <v>0</v>
      </c>
      <c r="T190" s="168">
        <f t="shared" si="13"/>
        <v>0</v>
      </c>
      <c r="AR190" s="169" t="s">
        <v>1691</v>
      </c>
      <c r="AT190" s="169" t="s">
        <v>301</v>
      </c>
      <c r="AU190" s="169" t="s">
        <v>88</v>
      </c>
      <c r="AY190" s="17" t="s">
        <v>222</v>
      </c>
      <c r="BE190" s="170">
        <f t="shared" si="14"/>
        <v>0</v>
      </c>
      <c r="BF190" s="170">
        <f t="shared" si="15"/>
        <v>0</v>
      </c>
      <c r="BG190" s="170">
        <f t="shared" si="16"/>
        <v>0</v>
      </c>
      <c r="BH190" s="170">
        <f t="shared" si="17"/>
        <v>0</v>
      </c>
      <c r="BI190" s="170">
        <f t="shared" si="18"/>
        <v>0</v>
      </c>
      <c r="BJ190" s="17" t="s">
        <v>88</v>
      </c>
      <c r="BK190" s="171">
        <f t="shared" si="19"/>
        <v>0</v>
      </c>
      <c r="BL190" s="17" t="s">
        <v>605</v>
      </c>
      <c r="BM190" s="169" t="s">
        <v>927</v>
      </c>
    </row>
    <row r="191" spans="2:65" s="1" customFormat="1" ht="24" customHeight="1">
      <c r="B191" s="158"/>
      <c r="C191" s="159" t="s">
        <v>545</v>
      </c>
      <c r="D191" s="159" t="s">
        <v>224</v>
      </c>
      <c r="E191" s="160" t="s">
        <v>2300</v>
      </c>
      <c r="F191" s="161" t="s">
        <v>2301</v>
      </c>
      <c r="G191" s="162" t="s">
        <v>484</v>
      </c>
      <c r="H191" s="163">
        <v>375</v>
      </c>
      <c r="I191" s="164"/>
      <c r="J191" s="163">
        <f t="shared" si="10"/>
        <v>0</v>
      </c>
      <c r="K191" s="161" t="s">
        <v>0</v>
      </c>
      <c r="L191" s="32"/>
      <c r="M191" s="165" t="s">
        <v>0</v>
      </c>
      <c r="N191" s="166" t="s">
        <v>39</v>
      </c>
      <c r="O191" s="55"/>
      <c r="P191" s="167">
        <f t="shared" si="11"/>
        <v>0</v>
      </c>
      <c r="Q191" s="167">
        <v>0</v>
      </c>
      <c r="R191" s="167">
        <f t="shared" si="12"/>
        <v>0</v>
      </c>
      <c r="S191" s="167">
        <v>0</v>
      </c>
      <c r="T191" s="168">
        <f t="shared" si="13"/>
        <v>0</v>
      </c>
      <c r="AR191" s="169" t="s">
        <v>605</v>
      </c>
      <c r="AT191" s="169" t="s">
        <v>224</v>
      </c>
      <c r="AU191" s="169" t="s">
        <v>88</v>
      </c>
      <c r="AY191" s="17" t="s">
        <v>222</v>
      </c>
      <c r="BE191" s="170">
        <f t="shared" si="14"/>
        <v>0</v>
      </c>
      <c r="BF191" s="170">
        <f t="shared" si="15"/>
        <v>0</v>
      </c>
      <c r="BG191" s="170">
        <f t="shared" si="16"/>
        <v>0</v>
      </c>
      <c r="BH191" s="170">
        <f t="shared" si="17"/>
        <v>0</v>
      </c>
      <c r="BI191" s="170">
        <f t="shared" si="18"/>
        <v>0</v>
      </c>
      <c r="BJ191" s="17" t="s">
        <v>88</v>
      </c>
      <c r="BK191" s="171">
        <f t="shared" si="19"/>
        <v>0</v>
      </c>
      <c r="BL191" s="17" t="s">
        <v>605</v>
      </c>
      <c r="BM191" s="169" t="s">
        <v>942</v>
      </c>
    </row>
    <row r="192" spans="2:65" s="1" customFormat="1" ht="16.5" customHeight="1">
      <c r="B192" s="158"/>
      <c r="C192" s="196" t="s">
        <v>560</v>
      </c>
      <c r="D192" s="196" t="s">
        <v>301</v>
      </c>
      <c r="E192" s="197" t="s">
        <v>2302</v>
      </c>
      <c r="F192" s="198" t="s">
        <v>2303</v>
      </c>
      <c r="G192" s="199" t="s">
        <v>484</v>
      </c>
      <c r="H192" s="200">
        <v>375</v>
      </c>
      <c r="I192" s="201"/>
      <c r="J192" s="200">
        <f t="shared" si="10"/>
        <v>0</v>
      </c>
      <c r="K192" s="198" t="s">
        <v>0</v>
      </c>
      <c r="L192" s="202"/>
      <c r="M192" s="203" t="s">
        <v>0</v>
      </c>
      <c r="N192" s="204" t="s">
        <v>39</v>
      </c>
      <c r="O192" s="55"/>
      <c r="P192" s="167">
        <f t="shared" si="11"/>
        <v>0</v>
      </c>
      <c r="Q192" s="167">
        <v>0</v>
      </c>
      <c r="R192" s="167">
        <f t="shared" si="12"/>
        <v>0</v>
      </c>
      <c r="S192" s="167">
        <v>0</v>
      </c>
      <c r="T192" s="168">
        <f t="shared" si="13"/>
        <v>0</v>
      </c>
      <c r="AR192" s="169" t="s">
        <v>1691</v>
      </c>
      <c r="AT192" s="169" t="s">
        <v>301</v>
      </c>
      <c r="AU192" s="169" t="s">
        <v>88</v>
      </c>
      <c r="AY192" s="17" t="s">
        <v>222</v>
      </c>
      <c r="BE192" s="170">
        <f t="shared" si="14"/>
        <v>0</v>
      </c>
      <c r="BF192" s="170">
        <f t="shared" si="15"/>
        <v>0</v>
      </c>
      <c r="BG192" s="170">
        <f t="shared" si="16"/>
        <v>0</v>
      </c>
      <c r="BH192" s="170">
        <f t="shared" si="17"/>
        <v>0</v>
      </c>
      <c r="BI192" s="170">
        <f t="shared" si="18"/>
        <v>0</v>
      </c>
      <c r="BJ192" s="17" t="s">
        <v>88</v>
      </c>
      <c r="BK192" s="171">
        <f t="shared" si="19"/>
        <v>0</v>
      </c>
      <c r="BL192" s="17" t="s">
        <v>605</v>
      </c>
      <c r="BM192" s="169" t="s">
        <v>950</v>
      </c>
    </row>
    <row r="193" spans="2:65" s="1" customFormat="1" ht="24" customHeight="1">
      <c r="B193" s="158"/>
      <c r="C193" s="159" t="s">
        <v>569</v>
      </c>
      <c r="D193" s="159" t="s">
        <v>224</v>
      </c>
      <c r="E193" s="160" t="s">
        <v>2304</v>
      </c>
      <c r="F193" s="161" t="s">
        <v>2305</v>
      </c>
      <c r="G193" s="162" t="s">
        <v>484</v>
      </c>
      <c r="H193" s="163">
        <v>105</v>
      </c>
      <c r="I193" s="164"/>
      <c r="J193" s="163">
        <f t="shared" si="10"/>
        <v>0</v>
      </c>
      <c r="K193" s="161" t="s">
        <v>0</v>
      </c>
      <c r="L193" s="32"/>
      <c r="M193" s="165" t="s">
        <v>0</v>
      </c>
      <c r="N193" s="166" t="s">
        <v>39</v>
      </c>
      <c r="O193" s="55"/>
      <c r="P193" s="167">
        <f t="shared" si="11"/>
        <v>0</v>
      </c>
      <c r="Q193" s="167">
        <v>0</v>
      </c>
      <c r="R193" s="167">
        <f t="shared" si="12"/>
        <v>0</v>
      </c>
      <c r="S193" s="167">
        <v>0</v>
      </c>
      <c r="T193" s="168">
        <f t="shared" si="13"/>
        <v>0</v>
      </c>
      <c r="AR193" s="169" t="s">
        <v>605</v>
      </c>
      <c r="AT193" s="169" t="s">
        <v>224</v>
      </c>
      <c r="AU193" s="169" t="s">
        <v>88</v>
      </c>
      <c r="AY193" s="17" t="s">
        <v>222</v>
      </c>
      <c r="BE193" s="170">
        <f t="shared" si="14"/>
        <v>0</v>
      </c>
      <c r="BF193" s="170">
        <f t="shared" si="15"/>
        <v>0</v>
      </c>
      <c r="BG193" s="170">
        <f t="shared" si="16"/>
        <v>0</v>
      </c>
      <c r="BH193" s="170">
        <f t="shared" si="17"/>
        <v>0</v>
      </c>
      <c r="BI193" s="170">
        <f t="shared" si="18"/>
        <v>0</v>
      </c>
      <c r="BJ193" s="17" t="s">
        <v>88</v>
      </c>
      <c r="BK193" s="171">
        <f t="shared" si="19"/>
        <v>0</v>
      </c>
      <c r="BL193" s="17" t="s">
        <v>605</v>
      </c>
      <c r="BM193" s="169" t="s">
        <v>958</v>
      </c>
    </row>
    <row r="194" spans="2:65" s="1" customFormat="1" ht="16.5" customHeight="1">
      <c r="B194" s="158"/>
      <c r="C194" s="196" t="s">
        <v>573</v>
      </c>
      <c r="D194" s="196" t="s">
        <v>301</v>
      </c>
      <c r="E194" s="197" t="s">
        <v>2306</v>
      </c>
      <c r="F194" s="198" t="s">
        <v>2307</v>
      </c>
      <c r="G194" s="199" t="s">
        <v>484</v>
      </c>
      <c r="H194" s="200">
        <v>105</v>
      </c>
      <c r="I194" s="201"/>
      <c r="J194" s="200">
        <f t="shared" si="10"/>
        <v>0</v>
      </c>
      <c r="K194" s="198" t="s">
        <v>0</v>
      </c>
      <c r="L194" s="202"/>
      <c r="M194" s="203" t="s">
        <v>0</v>
      </c>
      <c r="N194" s="204" t="s">
        <v>39</v>
      </c>
      <c r="O194" s="55"/>
      <c r="P194" s="167">
        <f t="shared" si="11"/>
        <v>0</v>
      </c>
      <c r="Q194" s="167">
        <v>0</v>
      </c>
      <c r="R194" s="167">
        <f t="shared" si="12"/>
        <v>0</v>
      </c>
      <c r="S194" s="167">
        <v>0</v>
      </c>
      <c r="T194" s="168">
        <f t="shared" si="13"/>
        <v>0</v>
      </c>
      <c r="AR194" s="169" t="s">
        <v>1691</v>
      </c>
      <c r="AT194" s="169" t="s">
        <v>301</v>
      </c>
      <c r="AU194" s="169" t="s">
        <v>88</v>
      </c>
      <c r="AY194" s="17" t="s">
        <v>222</v>
      </c>
      <c r="BE194" s="170">
        <f t="shared" si="14"/>
        <v>0</v>
      </c>
      <c r="BF194" s="170">
        <f t="shared" si="15"/>
        <v>0</v>
      </c>
      <c r="BG194" s="170">
        <f t="shared" si="16"/>
        <v>0</v>
      </c>
      <c r="BH194" s="170">
        <f t="shared" si="17"/>
        <v>0</v>
      </c>
      <c r="BI194" s="170">
        <f t="shared" si="18"/>
        <v>0</v>
      </c>
      <c r="BJ194" s="17" t="s">
        <v>88</v>
      </c>
      <c r="BK194" s="171">
        <f t="shared" si="19"/>
        <v>0</v>
      </c>
      <c r="BL194" s="17" t="s">
        <v>605</v>
      </c>
      <c r="BM194" s="169" t="s">
        <v>967</v>
      </c>
    </row>
    <row r="195" spans="2:65" s="1" customFormat="1" ht="24" customHeight="1">
      <c r="B195" s="158"/>
      <c r="C195" s="159" t="s">
        <v>578</v>
      </c>
      <c r="D195" s="159" t="s">
        <v>224</v>
      </c>
      <c r="E195" s="160" t="s">
        <v>2308</v>
      </c>
      <c r="F195" s="161" t="s">
        <v>2309</v>
      </c>
      <c r="G195" s="162" t="s">
        <v>484</v>
      </c>
      <c r="H195" s="163">
        <v>390</v>
      </c>
      <c r="I195" s="164"/>
      <c r="J195" s="163">
        <f t="shared" si="10"/>
        <v>0</v>
      </c>
      <c r="K195" s="161" t="s">
        <v>0</v>
      </c>
      <c r="L195" s="32"/>
      <c r="M195" s="165" t="s">
        <v>0</v>
      </c>
      <c r="N195" s="166" t="s">
        <v>39</v>
      </c>
      <c r="O195" s="55"/>
      <c r="P195" s="167">
        <f t="shared" si="11"/>
        <v>0</v>
      </c>
      <c r="Q195" s="167">
        <v>0</v>
      </c>
      <c r="R195" s="167">
        <f t="shared" si="12"/>
        <v>0</v>
      </c>
      <c r="S195" s="167">
        <v>0</v>
      </c>
      <c r="T195" s="168">
        <f t="shared" si="13"/>
        <v>0</v>
      </c>
      <c r="AR195" s="169" t="s">
        <v>605</v>
      </c>
      <c r="AT195" s="169" t="s">
        <v>224</v>
      </c>
      <c r="AU195" s="169" t="s">
        <v>88</v>
      </c>
      <c r="AY195" s="17" t="s">
        <v>222</v>
      </c>
      <c r="BE195" s="170">
        <f t="shared" si="14"/>
        <v>0</v>
      </c>
      <c r="BF195" s="170">
        <f t="shared" si="15"/>
        <v>0</v>
      </c>
      <c r="BG195" s="170">
        <f t="shared" si="16"/>
        <v>0</v>
      </c>
      <c r="BH195" s="170">
        <f t="shared" si="17"/>
        <v>0</v>
      </c>
      <c r="BI195" s="170">
        <f t="shared" si="18"/>
        <v>0</v>
      </c>
      <c r="BJ195" s="17" t="s">
        <v>88</v>
      </c>
      <c r="BK195" s="171">
        <f t="shared" si="19"/>
        <v>0</v>
      </c>
      <c r="BL195" s="17" t="s">
        <v>605</v>
      </c>
      <c r="BM195" s="169" t="s">
        <v>977</v>
      </c>
    </row>
    <row r="196" spans="2:65" s="1" customFormat="1" ht="16.5" customHeight="1">
      <c r="B196" s="158"/>
      <c r="C196" s="196" t="s">
        <v>584</v>
      </c>
      <c r="D196" s="196" t="s">
        <v>301</v>
      </c>
      <c r="E196" s="197" t="s">
        <v>2310</v>
      </c>
      <c r="F196" s="198" t="s">
        <v>2311</v>
      </c>
      <c r="G196" s="199" t="s">
        <v>484</v>
      </c>
      <c r="H196" s="200">
        <v>390</v>
      </c>
      <c r="I196" s="201"/>
      <c r="J196" s="200">
        <f t="shared" si="10"/>
        <v>0</v>
      </c>
      <c r="K196" s="198" t="s">
        <v>0</v>
      </c>
      <c r="L196" s="202"/>
      <c r="M196" s="203" t="s">
        <v>0</v>
      </c>
      <c r="N196" s="204" t="s">
        <v>39</v>
      </c>
      <c r="O196" s="55"/>
      <c r="P196" s="167">
        <f t="shared" si="11"/>
        <v>0</v>
      </c>
      <c r="Q196" s="167">
        <v>0</v>
      </c>
      <c r="R196" s="167">
        <f t="shared" si="12"/>
        <v>0</v>
      </c>
      <c r="S196" s="167">
        <v>0</v>
      </c>
      <c r="T196" s="168">
        <f t="shared" si="13"/>
        <v>0</v>
      </c>
      <c r="AR196" s="169" t="s">
        <v>1691</v>
      </c>
      <c r="AT196" s="169" t="s">
        <v>301</v>
      </c>
      <c r="AU196" s="169" t="s">
        <v>88</v>
      </c>
      <c r="AY196" s="17" t="s">
        <v>222</v>
      </c>
      <c r="BE196" s="170">
        <f t="shared" si="14"/>
        <v>0</v>
      </c>
      <c r="BF196" s="170">
        <f t="shared" si="15"/>
        <v>0</v>
      </c>
      <c r="BG196" s="170">
        <f t="shared" si="16"/>
        <v>0</v>
      </c>
      <c r="BH196" s="170">
        <f t="shared" si="17"/>
        <v>0</v>
      </c>
      <c r="BI196" s="170">
        <f t="shared" si="18"/>
        <v>0</v>
      </c>
      <c r="BJ196" s="17" t="s">
        <v>88</v>
      </c>
      <c r="BK196" s="171">
        <f t="shared" si="19"/>
        <v>0</v>
      </c>
      <c r="BL196" s="17" t="s">
        <v>605</v>
      </c>
      <c r="BM196" s="169" t="s">
        <v>987</v>
      </c>
    </row>
    <row r="197" spans="2:65" s="1" customFormat="1" ht="24" customHeight="1">
      <c r="B197" s="158"/>
      <c r="C197" s="159" t="s">
        <v>589</v>
      </c>
      <c r="D197" s="159" t="s">
        <v>224</v>
      </c>
      <c r="E197" s="160" t="s">
        <v>2312</v>
      </c>
      <c r="F197" s="161" t="s">
        <v>2313</v>
      </c>
      <c r="G197" s="162" t="s">
        <v>484</v>
      </c>
      <c r="H197" s="163">
        <v>35</v>
      </c>
      <c r="I197" s="164"/>
      <c r="J197" s="163">
        <f t="shared" si="10"/>
        <v>0</v>
      </c>
      <c r="K197" s="161" t="s">
        <v>0</v>
      </c>
      <c r="L197" s="32"/>
      <c r="M197" s="165" t="s">
        <v>0</v>
      </c>
      <c r="N197" s="166" t="s">
        <v>39</v>
      </c>
      <c r="O197" s="55"/>
      <c r="P197" s="167">
        <f t="shared" si="11"/>
        <v>0</v>
      </c>
      <c r="Q197" s="167">
        <v>0</v>
      </c>
      <c r="R197" s="167">
        <f t="shared" si="12"/>
        <v>0</v>
      </c>
      <c r="S197" s="167">
        <v>0</v>
      </c>
      <c r="T197" s="168">
        <f t="shared" si="13"/>
        <v>0</v>
      </c>
      <c r="AR197" s="169" t="s">
        <v>605</v>
      </c>
      <c r="AT197" s="169" t="s">
        <v>224</v>
      </c>
      <c r="AU197" s="169" t="s">
        <v>88</v>
      </c>
      <c r="AY197" s="17" t="s">
        <v>222</v>
      </c>
      <c r="BE197" s="170">
        <f t="shared" si="14"/>
        <v>0</v>
      </c>
      <c r="BF197" s="170">
        <f t="shared" si="15"/>
        <v>0</v>
      </c>
      <c r="BG197" s="170">
        <f t="shared" si="16"/>
        <v>0</v>
      </c>
      <c r="BH197" s="170">
        <f t="shared" si="17"/>
        <v>0</v>
      </c>
      <c r="BI197" s="170">
        <f t="shared" si="18"/>
        <v>0</v>
      </c>
      <c r="BJ197" s="17" t="s">
        <v>88</v>
      </c>
      <c r="BK197" s="171">
        <f t="shared" si="19"/>
        <v>0</v>
      </c>
      <c r="BL197" s="17" t="s">
        <v>605</v>
      </c>
      <c r="BM197" s="169" t="s">
        <v>1009</v>
      </c>
    </row>
    <row r="198" spans="2:65" s="1" customFormat="1" ht="16.5" customHeight="1">
      <c r="B198" s="158"/>
      <c r="C198" s="196" t="s">
        <v>594</v>
      </c>
      <c r="D198" s="196" t="s">
        <v>301</v>
      </c>
      <c r="E198" s="197" t="s">
        <v>2314</v>
      </c>
      <c r="F198" s="198" t="s">
        <v>2315</v>
      </c>
      <c r="G198" s="199" t="s">
        <v>484</v>
      </c>
      <c r="H198" s="200">
        <v>35</v>
      </c>
      <c r="I198" s="201"/>
      <c r="J198" s="200">
        <f t="shared" si="10"/>
        <v>0</v>
      </c>
      <c r="K198" s="198" t="s">
        <v>0</v>
      </c>
      <c r="L198" s="202"/>
      <c r="M198" s="203" t="s">
        <v>0</v>
      </c>
      <c r="N198" s="204" t="s">
        <v>39</v>
      </c>
      <c r="O198" s="55"/>
      <c r="P198" s="167">
        <f t="shared" si="11"/>
        <v>0</v>
      </c>
      <c r="Q198" s="167">
        <v>0</v>
      </c>
      <c r="R198" s="167">
        <f t="shared" si="12"/>
        <v>0</v>
      </c>
      <c r="S198" s="167">
        <v>0</v>
      </c>
      <c r="T198" s="168">
        <f t="shared" si="13"/>
        <v>0</v>
      </c>
      <c r="AR198" s="169" t="s">
        <v>1691</v>
      </c>
      <c r="AT198" s="169" t="s">
        <v>301</v>
      </c>
      <c r="AU198" s="169" t="s">
        <v>88</v>
      </c>
      <c r="AY198" s="17" t="s">
        <v>222</v>
      </c>
      <c r="BE198" s="170">
        <f t="shared" si="14"/>
        <v>0</v>
      </c>
      <c r="BF198" s="170">
        <f t="shared" si="15"/>
        <v>0</v>
      </c>
      <c r="BG198" s="170">
        <f t="shared" si="16"/>
        <v>0</v>
      </c>
      <c r="BH198" s="170">
        <f t="shared" si="17"/>
        <v>0</v>
      </c>
      <c r="BI198" s="170">
        <f t="shared" si="18"/>
        <v>0</v>
      </c>
      <c r="BJ198" s="17" t="s">
        <v>88</v>
      </c>
      <c r="BK198" s="171">
        <f t="shared" si="19"/>
        <v>0</v>
      </c>
      <c r="BL198" s="17" t="s">
        <v>605</v>
      </c>
      <c r="BM198" s="169" t="s">
        <v>1020</v>
      </c>
    </row>
    <row r="199" spans="2:65" s="1" customFormat="1" ht="24" customHeight="1">
      <c r="B199" s="158"/>
      <c r="C199" s="159" t="s">
        <v>600</v>
      </c>
      <c r="D199" s="159" t="s">
        <v>224</v>
      </c>
      <c r="E199" s="160" t="s">
        <v>2316</v>
      </c>
      <c r="F199" s="161" t="s">
        <v>2317</v>
      </c>
      <c r="G199" s="162" t="s">
        <v>484</v>
      </c>
      <c r="H199" s="163">
        <v>25</v>
      </c>
      <c r="I199" s="164"/>
      <c r="J199" s="163">
        <f t="shared" si="10"/>
        <v>0</v>
      </c>
      <c r="K199" s="161" t="s">
        <v>0</v>
      </c>
      <c r="L199" s="32"/>
      <c r="M199" s="165" t="s">
        <v>0</v>
      </c>
      <c r="N199" s="166" t="s">
        <v>39</v>
      </c>
      <c r="O199" s="55"/>
      <c r="P199" s="167">
        <f t="shared" si="11"/>
        <v>0</v>
      </c>
      <c r="Q199" s="167">
        <v>0</v>
      </c>
      <c r="R199" s="167">
        <f t="shared" si="12"/>
        <v>0</v>
      </c>
      <c r="S199" s="167">
        <v>0</v>
      </c>
      <c r="T199" s="168">
        <f t="shared" si="13"/>
        <v>0</v>
      </c>
      <c r="AR199" s="169" t="s">
        <v>605</v>
      </c>
      <c r="AT199" s="169" t="s">
        <v>224</v>
      </c>
      <c r="AU199" s="169" t="s">
        <v>88</v>
      </c>
      <c r="AY199" s="17" t="s">
        <v>222</v>
      </c>
      <c r="BE199" s="170">
        <f t="shared" si="14"/>
        <v>0</v>
      </c>
      <c r="BF199" s="170">
        <f t="shared" si="15"/>
        <v>0</v>
      </c>
      <c r="BG199" s="170">
        <f t="shared" si="16"/>
        <v>0</v>
      </c>
      <c r="BH199" s="170">
        <f t="shared" si="17"/>
        <v>0</v>
      </c>
      <c r="BI199" s="170">
        <f t="shared" si="18"/>
        <v>0</v>
      </c>
      <c r="BJ199" s="17" t="s">
        <v>88</v>
      </c>
      <c r="BK199" s="171">
        <f t="shared" si="19"/>
        <v>0</v>
      </c>
      <c r="BL199" s="17" t="s">
        <v>605</v>
      </c>
      <c r="BM199" s="169" t="s">
        <v>1029</v>
      </c>
    </row>
    <row r="200" spans="2:65" s="1" customFormat="1" ht="16.5" customHeight="1">
      <c r="B200" s="158"/>
      <c r="C200" s="196" t="s">
        <v>605</v>
      </c>
      <c r="D200" s="196" t="s">
        <v>301</v>
      </c>
      <c r="E200" s="197" t="s">
        <v>2318</v>
      </c>
      <c r="F200" s="198" t="s">
        <v>2319</v>
      </c>
      <c r="G200" s="199" t="s">
        <v>484</v>
      </c>
      <c r="H200" s="200">
        <v>25</v>
      </c>
      <c r="I200" s="201"/>
      <c r="J200" s="200">
        <f t="shared" si="10"/>
        <v>0</v>
      </c>
      <c r="K200" s="198" t="s">
        <v>0</v>
      </c>
      <c r="L200" s="202"/>
      <c r="M200" s="203" t="s">
        <v>0</v>
      </c>
      <c r="N200" s="204" t="s">
        <v>39</v>
      </c>
      <c r="O200" s="55"/>
      <c r="P200" s="167">
        <f t="shared" si="11"/>
        <v>0</v>
      </c>
      <c r="Q200" s="167">
        <v>0</v>
      </c>
      <c r="R200" s="167">
        <f t="shared" si="12"/>
        <v>0</v>
      </c>
      <c r="S200" s="167">
        <v>0</v>
      </c>
      <c r="T200" s="168">
        <f t="shared" si="13"/>
        <v>0</v>
      </c>
      <c r="AR200" s="169" t="s">
        <v>1691</v>
      </c>
      <c r="AT200" s="169" t="s">
        <v>301</v>
      </c>
      <c r="AU200" s="169" t="s">
        <v>88</v>
      </c>
      <c r="AY200" s="17" t="s">
        <v>222</v>
      </c>
      <c r="BE200" s="170">
        <f t="shared" si="14"/>
        <v>0</v>
      </c>
      <c r="BF200" s="170">
        <f t="shared" si="15"/>
        <v>0</v>
      </c>
      <c r="BG200" s="170">
        <f t="shared" si="16"/>
        <v>0</v>
      </c>
      <c r="BH200" s="170">
        <f t="shared" si="17"/>
        <v>0</v>
      </c>
      <c r="BI200" s="170">
        <f t="shared" si="18"/>
        <v>0</v>
      </c>
      <c r="BJ200" s="17" t="s">
        <v>88</v>
      </c>
      <c r="BK200" s="171">
        <f t="shared" si="19"/>
        <v>0</v>
      </c>
      <c r="BL200" s="17" t="s">
        <v>605</v>
      </c>
      <c r="BM200" s="169" t="s">
        <v>1037</v>
      </c>
    </row>
    <row r="201" spans="2:65" s="1" customFormat="1" ht="24" customHeight="1">
      <c r="B201" s="158"/>
      <c r="C201" s="159" t="s">
        <v>609</v>
      </c>
      <c r="D201" s="159" t="s">
        <v>224</v>
      </c>
      <c r="E201" s="160" t="s">
        <v>2320</v>
      </c>
      <c r="F201" s="161" t="s">
        <v>2321</v>
      </c>
      <c r="G201" s="162" t="s">
        <v>484</v>
      </c>
      <c r="H201" s="163">
        <v>20</v>
      </c>
      <c r="I201" s="164"/>
      <c r="J201" s="163">
        <f t="shared" si="10"/>
        <v>0</v>
      </c>
      <c r="K201" s="161" t="s">
        <v>0</v>
      </c>
      <c r="L201" s="32"/>
      <c r="M201" s="165" t="s">
        <v>0</v>
      </c>
      <c r="N201" s="166" t="s">
        <v>39</v>
      </c>
      <c r="O201" s="55"/>
      <c r="P201" s="167">
        <f t="shared" si="11"/>
        <v>0</v>
      </c>
      <c r="Q201" s="167">
        <v>0</v>
      </c>
      <c r="R201" s="167">
        <f t="shared" si="12"/>
        <v>0</v>
      </c>
      <c r="S201" s="167">
        <v>0</v>
      </c>
      <c r="T201" s="168">
        <f t="shared" si="13"/>
        <v>0</v>
      </c>
      <c r="AR201" s="169" t="s">
        <v>605</v>
      </c>
      <c r="AT201" s="169" t="s">
        <v>224</v>
      </c>
      <c r="AU201" s="169" t="s">
        <v>88</v>
      </c>
      <c r="AY201" s="17" t="s">
        <v>222</v>
      </c>
      <c r="BE201" s="170">
        <f t="shared" si="14"/>
        <v>0</v>
      </c>
      <c r="BF201" s="170">
        <f t="shared" si="15"/>
        <v>0</v>
      </c>
      <c r="BG201" s="170">
        <f t="shared" si="16"/>
        <v>0</v>
      </c>
      <c r="BH201" s="170">
        <f t="shared" si="17"/>
        <v>0</v>
      </c>
      <c r="BI201" s="170">
        <f t="shared" si="18"/>
        <v>0</v>
      </c>
      <c r="BJ201" s="17" t="s">
        <v>88</v>
      </c>
      <c r="BK201" s="171">
        <f t="shared" si="19"/>
        <v>0</v>
      </c>
      <c r="BL201" s="17" t="s">
        <v>605</v>
      </c>
      <c r="BM201" s="169" t="s">
        <v>1045</v>
      </c>
    </row>
    <row r="202" spans="2:65" s="1" customFormat="1" ht="16.5" customHeight="1">
      <c r="B202" s="158"/>
      <c r="C202" s="196" t="s">
        <v>615</v>
      </c>
      <c r="D202" s="196" t="s">
        <v>301</v>
      </c>
      <c r="E202" s="197" t="s">
        <v>2322</v>
      </c>
      <c r="F202" s="198" t="s">
        <v>2323</v>
      </c>
      <c r="G202" s="199" t="s">
        <v>484</v>
      </c>
      <c r="H202" s="200">
        <v>20</v>
      </c>
      <c r="I202" s="201"/>
      <c r="J202" s="200">
        <f t="shared" si="10"/>
        <v>0</v>
      </c>
      <c r="K202" s="198" t="s">
        <v>0</v>
      </c>
      <c r="L202" s="202"/>
      <c r="M202" s="203" t="s">
        <v>0</v>
      </c>
      <c r="N202" s="204" t="s">
        <v>39</v>
      </c>
      <c r="O202" s="55"/>
      <c r="P202" s="167">
        <f t="shared" si="11"/>
        <v>0</v>
      </c>
      <c r="Q202" s="167">
        <v>0</v>
      </c>
      <c r="R202" s="167">
        <f t="shared" si="12"/>
        <v>0</v>
      </c>
      <c r="S202" s="167">
        <v>0</v>
      </c>
      <c r="T202" s="168">
        <f t="shared" si="13"/>
        <v>0</v>
      </c>
      <c r="AR202" s="169" t="s">
        <v>1691</v>
      </c>
      <c r="AT202" s="169" t="s">
        <v>301</v>
      </c>
      <c r="AU202" s="169" t="s">
        <v>88</v>
      </c>
      <c r="AY202" s="17" t="s">
        <v>222</v>
      </c>
      <c r="BE202" s="170">
        <f t="shared" si="14"/>
        <v>0</v>
      </c>
      <c r="BF202" s="170">
        <f t="shared" si="15"/>
        <v>0</v>
      </c>
      <c r="BG202" s="170">
        <f t="shared" si="16"/>
        <v>0</v>
      </c>
      <c r="BH202" s="170">
        <f t="shared" si="17"/>
        <v>0</v>
      </c>
      <c r="BI202" s="170">
        <f t="shared" si="18"/>
        <v>0</v>
      </c>
      <c r="BJ202" s="17" t="s">
        <v>88</v>
      </c>
      <c r="BK202" s="171">
        <f t="shared" si="19"/>
        <v>0</v>
      </c>
      <c r="BL202" s="17" t="s">
        <v>605</v>
      </c>
      <c r="BM202" s="169" t="s">
        <v>1054</v>
      </c>
    </row>
    <row r="203" spans="2:65" s="11" customFormat="1" ht="22.9" customHeight="1">
      <c r="B203" s="145"/>
      <c r="D203" s="146" t="s">
        <v>72</v>
      </c>
      <c r="E203" s="156" t="s">
        <v>2324</v>
      </c>
      <c r="F203" s="156" t="s">
        <v>2325</v>
      </c>
      <c r="I203" s="148"/>
      <c r="J203" s="157">
        <f>BK203</f>
        <v>0</v>
      </c>
      <c r="L203" s="145"/>
      <c r="M203" s="150"/>
      <c r="N203" s="151"/>
      <c r="O203" s="151"/>
      <c r="P203" s="152">
        <f>SUM(P204:P205)</f>
        <v>0</v>
      </c>
      <c r="Q203" s="151"/>
      <c r="R203" s="152">
        <f>SUM(R204:R205)</f>
        <v>0</v>
      </c>
      <c r="S203" s="151"/>
      <c r="T203" s="153">
        <f>SUM(T204:T205)</f>
        <v>0</v>
      </c>
      <c r="AR203" s="146" t="s">
        <v>242</v>
      </c>
      <c r="AT203" s="154" t="s">
        <v>72</v>
      </c>
      <c r="AU203" s="154" t="s">
        <v>81</v>
      </c>
      <c r="AY203" s="146" t="s">
        <v>222</v>
      </c>
      <c r="BK203" s="155">
        <f>SUM(BK204:BK205)</f>
        <v>0</v>
      </c>
    </row>
    <row r="204" spans="2:65" s="1" customFormat="1" ht="16.5" customHeight="1">
      <c r="B204" s="158"/>
      <c r="C204" s="159" t="s">
        <v>621</v>
      </c>
      <c r="D204" s="159" t="s">
        <v>224</v>
      </c>
      <c r="E204" s="160" t="s">
        <v>2326</v>
      </c>
      <c r="F204" s="161" t="s">
        <v>2327</v>
      </c>
      <c r="G204" s="162" t="s">
        <v>400</v>
      </c>
      <c r="H204" s="163">
        <v>1</v>
      </c>
      <c r="I204" s="164"/>
      <c r="J204" s="163">
        <f>ROUND(I204*H204,3)</f>
        <v>0</v>
      </c>
      <c r="K204" s="161" t="s">
        <v>0</v>
      </c>
      <c r="L204" s="32"/>
      <c r="M204" s="165" t="s">
        <v>0</v>
      </c>
      <c r="N204" s="166" t="s">
        <v>39</v>
      </c>
      <c r="O204" s="55"/>
      <c r="P204" s="167">
        <f>O204*H204</f>
        <v>0</v>
      </c>
      <c r="Q204" s="167">
        <v>0</v>
      </c>
      <c r="R204" s="167">
        <f>Q204*H204</f>
        <v>0</v>
      </c>
      <c r="S204" s="167">
        <v>0</v>
      </c>
      <c r="T204" s="168">
        <f>S204*H204</f>
        <v>0</v>
      </c>
      <c r="AR204" s="169" t="s">
        <v>605</v>
      </c>
      <c r="AT204" s="169" t="s">
        <v>224</v>
      </c>
      <c r="AU204" s="169" t="s">
        <v>88</v>
      </c>
      <c r="AY204" s="17" t="s">
        <v>222</v>
      </c>
      <c r="BE204" s="170">
        <f>IF(N204="základná",J204,0)</f>
        <v>0</v>
      </c>
      <c r="BF204" s="170">
        <f>IF(N204="znížená",J204,0)</f>
        <v>0</v>
      </c>
      <c r="BG204" s="170">
        <f>IF(N204="zákl. prenesená",J204,0)</f>
        <v>0</v>
      </c>
      <c r="BH204" s="170">
        <f>IF(N204="zníž. prenesená",J204,0)</f>
        <v>0</v>
      </c>
      <c r="BI204" s="170">
        <f>IF(N204="nulová",J204,0)</f>
        <v>0</v>
      </c>
      <c r="BJ204" s="17" t="s">
        <v>88</v>
      </c>
      <c r="BK204" s="171">
        <f>ROUND(I204*H204,3)</f>
        <v>0</v>
      </c>
      <c r="BL204" s="17" t="s">
        <v>605</v>
      </c>
      <c r="BM204" s="169" t="s">
        <v>1065</v>
      </c>
    </row>
    <row r="205" spans="2:65" s="1" customFormat="1" ht="16.5" customHeight="1">
      <c r="B205" s="158"/>
      <c r="C205" s="196" t="s">
        <v>637</v>
      </c>
      <c r="D205" s="196" t="s">
        <v>301</v>
      </c>
      <c r="E205" s="197" t="s">
        <v>2328</v>
      </c>
      <c r="F205" s="198" t="s">
        <v>2329</v>
      </c>
      <c r="G205" s="199" t="s">
        <v>400</v>
      </c>
      <c r="H205" s="200">
        <v>1</v>
      </c>
      <c r="I205" s="201"/>
      <c r="J205" s="200">
        <f>ROUND(I205*H205,3)</f>
        <v>0</v>
      </c>
      <c r="K205" s="198" t="s">
        <v>0</v>
      </c>
      <c r="L205" s="202"/>
      <c r="M205" s="203" t="s">
        <v>0</v>
      </c>
      <c r="N205" s="204" t="s">
        <v>39</v>
      </c>
      <c r="O205" s="55"/>
      <c r="P205" s="167">
        <f>O205*H205</f>
        <v>0</v>
      </c>
      <c r="Q205" s="167">
        <v>0</v>
      </c>
      <c r="R205" s="167">
        <f>Q205*H205</f>
        <v>0</v>
      </c>
      <c r="S205" s="167">
        <v>0</v>
      </c>
      <c r="T205" s="168">
        <f>S205*H205</f>
        <v>0</v>
      </c>
      <c r="AR205" s="169" t="s">
        <v>1691</v>
      </c>
      <c r="AT205" s="169" t="s">
        <v>301</v>
      </c>
      <c r="AU205" s="169" t="s">
        <v>88</v>
      </c>
      <c r="AY205" s="17" t="s">
        <v>222</v>
      </c>
      <c r="BE205" s="170">
        <f>IF(N205="základná",J205,0)</f>
        <v>0</v>
      </c>
      <c r="BF205" s="170">
        <f>IF(N205="znížená",J205,0)</f>
        <v>0</v>
      </c>
      <c r="BG205" s="170">
        <f>IF(N205="zákl. prenesená",J205,0)</f>
        <v>0</v>
      </c>
      <c r="BH205" s="170">
        <f>IF(N205="zníž. prenesená",J205,0)</f>
        <v>0</v>
      </c>
      <c r="BI205" s="170">
        <f>IF(N205="nulová",J205,0)</f>
        <v>0</v>
      </c>
      <c r="BJ205" s="17" t="s">
        <v>88</v>
      </c>
      <c r="BK205" s="171">
        <f>ROUND(I205*H205,3)</f>
        <v>0</v>
      </c>
      <c r="BL205" s="17" t="s">
        <v>605</v>
      </c>
      <c r="BM205" s="169" t="s">
        <v>1073</v>
      </c>
    </row>
    <row r="206" spans="2:65" s="11" customFormat="1" ht="25.9" customHeight="1">
      <c r="B206" s="145"/>
      <c r="D206" s="146" t="s">
        <v>72</v>
      </c>
      <c r="E206" s="147" t="s">
        <v>2076</v>
      </c>
      <c r="F206" s="147" t="s">
        <v>2077</v>
      </c>
      <c r="I206" s="148"/>
      <c r="J206" s="149">
        <f>BK206</f>
        <v>0</v>
      </c>
      <c r="L206" s="145"/>
      <c r="M206" s="150"/>
      <c r="N206" s="151"/>
      <c r="O206" s="151"/>
      <c r="P206" s="152">
        <f>SUM(P207:P209)</f>
        <v>0</v>
      </c>
      <c r="Q206" s="151"/>
      <c r="R206" s="152">
        <f>SUM(R207:R209)</f>
        <v>0</v>
      </c>
      <c r="S206" s="151"/>
      <c r="T206" s="153">
        <f>SUM(T207:T209)</f>
        <v>0</v>
      </c>
      <c r="AR206" s="146" t="s">
        <v>255</v>
      </c>
      <c r="AT206" s="154" t="s">
        <v>72</v>
      </c>
      <c r="AU206" s="154" t="s">
        <v>73</v>
      </c>
      <c r="AY206" s="146" t="s">
        <v>222</v>
      </c>
      <c r="BK206" s="155">
        <f>SUM(BK207:BK209)</f>
        <v>0</v>
      </c>
    </row>
    <row r="207" spans="2:65" s="1" customFormat="1" ht="16.5" customHeight="1">
      <c r="B207" s="158"/>
      <c r="C207" s="159" t="s">
        <v>642</v>
      </c>
      <c r="D207" s="159" t="s">
        <v>224</v>
      </c>
      <c r="E207" s="160" t="s">
        <v>2182</v>
      </c>
      <c r="F207" s="161" t="s">
        <v>2183</v>
      </c>
      <c r="G207" s="162" t="s">
        <v>2184</v>
      </c>
      <c r="H207" s="163">
        <v>250</v>
      </c>
      <c r="I207" s="164"/>
      <c r="J207" s="163">
        <f>ROUND(I207*H207,3)</f>
        <v>0</v>
      </c>
      <c r="K207" s="161" t="s">
        <v>0</v>
      </c>
      <c r="L207" s="32"/>
      <c r="M207" s="165" t="s">
        <v>0</v>
      </c>
      <c r="N207" s="166" t="s">
        <v>39</v>
      </c>
      <c r="O207" s="55"/>
      <c r="P207" s="167">
        <f>O207*H207</f>
        <v>0</v>
      </c>
      <c r="Q207" s="167">
        <v>0</v>
      </c>
      <c r="R207" s="167">
        <f>Q207*H207</f>
        <v>0</v>
      </c>
      <c r="S207" s="167">
        <v>0</v>
      </c>
      <c r="T207" s="168">
        <f>S207*H207</f>
        <v>0</v>
      </c>
      <c r="AR207" s="169" t="s">
        <v>229</v>
      </c>
      <c r="AT207" s="169" t="s">
        <v>224</v>
      </c>
      <c r="AU207" s="169" t="s">
        <v>81</v>
      </c>
      <c r="AY207" s="17" t="s">
        <v>222</v>
      </c>
      <c r="BE207" s="170">
        <f>IF(N207="základná",J207,0)</f>
        <v>0</v>
      </c>
      <c r="BF207" s="170">
        <f>IF(N207="znížená",J207,0)</f>
        <v>0</v>
      </c>
      <c r="BG207" s="170">
        <f>IF(N207="zákl. prenesená",J207,0)</f>
        <v>0</v>
      </c>
      <c r="BH207" s="170">
        <f>IF(N207="zníž. prenesená",J207,0)</f>
        <v>0</v>
      </c>
      <c r="BI207" s="170">
        <f>IF(N207="nulová",J207,0)</f>
        <v>0</v>
      </c>
      <c r="BJ207" s="17" t="s">
        <v>88</v>
      </c>
      <c r="BK207" s="171">
        <f>ROUND(I207*H207,3)</f>
        <v>0</v>
      </c>
      <c r="BL207" s="17" t="s">
        <v>229</v>
      </c>
      <c r="BM207" s="169" t="s">
        <v>1081</v>
      </c>
    </row>
    <row r="208" spans="2:65" s="1" customFormat="1" ht="16.5" customHeight="1">
      <c r="B208" s="158"/>
      <c r="C208" s="159" t="s">
        <v>648</v>
      </c>
      <c r="D208" s="159" t="s">
        <v>224</v>
      </c>
      <c r="E208" s="160" t="s">
        <v>2185</v>
      </c>
      <c r="F208" s="161" t="s">
        <v>2186</v>
      </c>
      <c r="G208" s="162" t="s">
        <v>1361</v>
      </c>
      <c r="H208" s="164"/>
      <c r="I208" s="164"/>
      <c r="J208" s="163">
        <f>ROUND(I208*H208,3)</f>
        <v>0</v>
      </c>
      <c r="K208" s="161" t="s">
        <v>0</v>
      </c>
      <c r="L208" s="32"/>
      <c r="M208" s="165" t="s">
        <v>0</v>
      </c>
      <c r="N208" s="166" t="s">
        <v>39</v>
      </c>
      <c r="O208" s="55"/>
      <c r="P208" s="167">
        <f>O208*H208</f>
        <v>0</v>
      </c>
      <c r="Q208" s="167">
        <v>0</v>
      </c>
      <c r="R208" s="167">
        <f>Q208*H208</f>
        <v>0</v>
      </c>
      <c r="S208" s="167">
        <v>0</v>
      </c>
      <c r="T208" s="168">
        <f>S208*H208</f>
        <v>0</v>
      </c>
      <c r="AR208" s="169" t="s">
        <v>229</v>
      </c>
      <c r="AT208" s="169" t="s">
        <v>224</v>
      </c>
      <c r="AU208" s="169" t="s">
        <v>81</v>
      </c>
      <c r="AY208" s="17" t="s">
        <v>222</v>
      </c>
      <c r="BE208" s="170">
        <f>IF(N208="základná",J208,0)</f>
        <v>0</v>
      </c>
      <c r="BF208" s="170">
        <f>IF(N208="znížená",J208,0)</f>
        <v>0</v>
      </c>
      <c r="BG208" s="170">
        <f>IF(N208="zákl. prenesená",J208,0)</f>
        <v>0</v>
      </c>
      <c r="BH208" s="170">
        <f>IF(N208="zníž. prenesená",J208,0)</f>
        <v>0</v>
      </c>
      <c r="BI208" s="170">
        <f>IF(N208="nulová",J208,0)</f>
        <v>0</v>
      </c>
      <c r="BJ208" s="17" t="s">
        <v>88</v>
      </c>
      <c r="BK208" s="171">
        <f>ROUND(I208*H208,3)</f>
        <v>0</v>
      </c>
      <c r="BL208" s="17" t="s">
        <v>229</v>
      </c>
      <c r="BM208" s="169" t="s">
        <v>1105</v>
      </c>
    </row>
    <row r="209" spans="2:65" s="1" customFormat="1" ht="16.5" customHeight="1">
      <c r="B209" s="158"/>
      <c r="C209" s="159" t="s">
        <v>652</v>
      </c>
      <c r="D209" s="159" t="s">
        <v>224</v>
      </c>
      <c r="E209" s="160" t="s">
        <v>2187</v>
      </c>
      <c r="F209" s="161" t="s">
        <v>2188</v>
      </c>
      <c r="G209" s="162" t="s">
        <v>1361</v>
      </c>
      <c r="H209" s="164"/>
      <c r="I209" s="164"/>
      <c r="J209" s="163">
        <f>ROUND(I209*H209,3)</f>
        <v>0</v>
      </c>
      <c r="K209" s="161" t="s">
        <v>0</v>
      </c>
      <c r="L209" s="32"/>
      <c r="M209" s="213" t="s">
        <v>0</v>
      </c>
      <c r="N209" s="214" t="s">
        <v>39</v>
      </c>
      <c r="O209" s="215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AR209" s="169" t="s">
        <v>229</v>
      </c>
      <c r="AT209" s="169" t="s">
        <v>224</v>
      </c>
      <c r="AU209" s="169" t="s">
        <v>81</v>
      </c>
      <c r="AY209" s="17" t="s">
        <v>222</v>
      </c>
      <c r="BE209" s="170">
        <f>IF(N209="základná",J209,0)</f>
        <v>0</v>
      </c>
      <c r="BF209" s="170">
        <f>IF(N209="znížená",J209,0)</f>
        <v>0</v>
      </c>
      <c r="BG209" s="170">
        <f>IF(N209="zákl. prenesená",J209,0)</f>
        <v>0</v>
      </c>
      <c r="BH209" s="170">
        <f>IF(N209="zníž. prenesená",J209,0)</f>
        <v>0</v>
      </c>
      <c r="BI209" s="170">
        <f>IF(N209="nulová",J209,0)</f>
        <v>0</v>
      </c>
      <c r="BJ209" s="17" t="s">
        <v>88</v>
      </c>
      <c r="BK209" s="171">
        <f>ROUND(I209*H209,3)</f>
        <v>0</v>
      </c>
      <c r="BL209" s="17" t="s">
        <v>229</v>
      </c>
      <c r="BM209" s="169" t="s">
        <v>1119</v>
      </c>
    </row>
    <row r="210" spans="2:65" s="1" customFormat="1" ht="6.95" customHeight="1">
      <c r="B210" s="44"/>
      <c r="C210" s="45"/>
      <c r="D210" s="45"/>
      <c r="E210" s="45"/>
      <c r="F210" s="45"/>
      <c r="G210" s="45"/>
      <c r="H210" s="45"/>
      <c r="I210" s="119"/>
      <c r="J210" s="45"/>
      <c r="K210" s="45"/>
      <c r="L210" s="32"/>
    </row>
  </sheetData>
  <autoFilter ref="C128:K209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8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3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9" t="s">
        <v>4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93</v>
      </c>
    </row>
    <row r="3" spans="2:46" ht="6.95" customHeight="1">
      <c r="B3" s="18"/>
      <c r="C3" s="19"/>
      <c r="D3" s="19"/>
      <c r="E3" s="19"/>
      <c r="F3" s="19"/>
      <c r="G3" s="19"/>
      <c r="H3" s="19"/>
      <c r="I3" s="95"/>
      <c r="J3" s="19"/>
      <c r="K3" s="19"/>
      <c r="L3" s="20"/>
      <c r="AT3" s="17" t="s">
        <v>73</v>
      </c>
    </row>
    <row r="4" spans="2:46" ht="24.95" customHeight="1">
      <c r="B4" s="20"/>
      <c r="D4" s="21" t="s">
        <v>103</v>
      </c>
      <c r="L4" s="20"/>
      <c r="M4" s="96" t="s">
        <v>8</v>
      </c>
      <c r="AT4" s="17" t="s">
        <v>2</v>
      </c>
    </row>
    <row r="5" spans="2:46" ht="6.95" customHeight="1">
      <c r="B5" s="20"/>
      <c r="L5" s="20"/>
    </row>
    <row r="6" spans="2:46" ht="12" customHeight="1">
      <c r="B6" s="20"/>
      <c r="D6" s="27" t="s">
        <v>13</v>
      </c>
      <c r="L6" s="20"/>
    </row>
    <row r="7" spans="2:46" ht="16.5" customHeight="1">
      <c r="B7" s="20"/>
      <c r="E7" s="261" t="str">
        <f>'Rekapitulácia stavby'!K6</f>
        <v>Rekonštrukcia a prístavba k depozitu</v>
      </c>
      <c r="F7" s="262"/>
      <c r="G7" s="262"/>
      <c r="H7" s="262"/>
      <c r="L7" s="20"/>
    </row>
    <row r="8" spans="2:46" ht="12" customHeight="1">
      <c r="B8" s="20"/>
      <c r="D8" s="27" t="s">
        <v>112</v>
      </c>
      <c r="L8" s="20"/>
    </row>
    <row r="9" spans="2:46" s="1" customFormat="1" ht="16.5" customHeight="1">
      <c r="B9" s="32"/>
      <c r="E9" s="261" t="s">
        <v>2085</v>
      </c>
      <c r="F9" s="263"/>
      <c r="G9" s="263"/>
      <c r="H9" s="263"/>
      <c r="I9" s="97"/>
      <c r="L9" s="32"/>
    </row>
    <row r="10" spans="2:46" s="1" customFormat="1" ht="12" customHeight="1">
      <c r="B10" s="32"/>
      <c r="D10" s="27" t="s">
        <v>2086</v>
      </c>
      <c r="I10" s="97"/>
      <c r="L10" s="32"/>
    </row>
    <row r="11" spans="2:46" s="1" customFormat="1" ht="36.950000000000003" customHeight="1">
      <c r="B11" s="32"/>
      <c r="E11" s="237" t="s">
        <v>2330</v>
      </c>
      <c r="F11" s="263"/>
      <c r="G11" s="263"/>
      <c r="H11" s="263"/>
      <c r="I11" s="97"/>
      <c r="L11" s="32"/>
    </row>
    <row r="12" spans="2:46" s="1" customFormat="1" ht="11.25">
      <c r="B12" s="32"/>
      <c r="I12" s="97"/>
      <c r="L12" s="32"/>
    </row>
    <row r="13" spans="2:46" s="1" customFormat="1" ht="12" customHeight="1">
      <c r="B13" s="32"/>
      <c r="D13" s="27" t="s">
        <v>15</v>
      </c>
      <c r="F13" s="25" t="s">
        <v>0</v>
      </c>
      <c r="I13" s="98" t="s">
        <v>16</v>
      </c>
      <c r="J13" s="25" t="s">
        <v>0</v>
      </c>
      <c r="L13" s="32"/>
    </row>
    <row r="14" spans="2:46" s="1" customFormat="1" ht="12" customHeight="1">
      <c r="B14" s="32"/>
      <c r="D14" s="27" t="s">
        <v>17</v>
      </c>
      <c r="F14" s="25" t="s">
        <v>18</v>
      </c>
      <c r="I14" s="98" t="s">
        <v>19</v>
      </c>
      <c r="J14" s="52">
        <f>'Rekapitulácia stavby'!AN8</f>
        <v>0</v>
      </c>
      <c r="L14" s="32"/>
    </row>
    <row r="15" spans="2:46" s="1" customFormat="1" ht="10.9" customHeight="1">
      <c r="B15" s="32"/>
      <c r="I15" s="97"/>
      <c r="L15" s="32"/>
    </row>
    <row r="16" spans="2:46" s="1" customFormat="1" ht="12" customHeight="1">
      <c r="B16" s="32"/>
      <c r="D16" s="27" t="s">
        <v>20</v>
      </c>
      <c r="I16" s="98" t="s">
        <v>21</v>
      </c>
      <c r="J16" s="25" t="s">
        <v>0</v>
      </c>
      <c r="L16" s="32"/>
    </row>
    <row r="17" spans="2:12" s="1" customFormat="1" ht="18" customHeight="1">
      <c r="B17" s="32"/>
      <c r="E17" s="25" t="s">
        <v>22</v>
      </c>
      <c r="I17" s="98" t="s">
        <v>23</v>
      </c>
      <c r="J17" s="25" t="s">
        <v>0</v>
      </c>
      <c r="L17" s="32"/>
    </row>
    <row r="18" spans="2:12" s="1" customFormat="1" ht="6.95" customHeight="1">
      <c r="B18" s="32"/>
      <c r="I18" s="97"/>
      <c r="L18" s="32"/>
    </row>
    <row r="19" spans="2:12" s="1" customFormat="1" ht="12" customHeight="1">
      <c r="B19" s="32"/>
      <c r="D19" s="27" t="s">
        <v>24</v>
      </c>
      <c r="I19" s="98" t="s">
        <v>21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64" t="str">
        <f>'Rekapitulácia stavby'!E14</f>
        <v>Vyplň údaj</v>
      </c>
      <c r="F20" s="240"/>
      <c r="G20" s="240"/>
      <c r="H20" s="240"/>
      <c r="I20" s="98" t="s">
        <v>23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I21" s="97"/>
      <c r="L21" s="32"/>
    </row>
    <row r="22" spans="2:12" s="1" customFormat="1" ht="12" customHeight="1">
      <c r="B22" s="32"/>
      <c r="D22" s="27" t="s">
        <v>26</v>
      </c>
      <c r="I22" s="98" t="s">
        <v>21</v>
      </c>
      <c r="J22" s="25" t="s">
        <v>0</v>
      </c>
      <c r="L22" s="32"/>
    </row>
    <row r="23" spans="2:12" s="1" customFormat="1" ht="18" customHeight="1">
      <c r="B23" s="32"/>
      <c r="E23" s="25" t="s">
        <v>27</v>
      </c>
      <c r="I23" s="98" t="s">
        <v>23</v>
      </c>
      <c r="J23" s="25" t="s">
        <v>0</v>
      </c>
      <c r="L23" s="32"/>
    </row>
    <row r="24" spans="2:12" s="1" customFormat="1" ht="6.95" customHeight="1">
      <c r="B24" s="32"/>
      <c r="I24" s="97"/>
      <c r="L24" s="32"/>
    </row>
    <row r="25" spans="2:12" s="1" customFormat="1" ht="12" customHeight="1">
      <c r="B25" s="32"/>
      <c r="D25" s="27" t="s">
        <v>30</v>
      </c>
      <c r="I25" s="98" t="s">
        <v>21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>Ing.Igor Janečka</v>
      </c>
      <c r="I26" s="98" t="s">
        <v>23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I27" s="97"/>
      <c r="L27" s="32"/>
    </row>
    <row r="28" spans="2:12" s="1" customFormat="1" ht="12" customHeight="1">
      <c r="B28" s="32"/>
      <c r="D28" s="27" t="s">
        <v>32</v>
      </c>
      <c r="I28" s="97"/>
      <c r="L28" s="32"/>
    </row>
    <row r="29" spans="2:12" s="7" customFormat="1" ht="16.5" customHeight="1">
      <c r="B29" s="99"/>
      <c r="E29" s="244" t="s">
        <v>0</v>
      </c>
      <c r="F29" s="244"/>
      <c r="G29" s="244"/>
      <c r="H29" s="244"/>
      <c r="I29" s="100"/>
      <c r="L29" s="99"/>
    </row>
    <row r="30" spans="2:12" s="1" customFormat="1" ht="6.95" customHeight="1">
      <c r="B30" s="32"/>
      <c r="I30" s="97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102"/>
      <c r="J31" s="53"/>
      <c r="K31" s="53"/>
      <c r="L31" s="32"/>
    </row>
    <row r="32" spans="2:12" s="1" customFormat="1" ht="25.35" customHeight="1">
      <c r="B32" s="32"/>
      <c r="D32" s="103" t="s">
        <v>33</v>
      </c>
      <c r="I32" s="97"/>
      <c r="J32" s="66">
        <f>ROUND(J127,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102"/>
      <c r="J33" s="53"/>
      <c r="K33" s="53"/>
      <c r="L33" s="32"/>
    </row>
    <row r="34" spans="2:12" s="1" customFormat="1" ht="14.45" customHeight="1">
      <c r="B34" s="32"/>
      <c r="F34" s="35" t="s">
        <v>35</v>
      </c>
      <c r="I34" s="104" t="s">
        <v>34</v>
      </c>
      <c r="J34" s="35" t="s">
        <v>36</v>
      </c>
      <c r="L34" s="32"/>
    </row>
    <row r="35" spans="2:12" s="1" customFormat="1" ht="14.45" customHeight="1">
      <c r="B35" s="32"/>
      <c r="D35" s="105" t="s">
        <v>37</v>
      </c>
      <c r="E35" s="27" t="s">
        <v>38</v>
      </c>
      <c r="F35" s="106">
        <f>ROUND((SUM(BE127:BE167)),  2)</f>
        <v>0</v>
      </c>
      <c r="I35" s="107">
        <v>0.2</v>
      </c>
      <c r="J35" s="106">
        <f>ROUND(((SUM(BE127:BE167))*I35),  2)</f>
        <v>0</v>
      </c>
      <c r="L35" s="32"/>
    </row>
    <row r="36" spans="2:12" s="1" customFormat="1" ht="14.45" customHeight="1">
      <c r="B36" s="32"/>
      <c r="E36" s="27" t="s">
        <v>39</v>
      </c>
      <c r="F36" s="106">
        <f>ROUND((SUM(BF127:BF167)),  2)</f>
        <v>0</v>
      </c>
      <c r="I36" s="107">
        <v>0.2</v>
      </c>
      <c r="J36" s="106">
        <f>ROUND(((SUM(BF127:BF167))*I36),  2)</f>
        <v>0</v>
      </c>
      <c r="L36" s="32"/>
    </row>
    <row r="37" spans="2:12" s="1" customFormat="1" ht="14.45" hidden="1" customHeight="1">
      <c r="B37" s="32"/>
      <c r="E37" s="27" t="s">
        <v>40</v>
      </c>
      <c r="F37" s="106">
        <f>ROUND((SUM(BG127:BG167)),  2)</f>
        <v>0</v>
      </c>
      <c r="I37" s="107">
        <v>0.2</v>
      </c>
      <c r="J37" s="106">
        <f>0</f>
        <v>0</v>
      </c>
      <c r="L37" s="32"/>
    </row>
    <row r="38" spans="2:12" s="1" customFormat="1" ht="14.45" hidden="1" customHeight="1">
      <c r="B38" s="32"/>
      <c r="E38" s="27" t="s">
        <v>41</v>
      </c>
      <c r="F38" s="106">
        <f>ROUND((SUM(BH127:BH167)),  2)</f>
        <v>0</v>
      </c>
      <c r="I38" s="107">
        <v>0.2</v>
      </c>
      <c r="J38" s="106">
        <f>0</f>
        <v>0</v>
      </c>
      <c r="L38" s="32"/>
    </row>
    <row r="39" spans="2:12" s="1" customFormat="1" ht="14.45" hidden="1" customHeight="1">
      <c r="B39" s="32"/>
      <c r="E39" s="27" t="s">
        <v>42</v>
      </c>
      <c r="F39" s="106">
        <f>ROUND((SUM(BI127:BI167)),  2)</f>
        <v>0</v>
      </c>
      <c r="I39" s="107">
        <v>0</v>
      </c>
      <c r="J39" s="106">
        <f>0</f>
        <v>0</v>
      </c>
      <c r="L39" s="32"/>
    </row>
    <row r="40" spans="2:12" s="1" customFormat="1" ht="6.95" customHeight="1">
      <c r="B40" s="32"/>
      <c r="I40" s="97"/>
      <c r="L40" s="32"/>
    </row>
    <row r="41" spans="2:12" s="1" customFormat="1" ht="25.35" customHeight="1">
      <c r="B41" s="32"/>
      <c r="C41" s="108"/>
      <c r="D41" s="109" t="s">
        <v>43</v>
      </c>
      <c r="E41" s="57"/>
      <c r="F41" s="57"/>
      <c r="G41" s="110" t="s">
        <v>44</v>
      </c>
      <c r="H41" s="111" t="s">
        <v>45</v>
      </c>
      <c r="I41" s="112"/>
      <c r="J41" s="113">
        <f>SUM(J32:J39)</f>
        <v>0</v>
      </c>
      <c r="K41" s="114"/>
      <c r="L41" s="32"/>
    </row>
    <row r="42" spans="2:12" s="1" customFormat="1" ht="14.45" customHeight="1">
      <c r="B42" s="32"/>
      <c r="I42" s="97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115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16" t="s">
        <v>49</v>
      </c>
      <c r="G61" s="43" t="s">
        <v>48</v>
      </c>
      <c r="H61" s="34"/>
      <c r="I61" s="117"/>
      <c r="J61" s="118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115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16" t="s">
        <v>49</v>
      </c>
      <c r="G76" s="43" t="s">
        <v>48</v>
      </c>
      <c r="H76" s="34"/>
      <c r="I76" s="117"/>
      <c r="J76" s="118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9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120"/>
      <c r="J81" s="47"/>
      <c r="K81" s="47"/>
      <c r="L81" s="32"/>
    </row>
    <row r="82" spans="2:12" s="1" customFormat="1" ht="24.95" customHeight="1">
      <c r="B82" s="32"/>
      <c r="C82" s="21" t="s">
        <v>175</v>
      </c>
      <c r="I82" s="97"/>
      <c r="L82" s="32"/>
    </row>
    <row r="83" spans="2:12" s="1" customFormat="1" ht="6.95" customHeight="1">
      <c r="B83" s="32"/>
      <c r="I83" s="97"/>
      <c r="L83" s="32"/>
    </row>
    <row r="84" spans="2:12" s="1" customFormat="1" ht="12" customHeight="1">
      <c r="B84" s="32"/>
      <c r="C84" s="27" t="s">
        <v>13</v>
      </c>
      <c r="I84" s="97"/>
      <c r="L84" s="32"/>
    </row>
    <row r="85" spans="2:12" s="1" customFormat="1" ht="16.5" customHeight="1">
      <c r="B85" s="32"/>
      <c r="E85" s="261" t="str">
        <f>E7</f>
        <v>Rekonštrukcia a prístavba k depozitu</v>
      </c>
      <c r="F85" s="262"/>
      <c r="G85" s="262"/>
      <c r="H85" s="262"/>
      <c r="I85" s="97"/>
      <c r="L85" s="32"/>
    </row>
    <row r="86" spans="2:12" ht="12" customHeight="1">
      <c r="B86" s="20"/>
      <c r="C86" s="27" t="s">
        <v>112</v>
      </c>
      <c r="L86" s="20"/>
    </row>
    <row r="87" spans="2:12" s="1" customFormat="1" ht="16.5" customHeight="1">
      <c r="B87" s="32"/>
      <c r="E87" s="261" t="s">
        <v>2085</v>
      </c>
      <c r="F87" s="263"/>
      <c r="G87" s="263"/>
      <c r="H87" s="263"/>
      <c r="I87" s="97"/>
      <c r="L87" s="32"/>
    </row>
    <row r="88" spans="2:12" s="1" customFormat="1" ht="12" customHeight="1">
      <c r="B88" s="32"/>
      <c r="C88" s="27" t="s">
        <v>2086</v>
      </c>
      <c r="I88" s="97"/>
      <c r="L88" s="32"/>
    </row>
    <row r="89" spans="2:12" s="1" customFormat="1" ht="16.5" customHeight="1">
      <c r="B89" s="32"/>
      <c r="E89" s="237" t="str">
        <f>E11</f>
        <v>003 - Prípojka NN</v>
      </c>
      <c r="F89" s="263"/>
      <c r="G89" s="263"/>
      <c r="H89" s="263"/>
      <c r="I89" s="97"/>
      <c r="L89" s="32"/>
    </row>
    <row r="90" spans="2:12" s="1" customFormat="1" ht="6.95" customHeight="1">
      <c r="B90" s="32"/>
      <c r="I90" s="97"/>
      <c r="L90" s="32"/>
    </row>
    <row r="91" spans="2:12" s="1" customFormat="1" ht="12" customHeight="1">
      <c r="B91" s="32"/>
      <c r="C91" s="27" t="s">
        <v>17</v>
      </c>
      <c r="F91" s="25" t="str">
        <f>F14</f>
        <v>Adyho ulica  658, Lučenec</v>
      </c>
      <c r="I91" s="98" t="s">
        <v>19</v>
      </c>
      <c r="J91" s="52">
        <f>IF(J14="","",J14)</f>
        <v>0</v>
      </c>
      <c r="L91" s="32"/>
    </row>
    <row r="92" spans="2:12" s="1" customFormat="1" ht="6.95" customHeight="1">
      <c r="B92" s="32"/>
      <c r="I92" s="97"/>
      <c r="L92" s="32"/>
    </row>
    <row r="93" spans="2:12" s="1" customFormat="1" ht="15.2" customHeight="1">
      <c r="B93" s="32"/>
      <c r="C93" s="27" t="s">
        <v>20</v>
      </c>
      <c r="F93" s="25" t="str">
        <f>E17</f>
        <v>Novohradské múzeum a galéria Lučenec</v>
      </c>
      <c r="I93" s="98" t="s">
        <v>26</v>
      </c>
      <c r="J93" s="30" t="str">
        <f>E23</f>
        <v>Ing.Attila Farkaš</v>
      </c>
      <c r="L93" s="32"/>
    </row>
    <row r="94" spans="2:12" s="1" customFormat="1" ht="15.2" customHeight="1">
      <c r="B94" s="32"/>
      <c r="C94" s="27" t="s">
        <v>24</v>
      </c>
      <c r="F94" s="25" t="str">
        <f>IF(E20="","",E20)</f>
        <v>Vyplň údaj</v>
      </c>
      <c r="I94" s="98" t="s">
        <v>30</v>
      </c>
      <c r="J94" s="30" t="str">
        <f>E26</f>
        <v>Ing.Igor Janečka</v>
      </c>
      <c r="L94" s="32"/>
    </row>
    <row r="95" spans="2:12" s="1" customFormat="1" ht="10.35" customHeight="1">
      <c r="B95" s="32"/>
      <c r="I95" s="97"/>
      <c r="L95" s="32"/>
    </row>
    <row r="96" spans="2:12" s="1" customFormat="1" ht="29.25" customHeight="1">
      <c r="B96" s="32"/>
      <c r="C96" s="121" t="s">
        <v>176</v>
      </c>
      <c r="D96" s="108"/>
      <c r="E96" s="108"/>
      <c r="F96" s="108"/>
      <c r="G96" s="108"/>
      <c r="H96" s="108"/>
      <c r="I96" s="122"/>
      <c r="J96" s="123" t="s">
        <v>177</v>
      </c>
      <c r="K96" s="108"/>
      <c r="L96" s="32"/>
    </row>
    <row r="97" spans="2:47" s="1" customFormat="1" ht="10.35" customHeight="1">
      <c r="B97" s="32"/>
      <c r="I97" s="97"/>
      <c r="L97" s="32"/>
    </row>
    <row r="98" spans="2:47" s="1" customFormat="1" ht="22.9" customHeight="1">
      <c r="B98" s="32"/>
      <c r="C98" s="124" t="s">
        <v>178</v>
      </c>
      <c r="I98" s="97"/>
      <c r="J98" s="66">
        <f>J127</f>
        <v>0</v>
      </c>
      <c r="L98" s="32"/>
      <c r="AU98" s="17" t="s">
        <v>179</v>
      </c>
    </row>
    <row r="99" spans="2:47" s="8" customFormat="1" ht="24.95" customHeight="1">
      <c r="B99" s="125"/>
      <c r="D99" s="126" t="s">
        <v>202</v>
      </c>
      <c r="E99" s="127"/>
      <c r="F99" s="127"/>
      <c r="G99" s="127"/>
      <c r="H99" s="127"/>
      <c r="I99" s="128"/>
      <c r="J99" s="129">
        <f>J128</f>
        <v>0</v>
      </c>
      <c r="L99" s="125"/>
    </row>
    <row r="100" spans="2:47" s="9" customFormat="1" ht="19.899999999999999" customHeight="1">
      <c r="B100" s="130"/>
      <c r="D100" s="131" t="s">
        <v>2088</v>
      </c>
      <c r="E100" s="132"/>
      <c r="F100" s="132"/>
      <c r="G100" s="132"/>
      <c r="H100" s="132"/>
      <c r="I100" s="133"/>
      <c r="J100" s="134">
        <f>J129</f>
        <v>0</v>
      </c>
      <c r="L100" s="130"/>
    </row>
    <row r="101" spans="2:47" s="9" customFormat="1" ht="19.899999999999999" customHeight="1">
      <c r="B101" s="130"/>
      <c r="D101" s="131" t="s">
        <v>2089</v>
      </c>
      <c r="E101" s="132"/>
      <c r="F101" s="132"/>
      <c r="G101" s="132"/>
      <c r="H101" s="132"/>
      <c r="I101" s="133"/>
      <c r="J101" s="134">
        <f>J147</f>
        <v>0</v>
      </c>
      <c r="L101" s="130"/>
    </row>
    <row r="102" spans="2:47" s="8" customFormat="1" ht="24.95" customHeight="1">
      <c r="B102" s="125"/>
      <c r="D102" s="126" t="s">
        <v>180</v>
      </c>
      <c r="E102" s="127"/>
      <c r="F102" s="127"/>
      <c r="G102" s="127"/>
      <c r="H102" s="127"/>
      <c r="I102" s="128"/>
      <c r="J102" s="129">
        <f>J157</f>
        <v>0</v>
      </c>
      <c r="L102" s="125"/>
    </row>
    <row r="103" spans="2:47" s="9" customFormat="1" ht="19.899999999999999" customHeight="1">
      <c r="B103" s="130"/>
      <c r="D103" s="131" t="s">
        <v>185</v>
      </c>
      <c r="E103" s="132"/>
      <c r="F103" s="132"/>
      <c r="G103" s="132"/>
      <c r="H103" s="132"/>
      <c r="I103" s="133"/>
      <c r="J103" s="134">
        <f>J158</f>
        <v>0</v>
      </c>
      <c r="L103" s="130"/>
    </row>
    <row r="104" spans="2:47" s="9" customFormat="1" ht="19.899999999999999" customHeight="1">
      <c r="B104" s="130"/>
      <c r="D104" s="131" t="s">
        <v>187</v>
      </c>
      <c r="E104" s="132"/>
      <c r="F104" s="132"/>
      <c r="G104" s="132"/>
      <c r="H104" s="132"/>
      <c r="I104" s="133"/>
      <c r="J104" s="134">
        <f>J161</f>
        <v>0</v>
      </c>
      <c r="L104" s="130"/>
    </row>
    <row r="105" spans="2:47" s="8" customFormat="1" ht="24.95" customHeight="1">
      <c r="B105" s="125"/>
      <c r="D105" s="126" t="s">
        <v>206</v>
      </c>
      <c r="E105" s="127"/>
      <c r="F105" s="127"/>
      <c r="G105" s="127"/>
      <c r="H105" s="127"/>
      <c r="I105" s="128"/>
      <c r="J105" s="129">
        <f>J163</f>
        <v>0</v>
      </c>
      <c r="L105" s="125"/>
    </row>
    <row r="106" spans="2:47" s="1" customFormat="1" ht="21.75" customHeight="1">
      <c r="B106" s="32"/>
      <c r="I106" s="97"/>
      <c r="L106" s="32"/>
    </row>
    <row r="107" spans="2:47" s="1" customFormat="1" ht="6.95" customHeight="1">
      <c r="B107" s="44"/>
      <c r="C107" s="45"/>
      <c r="D107" s="45"/>
      <c r="E107" s="45"/>
      <c r="F107" s="45"/>
      <c r="G107" s="45"/>
      <c r="H107" s="45"/>
      <c r="I107" s="119"/>
      <c r="J107" s="45"/>
      <c r="K107" s="45"/>
      <c r="L107" s="32"/>
    </row>
    <row r="111" spans="2:47" s="1" customFormat="1" ht="6.95" customHeight="1">
      <c r="B111" s="46"/>
      <c r="C111" s="47"/>
      <c r="D111" s="47"/>
      <c r="E111" s="47"/>
      <c r="F111" s="47"/>
      <c r="G111" s="47"/>
      <c r="H111" s="47"/>
      <c r="I111" s="120"/>
      <c r="J111" s="47"/>
      <c r="K111" s="47"/>
      <c r="L111" s="32"/>
    </row>
    <row r="112" spans="2:47" s="1" customFormat="1" ht="24.95" customHeight="1">
      <c r="B112" s="32"/>
      <c r="C112" s="21" t="s">
        <v>208</v>
      </c>
      <c r="I112" s="97"/>
      <c r="L112" s="32"/>
    </row>
    <row r="113" spans="2:63" s="1" customFormat="1" ht="6.95" customHeight="1">
      <c r="B113" s="32"/>
      <c r="I113" s="97"/>
      <c r="L113" s="32"/>
    </row>
    <row r="114" spans="2:63" s="1" customFormat="1" ht="12" customHeight="1">
      <c r="B114" s="32"/>
      <c r="C114" s="27" t="s">
        <v>13</v>
      </c>
      <c r="I114" s="97"/>
      <c r="L114" s="32"/>
    </row>
    <row r="115" spans="2:63" s="1" customFormat="1" ht="16.5" customHeight="1">
      <c r="B115" s="32"/>
      <c r="E115" s="261" t="str">
        <f>E7</f>
        <v>Rekonštrukcia a prístavba k depozitu</v>
      </c>
      <c r="F115" s="262"/>
      <c r="G115" s="262"/>
      <c r="H115" s="262"/>
      <c r="I115" s="97"/>
      <c r="L115" s="32"/>
    </row>
    <row r="116" spans="2:63" ht="12" customHeight="1">
      <c r="B116" s="20"/>
      <c r="C116" s="27" t="s">
        <v>112</v>
      </c>
      <c r="L116" s="20"/>
    </row>
    <row r="117" spans="2:63" s="1" customFormat="1" ht="16.5" customHeight="1">
      <c r="B117" s="32"/>
      <c r="E117" s="261" t="s">
        <v>2085</v>
      </c>
      <c r="F117" s="263"/>
      <c r="G117" s="263"/>
      <c r="H117" s="263"/>
      <c r="I117" s="97"/>
      <c r="L117" s="32"/>
    </row>
    <row r="118" spans="2:63" s="1" customFormat="1" ht="12" customHeight="1">
      <c r="B118" s="32"/>
      <c r="C118" s="27" t="s">
        <v>2086</v>
      </c>
      <c r="I118" s="97"/>
      <c r="L118" s="32"/>
    </row>
    <row r="119" spans="2:63" s="1" customFormat="1" ht="16.5" customHeight="1">
      <c r="B119" s="32"/>
      <c r="E119" s="237" t="str">
        <f>E11</f>
        <v>003 - Prípojka NN</v>
      </c>
      <c r="F119" s="263"/>
      <c r="G119" s="263"/>
      <c r="H119" s="263"/>
      <c r="I119" s="97"/>
      <c r="L119" s="32"/>
    </row>
    <row r="120" spans="2:63" s="1" customFormat="1" ht="6.95" customHeight="1">
      <c r="B120" s="32"/>
      <c r="I120" s="97"/>
      <c r="L120" s="32"/>
    </row>
    <row r="121" spans="2:63" s="1" customFormat="1" ht="12" customHeight="1">
      <c r="B121" s="32"/>
      <c r="C121" s="27" t="s">
        <v>17</v>
      </c>
      <c r="F121" s="25" t="str">
        <f>F14</f>
        <v>Adyho ulica  658, Lučenec</v>
      </c>
      <c r="I121" s="98" t="s">
        <v>19</v>
      </c>
      <c r="J121" s="52">
        <f>IF(J14="","",J14)</f>
        <v>0</v>
      </c>
      <c r="L121" s="32"/>
    </row>
    <row r="122" spans="2:63" s="1" customFormat="1" ht="6.95" customHeight="1">
      <c r="B122" s="32"/>
      <c r="I122" s="97"/>
      <c r="L122" s="32"/>
    </row>
    <row r="123" spans="2:63" s="1" customFormat="1" ht="15.2" customHeight="1">
      <c r="B123" s="32"/>
      <c r="C123" s="27" t="s">
        <v>20</v>
      </c>
      <c r="F123" s="25" t="str">
        <f>E17</f>
        <v>Novohradské múzeum a galéria Lučenec</v>
      </c>
      <c r="I123" s="98" t="s">
        <v>26</v>
      </c>
      <c r="J123" s="30" t="str">
        <f>E23</f>
        <v>Ing.Attila Farkaš</v>
      </c>
      <c r="L123" s="32"/>
    </row>
    <row r="124" spans="2:63" s="1" customFormat="1" ht="15.2" customHeight="1">
      <c r="B124" s="32"/>
      <c r="C124" s="27" t="s">
        <v>24</v>
      </c>
      <c r="F124" s="25" t="str">
        <f>IF(E20="","",E20)</f>
        <v>Vyplň údaj</v>
      </c>
      <c r="I124" s="98" t="s">
        <v>30</v>
      </c>
      <c r="J124" s="30" t="str">
        <f>E26</f>
        <v>Ing.Igor Janečka</v>
      </c>
      <c r="L124" s="32"/>
    </row>
    <row r="125" spans="2:63" s="1" customFormat="1" ht="10.35" customHeight="1">
      <c r="B125" s="32"/>
      <c r="I125" s="97"/>
      <c r="L125" s="32"/>
    </row>
    <row r="126" spans="2:63" s="10" customFormat="1" ht="29.25" customHeight="1">
      <c r="B126" s="135"/>
      <c r="C126" s="136" t="s">
        <v>209</v>
      </c>
      <c r="D126" s="137" t="s">
        <v>58</v>
      </c>
      <c r="E126" s="137" t="s">
        <v>54</v>
      </c>
      <c r="F126" s="137" t="s">
        <v>55</v>
      </c>
      <c r="G126" s="137" t="s">
        <v>210</v>
      </c>
      <c r="H126" s="137" t="s">
        <v>211</v>
      </c>
      <c r="I126" s="138" t="s">
        <v>212</v>
      </c>
      <c r="J126" s="139" t="s">
        <v>177</v>
      </c>
      <c r="K126" s="140" t="s">
        <v>213</v>
      </c>
      <c r="L126" s="135"/>
      <c r="M126" s="59" t="s">
        <v>0</v>
      </c>
      <c r="N126" s="60" t="s">
        <v>37</v>
      </c>
      <c r="O126" s="60" t="s">
        <v>214</v>
      </c>
      <c r="P126" s="60" t="s">
        <v>215</v>
      </c>
      <c r="Q126" s="60" t="s">
        <v>216</v>
      </c>
      <c r="R126" s="60" t="s">
        <v>217</v>
      </c>
      <c r="S126" s="60" t="s">
        <v>218</v>
      </c>
      <c r="T126" s="61" t="s">
        <v>219</v>
      </c>
    </row>
    <row r="127" spans="2:63" s="1" customFormat="1" ht="22.9" customHeight="1">
      <c r="B127" s="32"/>
      <c r="C127" s="64" t="s">
        <v>178</v>
      </c>
      <c r="I127" s="97"/>
      <c r="J127" s="141">
        <f>BK127</f>
        <v>0</v>
      </c>
      <c r="L127" s="32"/>
      <c r="M127" s="62"/>
      <c r="N127" s="53"/>
      <c r="O127" s="53"/>
      <c r="P127" s="142">
        <f>P128+P157+P163</f>
        <v>0</v>
      </c>
      <c r="Q127" s="53"/>
      <c r="R127" s="142">
        <f>R128+R157+R163</f>
        <v>0</v>
      </c>
      <c r="S127" s="53"/>
      <c r="T127" s="143">
        <f>T128+T157+T163</f>
        <v>0</v>
      </c>
      <c r="AT127" s="17" t="s">
        <v>72</v>
      </c>
      <c r="AU127" s="17" t="s">
        <v>179</v>
      </c>
      <c r="BK127" s="144">
        <f>BK128+BK157+BK163</f>
        <v>0</v>
      </c>
    </row>
    <row r="128" spans="2:63" s="11" customFormat="1" ht="25.9" customHeight="1">
      <c r="B128" s="145"/>
      <c r="D128" s="146" t="s">
        <v>72</v>
      </c>
      <c r="E128" s="147" t="s">
        <v>301</v>
      </c>
      <c r="F128" s="147" t="s">
        <v>1999</v>
      </c>
      <c r="I128" s="148"/>
      <c r="J128" s="149">
        <f>BK128</f>
        <v>0</v>
      </c>
      <c r="L128" s="145"/>
      <c r="M128" s="150"/>
      <c r="N128" s="151"/>
      <c r="O128" s="151"/>
      <c r="P128" s="152">
        <f>P129+P147</f>
        <v>0</v>
      </c>
      <c r="Q128" s="151"/>
      <c r="R128" s="152">
        <f>R129+R147</f>
        <v>0</v>
      </c>
      <c r="S128" s="151"/>
      <c r="T128" s="153">
        <f>T129+T147</f>
        <v>0</v>
      </c>
      <c r="AR128" s="146" t="s">
        <v>242</v>
      </c>
      <c r="AT128" s="154" t="s">
        <v>72</v>
      </c>
      <c r="AU128" s="154" t="s">
        <v>73</v>
      </c>
      <c r="AY128" s="146" t="s">
        <v>222</v>
      </c>
      <c r="BK128" s="155">
        <f>BK129+BK147</f>
        <v>0</v>
      </c>
    </row>
    <row r="129" spans="2:65" s="11" customFormat="1" ht="22.9" customHeight="1">
      <c r="B129" s="145"/>
      <c r="D129" s="146" t="s">
        <v>72</v>
      </c>
      <c r="E129" s="156" t="s">
        <v>2090</v>
      </c>
      <c r="F129" s="156" t="s">
        <v>2091</v>
      </c>
      <c r="I129" s="148"/>
      <c r="J129" s="157">
        <f>BK129</f>
        <v>0</v>
      </c>
      <c r="L129" s="145"/>
      <c r="M129" s="150"/>
      <c r="N129" s="151"/>
      <c r="O129" s="151"/>
      <c r="P129" s="152">
        <f>SUM(P130:P146)</f>
        <v>0</v>
      </c>
      <c r="Q129" s="151"/>
      <c r="R129" s="152">
        <f>SUM(R130:R146)</f>
        <v>0</v>
      </c>
      <c r="S129" s="151"/>
      <c r="T129" s="153">
        <f>SUM(T130:T146)</f>
        <v>0</v>
      </c>
      <c r="AR129" s="146" t="s">
        <v>242</v>
      </c>
      <c r="AT129" s="154" t="s">
        <v>72</v>
      </c>
      <c r="AU129" s="154" t="s">
        <v>81</v>
      </c>
      <c r="AY129" s="146" t="s">
        <v>222</v>
      </c>
      <c r="BK129" s="155">
        <f>SUM(BK130:BK146)</f>
        <v>0</v>
      </c>
    </row>
    <row r="130" spans="2:65" s="1" customFormat="1" ht="16.5" customHeight="1">
      <c r="B130" s="158"/>
      <c r="C130" s="159" t="s">
        <v>81</v>
      </c>
      <c r="D130" s="159" t="s">
        <v>224</v>
      </c>
      <c r="E130" s="160" t="s">
        <v>2331</v>
      </c>
      <c r="F130" s="161" t="s">
        <v>2332</v>
      </c>
      <c r="G130" s="162" t="s">
        <v>400</v>
      </c>
      <c r="H130" s="163">
        <v>1</v>
      </c>
      <c r="I130" s="164"/>
      <c r="J130" s="163">
        <f t="shared" ref="J130:J146" si="0">ROUND(I130*H130,3)</f>
        <v>0</v>
      </c>
      <c r="K130" s="161" t="s">
        <v>0</v>
      </c>
      <c r="L130" s="32"/>
      <c r="M130" s="165" t="s">
        <v>0</v>
      </c>
      <c r="N130" s="166" t="s">
        <v>39</v>
      </c>
      <c r="O130" s="55"/>
      <c r="P130" s="167">
        <f t="shared" ref="P130:P146" si="1">O130*H130</f>
        <v>0</v>
      </c>
      <c r="Q130" s="167">
        <v>0</v>
      </c>
      <c r="R130" s="167">
        <f t="shared" ref="R130:R146" si="2">Q130*H130</f>
        <v>0</v>
      </c>
      <c r="S130" s="167">
        <v>0</v>
      </c>
      <c r="T130" s="168">
        <f t="shared" ref="T130:T146" si="3">S130*H130</f>
        <v>0</v>
      </c>
      <c r="AR130" s="169" t="s">
        <v>605</v>
      </c>
      <c r="AT130" s="169" t="s">
        <v>224</v>
      </c>
      <c r="AU130" s="169" t="s">
        <v>88</v>
      </c>
      <c r="AY130" s="17" t="s">
        <v>222</v>
      </c>
      <c r="BE130" s="170">
        <f t="shared" ref="BE130:BE146" si="4">IF(N130="základná",J130,0)</f>
        <v>0</v>
      </c>
      <c r="BF130" s="170">
        <f t="shared" ref="BF130:BF146" si="5">IF(N130="znížená",J130,0)</f>
        <v>0</v>
      </c>
      <c r="BG130" s="170">
        <f t="shared" ref="BG130:BG146" si="6">IF(N130="zákl. prenesená",J130,0)</f>
        <v>0</v>
      </c>
      <c r="BH130" s="170">
        <f t="shared" ref="BH130:BH146" si="7">IF(N130="zníž. prenesená",J130,0)</f>
        <v>0</v>
      </c>
      <c r="BI130" s="170">
        <f t="shared" ref="BI130:BI146" si="8">IF(N130="nulová",J130,0)</f>
        <v>0</v>
      </c>
      <c r="BJ130" s="17" t="s">
        <v>88</v>
      </c>
      <c r="BK130" s="171">
        <f t="shared" ref="BK130:BK146" si="9">ROUND(I130*H130,3)</f>
        <v>0</v>
      </c>
      <c r="BL130" s="17" t="s">
        <v>605</v>
      </c>
      <c r="BM130" s="169" t="s">
        <v>88</v>
      </c>
    </row>
    <row r="131" spans="2:65" s="1" customFormat="1" ht="24" customHeight="1">
      <c r="B131" s="158"/>
      <c r="C131" s="159" t="s">
        <v>88</v>
      </c>
      <c r="D131" s="159" t="s">
        <v>224</v>
      </c>
      <c r="E131" s="160" t="s">
        <v>2333</v>
      </c>
      <c r="F131" s="161" t="s">
        <v>2334</v>
      </c>
      <c r="G131" s="162" t="s">
        <v>400</v>
      </c>
      <c r="H131" s="163">
        <v>1</v>
      </c>
      <c r="I131" s="164"/>
      <c r="J131" s="163">
        <f t="shared" si="0"/>
        <v>0</v>
      </c>
      <c r="K131" s="161" t="s">
        <v>0</v>
      </c>
      <c r="L131" s="32"/>
      <c r="M131" s="165" t="s">
        <v>0</v>
      </c>
      <c r="N131" s="166" t="s">
        <v>39</v>
      </c>
      <c r="O131" s="55"/>
      <c r="P131" s="167">
        <f t="shared" si="1"/>
        <v>0</v>
      </c>
      <c r="Q131" s="167">
        <v>0</v>
      </c>
      <c r="R131" s="167">
        <f t="shared" si="2"/>
        <v>0</v>
      </c>
      <c r="S131" s="167">
        <v>0</v>
      </c>
      <c r="T131" s="168">
        <f t="shared" si="3"/>
        <v>0</v>
      </c>
      <c r="AR131" s="169" t="s">
        <v>605</v>
      </c>
      <c r="AT131" s="169" t="s">
        <v>224</v>
      </c>
      <c r="AU131" s="169" t="s">
        <v>88</v>
      </c>
      <c r="AY131" s="17" t="s">
        <v>222</v>
      </c>
      <c r="BE131" s="170">
        <f t="shared" si="4"/>
        <v>0</v>
      </c>
      <c r="BF131" s="170">
        <f t="shared" si="5"/>
        <v>0</v>
      </c>
      <c r="BG131" s="170">
        <f t="shared" si="6"/>
        <v>0</v>
      </c>
      <c r="BH131" s="170">
        <f t="shared" si="7"/>
        <v>0</v>
      </c>
      <c r="BI131" s="170">
        <f t="shared" si="8"/>
        <v>0</v>
      </c>
      <c r="BJ131" s="17" t="s">
        <v>88</v>
      </c>
      <c r="BK131" s="171">
        <f t="shared" si="9"/>
        <v>0</v>
      </c>
      <c r="BL131" s="17" t="s">
        <v>605</v>
      </c>
      <c r="BM131" s="169" t="s">
        <v>229</v>
      </c>
    </row>
    <row r="132" spans="2:65" s="1" customFormat="1" ht="16.5" customHeight="1">
      <c r="B132" s="158"/>
      <c r="C132" s="196" t="s">
        <v>242</v>
      </c>
      <c r="D132" s="196" t="s">
        <v>301</v>
      </c>
      <c r="E132" s="197" t="s">
        <v>2335</v>
      </c>
      <c r="F132" s="198" t="s">
        <v>2336</v>
      </c>
      <c r="G132" s="199" t="s">
        <v>400</v>
      </c>
      <c r="H132" s="200">
        <v>1</v>
      </c>
      <c r="I132" s="201"/>
      <c r="J132" s="200">
        <f t="shared" si="0"/>
        <v>0</v>
      </c>
      <c r="K132" s="198" t="s">
        <v>0</v>
      </c>
      <c r="L132" s="202"/>
      <c r="M132" s="203" t="s">
        <v>0</v>
      </c>
      <c r="N132" s="204" t="s">
        <v>39</v>
      </c>
      <c r="O132" s="55"/>
      <c r="P132" s="167">
        <f t="shared" si="1"/>
        <v>0</v>
      </c>
      <c r="Q132" s="167">
        <v>0</v>
      </c>
      <c r="R132" s="167">
        <f t="shared" si="2"/>
        <v>0</v>
      </c>
      <c r="S132" s="167">
        <v>0</v>
      </c>
      <c r="T132" s="168">
        <f t="shared" si="3"/>
        <v>0</v>
      </c>
      <c r="AR132" s="169" t="s">
        <v>1691</v>
      </c>
      <c r="AT132" s="169" t="s">
        <v>301</v>
      </c>
      <c r="AU132" s="169" t="s">
        <v>88</v>
      </c>
      <c r="AY132" s="17" t="s">
        <v>222</v>
      </c>
      <c r="BE132" s="170">
        <f t="shared" si="4"/>
        <v>0</v>
      </c>
      <c r="BF132" s="170">
        <f t="shared" si="5"/>
        <v>0</v>
      </c>
      <c r="BG132" s="170">
        <f t="shared" si="6"/>
        <v>0</v>
      </c>
      <c r="BH132" s="170">
        <f t="shared" si="7"/>
        <v>0</v>
      </c>
      <c r="BI132" s="170">
        <f t="shared" si="8"/>
        <v>0</v>
      </c>
      <c r="BJ132" s="17" t="s">
        <v>88</v>
      </c>
      <c r="BK132" s="171">
        <f t="shared" si="9"/>
        <v>0</v>
      </c>
      <c r="BL132" s="17" t="s">
        <v>605</v>
      </c>
      <c r="BM132" s="169" t="s">
        <v>261</v>
      </c>
    </row>
    <row r="133" spans="2:65" s="1" customFormat="1" ht="24" customHeight="1">
      <c r="B133" s="158"/>
      <c r="C133" s="159" t="s">
        <v>229</v>
      </c>
      <c r="D133" s="159" t="s">
        <v>224</v>
      </c>
      <c r="E133" s="160" t="s">
        <v>2337</v>
      </c>
      <c r="F133" s="161" t="s">
        <v>2338</v>
      </c>
      <c r="G133" s="162" t="s">
        <v>400</v>
      </c>
      <c r="H133" s="163">
        <v>1</v>
      </c>
      <c r="I133" s="164"/>
      <c r="J133" s="163">
        <f t="shared" si="0"/>
        <v>0</v>
      </c>
      <c r="K133" s="161" t="s">
        <v>0</v>
      </c>
      <c r="L133" s="32"/>
      <c r="M133" s="165" t="s">
        <v>0</v>
      </c>
      <c r="N133" s="166" t="s">
        <v>39</v>
      </c>
      <c r="O133" s="55"/>
      <c r="P133" s="167">
        <f t="shared" si="1"/>
        <v>0</v>
      </c>
      <c r="Q133" s="167">
        <v>0</v>
      </c>
      <c r="R133" s="167">
        <f t="shared" si="2"/>
        <v>0</v>
      </c>
      <c r="S133" s="167">
        <v>0</v>
      </c>
      <c r="T133" s="168">
        <f t="shared" si="3"/>
        <v>0</v>
      </c>
      <c r="AR133" s="169" t="s">
        <v>605</v>
      </c>
      <c r="AT133" s="169" t="s">
        <v>224</v>
      </c>
      <c r="AU133" s="169" t="s">
        <v>88</v>
      </c>
      <c r="AY133" s="17" t="s">
        <v>222</v>
      </c>
      <c r="BE133" s="170">
        <f t="shared" si="4"/>
        <v>0</v>
      </c>
      <c r="BF133" s="170">
        <f t="shared" si="5"/>
        <v>0</v>
      </c>
      <c r="BG133" s="170">
        <f t="shared" si="6"/>
        <v>0</v>
      </c>
      <c r="BH133" s="170">
        <f t="shared" si="7"/>
        <v>0</v>
      </c>
      <c r="BI133" s="170">
        <f t="shared" si="8"/>
        <v>0</v>
      </c>
      <c r="BJ133" s="17" t="s">
        <v>88</v>
      </c>
      <c r="BK133" s="171">
        <f t="shared" si="9"/>
        <v>0</v>
      </c>
      <c r="BL133" s="17" t="s">
        <v>605</v>
      </c>
      <c r="BM133" s="169" t="s">
        <v>271</v>
      </c>
    </row>
    <row r="134" spans="2:65" s="1" customFormat="1" ht="36" customHeight="1">
      <c r="B134" s="158"/>
      <c r="C134" s="196" t="s">
        <v>255</v>
      </c>
      <c r="D134" s="196" t="s">
        <v>301</v>
      </c>
      <c r="E134" s="197" t="s">
        <v>2339</v>
      </c>
      <c r="F134" s="198" t="s">
        <v>2340</v>
      </c>
      <c r="G134" s="199" t="s">
        <v>400</v>
      </c>
      <c r="H134" s="200">
        <v>1</v>
      </c>
      <c r="I134" s="201"/>
      <c r="J134" s="200">
        <f t="shared" si="0"/>
        <v>0</v>
      </c>
      <c r="K134" s="198" t="s">
        <v>0</v>
      </c>
      <c r="L134" s="202"/>
      <c r="M134" s="203" t="s">
        <v>0</v>
      </c>
      <c r="N134" s="204" t="s">
        <v>39</v>
      </c>
      <c r="O134" s="55"/>
      <c r="P134" s="167">
        <f t="shared" si="1"/>
        <v>0</v>
      </c>
      <c r="Q134" s="167">
        <v>0</v>
      </c>
      <c r="R134" s="167">
        <f t="shared" si="2"/>
        <v>0</v>
      </c>
      <c r="S134" s="167">
        <v>0</v>
      </c>
      <c r="T134" s="168">
        <f t="shared" si="3"/>
        <v>0</v>
      </c>
      <c r="AR134" s="169" t="s">
        <v>1691</v>
      </c>
      <c r="AT134" s="169" t="s">
        <v>301</v>
      </c>
      <c r="AU134" s="169" t="s">
        <v>88</v>
      </c>
      <c r="AY134" s="17" t="s">
        <v>222</v>
      </c>
      <c r="BE134" s="170">
        <f t="shared" si="4"/>
        <v>0</v>
      </c>
      <c r="BF134" s="170">
        <f t="shared" si="5"/>
        <v>0</v>
      </c>
      <c r="BG134" s="170">
        <f t="shared" si="6"/>
        <v>0</v>
      </c>
      <c r="BH134" s="170">
        <f t="shared" si="7"/>
        <v>0</v>
      </c>
      <c r="BI134" s="170">
        <f t="shared" si="8"/>
        <v>0</v>
      </c>
      <c r="BJ134" s="17" t="s">
        <v>88</v>
      </c>
      <c r="BK134" s="171">
        <f t="shared" si="9"/>
        <v>0</v>
      </c>
      <c r="BL134" s="17" t="s">
        <v>605</v>
      </c>
      <c r="BM134" s="169" t="s">
        <v>280</v>
      </c>
    </row>
    <row r="135" spans="2:65" s="1" customFormat="1" ht="24" customHeight="1">
      <c r="B135" s="158"/>
      <c r="C135" s="159" t="s">
        <v>261</v>
      </c>
      <c r="D135" s="159" t="s">
        <v>224</v>
      </c>
      <c r="E135" s="160" t="s">
        <v>2098</v>
      </c>
      <c r="F135" s="161" t="s">
        <v>2099</v>
      </c>
      <c r="G135" s="162" t="s">
        <v>484</v>
      </c>
      <c r="H135" s="163">
        <v>2</v>
      </c>
      <c r="I135" s="164"/>
      <c r="J135" s="163">
        <f t="shared" si="0"/>
        <v>0</v>
      </c>
      <c r="K135" s="161" t="s">
        <v>0</v>
      </c>
      <c r="L135" s="32"/>
      <c r="M135" s="165" t="s">
        <v>0</v>
      </c>
      <c r="N135" s="166" t="s">
        <v>39</v>
      </c>
      <c r="O135" s="55"/>
      <c r="P135" s="167">
        <f t="shared" si="1"/>
        <v>0</v>
      </c>
      <c r="Q135" s="167">
        <v>0</v>
      </c>
      <c r="R135" s="167">
        <f t="shared" si="2"/>
        <v>0</v>
      </c>
      <c r="S135" s="167">
        <v>0</v>
      </c>
      <c r="T135" s="168">
        <f t="shared" si="3"/>
        <v>0</v>
      </c>
      <c r="AR135" s="169" t="s">
        <v>605</v>
      </c>
      <c r="AT135" s="169" t="s">
        <v>224</v>
      </c>
      <c r="AU135" s="169" t="s">
        <v>88</v>
      </c>
      <c r="AY135" s="17" t="s">
        <v>222</v>
      </c>
      <c r="BE135" s="170">
        <f t="shared" si="4"/>
        <v>0</v>
      </c>
      <c r="BF135" s="170">
        <f t="shared" si="5"/>
        <v>0</v>
      </c>
      <c r="BG135" s="170">
        <f t="shared" si="6"/>
        <v>0</v>
      </c>
      <c r="BH135" s="170">
        <f t="shared" si="7"/>
        <v>0</v>
      </c>
      <c r="BI135" s="170">
        <f t="shared" si="8"/>
        <v>0</v>
      </c>
      <c r="BJ135" s="17" t="s">
        <v>88</v>
      </c>
      <c r="BK135" s="171">
        <f t="shared" si="9"/>
        <v>0</v>
      </c>
      <c r="BL135" s="17" t="s">
        <v>605</v>
      </c>
      <c r="BM135" s="169" t="s">
        <v>290</v>
      </c>
    </row>
    <row r="136" spans="2:65" s="1" customFormat="1" ht="16.5" customHeight="1">
      <c r="B136" s="158"/>
      <c r="C136" s="196" t="s">
        <v>265</v>
      </c>
      <c r="D136" s="196" t="s">
        <v>301</v>
      </c>
      <c r="E136" s="197" t="s">
        <v>2100</v>
      </c>
      <c r="F136" s="198" t="s">
        <v>2101</v>
      </c>
      <c r="G136" s="199" t="s">
        <v>304</v>
      </c>
      <c r="H136" s="200">
        <v>0.4</v>
      </c>
      <c r="I136" s="201"/>
      <c r="J136" s="200">
        <f t="shared" si="0"/>
        <v>0</v>
      </c>
      <c r="K136" s="198" t="s">
        <v>0</v>
      </c>
      <c r="L136" s="202"/>
      <c r="M136" s="203" t="s">
        <v>0</v>
      </c>
      <c r="N136" s="204" t="s">
        <v>39</v>
      </c>
      <c r="O136" s="55"/>
      <c r="P136" s="167">
        <f t="shared" si="1"/>
        <v>0</v>
      </c>
      <c r="Q136" s="167">
        <v>0</v>
      </c>
      <c r="R136" s="167">
        <f t="shared" si="2"/>
        <v>0</v>
      </c>
      <c r="S136" s="167">
        <v>0</v>
      </c>
      <c r="T136" s="168">
        <f t="shared" si="3"/>
        <v>0</v>
      </c>
      <c r="AR136" s="169" t="s">
        <v>1691</v>
      </c>
      <c r="AT136" s="169" t="s">
        <v>301</v>
      </c>
      <c r="AU136" s="169" t="s">
        <v>88</v>
      </c>
      <c r="AY136" s="17" t="s">
        <v>222</v>
      </c>
      <c r="BE136" s="170">
        <f t="shared" si="4"/>
        <v>0</v>
      </c>
      <c r="BF136" s="170">
        <f t="shared" si="5"/>
        <v>0</v>
      </c>
      <c r="BG136" s="170">
        <f t="shared" si="6"/>
        <v>0</v>
      </c>
      <c r="BH136" s="170">
        <f t="shared" si="7"/>
        <v>0</v>
      </c>
      <c r="BI136" s="170">
        <f t="shared" si="8"/>
        <v>0</v>
      </c>
      <c r="BJ136" s="17" t="s">
        <v>88</v>
      </c>
      <c r="BK136" s="171">
        <f t="shared" si="9"/>
        <v>0</v>
      </c>
      <c r="BL136" s="17" t="s">
        <v>605</v>
      </c>
      <c r="BM136" s="169" t="s">
        <v>300</v>
      </c>
    </row>
    <row r="137" spans="2:65" s="1" customFormat="1" ht="16.5" customHeight="1">
      <c r="B137" s="158"/>
      <c r="C137" s="196" t="s">
        <v>271</v>
      </c>
      <c r="D137" s="196" t="s">
        <v>301</v>
      </c>
      <c r="E137" s="197" t="s">
        <v>2102</v>
      </c>
      <c r="F137" s="198" t="s">
        <v>2103</v>
      </c>
      <c r="G137" s="199" t="s">
        <v>304</v>
      </c>
      <c r="H137" s="200">
        <v>0.4</v>
      </c>
      <c r="I137" s="201"/>
      <c r="J137" s="200">
        <f t="shared" si="0"/>
        <v>0</v>
      </c>
      <c r="K137" s="198" t="s">
        <v>0</v>
      </c>
      <c r="L137" s="202"/>
      <c r="M137" s="203" t="s">
        <v>0</v>
      </c>
      <c r="N137" s="204" t="s">
        <v>39</v>
      </c>
      <c r="O137" s="55"/>
      <c r="P137" s="167">
        <f t="shared" si="1"/>
        <v>0</v>
      </c>
      <c r="Q137" s="167">
        <v>0</v>
      </c>
      <c r="R137" s="167">
        <f t="shared" si="2"/>
        <v>0</v>
      </c>
      <c r="S137" s="167">
        <v>0</v>
      </c>
      <c r="T137" s="168">
        <f t="shared" si="3"/>
        <v>0</v>
      </c>
      <c r="AR137" s="169" t="s">
        <v>1691</v>
      </c>
      <c r="AT137" s="169" t="s">
        <v>301</v>
      </c>
      <c r="AU137" s="169" t="s">
        <v>88</v>
      </c>
      <c r="AY137" s="17" t="s">
        <v>222</v>
      </c>
      <c r="BE137" s="170">
        <f t="shared" si="4"/>
        <v>0</v>
      </c>
      <c r="BF137" s="170">
        <f t="shared" si="5"/>
        <v>0</v>
      </c>
      <c r="BG137" s="170">
        <f t="shared" si="6"/>
        <v>0</v>
      </c>
      <c r="BH137" s="170">
        <f t="shared" si="7"/>
        <v>0</v>
      </c>
      <c r="BI137" s="170">
        <f t="shared" si="8"/>
        <v>0</v>
      </c>
      <c r="BJ137" s="17" t="s">
        <v>88</v>
      </c>
      <c r="BK137" s="171">
        <f t="shared" si="9"/>
        <v>0</v>
      </c>
      <c r="BL137" s="17" t="s">
        <v>605</v>
      </c>
      <c r="BM137" s="169" t="s">
        <v>312</v>
      </c>
    </row>
    <row r="138" spans="2:65" s="1" customFormat="1" ht="24" customHeight="1">
      <c r="B138" s="158"/>
      <c r="C138" s="196" t="s">
        <v>172</v>
      </c>
      <c r="D138" s="196" t="s">
        <v>301</v>
      </c>
      <c r="E138" s="197" t="s">
        <v>2104</v>
      </c>
      <c r="F138" s="198" t="s">
        <v>2105</v>
      </c>
      <c r="G138" s="199" t="s">
        <v>304</v>
      </c>
      <c r="H138" s="200">
        <v>0.2</v>
      </c>
      <c r="I138" s="201"/>
      <c r="J138" s="200">
        <f t="shared" si="0"/>
        <v>0</v>
      </c>
      <c r="K138" s="198" t="s">
        <v>0</v>
      </c>
      <c r="L138" s="202"/>
      <c r="M138" s="203" t="s">
        <v>0</v>
      </c>
      <c r="N138" s="204" t="s">
        <v>39</v>
      </c>
      <c r="O138" s="55"/>
      <c r="P138" s="167">
        <f t="shared" si="1"/>
        <v>0</v>
      </c>
      <c r="Q138" s="167">
        <v>0</v>
      </c>
      <c r="R138" s="167">
        <f t="shared" si="2"/>
        <v>0</v>
      </c>
      <c r="S138" s="167">
        <v>0</v>
      </c>
      <c r="T138" s="168">
        <f t="shared" si="3"/>
        <v>0</v>
      </c>
      <c r="AR138" s="169" t="s">
        <v>1691</v>
      </c>
      <c r="AT138" s="169" t="s">
        <v>301</v>
      </c>
      <c r="AU138" s="169" t="s">
        <v>88</v>
      </c>
      <c r="AY138" s="17" t="s">
        <v>222</v>
      </c>
      <c r="BE138" s="170">
        <f t="shared" si="4"/>
        <v>0</v>
      </c>
      <c r="BF138" s="170">
        <f t="shared" si="5"/>
        <v>0</v>
      </c>
      <c r="BG138" s="170">
        <f t="shared" si="6"/>
        <v>0</v>
      </c>
      <c r="BH138" s="170">
        <f t="shared" si="7"/>
        <v>0</v>
      </c>
      <c r="BI138" s="170">
        <f t="shared" si="8"/>
        <v>0</v>
      </c>
      <c r="BJ138" s="17" t="s">
        <v>88</v>
      </c>
      <c r="BK138" s="171">
        <f t="shared" si="9"/>
        <v>0</v>
      </c>
      <c r="BL138" s="17" t="s">
        <v>605</v>
      </c>
      <c r="BM138" s="169" t="s">
        <v>321</v>
      </c>
    </row>
    <row r="139" spans="2:65" s="1" customFormat="1" ht="24" customHeight="1">
      <c r="B139" s="158"/>
      <c r="C139" s="159" t="s">
        <v>280</v>
      </c>
      <c r="D139" s="159" t="s">
        <v>224</v>
      </c>
      <c r="E139" s="160" t="s">
        <v>2106</v>
      </c>
      <c r="F139" s="161" t="s">
        <v>2107</v>
      </c>
      <c r="G139" s="162" t="s">
        <v>484</v>
      </c>
      <c r="H139" s="163">
        <v>5</v>
      </c>
      <c r="I139" s="164"/>
      <c r="J139" s="163">
        <f t="shared" si="0"/>
        <v>0</v>
      </c>
      <c r="K139" s="161" t="s">
        <v>0</v>
      </c>
      <c r="L139" s="32"/>
      <c r="M139" s="165" t="s">
        <v>0</v>
      </c>
      <c r="N139" s="166" t="s">
        <v>39</v>
      </c>
      <c r="O139" s="55"/>
      <c r="P139" s="167">
        <f t="shared" si="1"/>
        <v>0</v>
      </c>
      <c r="Q139" s="167">
        <v>0</v>
      </c>
      <c r="R139" s="167">
        <f t="shared" si="2"/>
        <v>0</v>
      </c>
      <c r="S139" s="167">
        <v>0</v>
      </c>
      <c r="T139" s="168">
        <f t="shared" si="3"/>
        <v>0</v>
      </c>
      <c r="AR139" s="169" t="s">
        <v>605</v>
      </c>
      <c r="AT139" s="169" t="s">
        <v>224</v>
      </c>
      <c r="AU139" s="169" t="s">
        <v>88</v>
      </c>
      <c r="AY139" s="17" t="s">
        <v>222</v>
      </c>
      <c r="BE139" s="170">
        <f t="shared" si="4"/>
        <v>0</v>
      </c>
      <c r="BF139" s="170">
        <f t="shared" si="5"/>
        <v>0</v>
      </c>
      <c r="BG139" s="170">
        <f t="shared" si="6"/>
        <v>0</v>
      </c>
      <c r="BH139" s="170">
        <f t="shared" si="7"/>
        <v>0</v>
      </c>
      <c r="BI139" s="170">
        <f t="shared" si="8"/>
        <v>0</v>
      </c>
      <c r="BJ139" s="17" t="s">
        <v>88</v>
      </c>
      <c r="BK139" s="171">
        <f t="shared" si="9"/>
        <v>0</v>
      </c>
      <c r="BL139" s="17" t="s">
        <v>605</v>
      </c>
      <c r="BM139" s="169" t="s">
        <v>6</v>
      </c>
    </row>
    <row r="140" spans="2:65" s="1" customFormat="1" ht="16.5" customHeight="1">
      <c r="B140" s="158"/>
      <c r="C140" s="196" t="s">
        <v>284</v>
      </c>
      <c r="D140" s="196" t="s">
        <v>301</v>
      </c>
      <c r="E140" s="197" t="s">
        <v>2108</v>
      </c>
      <c r="F140" s="198" t="s">
        <v>2109</v>
      </c>
      <c r="G140" s="199" t="s">
        <v>304</v>
      </c>
      <c r="H140" s="200">
        <v>3.1</v>
      </c>
      <c r="I140" s="201"/>
      <c r="J140" s="200">
        <f t="shared" si="0"/>
        <v>0</v>
      </c>
      <c r="K140" s="198" t="s">
        <v>0</v>
      </c>
      <c r="L140" s="202"/>
      <c r="M140" s="203" t="s">
        <v>0</v>
      </c>
      <c r="N140" s="204" t="s">
        <v>39</v>
      </c>
      <c r="O140" s="55"/>
      <c r="P140" s="167">
        <f t="shared" si="1"/>
        <v>0</v>
      </c>
      <c r="Q140" s="167">
        <v>0</v>
      </c>
      <c r="R140" s="167">
        <f t="shared" si="2"/>
        <v>0</v>
      </c>
      <c r="S140" s="167">
        <v>0</v>
      </c>
      <c r="T140" s="168">
        <f t="shared" si="3"/>
        <v>0</v>
      </c>
      <c r="AR140" s="169" t="s">
        <v>1691</v>
      </c>
      <c r="AT140" s="169" t="s">
        <v>301</v>
      </c>
      <c r="AU140" s="169" t="s">
        <v>88</v>
      </c>
      <c r="AY140" s="17" t="s">
        <v>222</v>
      </c>
      <c r="BE140" s="170">
        <f t="shared" si="4"/>
        <v>0</v>
      </c>
      <c r="BF140" s="170">
        <f t="shared" si="5"/>
        <v>0</v>
      </c>
      <c r="BG140" s="170">
        <f t="shared" si="6"/>
        <v>0</v>
      </c>
      <c r="BH140" s="170">
        <f t="shared" si="7"/>
        <v>0</v>
      </c>
      <c r="BI140" s="170">
        <f t="shared" si="8"/>
        <v>0</v>
      </c>
      <c r="BJ140" s="17" t="s">
        <v>88</v>
      </c>
      <c r="BK140" s="171">
        <f t="shared" si="9"/>
        <v>0</v>
      </c>
      <c r="BL140" s="17" t="s">
        <v>605</v>
      </c>
      <c r="BM140" s="169" t="s">
        <v>340</v>
      </c>
    </row>
    <row r="141" spans="2:65" s="1" customFormat="1" ht="16.5" customHeight="1">
      <c r="B141" s="158"/>
      <c r="C141" s="159" t="s">
        <v>290</v>
      </c>
      <c r="D141" s="159" t="s">
        <v>224</v>
      </c>
      <c r="E141" s="160" t="s">
        <v>2126</v>
      </c>
      <c r="F141" s="161" t="s">
        <v>2127</v>
      </c>
      <c r="G141" s="162" t="s">
        <v>400</v>
      </c>
      <c r="H141" s="163">
        <v>2</v>
      </c>
      <c r="I141" s="164"/>
      <c r="J141" s="163">
        <f t="shared" si="0"/>
        <v>0</v>
      </c>
      <c r="K141" s="161" t="s">
        <v>0</v>
      </c>
      <c r="L141" s="32"/>
      <c r="M141" s="165" t="s">
        <v>0</v>
      </c>
      <c r="N141" s="166" t="s">
        <v>39</v>
      </c>
      <c r="O141" s="55"/>
      <c r="P141" s="167">
        <f t="shared" si="1"/>
        <v>0</v>
      </c>
      <c r="Q141" s="167">
        <v>0</v>
      </c>
      <c r="R141" s="167">
        <f t="shared" si="2"/>
        <v>0</v>
      </c>
      <c r="S141" s="167">
        <v>0</v>
      </c>
      <c r="T141" s="168">
        <f t="shared" si="3"/>
        <v>0</v>
      </c>
      <c r="AR141" s="169" t="s">
        <v>605</v>
      </c>
      <c r="AT141" s="169" t="s">
        <v>224</v>
      </c>
      <c r="AU141" s="169" t="s">
        <v>88</v>
      </c>
      <c r="AY141" s="17" t="s">
        <v>222</v>
      </c>
      <c r="BE141" s="170">
        <f t="shared" si="4"/>
        <v>0</v>
      </c>
      <c r="BF141" s="170">
        <f t="shared" si="5"/>
        <v>0</v>
      </c>
      <c r="BG141" s="170">
        <f t="shared" si="6"/>
        <v>0</v>
      </c>
      <c r="BH141" s="170">
        <f t="shared" si="7"/>
        <v>0</v>
      </c>
      <c r="BI141" s="170">
        <f t="shared" si="8"/>
        <v>0</v>
      </c>
      <c r="BJ141" s="17" t="s">
        <v>88</v>
      </c>
      <c r="BK141" s="171">
        <f t="shared" si="9"/>
        <v>0</v>
      </c>
      <c r="BL141" s="17" t="s">
        <v>605</v>
      </c>
      <c r="BM141" s="169" t="s">
        <v>354</v>
      </c>
    </row>
    <row r="142" spans="2:65" s="1" customFormat="1" ht="16.5" customHeight="1">
      <c r="B142" s="158"/>
      <c r="C142" s="196" t="s">
        <v>295</v>
      </c>
      <c r="D142" s="196" t="s">
        <v>301</v>
      </c>
      <c r="E142" s="197" t="s">
        <v>2128</v>
      </c>
      <c r="F142" s="198" t="s">
        <v>2129</v>
      </c>
      <c r="G142" s="199" t="s">
        <v>400</v>
      </c>
      <c r="H142" s="200">
        <v>2</v>
      </c>
      <c r="I142" s="201"/>
      <c r="J142" s="200">
        <f t="shared" si="0"/>
        <v>0</v>
      </c>
      <c r="K142" s="198" t="s">
        <v>0</v>
      </c>
      <c r="L142" s="202"/>
      <c r="M142" s="203" t="s">
        <v>0</v>
      </c>
      <c r="N142" s="204" t="s">
        <v>39</v>
      </c>
      <c r="O142" s="55"/>
      <c r="P142" s="167">
        <f t="shared" si="1"/>
        <v>0</v>
      </c>
      <c r="Q142" s="167">
        <v>0</v>
      </c>
      <c r="R142" s="167">
        <f t="shared" si="2"/>
        <v>0</v>
      </c>
      <c r="S142" s="167">
        <v>0</v>
      </c>
      <c r="T142" s="168">
        <f t="shared" si="3"/>
        <v>0</v>
      </c>
      <c r="AR142" s="169" t="s">
        <v>1691</v>
      </c>
      <c r="AT142" s="169" t="s">
        <v>301</v>
      </c>
      <c r="AU142" s="169" t="s">
        <v>88</v>
      </c>
      <c r="AY142" s="17" t="s">
        <v>222</v>
      </c>
      <c r="BE142" s="170">
        <f t="shared" si="4"/>
        <v>0</v>
      </c>
      <c r="BF142" s="170">
        <f t="shared" si="5"/>
        <v>0</v>
      </c>
      <c r="BG142" s="170">
        <f t="shared" si="6"/>
        <v>0</v>
      </c>
      <c r="BH142" s="170">
        <f t="shared" si="7"/>
        <v>0</v>
      </c>
      <c r="BI142" s="170">
        <f t="shared" si="8"/>
        <v>0</v>
      </c>
      <c r="BJ142" s="17" t="s">
        <v>88</v>
      </c>
      <c r="BK142" s="171">
        <f t="shared" si="9"/>
        <v>0</v>
      </c>
      <c r="BL142" s="17" t="s">
        <v>605</v>
      </c>
      <c r="BM142" s="169" t="s">
        <v>370</v>
      </c>
    </row>
    <row r="143" spans="2:65" s="1" customFormat="1" ht="16.5" customHeight="1">
      <c r="B143" s="158"/>
      <c r="C143" s="159" t="s">
        <v>300</v>
      </c>
      <c r="D143" s="159" t="s">
        <v>224</v>
      </c>
      <c r="E143" s="160" t="s">
        <v>2150</v>
      </c>
      <c r="F143" s="161" t="s">
        <v>2151</v>
      </c>
      <c r="G143" s="162" t="s">
        <v>484</v>
      </c>
      <c r="H143" s="163">
        <v>2</v>
      </c>
      <c r="I143" s="164"/>
      <c r="J143" s="163">
        <f t="shared" si="0"/>
        <v>0</v>
      </c>
      <c r="K143" s="161" t="s">
        <v>0</v>
      </c>
      <c r="L143" s="32"/>
      <c r="M143" s="165" t="s">
        <v>0</v>
      </c>
      <c r="N143" s="166" t="s">
        <v>39</v>
      </c>
      <c r="O143" s="55"/>
      <c r="P143" s="167">
        <f t="shared" si="1"/>
        <v>0</v>
      </c>
      <c r="Q143" s="167">
        <v>0</v>
      </c>
      <c r="R143" s="167">
        <f t="shared" si="2"/>
        <v>0</v>
      </c>
      <c r="S143" s="167">
        <v>0</v>
      </c>
      <c r="T143" s="168">
        <f t="shared" si="3"/>
        <v>0</v>
      </c>
      <c r="AR143" s="169" t="s">
        <v>605</v>
      </c>
      <c r="AT143" s="169" t="s">
        <v>224</v>
      </c>
      <c r="AU143" s="169" t="s">
        <v>88</v>
      </c>
      <c r="AY143" s="17" t="s">
        <v>222</v>
      </c>
      <c r="BE143" s="170">
        <f t="shared" si="4"/>
        <v>0</v>
      </c>
      <c r="BF143" s="170">
        <f t="shared" si="5"/>
        <v>0</v>
      </c>
      <c r="BG143" s="170">
        <f t="shared" si="6"/>
        <v>0</v>
      </c>
      <c r="BH143" s="170">
        <f t="shared" si="7"/>
        <v>0</v>
      </c>
      <c r="BI143" s="170">
        <f t="shared" si="8"/>
        <v>0</v>
      </c>
      <c r="BJ143" s="17" t="s">
        <v>88</v>
      </c>
      <c r="BK143" s="171">
        <f t="shared" si="9"/>
        <v>0</v>
      </c>
      <c r="BL143" s="17" t="s">
        <v>605</v>
      </c>
      <c r="BM143" s="169" t="s">
        <v>387</v>
      </c>
    </row>
    <row r="144" spans="2:65" s="1" customFormat="1" ht="16.5" customHeight="1">
      <c r="B144" s="158"/>
      <c r="C144" s="196" t="s">
        <v>307</v>
      </c>
      <c r="D144" s="196" t="s">
        <v>301</v>
      </c>
      <c r="E144" s="197" t="s">
        <v>2152</v>
      </c>
      <c r="F144" s="198" t="s">
        <v>2153</v>
      </c>
      <c r="G144" s="199" t="s">
        <v>400</v>
      </c>
      <c r="H144" s="200">
        <v>2</v>
      </c>
      <c r="I144" s="201"/>
      <c r="J144" s="200">
        <f t="shared" si="0"/>
        <v>0</v>
      </c>
      <c r="K144" s="198" t="s">
        <v>0</v>
      </c>
      <c r="L144" s="202"/>
      <c r="M144" s="203" t="s">
        <v>0</v>
      </c>
      <c r="N144" s="204" t="s">
        <v>39</v>
      </c>
      <c r="O144" s="55"/>
      <c r="P144" s="167">
        <f t="shared" si="1"/>
        <v>0</v>
      </c>
      <c r="Q144" s="167">
        <v>0</v>
      </c>
      <c r="R144" s="167">
        <f t="shared" si="2"/>
        <v>0</v>
      </c>
      <c r="S144" s="167">
        <v>0</v>
      </c>
      <c r="T144" s="168">
        <f t="shared" si="3"/>
        <v>0</v>
      </c>
      <c r="AR144" s="169" t="s">
        <v>1691</v>
      </c>
      <c r="AT144" s="169" t="s">
        <v>301</v>
      </c>
      <c r="AU144" s="169" t="s">
        <v>88</v>
      </c>
      <c r="AY144" s="17" t="s">
        <v>222</v>
      </c>
      <c r="BE144" s="170">
        <f t="shared" si="4"/>
        <v>0</v>
      </c>
      <c r="BF144" s="170">
        <f t="shared" si="5"/>
        <v>0</v>
      </c>
      <c r="BG144" s="170">
        <f t="shared" si="6"/>
        <v>0</v>
      </c>
      <c r="BH144" s="170">
        <f t="shared" si="7"/>
        <v>0</v>
      </c>
      <c r="BI144" s="170">
        <f t="shared" si="8"/>
        <v>0</v>
      </c>
      <c r="BJ144" s="17" t="s">
        <v>88</v>
      </c>
      <c r="BK144" s="171">
        <f t="shared" si="9"/>
        <v>0</v>
      </c>
      <c r="BL144" s="17" t="s">
        <v>605</v>
      </c>
      <c r="BM144" s="169" t="s">
        <v>397</v>
      </c>
    </row>
    <row r="145" spans="2:65" s="1" customFormat="1" ht="24" customHeight="1">
      <c r="B145" s="158"/>
      <c r="C145" s="159" t="s">
        <v>312</v>
      </c>
      <c r="D145" s="159" t="s">
        <v>224</v>
      </c>
      <c r="E145" s="160" t="s">
        <v>2341</v>
      </c>
      <c r="F145" s="161" t="s">
        <v>2342</v>
      </c>
      <c r="G145" s="162" t="s">
        <v>484</v>
      </c>
      <c r="H145" s="163">
        <v>10</v>
      </c>
      <c r="I145" s="164"/>
      <c r="J145" s="163">
        <f t="shared" si="0"/>
        <v>0</v>
      </c>
      <c r="K145" s="161" t="s">
        <v>0</v>
      </c>
      <c r="L145" s="32"/>
      <c r="M145" s="165" t="s">
        <v>0</v>
      </c>
      <c r="N145" s="166" t="s">
        <v>39</v>
      </c>
      <c r="O145" s="55"/>
      <c r="P145" s="167">
        <f t="shared" si="1"/>
        <v>0</v>
      </c>
      <c r="Q145" s="167">
        <v>0</v>
      </c>
      <c r="R145" s="167">
        <f t="shared" si="2"/>
        <v>0</v>
      </c>
      <c r="S145" s="167">
        <v>0</v>
      </c>
      <c r="T145" s="168">
        <f t="shared" si="3"/>
        <v>0</v>
      </c>
      <c r="AR145" s="169" t="s">
        <v>605</v>
      </c>
      <c r="AT145" s="169" t="s">
        <v>224</v>
      </c>
      <c r="AU145" s="169" t="s">
        <v>88</v>
      </c>
      <c r="AY145" s="17" t="s">
        <v>222</v>
      </c>
      <c r="BE145" s="170">
        <f t="shared" si="4"/>
        <v>0</v>
      </c>
      <c r="BF145" s="170">
        <f t="shared" si="5"/>
        <v>0</v>
      </c>
      <c r="BG145" s="170">
        <f t="shared" si="6"/>
        <v>0</v>
      </c>
      <c r="BH145" s="170">
        <f t="shared" si="7"/>
        <v>0</v>
      </c>
      <c r="BI145" s="170">
        <f t="shared" si="8"/>
        <v>0</v>
      </c>
      <c r="BJ145" s="17" t="s">
        <v>88</v>
      </c>
      <c r="BK145" s="171">
        <f t="shared" si="9"/>
        <v>0</v>
      </c>
      <c r="BL145" s="17" t="s">
        <v>605</v>
      </c>
      <c r="BM145" s="169" t="s">
        <v>407</v>
      </c>
    </row>
    <row r="146" spans="2:65" s="1" customFormat="1" ht="16.5" customHeight="1">
      <c r="B146" s="158"/>
      <c r="C146" s="196" t="s">
        <v>317</v>
      </c>
      <c r="D146" s="196" t="s">
        <v>301</v>
      </c>
      <c r="E146" s="197" t="s">
        <v>2343</v>
      </c>
      <c r="F146" s="198" t="s">
        <v>2344</v>
      </c>
      <c r="G146" s="199" t="s">
        <v>484</v>
      </c>
      <c r="H146" s="200">
        <v>10</v>
      </c>
      <c r="I146" s="201"/>
      <c r="J146" s="200">
        <f t="shared" si="0"/>
        <v>0</v>
      </c>
      <c r="K146" s="198" t="s">
        <v>0</v>
      </c>
      <c r="L146" s="202"/>
      <c r="M146" s="203" t="s">
        <v>0</v>
      </c>
      <c r="N146" s="204" t="s">
        <v>39</v>
      </c>
      <c r="O146" s="55"/>
      <c r="P146" s="167">
        <f t="shared" si="1"/>
        <v>0</v>
      </c>
      <c r="Q146" s="167">
        <v>0</v>
      </c>
      <c r="R146" s="167">
        <f t="shared" si="2"/>
        <v>0</v>
      </c>
      <c r="S146" s="167">
        <v>0</v>
      </c>
      <c r="T146" s="168">
        <f t="shared" si="3"/>
        <v>0</v>
      </c>
      <c r="AR146" s="169" t="s">
        <v>1691</v>
      </c>
      <c r="AT146" s="169" t="s">
        <v>301</v>
      </c>
      <c r="AU146" s="169" t="s">
        <v>88</v>
      </c>
      <c r="AY146" s="17" t="s">
        <v>222</v>
      </c>
      <c r="BE146" s="170">
        <f t="shared" si="4"/>
        <v>0</v>
      </c>
      <c r="BF146" s="170">
        <f t="shared" si="5"/>
        <v>0</v>
      </c>
      <c r="BG146" s="170">
        <f t="shared" si="6"/>
        <v>0</v>
      </c>
      <c r="BH146" s="170">
        <f t="shared" si="7"/>
        <v>0</v>
      </c>
      <c r="BI146" s="170">
        <f t="shared" si="8"/>
        <v>0</v>
      </c>
      <c r="BJ146" s="17" t="s">
        <v>88</v>
      </c>
      <c r="BK146" s="171">
        <f t="shared" si="9"/>
        <v>0</v>
      </c>
      <c r="BL146" s="17" t="s">
        <v>605</v>
      </c>
      <c r="BM146" s="169" t="s">
        <v>419</v>
      </c>
    </row>
    <row r="147" spans="2:65" s="11" customFormat="1" ht="22.9" customHeight="1">
      <c r="B147" s="145"/>
      <c r="D147" s="146" t="s">
        <v>72</v>
      </c>
      <c r="E147" s="156" t="s">
        <v>2166</v>
      </c>
      <c r="F147" s="156" t="s">
        <v>2167</v>
      </c>
      <c r="I147" s="148"/>
      <c r="J147" s="157">
        <f>BK147</f>
        <v>0</v>
      </c>
      <c r="L147" s="145"/>
      <c r="M147" s="150"/>
      <c r="N147" s="151"/>
      <c r="O147" s="151"/>
      <c r="P147" s="152">
        <f>SUM(P148:P156)</f>
        <v>0</v>
      </c>
      <c r="Q147" s="151"/>
      <c r="R147" s="152">
        <f>SUM(R148:R156)</f>
        <v>0</v>
      </c>
      <c r="S147" s="151"/>
      <c r="T147" s="153">
        <f>SUM(T148:T156)</f>
        <v>0</v>
      </c>
      <c r="AR147" s="146" t="s">
        <v>242</v>
      </c>
      <c r="AT147" s="154" t="s">
        <v>72</v>
      </c>
      <c r="AU147" s="154" t="s">
        <v>81</v>
      </c>
      <c r="AY147" s="146" t="s">
        <v>222</v>
      </c>
      <c r="BK147" s="155">
        <f>SUM(BK148:BK156)</f>
        <v>0</v>
      </c>
    </row>
    <row r="148" spans="2:65" s="1" customFormat="1" ht="24" customHeight="1">
      <c r="B148" s="158"/>
      <c r="C148" s="159" t="s">
        <v>321</v>
      </c>
      <c r="D148" s="159" t="s">
        <v>224</v>
      </c>
      <c r="E148" s="160" t="s">
        <v>2168</v>
      </c>
      <c r="F148" s="161" t="s">
        <v>2169</v>
      </c>
      <c r="G148" s="162" t="s">
        <v>484</v>
      </c>
      <c r="H148" s="163">
        <v>6</v>
      </c>
      <c r="I148" s="164"/>
      <c r="J148" s="163">
        <f t="shared" ref="J148:J156" si="10">ROUND(I148*H148,3)</f>
        <v>0</v>
      </c>
      <c r="K148" s="161" t="s">
        <v>0</v>
      </c>
      <c r="L148" s="32"/>
      <c r="M148" s="165" t="s">
        <v>0</v>
      </c>
      <c r="N148" s="166" t="s">
        <v>39</v>
      </c>
      <c r="O148" s="55"/>
      <c r="P148" s="167">
        <f t="shared" ref="P148:P156" si="11">O148*H148</f>
        <v>0</v>
      </c>
      <c r="Q148" s="167">
        <v>0</v>
      </c>
      <c r="R148" s="167">
        <f t="shared" ref="R148:R156" si="12">Q148*H148</f>
        <v>0</v>
      </c>
      <c r="S148" s="167">
        <v>0</v>
      </c>
      <c r="T148" s="168">
        <f t="shared" ref="T148:T156" si="13">S148*H148</f>
        <v>0</v>
      </c>
      <c r="AR148" s="169" t="s">
        <v>605</v>
      </c>
      <c r="AT148" s="169" t="s">
        <v>224</v>
      </c>
      <c r="AU148" s="169" t="s">
        <v>88</v>
      </c>
      <c r="AY148" s="17" t="s">
        <v>222</v>
      </c>
      <c r="BE148" s="170">
        <f t="shared" ref="BE148:BE156" si="14">IF(N148="základná",J148,0)</f>
        <v>0</v>
      </c>
      <c r="BF148" s="170">
        <f t="shared" ref="BF148:BF156" si="15">IF(N148="znížená",J148,0)</f>
        <v>0</v>
      </c>
      <c r="BG148" s="170">
        <f t="shared" ref="BG148:BG156" si="16">IF(N148="zákl. prenesená",J148,0)</f>
        <v>0</v>
      </c>
      <c r="BH148" s="170">
        <f t="shared" ref="BH148:BH156" si="17">IF(N148="zníž. prenesená",J148,0)</f>
        <v>0</v>
      </c>
      <c r="BI148" s="170">
        <f t="shared" ref="BI148:BI156" si="18">IF(N148="nulová",J148,0)</f>
        <v>0</v>
      </c>
      <c r="BJ148" s="17" t="s">
        <v>88</v>
      </c>
      <c r="BK148" s="171">
        <f t="shared" ref="BK148:BK156" si="19">ROUND(I148*H148,3)</f>
        <v>0</v>
      </c>
      <c r="BL148" s="17" t="s">
        <v>605</v>
      </c>
      <c r="BM148" s="169" t="s">
        <v>431</v>
      </c>
    </row>
    <row r="149" spans="2:65" s="1" customFormat="1" ht="24" customHeight="1">
      <c r="B149" s="158"/>
      <c r="C149" s="159" t="s">
        <v>325</v>
      </c>
      <c r="D149" s="159" t="s">
        <v>224</v>
      </c>
      <c r="E149" s="160" t="s">
        <v>2345</v>
      </c>
      <c r="F149" s="161" t="s">
        <v>2346</v>
      </c>
      <c r="G149" s="162" t="s">
        <v>484</v>
      </c>
      <c r="H149" s="163">
        <v>5</v>
      </c>
      <c r="I149" s="164"/>
      <c r="J149" s="163">
        <f t="shared" si="10"/>
        <v>0</v>
      </c>
      <c r="K149" s="161" t="s">
        <v>0</v>
      </c>
      <c r="L149" s="32"/>
      <c r="M149" s="165" t="s">
        <v>0</v>
      </c>
      <c r="N149" s="166" t="s">
        <v>39</v>
      </c>
      <c r="O149" s="55"/>
      <c r="P149" s="167">
        <f t="shared" si="11"/>
        <v>0</v>
      </c>
      <c r="Q149" s="167">
        <v>0</v>
      </c>
      <c r="R149" s="167">
        <f t="shared" si="12"/>
        <v>0</v>
      </c>
      <c r="S149" s="167">
        <v>0</v>
      </c>
      <c r="T149" s="168">
        <f t="shared" si="13"/>
        <v>0</v>
      </c>
      <c r="AR149" s="169" t="s">
        <v>605</v>
      </c>
      <c r="AT149" s="169" t="s">
        <v>224</v>
      </c>
      <c r="AU149" s="169" t="s">
        <v>88</v>
      </c>
      <c r="AY149" s="17" t="s">
        <v>222</v>
      </c>
      <c r="BE149" s="170">
        <f t="shared" si="14"/>
        <v>0</v>
      </c>
      <c r="BF149" s="170">
        <f t="shared" si="15"/>
        <v>0</v>
      </c>
      <c r="BG149" s="170">
        <f t="shared" si="16"/>
        <v>0</v>
      </c>
      <c r="BH149" s="170">
        <f t="shared" si="17"/>
        <v>0</v>
      </c>
      <c r="BI149" s="170">
        <f t="shared" si="18"/>
        <v>0</v>
      </c>
      <c r="BJ149" s="17" t="s">
        <v>88</v>
      </c>
      <c r="BK149" s="171">
        <f t="shared" si="19"/>
        <v>0</v>
      </c>
      <c r="BL149" s="17" t="s">
        <v>605</v>
      </c>
      <c r="BM149" s="169" t="s">
        <v>441</v>
      </c>
    </row>
    <row r="150" spans="2:65" s="1" customFormat="1" ht="24" customHeight="1">
      <c r="B150" s="158"/>
      <c r="C150" s="159" t="s">
        <v>6</v>
      </c>
      <c r="D150" s="159" t="s">
        <v>224</v>
      </c>
      <c r="E150" s="160" t="s">
        <v>2347</v>
      </c>
      <c r="F150" s="161" t="s">
        <v>2348</v>
      </c>
      <c r="G150" s="162" t="s">
        <v>484</v>
      </c>
      <c r="H150" s="163">
        <v>5</v>
      </c>
      <c r="I150" s="164"/>
      <c r="J150" s="163">
        <f t="shared" si="10"/>
        <v>0</v>
      </c>
      <c r="K150" s="161" t="s">
        <v>0</v>
      </c>
      <c r="L150" s="32"/>
      <c r="M150" s="165" t="s">
        <v>0</v>
      </c>
      <c r="N150" s="166" t="s">
        <v>39</v>
      </c>
      <c r="O150" s="55"/>
      <c r="P150" s="167">
        <f t="shared" si="11"/>
        <v>0</v>
      </c>
      <c r="Q150" s="167">
        <v>0</v>
      </c>
      <c r="R150" s="167">
        <f t="shared" si="12"/>
        <v>0</v>
      </c>
      <c r="S150" s="167">
        <v>0</v>
      </c>
      <c r="T150" s="168">
        <f t="shared" si="13"/>
        <v>0</v>
      </c>
      <c r="AR150" s="169" t="s">
        <v>605</v>
      </c>
      <c r="AT150" s="169" t="s">
        <v>224</v>
      </c>
      <c r="AU150" s="169" t="s">
        <v>88</v>
      </c>
      <c r="AY150" s="17" t="s">
        <v>222</v>
      </c>
      <c r="BE150" s="170">
        <f t="shared" si="14"/>
        <v>0</v>
      </c>
      <c r="BF150" s="170">
        <f t="shared" si="15"/>
        <v>0</v>
      </c>
      <c r="BG150" s="170">
        <f t="shared" si="16"/>
        <v>0</v>
      </c>
      <c r="BH150" s="170">
        <f t="shared" si="17"/>
        <v>0</v>
      </c>
      <c r="BI150" s="170">
        <f t="shared" si="18"/>
        <v>0</v>
      </c>
      <c r="BJ150" s="17" t="s">
        <v>88</v>
      </c>
      <c r="BK150" s="171">
        <f t="shared" si="19"/>
        <v>0</v>
      </c>
      <c r="BL150" s="17" t="s">
        <v>605</v>
      </c>
      <c r="BM150" s="169" t="s">
        <v>455</v>
      </c>
    </row>
    <row r="151" spans="2:65" s="1" customFormat="1" ht="16.5" customHeight="1">
      <c r="B151" s="158"/>
      <c r="C151" s="196" t="s">
        <v>334</v>
      </c>
      <c r="D151" s="196" t="s">
        <v>301</v>
      </c>
      <c r="E151" s="197" t="s">
        <v>2349</v>
      </c>
      <c r="F151" s="198" t="s">
        <v>2350</v>
      </c>
      <c r="G151" s="199" t="s">
        <v>287</v>
      </c>
      <c r="H151" s="200">
        <v>0.3</v>
      </c>
      <c r="I151" s="201"/>
      <c r="J151" s="200">
        <f t="shared" si="10"/>
        <v>0</v>
      </c>
      <c r="K151" s="198" t="s">
        <v>0</v>
      </c>
      <c r="L151" s="202"/>
      <c r="M151" s="203" t="s">
        <v>0</v>
      </c>
      <c r="N151" s="204" t="s">
        <v>39</v>
      </c>
      <c r="O151" s="55"/>
      <c r="P151" s="167">
        <f t="shared" si="11"/>
        <v>0</v>
      </c>
      <c r="Q151" s="167">
        <v>0</v>
      </c>
      <c r="R151" s="167">
        <f t="shared" si="12"/>
        <v>0</v>
      </c>
      <c r="S151" s="167">
        <v>0</v>
      </c>
      <c r="T151" s="168">
        <f t="shared" si="13"/>
        <v>0</v>
      </c>
      <c r="AR151" s="169" t="s">
        <v>1691</v>
      </c>
      <c r="AT151" s="169" t="s">
        <v>301</v>
      </c>
      <c r="AU151" s="169" t="s">
        <v>88</v>
      </c>
      <c r="AY151" s="17" t="s">
        <v>222</v>
      </c>
      <c r="BE151" s="170">
        <f t="shared" si="14"/>
        <v>0</v>
      </c>
      <c r="BF151" s="170">
        <f t="shared" si="15"/>
        <v>0</v>
      </c>
      <c r="BG151" s="170">
        <f t="shared" si="16"/>
        <v>0</v>
      </c>
      <c r="BH151" s="170">
        <f t="shared" si="17"/>
        <v>0</v>
      </c>
      <c r="BI151" s="170">
        <f t="shared" si="18"/>
        <v>0</v>
      </c>
      <c r="BJ151" s="17" t="s">
        <v>88</v>
      </c>
      <c r="BK151" s="171">
        <f t="shared" si="19"/>
        <v>0</v>
      </c>
      <c r="BL151" s="17" t="s">
        <v>605</v>
      </c>
      <c r="BM151" s="169" t="s">
        <v>464</v>
      </c>
    </row>
    <row r="152" spans="2:65" s="1" customFormat="1" ht="24" customHeight="1">
      <c r="B152" s="158"/>
      <c r="C152" s="159" t="s">
        <v>340</v>
      </c>
      <c r="D152" s="159" t="s">
        <v>224</v>
      </c>
      <c r="E152" s="160" t="s">
        <v>2351</v>
      </c>
      <c r="F152" s="161" t="s">
        <v>2352</v>
      </c>
      <c r="G152" s="162" t="s">
        <v>484</v>
      </c>
      <c r="H152" s="163">
        <v>5</v>
      </c>
      <c r="I152" s="164"/>
      <c r="J152" s="163">
        <f t="shared" si="10"/>
        <v>0</v>
      </c>
      <c r="K152" s="161" t="s">
        <v>0</v>
      </c>
      <c r="L152" s="32"/>
      <c r="M152" s="165" t="s">
        <v>0</v>
      </c>
      <c r="N152" s="166" t="s">
        <v>39</v>
      </c>
      <c r="O152" s="55"/>
      <c r="P152" s="167">
        <f t="shared" si="11"/>
        <v>0</v>
      </c>
      <c r="Q152" s="167">
        <v>0</v>
      </c>
      <c r="R152" s="167">
        <f t="shared" si="12"/>
        <v>0</v>
      </c>
      <c r="S152" s="167">
        <v>0</v>
      </c>
      <c r="T152" s="168">
        <f t="shared" si="13"/>
        <v>0</v>
      </c>
      <c r="AR152" s="169" t="s">
        <v>605</v>
      </c>
      <c r="AT152" s="169" t="s">
        <v>224</v>
      </c>
      <c r="AU152" s="169" t="s">
        <v>88</v>
      </c>
      <c r="AY152" s="17" t="s">
        <v>222</v>
      </c>
      <c r="BE152" s="170">
        <f t="shared" si="14"/>
        <v>0</v>
      </c>
      <c r="BF152" s="170">
        <f t="shared" si="15"/>
        <v>0</v>
      </c>
      <c r="BG152" s="170">
        <f t="shared" si="16"/>
        <v>0</v>
      </c>
      <c r="BH152" s="170">
        <f t="shared" si="17"/>
        <v>0</v>
      </c>
      <c r="BI152" s="170">
        <f t="shared" si="18"/>
        <v>0</v>
      </c>
      <c r="BJ152" s="17" t="s">
        <v>88</v>
      </c>
      <c r="BK152" s="171">
        <f t="shared" si="19"/>
        <v>0</v>
      </c>
      <c r="BL152" s="17" t="s">
        <v>605</v>
      </c>
      <c r="BM152" s="169" t="s">
        <v>474</v>
      </c>
    </row>
    <row r="153" spans="2:65" s="1" customFormat="1" ht="24" customHeight="1">
      <c r="B153" s="158"/>
      <c r="C153" s="196" t="s">
        <v>348</v>
      </c>
      <c r="D153" s="196" t="s">
        <v>301</v>
      </c>
      <c r="E153" s="197" t="s">
        <v>2353</v>
      </c>
      <c r="F153" s="198" t="s">
        <v>2354</v>
      </c>
      <c r="G153" s="199" t="s">
        <v>484</v>
      </c>
      <c r="H153" s="200">
        <v>5</v>
      </c>
      <c r="I153" s="201"/>
      <c r="J153" s="200">
        <f t="shared" si="10"/>
        <v>0</v>
      </c>
      <c r="K153" s="198" t="s">
        <v>0</v>
      </c>
      <c r="L153" s="202"/>
      <c r="M153" s="203" t="s">
        <v>0</v>
      </c>
      <c r="N153" s="204" t="s">
        <v>39</v>
      </c>
      <c r="O153" s="55"/>
      <c r="P153" s="167">
        <f t="shared" si="11"/>
        <v>0</v>
      </c>
      <c r="Q153" s="167">
        <v>0</v>
      </c>
      <c r="R153" s="167">
        <f t="shared" si="12"/>
        <v>0</v>
      </c>
      <c r="S153" s="167">
        <v>0</v>
      </c>
      <c r="T153" s="168">
        <f t="shared" si="13"/>
        <v>0</v>
      </c>
      <c r="AR153" s="169" t="s">
        <v>1691</v>
      </c>
      <c r="AT153" s="169" t="s">
        <v>301</v>
      </c>
      <c r="AU153" s="169" t="s">
        <v>88</v>
      </c>
      <c r="AY153" s="17" t="s">
        <v>222</v>
      </c>
      <c r="BE153" s="170">
        <f t="shared" si="14"/>
        <v>0</v>
      </c>
      <c r="BF153" s="170">
        <f t="shared" si="15"/>
        <v>0</v>
      </c>
      <c r="BG153" s="170">
        <f t="shared" si="16"/>
        <v>0</v>
      </c>
      <c r="BH153" s="170">
        <f t="shared" si="17"/>
        <v>0</v>
      </c>
      <c r="BI153" s="170">
        <f t="shared" si="18"/>
        <v>0</v>
      </c>
      <c r="BJ153" s="17" t="s">
        <v>88</v>
      </c>
      <c r="BK153" s="171">
        <f t="shared" si="19"/>
        <v>0</v>
      </c>
      <c r="BL153" s="17" t="s">
        <v>605</v>
      </c>
      <c r="BM153" s="169" t="s">
        <v>492</v>
      </c>
    </row>
    <row r="154" spans="2:65" s="1" customFormat="1" ht="24" customHeight="1">
      <c r="B154" s="158"/>
      <c r="C154" s="159" t="s">
        <v>354</v>
      </c>
      <c r="D154" s="159" t="s">
        <v>224</v>
      </c>
      <c r="E154" s="160" t="s">
        <v>2170</v>
      </c>
      <c r="F154" s="161" t="s">
        <v>2171</v>
      </c>
      <c r="G154" s="162" t="s">
        <v>484</v>
      </c>
      <c r="H154" s="163">
        <v>6</v>
      </c>
      <c r="I154" s="164"/>
      <c r="J154" s="163">
        <f t="shared" si="10"/>
        <v>0</v>
      </c>
      <c r="K154" s="161" t="s">
        <v>0</v>
      </c>
      <c r="L154" s="32"/>
      <c r="M154" s="165" t="s">
        <v>0</v>
      </c>
      <c r="N154" s="166" t="s">
        <v>39</v>
      </c>
      <c r="O154" s="55"/>
      <c r="P154" s="167">
        <f t="shared" si="11"/>
        <v>0</v>
      </c>
      <c r="Q154" s="167">
        <v>0</v>
      </c>
      <c r="R154" s="167">
        <f t="shared" si="12"/>
        <v>0</v>
      </c>
      <c r="S154" s="167">
        <v>0</v>
      </c>
      <c r="T154" s="168">
        <f t="shared" si="13"/>
        <v>0</v>
      </c>
      <c r="AR154" s="169" t="s">
        <v>605</v>
      </c>
      <c r="AT154" s="169" t="s">
        <v>224</v>
      </c>
      <c r="AU154" s="169" t="s">
        <v>88</v>
      </c>
      <c r="AY154" s="17" t="s">
        <v>222</v>
      </c>
      <c r="BE154" s="170">
        <f t="shared" si="14"/>
        <v>0</v>
      </c>
      <c r="BF154" s="170">
        <f t="shared" si="15"/>
        <v>0</v>
      </c>
      <c r="BG154" s="170">
        <f t="shared" si="16"/>
        <v>0</v>
      </c>
      <c r="BH154" s="170">
        <f t="shared" si="17"/>
        <v>0</v>
      </c>
      <c r="BI154" s="170">
        <f t="shared" si="18"/>
        <v>0</v>
      </c>
      <c r="BJ154" s="17" t="s">
        <v>88</v>
      </c>
      <c r="BK154" s="171">
        <f t="shared" si="19"/>
        <v>0</v>
      </c>
      <c r="BL154" s="17" t="s">
        <v>605</v>
      </c>
      <c r="BM154" s="169" t="s">
        <v>505</v>
      </c>
    </row>
    <row r="155" spans="2:65" s="1" customFormat="1" ht="24" customHeight="1">
      <c r="B155" s="158"/>
      <c r="C155" s="159" t="s">
        <v>364</v>
      </c>
      <c r="D155" s="159" t="s">
        <v>224</v>
      </c>
      <c r="E155" s="160" t="s">
        <v>2355</v>
      </c>
      <c r="F155" s="161" t="s">
        <v>2356</v>
      </c>
      <c r="G155" s="162" t="s">
        <v>484</v>
      </c>
      <c r="H155" s="163">
        <v>5</v>
      </c>
      <c r="I155" s="164"/>
      <c r="J155" s="163">
        <f t="shared" si="10"/>
        <v>0</v>
      </c>
      <c r="K155" s="161" t="s">
        <v>0</v>
      </c>
      <c r="L155" s="32"/>
      <c r="M155" s="165" t="s">
        <v>0</v>
      </c>
      <c r="N155" s="166" t="s">
        <v>39</v>
      </c>
      <c r="O155" s="55"/>
      <c r="P155" s="167">
        <f t="shared" si="11"/>
        <v>0</v>
      </c>
      <c r="Q155" s="167">
        <v>0</v>
      </c>
      <c r="R155" s="167">
        <f t="shared" si="12"/>
        <v>0</v>
      </c>
      <c r="S155" s="167">
        <v>0</v>
      </c>
      <c r="T155" s="168">
        <f t="shared" si="13"/>
        <v>0</v>
      </c>
      <c r="AR155" s="169" t="s">
        <v>605</v>
      </c>
      <c r="AT155" s="169" t="s">
        <v>224</v>
      </c>
      <c r="AU155" s="169" t="s">
        <v>88</v>
      </c>
      <c r="AY155" s="17" t="s">
        <v>222</v>
      </c>
      <c r="BE155" s="170">
        <f t="shared" si="14"/>
        <v>0</v>
      </c>
      <c r="BF155" s="170">
        <f t="shared" si="15"/>
        <v>0</v>
      </c>
      <c r="BG155" s="170">
        <f t="shared" si="16"/>
        <v>0</v>
      </c>
      <c r="BH155" s="170">
        <f t="shared" si="17"/>
        <v>0</v>
      </c>
      <c r="BI155" s="170">
        <f t="shared" si="18"/>
        <v>0</v>
      </c>
      <c r="BJ155" s="17" t="s">
        <v>88</v>
      </c>
      <c r="BK155" s="171">
        <f t="shared" si="19"/>
        <v>0</v>
      </c>
      <c r="BL155" s="17" t="s">
        <v>605</v>
      </c>
      <c r="BM155" s="169" t="s">
        <v>518</v>
      </c>
    </row>
    <row r="156" spans="2:65" s="1" customFormat="1" ht="24" customHeight="1">
      <c r="B156" s="158"/>
      <c r="C156" s="159" t="s">
        <v>370</v>
      </c>
      <c r="D156" s="159" t="s">
        <v>224</v>
      </c>
      <c r="E156" s="160" t="s">
        <v>2172</v>
      </c>
      <c r="F156" s="161" t="s">
        <v>2173</v>
      </c>
      <c r="G156" s="162" t="s">
        <v>227</v>
      </c>
      <c r="H156" s="163">
        <v>3.85</v>
      </c>
      <c r="I156" s="164"/>
      <c r="J156" s="163">
        <f t="shared" si="10"/>
        <v>0</v>
      </c>
      <c r="K156" s="161" t="s">
        <v>0</v>
      </c>
      <c r="L156" s="32"/>
      <c r="M156" s="165" t="s">
        <v>0</v>
      </c>
      <c r="N156" s="166" t="s">
        <v>39</v>
      </c>
      <c r="O156" s="55"/>
      <c r="P156" s="167">
        <f t="shared" si="11"/>
        <v>0</v>
      </c>
      <c r="Q156" s="167">
        <v>0</v>
      </c>
      <c r="R156" s="167">
        <f t="shared" si="12"/>
        <v>0</v>
      </c>
      <c r="S156" s="167">
        <v>0</v>
      </c>
      <c r="T156" s="168">
        <f t="shared" si="13"/>
        <v>0</v>
      </c>
      <c r="AR156" s="169" t="s">
        <v>605</v>
      </c>
      <c r="AT156" s="169" t="s">
        <v>224</v>
      </c>
      <c r="AU156" s="169" t="s">
        <v>88</v>
      </c>
      <c r="AY156" s="17" t="s">
        <v>222</v>
      </c>
      <c r="BE156" s="170">
        <f t="shared" si="14"/>
        <v>0</v>
      </c>
      <c r="BF156" s="170">
        <f t="shared" si="15"/>
        <v>0</v>
      </c>
      <c r="BG156" s="170">
        <f t="shared" si="16"/>
        <v>0</v>
      </c>
      <c r="BH156" s="170">
        <f t="shared" si="17"/>
        <v>0</v>
      </c>
      <c r="BI156" s="170">
        <f t="shared" si="18"/>
        <v>0</v>
      </c>
      <c r="BJ156" s="17" t="s">
        <v>88</v>
      </c>
      <c r="BK156" s="171">
        <f t="shared" si="19"/>
        <v>0</v>
      </c>
      <c r="BL156" s="17" t="s">
        <v>605</v>
      </c>
      <c r="BM156" s="169" t="s">
        <v>531</v>
      </c>
    </row>
    <row r="157" spans="2:65" s="11" customFormat="1" ht="25.9" customHeight="1">
      <c r="B157" s="145"/>
      <c r="D157" s="146" t="s">
        <v>72</v>
      </c>
      <c r="E157" s="147" t="s">
        <v>220</v>
      </c>
      <c r="F157" s="147" t="s">
        <v>221</v>
      </c>
      <c r="I157" s="148"/>
      <c r="J157" s="149">
        <f>BK157</f>
        <v>0</v>
      </c>
      <c r="L157" s="145"/>
      <c r="M157" s="150"/>
      <c r="N157" s="151"/>
      <c r="O157" s="151"/>
      <c r="P157" s="152">
        <f>P158+P161</f>
        <v>0</v>
      </c>
      <c r="Q157" s="151"/>
      <c r="R157" s="152">
        <f>R158+R161</f>
        <v>0</v>
      </c>
      <c r="S157" s="151"/>
      <c r="T157" s="153">
        <f>T158+T161</f>
        <v>0</v>
      </c>
      <c r="AR157" s="146" t="s">
        <v>81</v>
      </c>
      <c r="AT157" s="154" t="s">
        <v>72</v>
      </c>
      <c r="AU157" s="154" t="s">
        <v>73</v>
      </c>
      <c r="AY157" s="146" t="s">
        <v>222</v>
      </c>
      <c r="BK157" s="155">
        <f>BK158+BK161</f>
        <v>0</v>
      </c>
    </row>
    <row r="158" spans="2:65" s="11" customFormat="1" ht="22.9" customHeight="1">
      <c r="B158" s="145"/>
      <c r="D158" s="146" t="s">
        <v>72</v>
      </c>
      <c r="E158" s="156" t="s">
        <v>255</v>
      </c>
      <c r="F158" s="156" t="s">
        <v>604</v>
      </c>
      <c r="I158" s="148"/>
      <c r="J158" s="157">
        <f>BK158</f>
        <v>0</v>
      </c>
      <c r="L158" s="145"/>
      <c r="M158" s="150"/>
      <c r="N158" s="151"/>
      <c r="O158" s="151"/>
      <c r="P158" s="152">
        <f>SUM(P159:P160)</f>
        <v>0</v>
      </c>
      <c r="Q158" s="151"/>
      <c r="R158" s="152">
        <f>SUM(R159:R160)</f>
        <v>0</v>
      </c>
      <c r="S158" s="151"/>
      <c r="T158" s="153">
        <f>SUM(T159:T160)</f>
        <v>0</v>
      </c>
      <c r="AR158" s="146" t="s">
        <v>81</v>
      </c>
      <c r="AT158" s="154" t="s">
        <v>72</v>
      </c>
      <c r="AU158" s="154" t="s">
        <v>81</v>
      </c>
      <c r="AY158" s="146" t="s">
        <v>222</v>
      </c>
      <c r="BK158" s="155">
        <f>SUM(BK159:BK160)</f>
        <v>0</v>
      </c>
    </row>
    <row r="159" spans="2:65" s="1" customFormat="1" ht="36" customHeight="1">
      <c r="B159" s="158"/>
      <c r="C159" s="159" t="s">
        <v>383</v>
      </c>
      <c r="D159" s="159" t="s">
        <v>224</v>
      </c>
      <c r="E159" s="160" t="s">
        <v>2174</v>
      </c>
      <c r="F159" s="161" t="s">
        <v>2175</v>
      </c>
      <c r="G159" s="162" t="s">
        <v>227</v>
      </c>
      <c r="H159" s="163">
        <v>3.85</v>
      </c>
      <c r="I159" s="164"/>
      <c r="J159" s="163">
        <f>ROUND(I159*H159,3)</f>
        <v>0</v>
      </c>
      <c r="K159" s="161" t="s">
        <v>0</v>
      </c>
      <c r="L159" s="32"/>
      <c r="M159" s="165" t="s">
        <v>0</v>
      </c>
      <c r="N159" s="166" t="s">
        <v>39</v>
      </c>
      <c r="O159" s="55"/>
      <c r="P159" s="167">
        <f>O159*H159</f>
        <v>0</v>
      </c>
      <c r="Q159" s="167">
        <v>0</v>
      </c>
      <c r="R159" s="167">
        <f>Q159*H159</f>
        <v>0</v>
      </c>
      <c r="S159" s="167">
        <v>0</v>
      </c>
      <c r="T159" s="168">
        <f>S159*H159</f>
        <v>0</v>
      </c>
      <c r="AR159" s="169" t="s">
        <v>229</v>
      </c>
      <c r="AT159" s="169" t="s">
        <v>224</v>
      </c>
      <c r="AU159" s="169" t="s">
        <v>88</v>
      </c>
      <c r="AY159" s="17" t="s">
        <v>222</v>
      </c>
      <c r="BE159" s="170">
        <f>IF(N159="základná",J159,0)</f>
        <v>0</v>
      </c>
      <c r="BF159" s="170">
        <f>IF(N159="znížená",J159,0)</f>
        <v>0</v>
      </c>
      <c r="BG159" s="170">
        <f>IF(N159="zákl. prenesená",J159,0)</f>
        <v>0</v>
      </c>
      <c r="BH159" s="170">
        <f>IF(N159="zníž. prenesená",J159,0)</f>
        <v>0</v>
      </c>
      <c r="BI159" s="170">
        <f>IF(N159="nulová",J159,0)</f>
        <v>0</v>
      </c>
      <c r="BJ159" s="17" t="s">
        <v>88</v>
      </c>
      <c r="BK159" s="171">
        <f>ROUND(I159*H159,3)</f>
        <v>0</v>
      </c>
      <c r="BL159" s="17" t="s">
        <v>229</v>
      </c>
      <c r="BM159" s="169" t="s">
        <v>540</v>
      </c>
    </row>
    <row r="160" spans="2:65" s="1" customFormat="1" ht="16.5" customHeight="1">
      <c r="B160" s="158"/>
      <c r="C160" s="196" t="s">
        <v>387</v>
      </c>
      <c r="D160" s="196" t="s">
        <v>301</v>
      </c>
      <c r="E160" s="197" t="s">
        <v>2176</v>
      </c>
      <c r="F160" s="198" t="s">
        <v>2177</v>
      </c>
      <c r="G160" s="199" t="s">
        <v>287</v>
      </c>
      <c r="H160" s="200">
        <v>1.3</v>
      </c>
      <c r="I160" s="201"/>
      <c r="J160" s="200">
        <f>ROUND(I160*H160,3)</f>
        <v>0</v>
      </c>
      <c r="K160" s="198" t="s">
        <v>0</v>
      </c>
      <c r="L160" s="202"/>
      <c r="M160" s="203" t="s">
        <v>0</v>
      </c>
      <c r="N160" s="204" t="s">
        <v>39</v>
      </c>
      <c r="O160" s="55"/>
      <c r="P160" s="167">
        <f>O160*H160</f>
        <v>0</v>
      </c>
      <c r="Q160" s="167">
        <v>0</v>
      </c>
      <c r="R160" s="167">
        <f>Q160*H160</f>
        <v>0</v>
      </c>
      <c r="S160" s="167">
        <v>0</v>
      </c>
      <c r="T160" s="168">
        <f>S160*H160</f>
        <v>0</v>
      </c>
      <c r="AR160" s="169" t="s">
        <v>271</v>
      </c>
      <c r="AT160" s="169" t="s">
        <v>301</v>
      </c>
      <c r="AU160" s="169" t="s">
        <v>88</v>
      </c>
      <c r="AY160" s="17" t="s">
        <v>222</v>
      </c>
      <c r="BE160" s="170">
        <f>IF(N160="základná",J160,0)</f>
        <v>0</v>
      </c>
      <c r="BF160" s="170">
        <f>IF(N160="znížená",J160,0)</f>
        <v>0</v>
      </c>
      <c r="BG160" s="170">
        <f>IF(N160="zákl. prenesená",J160,0)</f>
        <v>0</v>
      </c>
      <c r="BH160" s="170">
        <f>IF(N160="zníž. prenesená",J160,0)</f>
        <v>0</v>
      </c>
      <c r="BI160" s="170">
        <f>IF(N160="nulová",J160,0)</f>
        <v>0</v>
      </c>
      <c r="BJ160" s="17" t="s">
        <v>88</v>
      </c>
      <c r="BK160" s="171">
        <f>ROUND(I160*H160,3)</f>
        <v>0</v>
      </c>
      <c r="BL160" s="17" t="s">
        <v>229</v>
      </c>
      <c r="BM160" s="169" t="s">
        <v>560</v>
      </c>
    </row>
    <row r="161" spans="2:65" s="11" customFormat="1" ht="22.9" customHeight="1">
      <c r="B161" s="145"/>
      <c r="D161" s="146" t="s">
        <v>72</v>
      </c>
      <c r="E161" s="156" t="s">
        <v>172</v>
      </c>
      <c r="F161" s="156" t="s">
        <v>966</v>
      </c>
      <c r="I161" s="148"/>
      <c r="J161" s="157">
        <f>BK161</f>
        <v>0</v>
      </c>
      <c r="L161" s="145"/>
      <c r="M161" s="150"/>
      <c r="N161" s="151"/>
      <c r="O161" s="151"/>
      <c r="P161" s="152">
        <f>P162</f>
        <v>0</v>
      </c>
      <c r="Q161" s="151"/>
      <c r="R161" s="152">
        <f>R162</f>
        <v>0</v>
      </c>
      <c r="S161" s="151"/>
      <c r="T161" s="153">
        <f>T162</f>
        <v>0</v>
      </c>
      <c r="AR161" s="146" t="s">
        <v>81</v>
      </c>
      <c r="AT161" s="154" t="s">
        <v>72</v>
      </c>
      <c r="AU161" s="154" t="s">
        <v>81</v>
      </c>
      <c r="AY161" s="146" t="s">
        <v>222</v>
      </c>
      <c r="BK161" s="155">
        <f>BK162</f>
        <v>0</v>
      </c>
    </row>
    <row r="162" spans="2:65" s="1" customFormat="1" ht="24" customHeight="1">
      <c r="B162" s="158"/>
      <c r="C162" s="159" t="s">
        <v>392</v>
      </c>
      <c r="D162" s="159" t="s">
        <v>224</v>
      </c>
      <c r="E162" s="160" t="s">
        <v>2178</v>
      </c>
      <c r="F162" s="161" t="s">
        <v>2179</v>
      </c>
      <c r="G162" s="162" t="s">
        <v>484</v>
      </c>
      <c r="H162" s="163">
        <v>22</v>
      </c>
      <c r="I162" s="164"/>
      <c r="J162" s="163">
        <f>ROUND(I162*H162,3)</f>
        <v>0</v>
      </c>
      <c r="K162" s="161" t="s">
        <v>0</v>
      </c>
      <c r="L162" s="32"/>
      <c r="M162" s="165" t="s">
        <v>0</v>
      </c>
      <c r="N162" s="166" t="s">
        <v>39</v>
      </c>
      <c r="O162" s="55"/>
      <c r="P162" s="167">
        <f>O162*H162</f>
        <v>0</v>
      </c>
      <c r="Q162" s="167">
        <v>0</v>
      </c>
      <c r="R162" s="167">
        <f>Q162*H162</f>
        <v>0</v>
      </c>
      <c r="S162" s="167">
        <v>0</v>
      </c>
      <c r="T162" s="168">
        <f>S162*H162</f>
        <v>0</v>
      </c>
      <c r="AR162" s="169" t="s">
        <v>229</v>
      </c>
      <c r="AT162" s="169" t="s">
        <v>224</v>
      </c>
      <c r="AU162" s="169" t="s">
        <v>88</v>
      </c>
      <c r="AY162" s="17" t="s">
        <v>222</v>
      </c>
      <c r="BE162" s="170">
        <f>IF(N162="základná",J162,0)</f>
        <v>0</v>
      </c>
      <c r="BF162" s="170">
        <f>IF(N162="znížená",J162,0)</f>
        <v>0</v>
      </c>
      <c r="BG162" s="170">
        <f>IF(N162="zákl. prenesená",J162,0)</f>
        <v>0</v>
      </c>
      <c r="BH162" s="170">
        <f>IF(N162="zníž. prenesená",J162,0)</f>
        <v>0</v>
      </c>
      <c r="BI162" s="170">
        <f>IF(N162="nulová",J162,0)</f>
        <v>0</v>
      </c>
      <c r="BJ162" s="17" t="s">
        <v>88</v>
      </c>
      <c r="BK162" s="171">
        <f>ROUND(I162*H162,3)</f>
        <v>0</v>
      </c>
      <c r="BL162" s="17" t="s">
        <v>229</v>
      </c>
      <c r="BM162" s="169" t="s">
        <v>573</v>
      </c>
    </row>
    <row r="163" spans="2:65" s="11" customFormat="1" ht="25.9" customHeight="1">
      <c r="B163" s="145"/>
      <c r="D163" s="146" t="s">
        <v>72</v>
      </c>
      <c r="E163" s="147" t="s">
        <v>2076</v>
      </c>
      <c r="F163" s="147" t="s">
        <v>2077</v>
      </c>
      <c r="I163" s="148"/>
      <c r="J163" s="149">
        <f>BK163</f>
        <v>0</v>
      </c>
      <c r="L163" s="145"/>
      <c r="M163" s="150"/>
      <c r="N163" s="151"/>
      <c r="O163" s="151"/>
      <c r="P163" s="152">
        <f>SUM(P164:P167)</f>
        <v>0</v>
      </c>
      <c r="Q163" s="151"/>
      <c r="R163" s="152">
        <f>SUM(R164:R167)</f>
        <v>0</v>
      </c>
      <c r="S163" s="151"/>
      <c r="T163" s="153">
        <f>SUM(T164:T167)</f>
        <v>0</v>
      </c>
      <c r="AR163" s="146" t="s">
        <v>255</v>
      </c>
      <c r="AT163" s="154" t="s">
        <v>72</v>
      </c>
      <c r="AU163" s="154" t="s">
        <v>73</v>
      </c>
      <c r="AY163" s="146" t="s">
        <v>222</v>
      </c>
      <c r="BK163" s="155">
        <f>SUM(BK164:BK167)</f>
        <v>0</v>
      </c>
    </row>
    <row r="164" spans="2:65" s="1" customFormat="1" ht="16.5" customHeight="1">
      <c r="B164" s="158"/>
      <c r="C164" s="159" t="s">
        <v>397</v>
      </c>
      <c r="D164" s="159" t="s">
        <v>224</v>
      </c>
      <c r="E164" s="160" t="s">
        <v>2180</v>
      </c>
      <c r="F164" s="161" t="s">
        <v>2181</v>
      </c>
      <c r="G164" s="162" t="s">
        <v>400</v>
      </c>
      <c r="H164" s="163">
        <v>1</v>
      </c>
      <c r="I164" s="164"/>
      <c r="J164" s="163">
        <f>ROUND(I164*H164,3)</f>
        <v>0</v>
      </c>
      <c r="K164" s="161" t="s">
        <v>0</v>
      </c>
      <c r="L164" s="32"/>
      <c r="M164" s="165" t="s">
        <v>0</v>
      </c>
      <c r="N164" s="166" t="s">
        <v>39</v>
      </c>
      <c r="O164" s="55"/>
      <c r="P164" s="167">
        <f>O164*H164</f>
        <v>0</v>
      </c>
      <c r="Q164" s="167">
        <v>0</v>
      </c>
      <c r="R164" s="167">
        <f>Q164*H164</f>
        <v>0</v>
      </c>
      <c r="S164" s="167">
        <v>0</v>
      </c>
      <c r="T164" s="168">
        <f>S164*H164</f>
        <v>0</v>
      </c>
      <c r="AR164" s="169" t="s">
        <v>229</v>
      </c>
      <c r="AT164" s="169" t="s">
        <v>224</v>
      </c>
      <c r="AU164" s="169" t="s">
        <v>81</v>
      </c>
      <c r="AY164" s="17" t="s">
        <v>222</v>
      </c>
      <c r="BE164" s="170">
        <f>IF(N164="základná",J164,0)</f>
        <v>0</v>
      </c>
      <c r="BF164" s="170">
        <f>IF(N164="znížená",J164,0)</f>
        <v>0</v>
      </c>
      <c r="BG164" s="170">
        <f>IF(N164="zákl. prenesená",J164,0)</f>
        <v>0</v>
      </c>
      <c r="BH164" s="170">
        <f>IF(N164="zníž. prenesená",J164,0)</f>
        <v>0</v>
      </c>
      <c r="BI164" s="170">
        <f>IF(N164="nulová",J164,0)</f>
        <v>0</v>
      </c>
      <c r="BJ164" s="17" t="s">
        <v>88</v>
      </c>
      <c r="BK164" s="171">
        <f>ROUND(I164*H164,3)</f>
        <v>0</v>
      </c>
      <c r="BL164" s="17" t="s">
        <v>229</v>
      </c>
      <c r="BM164" s="169" t="s">
        <v>584</v>
      </c>
    </row>
    <row r="165" spans="2:65" s="1" customFormat="1" ht="16.5" customHeight="1">
      <c r="B165" s="158"/>
      <c r="C165" s="159" t="s">
        <v>402</v>
      </c>
      <c r="D165" s="159" t="s">
        <v>224</v>
      </c>
      <c r="E165" s="160" t="s">
        <v>2182</v>
      </c>
      <c r="F165" s="161" t="s">
        <v>2183</v>
      </c>
      <c r="G165" s="162" t="s">
        <v>2184</v>
      </c>
      <c r="H165" s="163">
        <v>30</v>
      </c>
      <c r="I165" s="164"/>
      <c r="J165" s="163">
        <f>ROUND(I165*H165,3)</f>
        <v>0</v>
      </c>
      <c r="K165" s="161" t="s">
        <v>0</v>
      </c>
      <c r="L165" s="32"/>
      <c r="M165" s="165" t="s">
        <v>0</v>
      </c>
      <c r="N165" s="166" t="s">
        <v>39</v>
      </c>
      <c r="O165" s="55"/>
      <c r="P165" s="167">
        <f>O165*H165</f>
        <v>0</v>
      </c>
      <c r="Q165" s="167">
        <v>0</v>
      </c>
      <c r="R165" s="167">
        <f>Q165*H165</f>
        <v>0</v>
      </c>
      <c r="S165" s="167">
        <v>0</v>
      </c>
      <c r="T165" s="168">
        <f>S165*H165</f>
        <v>0</v>
      </c>
      <c r="AR165" s="169" t="s">
        <v>229</v>
      </c>
      <c r="AT165" s="169" t="s">
        <v>224</v>
      </c>
      <c r="AU165" s="169" t="s">
        <v>81</v>
      </c>
      <c r="AY165" s="17" t="s">
        <v>222</v>
      </c>
      <c r="BE165" s="170">
        <f>IF(N165="základná",J165,0)</f>
        <v>0</v>
      </c>
      <c r="BF165" s="170">
        <f>IF(N165="znížená",J165,0)</f>
        <v>0</v>
      </c>
      <c r="BG165" s="170">
        <f>IF(N165="zákl. prenesená",J165,0)</f>
        <v>0</v>
      </c>
      <c r="BH165" s="170">
        <f>IF(N165="zníž. prenesená",J165,0)</f>
        <v>0</v>
      </c>
      <c r="BI165" s="170">
        <f>IF(N165="nulová",J165,0)</f>
        <v>0</v>
      </c>
      <c r="BJ165" s="17" t="s">
        <v>88</v>
      </c>
      <c r="BK165" s="171">
        <f>ROUND(I165*H165,3)</f>
        <v>0</v>
      </c>
      <c r="BL165" s="17" t="s">
        <v>229</v>
      </c>
      <c r="BM165" s="169" t="s">
        <v>594</v>
      </c>
    </row>
    <row r="166" spans="2:65" s="1" customFormat="1" ht="16.5" customHeight="1">
      <c r="B166" s="158"/>
      <c r="C166" s="159" t="s">
        <v>407</v>
      </c>
      <c r="D166" s="159" t="s">
        <v>224</v>
      </c>
      <c r="E166" s="160" t="s">
        <v>2185</v>
      </c>
      <c r="F166" s="161" t="s">
        <v>2186</v>
      </c>
      <c r="G166" s="162" t="s">
        <v>1361</v>
      </c>
      <c r="H166" s="164"/>
      <c r="I166" s="164"/>
      <c r="J166" s="163">
        <f>ROUND(I166*H166,3)</f>
        <v>0</v>
      </c>
      <c r="K166" s="161" t="s">
        <v>0</v>
      </c>
      <c r="L166" s="32"/>
      <c r="M166" s="165" t="s">
        <v>0</v>
      </c>
      <c r="N166" s="166" t="s">
        <v>39</v>
      </c>
      <c r="O166" s="55"/>
      <c r="P166" s="167">
        <f>O166*H166</f>
        <v>0</v>
      </c>
      <c r="Q166" s="167">
        <v>0</v>
      </c>
      <c r="R166" s="167">
        <f>Q166*H166</f>
        <v>0</v>
      </c>
      <c r="S166" s="167">
        <v>0</v>
      </c>
      <c r="T166" s="168">
        <f>S166*H166</f>
        <v>0</v>
      </c>
      <c r="AR166" s="169" t="s">
        <v>229</v>
      </c>
      <c r="AT166" s="169" t="s">
        <v>224</v>
      </c>
      <c r="AU166" s="169" t="s">
        <v>81</v>
      </c>
      <c r="AY166" s="17" t="s">
        <v>222</v>
      </c>
      <c r="BE166" s="170">
        <f>IF(N166="základná",J166,0)</f>
        <v>0</v>
      </c>
      <c r="BF166" s="170">
        <f>IF(N166="znížená",J166,0)</f>
        <v>0</v>
      </c>
      <c r="BG166" s="170">
        <f>IF(N166="zákl. prenesená",J166,0)</f>
        <v>0</v>
      </c>
      <c r="BH166" s="170">
        <f>IF(N166="zníž. prenesená",J166,0)</f>
        <v>0</v>
      </c>
      <c r="BI166" s="170">
        <f>IF(N166="nulová",J166,0)</f>
        <v>0</v>
      </c>
      <c r="BJ166" s="17" t="s">
        <v>88</v>
      </c>
      <c r="BK166" s="171">
        <f>ROUND(I166*H166,3)</f>
        <v>0</v>
      </c>
      <c r="BL166" s="17" t="s">
        <v>229</v>
      </c>
      <c r="BM166" s="169" t="s">
        <v>605</v>
      </c>
    </row>
    <row r="167" spans="2:65" s="1" customFormat="1" ht="16.5" customHeight="1">
      <c r="B167" s="158"/>
      <c r="C167" s="159" t="s">
        <v>413</v>
      </c>
      <c r="D167" s="159" t="s">
        <v>224</v>
      </c>
      <c r="E167" s="160" t="s">
        <v>2187</v>
      </c>
      <c r="F167" s="161" t="s">
        <v>2188</v>
      </c>
      <c r="G167" s="162" t="s">
        <v>1361</v>
      </c>
      <c r="H167" s="164"/>
      <c r="I167" s="164"/>
      <c r="J167" s="163">
        <f>ROUND(I167*H167,3)</f>
        <v>0</v>
      </c>
      <c r="K167" s="161" t="s">
        <v>0</v>
      </c>
      <c r="L167" s="32"/>
      <c r="M167" s="213" t="s">
        <v>0</v>
      </c>
      <c r="N167" s="214" t="s">
        <v>39</v>
      </c>
      <c r="O167" s="215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AR167" s="169" t="s">
        <v>229</v>
      </c>
      <c r="AT167" s="169" t="s">
        <v>224</v>
      </c>
      <c r="AU167" s="169" t="s">
        <v>81</v>
      </c>
      <c r="AY167" s="17" t="s">
        <v>222</v>
      </c>
      <c r="BE167" s="170">
        <f>IF(N167="základná",J167,0)</f>
        <v>0</v>
      </c>
      <c r="BF167" s="170">
        <f>IF(N167="znížená",J167,0)</f>
        <v>0</v>
      </c>
      <c r="BG167" s="170">
        <f>IF(N167="zákl. prenesená",J167,0)</f>
        <v>0</v>
      </c>
      <c r="BH167" s="170">
        <f>IF(N167="zníž. prenesená",J167,0)</f>
        <v>0</v>
      </c>
      <c r="BI167" s="170">
        <f>IF(N167="nulová",J167,0)</f>
        <v>0</v>
      </c>
      <c r="BJ167" s="17" t="s">
        <v>88</v>
      </c>
      <c r="BK167" s="171">
        <f>ROUND(I167*H167,3)</f>
        <v>0</v>
      </c>
      <c r="BL167" s="17" t="s">
        <v>229</v>
      </c>
      <c r="BM167" s="169" t="s">
        <v>615</v>
      </c>
    </row>
    <row r="168" spans="2:65" s="1" customFormat="1" ht="6.95" customHeight="1">
      <c r="B168" s="44"/>
      <c r="C168" s="45"/>
      <c r="D168" s="45"/>
      <c r="E168" s="45"/>
      <c r="F168" s="45"/>
      <c r="G168" s="45"/>
      <c r="H168" s="45"/>
      <c r="I168" s="119"/>
      <c r="J168" s="45"/>
      <c r="K168" s="45"/>
      <c r="L168" s="32"/>
    </row>
  </sheetData>
  <autoFilter ref="C126:K167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90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3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9" t="s">
        <v>4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95</v>
      </c>
    </row>
    <row r="3" spans="2:46" ht="6.95" customHeight="1">
      <c r="B3" s="18"/>
      <c r="C3" s="19"/>
      <c r="D3" s="19"/>
      <c r="E3" s="19"/>
      <c r="F3" s="19"/>
      <c r="G3" s="19"/>
      <c r="H3" s="19"/>
      <c r="I3" s="95"/>
      <c r="J3" s="19"/>
      <c r="K3" s="19"/>
      <c r="L3" s="20"/>
      <c r="AT3" s="17" t="s">
        <v>73</v>
      </c>
    </row>
    <row r="4" spans="2:46" ht="24.95" customHeight="1">
      <c r="B4" s="20"/>
      <c r="D4" s="21" t="s">
        <v>103</v>
      </c>
      <c r="L4" s="20"/>
      <c r="M4" s="96" t="s">
        <v>8</v>
      </c>
      <c r="AT4" s="17" t="s">
        <v>2</v>
      </c>
    </row>
    <row r="5" spans="2:46" ht="6.95" customHeight="1">
      <c r="B5" s="20"/>
      <c r="L5" s="20"/>
    </row>
    <row r="6" spans="2:46" ht="12" customHeight="1">
      <c r="B6" s="20"/>
      <c r="D6" s="27" t="s">
        <v>13</v>
      </c>
      <c r="L6" s="20"/>
    </row>
    <row r="7" spans="2:46" ht="16.5" customHeight="1">
      <c r="B7" s="20"/>
      <c r="E7" s="261" t="str">
        <f>'Rekapitulácia stavby'!K6</f>
        <v>Rekonštrukcia a prístavba k depozitu</v>
      </c>
      <c r="F7" s="262"/>
      <c r="G7" s="262"/>
      <c r="H7" s="262"/>
      <c r="L7" s="20"/>
    </row>
    <row r="8" spans="2:46" s="1" customFormat="1" ht="12" customHeight="1">
      <c r="B8" s="32"/>
      <c r="D8" s="27" t="s">
        <v>112</v>
      </c>
      <c r="I8" s="97"/>
      <c r="L8" s="32"/>
    </row>
    <row r="9" spans="2:46" s="1" customFormat="1" ht="36.950000000000003" customHeight="1">
      <c r="B9" s="32"/>
      <c r="E9" s="237" t="s">
        <v>2357</v>
      </c>
      <c r="F9" s="263"/>
      <c r="G9" s="263"/>
      <c r="H9" s="263"/>
      <c r="I9" s="97"/>
      <c r="L9" s="32"/>
    </row>
    <row r="10" spans="2:46" s="1" customFormat="1" ht="11.25">
      <c r="B10" s="32"/>
      <c r="I10" s="97"/>
      <c r="L10" s="32"/>
    </row>
    <row r="11" spans="2:46" s="1" customFormat="1" ht="12" customHeight="1">
      <c r="B11" s="32"/>
      <c r="D11" s="27" t="s">
        <v>15</v>
      </c>
      <c r="F11" s="25" t="s">
        <v>0</v>
      </c>
      <c r="I11" s="98" t="s">
        <v>16</v>
      </c>
      <c r="J11" s="25" t="s">
        <v>0</v>
      </c>
      <c r="L11" s="32"/>
    </row>
    <row r="12" spans="2:46" s="1" customFormat="1" ht="12" customHeight="1">
      <c r="B12" s="32"/>
      <c r="D12" s="27" t="s">
        <v>17</v>
      </c>
      <c r="F12" s="25" t="s">
        <v>18</v>
      </c>
      <c r="I12" s="98" t="s">
        <v>19</v>
      </c>
      <c r="J12" s="52">
        <f>'Rekapitulácia stavby'!AN8</f>
        <v>0</v>
      </c>
      <c r="L12" s="32"/>
    </row>
    <row r="13" spans="2:46" s="1" customFormat="1" ht="10.9" customHeight="1">
      <c r="B13" s="32"/>
      <c r="I13" s="97"/>
      <c r="L13" s="32"/>
    </row>
    <row r="14" spans="2:46" s="1" customFormat="1" ht="12" customHeight="1">
      <c r="B14" s="32"/>
      <c r="D14" s="27" t="s">
        <v>20</v>
      </c>
      <c r="I14" s="98" t="s">
        <v>21</v>
      </c>
      <c r="J14" s="25" t="s">
        <v>0</v>
      </c>
      <c r="L14" s="32"/>
    </row>
    <row r="15" spans="2:46" s="1" customFormat="1" ht="18" customHeight="1">
      <c r="B15" s="32"/>
      <c r="E15" s="25" t="s">
        <v>22</v>
      </c>
      <c r="I15" s="98" t="s">
        <v>23</v>
      </c>
      <c r="J15" s="25" t="s">
        <v>0</v>
      </c>
      <c r="L15" s="32"/>
    </row>
    <row r="16" spans="2:46" s="1" customFormat="1" ht="6.95" customHeight="1">
      <c r="B16" s="32"/>
      <c r="I16" s="97"/>
      <c r="L16" s="32"/>
    </row>
    <row r="17" spans="2:12" s="1" customFormat="1" ht="12" customHeight="1">
      <c r="B17" s="32"/>
      <c r="D17" s="27" t="s">
        <v>24</v>
      </c>
      <c r="I17" s="98" t="s">
        <v>21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64" t="str">
        <f>'Rekapitulácia stavby'!E14</f>
        <v>Vyplň údaj</v>
      </c>
      <c r="F18" s="240"/>
      <c r="G18" s="240"/>
      <c r="H18" s="240"/>
      <c r="I18" s="98" t="s">
        <v>23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I19" s="97"/>
      <c r="L19" s="32"/>
    </row>
    <row r="20" spans="2:12" s="1" customFormat="1" ht="12" customHeight="1">
      <c r="B20" s="32"/>
      <c r="D20" s="27" t="s">
        <v>26</v>
      </c>
      <c r="I20" s="98" t="s">
        <v>21</v>
      </c>
      <c r="J20" s="25" t="s">
        <v>0</v>
      </c>
      <c r="L20" s="32"/>
    </row>
    <row r="21" spans="2:12" s="1" customFormat="1" ht="18" customHeight="1">
      <c r="B21" s="32"/>
      <c r="E21" s="25" t="s">
        <v>27</v>
      </c>
      <c r="I21" s="98" t="s">
        <v>23</v>
      </c>
      <c r="J21" s="25" t="s">
        <v>0</v>
      </c>
      <c r="L21" s="32"/>
    </row>
    <row r="22" spans="2:12" s="1" customFormat="1" ht="6.95" customHeight="1">
      <c r="B22" s="32"/>
      <c r="I22" s="97"/>
      <c r="L22" s="32"/>
    </row>
    <row r="23" spans="2:12" s="1" customFormat="1" ht="12" customHeight="1">
      <c r="B23" s="32"/>
      <c r="D23" s="27" t="s">
        <v>30</v>
      </c>
      <c r="I23" s="98" t="s">
        <v>21</v>
      </c>
      <c r="J23" s="25" t="str">
        <f>IF('Rekapitulácia stavby'!AN19="","",'Rekapitulácia stavby'!AN19)</f>
        <v/>
      </c>
      <c r="L23" s="32"/>
    </row>
    <row r="24" spans="2:12" s="1" customFormat="1" ht="18" customHeight="1">
      <c r="B24" s="32"/>
      <c r="E24" s="25" t="str">
        <f>IF('Rekapitulácia stavby'!E20="","",'Rekapitulácia stavby'!E20)</f>
        <v>Ing.Igor Janečka</v>
      </c>
      <c r="I24" s="98" t="s">
        <v>23</v>
      </c>
      <c r="J24" s="25" t="str">
        <f>IF('Rekapitulácia stavby'!AN20="","",'Rekapitulácia stavby'!AN20)</f>
        <v/>
      </c>
      <c r="L24" s="32"/>
    </row>
    <row r="25" spans="2:12" s="1" customFormat="1" ht="6.95" customHeight="1">
      <c r="B25" s="32"/>
      <c r="I25" s="97"/>
      <c r="L25" s="32"/>
    </row>
    <row r="26" spans="2:12" s="1" customFormat="1" ht="12" customHeight="1">
      <c r="B26" s="32"/>
      <c r="D26" s="27" t="s">
        <v>32</v>
      </c>
      <c r="I26" s="97"/>
      <c r="L26" s="32"/>
    </row>
    <row r="27" spans="2:12" s="7" customFormat="1" ht="16.5" customHeight="1">
      <c r="B27" s="99"/>
      <c r="E27" s="244" t="s">
        <v>0</v>
      </c>
      <c r="F27" s="244"/>
      <c r="G27" s="244"/>
      <c r="H27" s="244"/>
      <c r="I27" s="100"/>
      <c r="L27" s="99"/>
    </row>
    <row r="28" spans="2:12" s="1" customFormat="1" ht="6.95" customHeight="1">
      <c r="B28" s="32"/>
      <c r="I28" s="97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102"/>
      <c r="J29" s="53"/>
      <c r="K29" s="53"/>
      <c r="L29" s="32"/>
    </row>
    <row r="30" spans="2:12" s="1" customFormat="1" ht="25.35" customHeight="1">
      <c r="B30" s="32"/>
      <c r="D30" s="103" t="s">
        <v>33</v>
      </c>
      <c r="I30" s="97"/>
      <c r="J30" s="66">
        <f>ROUND(J134,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102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104" t="s">
        <v>34</v>
      </c>
      <c r="J32" s="35" t="s">
        <v>36</v>
      </c>
      <c r="L32" s="32"/>
    </row>
    <row r="33" spans="2:12" s="1" customFormat="1" ht="14.45" customHeight="1">
      <c r="B33" s="32"/>
      <c r="D33" s="105" t="s">
        <v>37</v>
      </c>
      <c r="E33" s="27" t="s">
        <v>38</v>
      </c>
      <c r="F33" s="106">
        <f>ROUND((SUM(BE134:BE289)),  2)</f>
        <v>0</v>
      </c>
      <c r="I33" s="107">
        <v>0.2</v>
      </c>
      <c r="J33" s="106">
        <f>ROUND(((SUM(BE134:BE289))*I33),  2)</f>
        <v>0</v>
      </c>
      <c r="L33" s="32"/>
    </row>
    <row r="34" spans="2:12" s="1" customFormat="1" ht="14.45" customHeight="1">
      <c r="B34" s="32"/>
      <c r="E34" s="27" t="s">
        <v>39</v>
      </c>
      <c r="F34" s="106">
        <f>ROUND((SUM(BF134:BF289)),  2)</f>
        <v>0</v>
      </c>
      <c r="I34" s="107">
        <v>0.2</v>
      </c>
      <c r="J34" s="106">
        <f>ROUND(((SUM(BF134:BF289))*I34),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106">
        <f>ROUND((SUM(BG134:BG289)),  2)</f>
        <v>0</v>
      </c>
      <c r="I35" s="107">
        <v>0.2</v>
      </c>
      <c r="J35" s="106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106">
        <f>ROUND((SUM(BH134:BH289)),  2)</f>
        <v>0</v>
      </c>
      <c r="I36" s="107">
        <v>0.2</v>
      </c>
      <c r="J36" s="106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106">
        <f>ROUND((SUM(BI134:BI289)),  2)</f>
        <v>0</v>
      </c>
      <c r="I37" s="107">
        <v>0</v>
      </c>
      <c r="J37" s="106">
        <f>0</f>
        <v>0</v>
      </c>
      <c r="L37" s="32"/>
    </row>
    <row r="38" spans="2:12" s="1" customFormat="1" ht="6.95" customHeight="1">
      <c r="B38" s="32"/>
      <c r="I38" s="97"/>
      <c r="L38" s="32"/>
    </row>
    <row r="39" spans="2:12" s="1" customFormat="1" ht="25.35" customHeight="1">
      <c r="B39" s="32"/>
      <c r="C39" s="108"/>
      <c r="D39" s="109" t="s">
        <v>43</v>
      </c>
      <c r="E39" s="57"/>
      <c r="F39" s="57"/>
      <c r="G39" s="110" t="s">
        <v>44</v>
      </c>
      <c r="H39" s="111" t="s">
        <v>45</v>
      </c>
      <c r="I39" s="112"/>
      <c r="J39" s="113">
        <f>SUM(J30:J37)</f>
        <v>0</v>
      </c>
      <c r="K39" s="114"/>
      <c r="L39" s="32"/>
    </row>
    <row r="40" spans="2:12" s="1" customFormat="1" ht="14.45" customHeight="1">
      <c r="B40" s="32"/>
      <c r="I40" s="97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115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16" t="s">
        <v>49</v>
      </c>
      <c r="G61" s="43" t="s">
        <v>48</v>
      </c>
      <c r="H61" s="34"/>
      <c r="I61" s="117"/>
      <c r="J61" s="118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115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16" t="s">
        <v>49</v>
      </c>
      <c r="G76" s="43" t="s">
        <v>48</v>
      </c>
      <c r="H76" s="34"/>
      <c r="I76" s="117"/>
      <c r="J76" s="118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9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20"/>
      <c r="J81" s="47"/>
      <c r="K81" s="47"/>
      <c r="L81" s="32"/>
    </row>
    <row r="82" spans="2:47" s="1" customFormat="1" ht="24.95" customHeight="1">
      <c r="B82" s="32"/>
      <c r="C82" s="21" t="s">
        <v>175</v>
      </c>
      <c r="I82" s="97"/>
      <c r="L82" s="32"/>
    </row>
    <row r="83" spans="2:47" s="1" customFormat="1" ht="6.95" customHeight="1">
      <c r="B83" s="32"/>
      <c r="I83" s="97"/>
      <c r="L83" s="32"/>
    </row>
    <row r="84" spans="2:47" s="1" customFormat="1" ht="12" customHeight="1">
      <c r="B84" s="32"/>
      <c r="C84" s="27" t="s">
        <v>13</v>
      </c>
      <c r="I84" s="97"/>
      <c r="L84" s="32"/>
    </row>
    <row r="85" spans="2:47" s="1" customFormat="1" ht="16.5" customHeight="1">
      <c r="B85" s="32"/>
      <c r="E85" s="261" t="str">
        <f>E7</f>
        <v>Rekonštrukcia a prístavba k depozitu</v>
      </c>
      <c r="F85" s="262"/>
      <c r="G85" s="262"/>
      <c r="H85" s="262"/>
      <c r="I85" s="97"/>
      <c r="L85" s="32"/>
    </row>
    <row r="86" spans="2:47" s="1" customFormat="1" ht="12" customHeight="1">
      <c r="B86" s="32"/>
      <c r="C86" s="27" t="s">
        <v>112</v>
      </c>
      <c r="I86" s="97"/>
      <c r="L86" s="32"/>
    </row>
    <row r="87" spans="2:47" s="1" customFormat="1" ht="16.5" customHeight="1">
      <c r="B87" s="32"/>
      <c r="E87" s="237" t="str">
        <f>E9</f>
        <v>003 - Zdravotechnika</v>
      </c>
      <c r="F87" s="263"/>
      <c r="G87" s="263"/>
      <c r="H87" s="263"/>
      <c r="I87" s="97"/>
      <c r="L87" s="32"/>
    </row>
    <row r="88" spans="2:47" s="1" customFormat="1" ht="6.95" customHeight="1">
      <c r="B88" s="32"/>
      <c r="I88" s="97"/>
      <c r="L88" s="32"/>
    </row>
    <row r="89" spans="2:47" s="1" customFormat="1" ht="12" customHeight="1">
      <c r="B89" s="32"/>
      <c r="C89" s="27" t="s">
        <v>17</v>
      </c>
      <c r="F89" s="25" t="str">
        <f>F12</f>
        <v>Adyho ulica  658, Lučenec</v>
      </c>
      <c r="I89" s="98" t="s">
        <v>19</v>
      </c>
      <c r="J89" s="52">
        <f>IF(J12="","",J12)</f>
        <v>0</v>
      </c>
      <c r="L89" s="32"/>
    </row>
    <row r="90" spans="2:47" s="1" customFormat="1" ht="6.95" customHeight="1">
      <c r="B90" s="32"/>
      <c r="I90" s="97"/>
      <c r="L90" s="32"/>
    </row>
    <row r="91" spans="2:47" s="1" customFormat="1" ht="15.2" customHeight="1">
      <c r="B91" s="32"/>
      <c r="C91" s="27" t="s">
        <v>20</v>
      </c>
      <c r="F91" s="25" t="str">
        <f>E15</f>
        <v>Novohradské múzeum a galéria Lučenec</v>
      </c>
      <c r="I91" s="98" t="s">
        <v>26</v>
      </c>
      <c r="J91" s="30" t="str">
        <f>E21</f>
        <v>Ing.Attila Farkaš</v>
      </c>
      <c r="L91" s="32"/>
    </row>
    <row r="92" spans="2:47" s="1" customFormat="1" ht="15.2" customHeight="1">
      <c r="B92" s="32"/>
      <c r="C92" s="27" t="s">
        <v>24</v>
      </c>
      <c r="F92" s="25" t="str">
        <f>IF(E18="","",E18)</f>
        <v>Vyplň údaj</v>
      </c>
      <c r="I92" s="98" t="s">
        <v>30</v>
      </c>
      <c r="J92" s="30" t="str">
        <f>E24</f>
        <v>Ing.Igor Janečka</v>
      </c>
      <c r="L92" s="32"/>
    </row>
    <row r="93" spans="2:47" s="1" customFormat="1" ht="10.35" customHeight="1">
      <c r="B93" s="32"/>
      <c r="I93" s="97"/>
      <c r="L93" s="32"/>
    </row>
    <row r="94" spans="2:47" s="1" customFormat="1" ht="29.25" customHeight="1">
      <c r="B94" s="32"/>
      <c r="C94" s="121" t="s">
        <v>176</v>
      </c>
      <c r="D94" s="108"/>
      <c r="E94" s="108"/>
      <c r="F94" s="108"/>
      <c r="G94" s="108"/>
      <c r="H94" s="108"/>
      <c r="I94" s="122"/>
      <c r="J94" s="123" t="s">
        <v>177</v>
      </c>
      <c r="K94" s="108"/>
      <c r="L94" s="32"/>
    </row>
    <row r="95" spans="2:47" s="1" customFormat="1" ht="10.35" customHeight="1">
      <c r="B95" s="32"/>
      <c r="I95" s="97"/>
      <c r="L95" s="32"/>
    </row>
    <row r="96" spans="2:47" s="1" customFormat="1" ht="22.9" customHeight="1">
      <c r="B96" s="32"/>
      <c r="C96" s="124" t="s">
        <v>178</v>
      </c>
      <c r="I96" s="97"/>
      <c r="J96" s="66">
        <f>J134</f>
        <v>0</v>
      </c>
      <c r="L96" s="32"/>
      <c r="AU96" s="17" t="s">
        <v>179</v>
      </c>
    </row>
    <row r="97" spans="2:12" s="8" customFormat="1" ht="24.95" customHeight="1">
      <c r="B97" s="125"/>
      <c r="D97" s="126" t="s">
        <v>180</v>
      </c>
      <c r="E97" s="127"/>
      <c r="F97" s="127"/>
      <c r="G97" s="127"/>
      <c r="H97" s="127"/>
      <c r="I97" s="128"/>
      <c r="J97" s="129">
        <f>J135</f>
        <v>0</v>
      </c>
      <c r="L97" s="125"/>
    </row>
    <row r="98" spans="2:12" s="9" customFormat="1" ht="19.899999999999999" customHeight="1">
      <c r="B98" s="130"/>
      <c r="D98" s="131" t="s">
        <v>181</v>
      </c>
      <c r="E98" s="132"/>
      <c r="F98" s="132"/>
      <c r="G98" s="132"/>
      <c r="H98" s="132"/>
      <c r="I98" s="133"/>
      <c r="J98" s="134">
        <f>J136</f>
        <v>0</v>
      </c>
      <c r="L98" s="130"/>
    </row>
    <row r="99" spans="2:12" s="9" customFormat="1" ht="19.899999999999999" customHeight="1">
      <c r="B99" s="130"/>
      <c r="D99" s="131" t="s">
        <v>183</v>
      </c>
      <c r="E99" s="132"/>
      <c r="F99" s="132"/>
      <c r="G99" s="132"/>
      <c r="H99" s="132"/>
      <c r="I99" s="133"/>
      <c r="J99" s="134">
        <f>J149</f>
        <v>0</v>
      </c>
      <c r="L99" s="130"/>
    </row>
    <row r="100" spans="2:12" s="9" customFormat="1" ht="19.899999999999999" customHeight="1">
      <c r="B100" s="130"/>
      <c r="D100" s="131" t="s">
        <v>184</v>
      </c>
      <c r="E100" s="132"/>
      <c r="F100" s="132"/>
      <c r="G100" s="132"/>
      <c r="H100" s="132"/>
      <c r="I100" s="133"/>
      <c r="J100" s="134">
        <f>J152</f>
        <v>0</v>
      </c>
      <c r="L100" s="130"/>
    </row>
    <row r="101" spans="2:12" s="9" customFormat="1" ht="19.899999999999999" customHeight="1">
      <c r="B101" s="130"/>
      <c r="D101" s="131" t="s">
        <v>185</v>
      </c>
      <c r="E101" s="132"/>
      <c r="F101" s="132"/>
      <c r="G101" s="132"/>
      <c r="H101" s="132"/>
      <c r="I101" s="133"/>
      <c r="J101" s="134">
        <f>J155</f>
        <v>0</v>
      </c>
      <c r="L101" s="130"/>
    </row>
    <row r="102" spans="2:12" s="9" customFormat="1" ht="19.899999999999999" customHeight="1">
      <c r="B102" s="130"/>
      <c r="D102" s="131" t="s">
        <v>186</v>
      </c>
      <c r="E102" s="132"/>
      <c r="F102" s="132"/>
      <c r="G102" s="132"/>
      <c r="H102" s="132"/>
      <c r="I102" s="133"/>
      <c r="J102" s="134">
        <f>J158</f>
        <v>0</v>
      </c>
      <c r="L102" s="130"/>
    </row>
    <row r="103" spans="2:12" s="9" customFormat="1" ht="19.899999999999999" customHeight="1">
      <c r="B103" s="130"/>
      <c r="D103" s="131" t="s">
        <v>2358</v>
      </c>
      <c r="E103" s="132"/>
      <c r="F103" s="132"/>
      <c r="G103" s="132"/>
      <c r="H103" s="132"/>
      <c r="I103" s="133"/>
      <c r="J103" s="134">
        <f>J167</f>
        <v>0</v>
      </c>
      <c r="L103" s="130"/>
    </row>
    <row r="104" spans="2:12" s="9" customFormat="1" ht="19.899999999999999" customHeight="1">
      <c r="B104" s="130"/>
      <c r="D104" s="131" t="s">
        <v>187</v>
      </c>
      <c r="E104" s="132"/>
      <c r="F104" s="132"/>
      <c r="G104" s="132"/>
      <c r="H104" s="132"/>
      <c r="I104" s="133"/>
      <c r="J104" s="134">
        <f>J169</f>
        <v>0</v>
      </c>
      <c r="L104" s="130"/>
    </row>
    <row r="105" spans="2:12" s="9" customFormat="1" ht="19.899999999999999" customHeight="1">
      <c r="B105" s="130"/>
      <c r="D105" s="131" t="s">
        <v>188</v>
      </c>
      <c r="E105" s="132"/>
      <c r="F105" s="132"/>
      <c r="G105" s="132"/>
      <c r="H105" s="132"/>
      <c r="I105" s="133"/>
      <c r="J105" s="134">
        <f>J183</f>
        <v>0</v>
      </c>
      <c r="L105" s="130"/>
    </row>
    <row r="106" spans="2:12" s="8" customFormat="1" ht="24.95" customHeight="1">
      <c r="B106" s="125"/>
      <c r="D106" s="126" t="s">
        <v>189</v>
      </c>
      <c r="E106" s="127"/>
      <c r="F106" s="127"/>
      <c r="G106" s="127"/>
      <c r="H106" s="127"/>
      <c r="I106" s="128"/>
      <c r="J106" s="129">
        <f>J185</f>
        <v>0</v>
      </c>
      <c r="L106" s="125"/>
    </row>
    <row r="107" spans="2:12" s="9" customFormat="1" ht="19.899999999999999" customHeight="1">
      <c r="B107" s="130"/>
      <c r="D107" s="131" t="s">
        <v>190</v>
      </c>
      <c r="E107" s="132"/>
      <c r="F107" s="132"/>
      <c r="G107" s="132"/>
      <c r="H107" s="132"/>
      <c r="I107" s="133"/>
      <c r="J107" s="134">
        <f>J186</f>
        <v>0</v>
      </c>
      <c r="L107" s="130"/>
    </row>
    <row r="108" spans="2:12" s="9" customFormat="1" ht="19.899999999999999" customHeight="1">
      <c r="B108" s="130"/>
      <c r="D108" s="131" t="s">
        <v>2359</v>
      </c>
      <c r="E108" s="132"/>
      <c r="F108" s="132"/>
      <c r="G108" s="132"/>
      <c r="H108" s="132"/>
      <c r="I108" s="133"/>
      <c r="J108" s="134">
        <f>J190</f>
        <v>0</v>
      </c>
      <c r="L108" s="130"/>
    </row>
    <row r="109" spans="2:12" s="9" customFormat="1" ht="19.899999999999999" customHeight="1">
      <c r="B109" s="130"/>
      <c r="D109" s="131" t="s">
        <v>192</v>
      </c>
      <c r="E109" s="132"/>
      <c r="F109" s="132"/>
      <c r="G109" s="132"/>
      <c r="H109" s="132"/>
      <c r="I109" s="133"/>
      <c r="J109" s="134">
        <f>J195</f>
        <v>0</v>
      </c>
      <c r="L109" s="130"/>
    </row>
    <row r="110" spans="2:12" s="9" customFormat="1" ht="19.899999999999999" customHeight="1">
      <c r="B110" s="130"/>
      <c r="D110" s="131" t="s">
        <v>2360</v>
      </c>
      <c r="E110" s="132"/>
      <c r="F110" s="132"/>
      <c r="G110" s="132"/>
      <c r="H110" s="132"/>
      <c r="I110" s="133"/>
      <c r="J110" s="134">
        <f>J205</f>
        <v>0</v>
      </c>
      <c r="L110" s="130"/>
    </row>
    <row r="111" spans="2:12" s="9" customFormat="1" ht="19.899999999999999" customHeight="1">
      <c r="B111" s="130"/>
      <c r="D111" s="131" t="s">
        <v>193</v>
      </c>
      <c r="E111" s="132"/>
      <c r="F111" s="132"/>
      <c r="G111" s="132"/>
      <c r="H111" s="132"/>
      <c r="I111" s="133"/>
      <c r="J111" s="134">
        <f>J232</f>
        <v>0</v>
      </c>
      <c r="L111" s="130"/>
    </row>
    <row r="112" spans="2:12" s="9" customFormat="1" ht="19.899999999999999" customHeight="1">
      <c r="B112" s="130"/>
      <c r="D112" s="131" t="s">
        <v>2361</v>
      </c>
      <c r="E112" s="132"/>
      <c r="F112" s="132"/>
      <c r="G112" s="132"/>
      <c r="H112" s="132"/>
      <c r="I112" s="133"/>
      <c r="J112" s="134">
        <f>J256</f>
        <v>0</v>
      </c>
      <c r="L112" s="130"/>
    </row>
    <row r="113" spans="2:12" s="9" customFormat="1" ht="19.899999999999999" customHeight="1">
      <c r="B113" s="130"/>
      <c r="D113" s="131" t="s">
        <v>196</v>
      </c>
      <c r="E113" s="132"/>
      <c r="F113" s="132"/>
      <c r="G113" s="132"/>
      <c r="H113" s="132"/>
      <c r="I113" s="133"/>
      <c r="J113" s="134">
        <f>J282</f>
        <v>0</v>
      </c>
      <c r="L113" s="130"/>
    </row>
    <row r="114" spans="2:12" s="9" customFormat="1" ht="19.899999999999999" customHeight="1">
      <c r="B114" s="130"/>
      <c r="D114" s="131" t="s">
        <v>2362</v>
      </c>
      <c r="E114" s="132"/>
      <c r="F114" s="132"/>
      <c r="G114" s="132"/>
      <c r="H114" s="132"/>
      <c r="I114" s="133"/>
      <c r="J114" s="134">
        <f>J286</f>
        <v>0</v>
      </c>
      <c r="L114" s="130"/>
    </row>
    <row r="115" spans="2:12" s="1" customFormat="1" ht="21.75" customHeight="1">
      <c r="B115" s="32"/>
      <c r="I115" s="97"/>
      <c r="L115" s="32"/>
    </row>
    <row r="116" spans="2:12" s="1" customFormat="1" ht="6.95" customHeight="1">
      <c r="B116" s="44"/>
      <c r="C116" s="45"/>
      <c r="D116" s="45"/>
      <c r="E116" s="45"/>
      <c r="F116" s="45"/>
      <c r="G116" s="45"/>
      <c r="H116" s="45"/>
      <c r="I116" s="119"/>
      <c r="J116" s="45"/>
      <c r="K116" s="45"/>
      <c r="L116" s="32"/>
    </row>
    <row r="120" spans="2:12" s="1" customFormat="1" ht="6.95" customHeight="1">
      <c r="B120" s="46"/>
      <c r="C120" s="47"/>
      <c r="D120" s="47"/>
      <c r="E120" s="47"/>
      <c r="F120" s="47"/>
      <c r="G120" s="47"/>
      <c r="H120" s="47"/>
      <c r="I120" s="120"/>
      <c r="J120" s="47"/>
      <c r="K120" s="47"/>
      <c r="L120" s="32"/>
    </row>
    <row r="121" spans="2:12" s="1" customFormat="1" ht="24.95" customHeight="1">
      <c r="B121" s="32"/>
      <c r="C121" s="21" t="s">
        <v>208</v>
      </c>
      <c r="I121" s="97"/>
      <c r="L121" s="32"/>
    </row>
    <row r="122" spans="2:12" s="1" customFormat="1" ht="6.95" customHeight="1">
      <c r="B122" s="32"/>
      <c r="I122" s="97"/>
      <c r="L122" s="32"/>
    </row>
    <row r="123" spans="2:12" s="1" customFormat="1" ht="12" customHeight="1">
      <c r="B123" s="32"/>
      <c r="C123" s="27" t="s">
        <v>13</v>
      </c>
      <c r="I123" s="97"/>
      <c r="L123" s="32"/>
    </row>
    <row r="124" spans="2:12" s="1" customFormat="1" ht="16.5" customHeight="1">
      <c r="B124" s="32"/>
      <c r="E124" s="261" t="str">
        <f>E7</f>
        <v>Rekonštrukcia a prístavba k depozitu</v>
      </c>
      <c r="F124" s="262"/>
      <c r="G124" s="262"/>
      <c r="H124" s="262"/>
      <c r="I124" s="97"/>
      <c r="L124" s="32"/>
    </row>
    <row r="125" spans="2:12" s="1" customFormat="1" ht="12" customHeight="1">
      <c r="B125" s="32"/>
      <c r="C125" s="27" t="s">
        <v>112</v>
      </c>
      <c r="I125" s="97"/>
      <c r="L125" s="32"/>
    </row>
    <row r="126" spans="2:12" s="1" customFormat="1" ht="16.5" customHeight="1">
      <c r="B126" s="32"/>
      <c r="E126" s="237" t="str">
        <f>E9</f>
        <v>003 - Zdravotechnika</v>
      </c>
      <c r="F126" s="263"/>
      <c r="G126" s="263"/>
      <c r="H126" s="263"/>
      <c r="I126" s="97"/>
      <c r="L126" s="32"/>
    </row>
    <row r="127" spans="2:12" s="1" customFormat="1" ht="6.95" customHeight="1">
      <c r="B127" s="32"/>
      <c r="I127" s="97"/>
      <c r="L127" s="32"/>
    </row>
    <row r="128" spans="2:12" s="1" customFormat="1" ht="12" customHeight="1">
      <c r="B128" s="32"/>
      <c r="C128" s="27" t="s">
        <v>17</v>
      </c>
      <c r="F128" s="25" t="str">
        <f>F12</f>
        <v>Adyho ulica  658, Lučenec</v>
      </c>
      <c r="I128" s="98" t="s">
        <v>19</v>
      </c>
      <c r="J128" s="52">
        <f>IF(J12="","",J12)</f>
        <v>0</v>
      </c>
      <c r="L128" s="32"/>
    </row>
    <row r="129" spans="2:65" s="1" customFormat="1" ht="6.95" customHeight="1">
      <c r="B129" s="32"/>
      <c r="I129" s="97"/>
      <c r="L129" s="32"/>
    </row>
    <row r="130" spans="2:65" s="1" customFormat="1" ht="15.2" customHeight="1">
      <c r="B130" s="32"/>
      <c r="C130" s="27" t="s">
        <v>20</v>
      </c>
      <c r="F130" s="25" t="str">
        <f>E15</f>
        <v>Novohradské múzeum a galéria Lučenec</v>
      </c>
      <c r="I130" s="98" t="s">
        <v>26</v>
      </c>
      <c r="J130" s="30" t="str">
        <f>E21</f>
        <v>Ing.Attila Farkaš</v>
      </c>
      <c r="L130" s="32"/>
    </row>
    <row r="131" spans="2:65" s="1" customFormat="1" ht="15.2" customHeight="1">
      <c r="B131" s="32"/>
      <c r="C131" s="27" t="s">
        <v>24</v>
      </c>
      <c r="F131" s="25" t="str">
        <f>IF(E18="","",E18)</f>
        <v>Vyplň údaj</v>
      </c>
      <c r="I131" s="98" t="s">
        <v>30</v>
      </c>
      <c r="J131" s="30" t="str">
        <f>E24</f>
        <v>Ing.Igor Janečka</v>
      </c>
      <c r="L131" s="32"/>
    </row>
    <row r="132" spans="2:65" s="1" customFormat="1" ht="10.35" customHeight="1">
      <c r="B132" s="32"/>
      <c r="I132" s="97"/>
      <c r="L132" s="32"/>
    </row>
    <row r="133" spans="2:65" s="10" customFormat="1" ht="29.25" customHeight="1">
      <c r="B133" s="135"/>
      <c r="C133" s="136" t="s">
        <v>209</v>
      </c>
      <c r="D133" s="137" t="s">
        <v>58</v>
      </c>
      <c r="E133" s="137" t="s">
        <v>54</v>
      </c>
      <c r="F133" s="137" t="s">
        <v>55</v>
      </c>
      <c r="G133" s="137" t="s">
        <v>210</v>
      </c>
      <c r="H133" s="137" t="s">
        <v>211</v>
      </c>
      <c r="I133" s="138" t="s">
        <v>212</v>
      </c>
      <c r="J133" s="139" t="s">
        <v>177</v>
      </c>
      <c r="K133" s="140" t="s">
        <v>213</v>
      </c>
      <c r="L133" s="135"/>
      <c r="M133" s="59" t="s">
        <v>0</v>
      </c>
      <c r="N133" s="60" t="s">
        <v>37</v>
      </c>
      <c r="O133" s="60" t="s">
        <v>214</v>
      </c>
      <c r="P133" s="60" t="s">
        <v>215</v>
      </c>
      <c r="Q133" s="60" t="s">
        <v>216</v>
      </c>
      <c r="R133" s="60" t="s">
        <v>217</v>
      </c>
      <c r="S133" s="60" t="s">
        <v>218</v>
      </c>
      <c r="T133" s="61" t="s">
        <v>219</v>
      </c>
    </row>
    <row r="134" spans="2:65" s="1" customFormat="1" ht="22.9" customHeight="1">
      <c r="B134" s="32"/>
      <c r="C134" s="64" t="s">
        <v>178</v>
      </c>
      <c r="I134" s="97"/>
      <c r="J134" s="141">
        <f>BK134</f>
        <v>0</v>
      </c>
      <c r="L134" s="32"/>
      <c r="M134" s="62"/>
      <c r="N134" s="53"/>
      <c r="O134" s="53"/>
      <c r="P134" s="142">
        <f>P135+P185</f>
        <v>0</v>
      </c>
      <c r="Q134" s="53"/>
      <c r="R134" s="142">
        <f>R135+R185</f>
        <v>23.906359999999999</v>
      </c>
      <c r="S134" s="53"/>
      <c r="T134" s="143">
        <f>T135+T185</f>
        <v>0</v>
      </c>
      <c r="AT134" s="17" t="s">
        <v>72</v>
      </c>
      <c r="AU134" s="17" t="s">
        <v>179</v>
      </c>
      <c r="BK134" s="144">
        <f>BK135+BK185</f>
        <v>0</v>
      </c>
    </row>
    <row r="135" spans="2:65" s="11" customFormat="1" ht="25.9" customHeight="1">
      <c r="B135" s="145"/>
      <c r="D135" s="146" t="s">
        <v>72</v>
      </c>
      <c r="E135" s="147" t="s">
        <v>220</v>
      </c>
      <c r="F135" s="147" t="s">
        <v>221</v>
      </c>
      <c r="I135" s="148"/>
      <c r="J135" s="149">
        <f>BK135</f>
        <v>0</v>
      </c>
      <c r="L135" s="145"/>
      <c r="M135" s="150"/>
      <c r="N135" s="151"/>
      <c r="O135" s="151"/>
      <c r="P135" s="152">
        <f>P136+P149+P152+P155+P158+P167+P169+P183</f>
        <v>0</v>
      </c>
      <c r="Q135" s="151"/>
      <c r="R135" s="152">
        <f>R136+R149+R152+R155+R158+R167+R169+R183</f>
        <v>23.299240000000001</v>
      </c>
      <c r="S135" s="151"/>
      <c r="T135" s="153">
        <f>T136+T149+T152+T155+T158+T167+T169+T183</f>
        <v>0</v>
      </c>
      <c r="AR135" s="146" t="s">
        <v>81</v>
      </c>
      <c r="AT135" s="154" t="s">
        <v>72</v>
      </c>
      <c r="AU135" s="154" t="s">
        <v>73</v>
      </c>
      <c r="AY135" s="146" t="s">
        <v>222</v>
      </c>
      <c r="BK135" s="155">
        <f>BK136+BK149+BK152+BK155+BK158+BK167+BK169+BK183</f>
        <v>0</v>
      </c>
    </row>
    <row r="136" spans="2:65" s="11" customFormat="1" ht="22.9" customHeight="1">
      <c r="B136" s="145"/>
      <c r="D136" s="146" t="s">
        <v>72</v>
      </c>
      <c r="E136" s="156" t="s">
        <v>81</v>
      </c>
      <c r="F136" s="156" t="s">
        <v>223</v>
      </c>
      <c r="I136" s="148"/>
      <c r="J136" s="157">
        <f>BK136</f>
        <v>0</v>
      </c>
      <c r="L136" s="145"/>
      <c r="M136" s="150"/>
      <c r="N136" s="151"/>
      <c r="O136" s="151"/>
      <c r="P136" s="152">
        <f>SUM(P137:P148)</f>
        <v>0</v>
      </c>
      <c r="Q136" s="151"/>
      <c r="R136" s="152">
        <f>SUM(R137:R148)</f>
        <v>12.027000000000001</v>
      </c>
      <c r="S136" s="151"/>
      <c r="T136" s="153">
        <f>SUM(T137:T148)</f>
        <v>0</v>
      </c>
      <c r="AR136" s="146" t="s">
        <v>81</v>
      </c>
      <c r="AT136" s="154" t="s">
        <v>72</v>
      </c>
      <c r="AU136" s="154" t="s">
        <v>81</v>
      </c>
      <c r="AY136" s="146" t="s">
        <v>222</v>
      </c>
      <c r="BK136" s="155">
        <f>SUM(BK137:BK148)</f>
        <v>0</v>
      </c>
    </row>
    <row r="137" spans="2:65" s="1" customFormat="1" ht="24" customHeight="1">
      <c r="B137" s="158"/>
      <c r="C137" s="159" t="s">
        <v>81</v>
      </c>
      <c r="D137" s="159" t="s">
        <v>224</v>
      </c>
      <c r="E137" s="160" t="s">
        <v>2363</v>
      </c>
      <c r="F137" s="161" t="s">
        <v>2364</v>
      </c>
      <c r="G137" s="162" t="s">
        <v>227</v>
      </c>
      <c r="H137" s="163">
        <v>0.5</v>
      </c>
      <c r="I137" s="164"/>
      <c r="J137" s="163">
        <f t="shared" ref="J137:J148" si="0">ROUND(I137*H137,3)</f>
        <v>0</v>
      </c>
      <c r="K137" s="161" t="s">
        <v>0</v>
      </c>
      <c r="L137" s="32"/>
      <c r="M137" s="165" t="s">
        <v>0</v>
      </c>
      <c r="N137" s="166" t="s">
        <v>39</v>
      </c>
      <c r="O137" s="55"/>
      <c r="P137" s="167">
        <f t="shared" ref="P137:P148" si="1">O137*H137</f>
        <v>0</v>
      </c>
      <c r="Q137" s="167">
        <v>0</v>
      </c>
      <c r="R137" s="167">
        <f t="shared" ref="R137:R148" si="2">Q137*H137</f>
        <v>0</v>
      </c>
      <c r="S137" s="167">
        <v>0</v>
      </c>
      <c r="T137" s="168">
        <f t="shared" ref="T137:T148" si="3">S137*H137</f>
        <v>0</v>
      </c>
      <c r="AR137" s="169" t="s">
        <v>229</v>
      </c>
      <c r="AT137" s="169" t="s">
        <v>224</v>
      </c>
      <c r="AU137" s="169" t="s">
        <v>88</v>
      </c>
      <c r="AY137" s="17" t="s">
        <v>222</v>
      </c>
      <c r="BE137" s="170">
        <f t="shared" ref="BE137:BE148" si="4">IF(N137="základná",J137,0)</f>
        <v>0</v>
      </c>
      <c r="BF137" s="170">
        <f t="shared" ref="BF137:BF148" si="5">IF(N137="znížená",J137,0)</f>
        <v>0</v>
      </c>
      <c r="BG137" s="170">
        <f t="shared" ref="BG137:BG148" si="6">IF(N137="zákl. prenesená",J137,0)</f>
        <v>0</v>
      </c>
      <c r="BH137" s="170">
        <f t="shared" ref="BH137:BH148" si="7">IF(N137="zníž. prenesená",J137,0)</f>
        <v>0</v>
      </c>
      <c r="BI137" s="170">
        <f t="shared" ref="BI137:BI148" si="8">IF(N137="nulová",J137,0)</f>
        <v>0</v>
      </c>
      <c r="BJ137" s="17" t="s">
        <v>88</v>
      </c>
      <c r="BK137" s="171">
        <f t="shared" ref="BK137:BK148" si="9">ROUND(I137*H137,3)</f>
        <v>0</v>
      </c>
      <c r="BL137" s="17" t="s">
        <v>229</v>
      </c>
      <c r="BM137" s="169" t="s">
        <v>88</v>
      </c>
    </row>
    <row r="138" spans="2:65" s="1" customFormat="1" ht="24" customHeight="1">
      <c r="B138" s="158"/>
      <c r="C138" s="159" t="s">
        <v>88</v>
      </c>
      <c r="D138" s="159" t="s">
        <v>224</v>
      </c>
      <c r="E138" s="160" t="s">
        <v>2365</v>
      </c>
      <c r="F138" s="161" t="s">
        <v>2366</v>
      </c>
      <c r="G138" s="162" t="s">
        <v>227</v>
      </c>
      <c r="H138" s="163">
        <v>0.5</v>
      </c>
      <c r="I138" s="164"/>
      <c r="J138" s="163">
        <f t="shared" si="0"/>
        <v>0</v>
      </c>
      <c r="K138" s="161" t="s">
        <v>0</v>
      </c>
      <c r="L138" s="32"/>
      <c r="M138" s="165" t="s">
        <v>0</v>
      </c>
      <c r="N138" s="166" t="s">
        <v>39</v>
      </c>
      <c r="O138" s="55"/>
      <c r="P138" s="167">
        <f t="shared" si="1"/>
        <v>0</v>
      </c>
      <c r="Q138" s="167">
        <v>0</v>
      </c>
      <c r="R138" s="167">
        <f t="shared" si="2"/>
        <v>0</v>
      </c>
      <c r="S138" s="167">
        <v>0</v>
      </c>
      <c r="T138" s="168">
        <f t="shared" si="3"/>
        <v>0</v>
      </c>
      <c r="AR138" s="169" t="s">
        <v>229</v>
      </c>
      <c r="AT138" s="169" t="s">
        <v>224</v>
      </c>
      <c r="AU138" s="169" t="s">
        <v>88</v>
      </c>
      <c r="AY138" s="17" t="s">
        <v>222</v>
      </c>
      <c r="BE138" s="170">
        <f t="shared" si="4"/>
        <v>0</v>
      </c>
      <c r="BF138" s="170">
        <f t="shared" si="5"/>
        <v>0</v>
      </c>
      <c r="BG138" s="170">
        <f t="shared" si="6"/>
        <v>0</v>
      </c>
      <c r="BH138" s="170">
        <f t="shared" si="7"/>
        <v>0</v>
      </c>
      <c r="BI138" s="170">
        <f t="shared" si="8"/>
        <v>0</v>
      </c>
      <c r="BJ138" s="17" t="s">
        <v>88</v>
      </c>
      <c r="BK138" s="171">
        <f t="shared" si="9"/>
        <v>0</v>
      </c>
      <c r="BL138" s="17" t="s">
        <v>229</v>
      </c>
      <c r="BM138" s="169" t="s">
        <v>229</v>
      </c>
    </row>
    <row r="139" spans="2:65" s="1" customFormat="1" ht="16.5" customHeight="1">
      <c r="B139" s="158"/>
      <c r="C139" s="159" t="s">
        <v>242</v>
      </c>
      <c r="D139" s="159" t="s">
        <v>224</v>
      </c>
      <c r="E139" s="160" t="s">
        <v>2367</v>
      </c>
      <c r="F139" s="161" t="s">
        <v>2368</v>
      </c>
      <c r="G139" s="162" t="s">
        <v>245</v>
      </c>
      <c r="H139" s="163">
        <v>9.36</v>
      </c>
      <c r="I139" s="164"/>
      <c r="J139" s="163">
        <f t="shared" si="0"/>
        <v>0</v>
      </c>
      <c r="K139" s="161" t="s">
        <v>0</v>
      </c>
      <c r="L139" s="32"/>
      <c r="M139" s="165" t="s">
        <v>0</v>
      </c>
      <c r="N139" s="166" t="s">
        <v>39</v>
      </c>
      <c r="O139" s="55"/>
      <c r="P139" s="167">
        <f t="shared" si="1"/>
        <v>0</v>
      </c>
      <c r="Q139" s="167">
        <v>0</v>
      </c>
      <c r="R139" s="167">
        <f t="shared" si="2"/>
        <v>0</v>
      </c>
      <c r="S139" s="167">
        <v>0</v>
      </c>
      <c r="T139" s="168">
        <f t="shared" si="3"/>
        <v>0</v>
      </c>
      <c r="AR139" s="169" t="s">
        <v>229</v>
      </c>
      <c r="AT139" s="169" t="s">
        <v>224</v>
      </c>
      <c r="AU139" s="169" t="s">
        <v>88</v>
      </c>
      <c r="AY139" s="17" t="s">
        <v>222</v>
      </c>
      <c r="BE139" s="170">
        <f t="shared" si="4"/>
        <v>0</v>
      </c>
      <c r="BF139" s="170">
        <f t="shared" si="5"/>
        <v>0</v>
      </c>
      <c r="BG139" s="170">
        <f t="shared" si="6"/>
        <v>0</v>
      </c>
      <c r="BH139" s="170">
        <f t="shared" si="7"/>
        <v>0</v>
      </c>
      <c r="BI139" s="170">
        <f t="shared" si="8"/>
        <v>0</v>
      </c>
      <c r="BJ139" s="17" t="s">
        <v>88</v>
      </c>
      <c r="BK139" s="171">
        <f t="shared" si="9"/>
        <v>0</v>
      </c>
      <c r="BL139" s="17" t="s">
        <v>229</v>
      </c>
      <c r="BM139" s="169" t="s">
        <v>261</v>
      </c>
    </row>
    <row r="140" spans="2:65" s="1" customFormat="1" ht="36" customHeight="1">
      <c r="B140" s="158"/>
      <c r="C140" s="159" t="s">
        <v>229</v>
      </c>
      <c r="D140" s="159" t="s">
        <v>224</v>
      </c>
      <c r="E140" s="160" t="s">
        <v>252</v>
      </c>
      <c r="F140" s="161" t="s">
        <v>253</v>
      </c>
      <c r="G140" s="162" t="s">
        <v>245</v>
      </c>
      <c r="H140" s="163">
        <v>9.36</v>
      </c>
      <c r="I140" s="164"/>
      <c r="J140" s="163">
        <f t="shared" si="0"/>
        <v>0</v>
      </c>
      <c r="K140" s="161" t="s">
        <v>0</v>
      </c>
      <c r="L140" s="32"/>
      <c r="M140" s="165" t="s">
        <v>0</v>
      </c>
      <c r="N140" s="166" t="s">
        <v>39</v>
      </c>
      <c r="O140" s="55"/>
      <c r="P140" s="167">
        <f t="shared" si="1"/>
        <v>0</v>
      </c>
      <c r="Q140" s="167">
        <v>0</v>
      </c>
      <c r="R140" s="167">
        <f t="shared" si="2"/>
        <v>0</v>
      </c>
      <c r="S140" s="167">
        <v>0</v>
      </c>
      <c r="T140" s="168">
        <f t="shared" si="3"/>
        <v>0</v>
      </c>
      <c r="AR140" s="169" t="s">
        <v>229</v>
      </c>
      <c r="AT140" s="169" t="s">
        <v>224</v>
      </c>
      <c r="AU140" s="169" t="s">
        <v>88</v>
      </c>
      <c r="AY140" s="17" t="s">
        <v>222</v>
      </c>
      <c r="BE140" s="170">
        <f t="shared" si="4"/>
        <v>0</v>
      </c>
      <c r="BF140" s="170">
        <f t="shared" si="5"/>
        <v>0</v>
      </c>
      <c r="BG140" s="170">
        <f t="shared" si="6"/>
        <v>0</v>
      </c>
      <c r="BH140" s="170">
        <f t="shared" si="7"/>
        <v>0</v>
      </c>
      <c r="BI140" s="170">
        <f t="shared" si="8"/>
        <v>0</v>
      </c>
      <c r="BJ140" s="17" t="s">
        <v>88</v>
      </c>
      <c r="BK140" s="171">
        <f t="shared" si="9"/>
        <v>0</v>
      </c>
      <c r="BL140" s="17" t="s">
        <v>229</v>
      </c>
      <c r="BM140" s="169" t="s">
        <v>271</v>
      </c>
    </row>
    <row r="141" spans="2:65" s="1" customFormat="1" ht="24" customHeight="1">
      <c r="B141" s="158"/>
      <c r="C141" s="159" t="s">
        <v>255</v>
      </c>
      <c r="D141" s="159" t="s">
        <v>224</v>
      </c>
      <c r="E141" s="160" t="s">
        <v>266</v>
      </c>
      <c r="F141" s="161" t="s">
        <v>267</v>
      </c>
      <c r="G141" s="162" t="s">
        <v>245</v>
      </c>
      <c r="H141" s="163">
        <v>9.36</v>
      </c>
      <c r="I141" s="164"/>
      <c r="J141" s="163">
        <f t="shared" si="0"/>
        <v>0</v>
      </c>
      <c r="K141" s="161" t="s">
        <v>0</v>
      </c>
      <c r="L141" s="32"/>
      <c r="M141" s="165" t="s">
        <v>0</v>
      </c>
      <c r="N141" s="166" t="s">
        <v>39</v>
      </c>
      <c r="O141" s="55"/>
      <c r="P141" s="167">
        <f t="shared" si="1"/>
        <v>0</v>
      </c>
      <c r="Q141" s="167">
        <v>0</v>
      </c>
      <c r="R141" s="167">
        <f t="shared" si="2"/>
        <v>0</v>
      </c>
      <c r="S141" s="167">
        <v>0</v>
      </c>
      <c r="T141" s="168">
        <f t="shared" si="3"/>
        <v>0</v>
      </c>
      <c r="AR141" s="169" t="s">
        <v>229</v>
      </c>
      <c r="AT141" s="169" t="s">
        <v>224</v>
      </c>
      <c r="AU141" s="169" t="s">
        <v>88</v>
      </c>
      <c r="AY141" s="17" t="s">
        <v>222</v>
      </c>
      <c r="BE141" s="170">
        <f t="shared" si="4"/>
        <v>0</v>
      </c>
      <c r="BF141" s="170">
        <f t="shared" si="5"/>
        <v>0</v>
      </c>
      <c r="BG141" s="170">
        <f t="shared" si="6"/>
        <v>0</v>
      </c>
      <c r="BH141" s="170">
        <f t="shared" si="7"/>
        <v>0</v>
      </c>
      <c r="BI141" s="170">
        <f t="shared" si="8"/>
        <v>0</v>
      </c>
      <c r="BJ141" s="17" t="s">
        <v>88</v>
      </c>
      <c r="BK141" s="171">
        <f t="shared" si="9"/>
        <v>0</v>
      </c>
      <c r="BL141" s="17" t="s">
        <v>229</v>
      </c>
      <c r="BM141" s="169" t="s">
        <v>280</v>
      </c>
    </row>
    <row r="142" spans="2:65" s="1" customFormat="1" ht="24" customHeight="1">
      <c r="B142" s="158"/>
      <c r="C142" s="159" t="s">
        <v>261</v>
      </c>
      <c r="D142" s="159" t="s">
        <v>224</v>
      </c>
      <c r="E142" s="160" t="s">
        <v>281</v>
      </c>
      <c r="F142" s="161" t="s">
        <v>282</v>
      </c>
      <c r="G142" s="162" t="s">
        <v>245</v>
      </c>
      <c r="H142" s="163">
        <v>9.36</v>
      </c>
      <c r="I142" s="164"/>
      <c r="J142" s="163">
        <f t="shared" si="0"/>
        <v>0</v>
      </c>
      <c r="K142" s="161" t="s">
        <v>0</v>
      </c>
      <c r="L142" s="32"/>
      <c r="M142" s="165" t="s">
        <v>0</v>
      </c>
      <c r="N142" s="166" t="s">
        <v>39</v>
      </c>
      <c r="O142" s="55"/>
      <c r="P142" s="167">
        <f t="shared" si="1"/>
        <v>0</v>
      </c>
      <c r="Q142" s="167">
        <v>0</v>
      </c>
      <c r="R142" s="167">
        <f t="shared" si="2"/>
        <v>0</v>
      </c>
      <c r="S142" s="167">
        <v>0</v>
      </c>
      <c r="T142" s="168">
        <f t="shared" si="3"/>
        <v>0</v>
      </c>
      <c r="AR142" s="169" t="s">
        <v>229</v>
      </c>
      <c r="AT142" s="169" t="s">
        <v>224</v>
      </c>
      <c r="AU142" s="169" t="s">
        <v>88</v>
      </c>
      <c r="AY142" s="17" t="s">
        <v>222</v>
      </c>
      <c r="BE142" s="170">
        <f t="shared" si="4"/>
        <v>0</v>
      </c>
      <c r="BF142" s="170">
        <f t="shared" si="5"/>
        <v>0</v>
      </c>
      <c r="BG142" s="170">
        <f t="shared" si="6"/>
        <v>0</v>
      </c>
      <c r="BH142" s="170">
        <f t="shared" si="7"/>
        <v>0</v>
      </c>
      <c r="BI142" s="170">
        <f t="shared" si="8"/>
        <v>0</v>
      </c>
      <c r="BJ142" s="17" t="s">
        <v>88</v>
      </c>
      <c r="BK142" s="171">
        <f t="shared" si="9"/>
        <v>0</v>
      </c>
      <c r="BL142" s="17" t="s">
        <v>229</v>
      </c>
      <c r="BM142" s="169" t="s">
        <v>290</v>
      </c>
    </row>
    <row r="143" spans="2:65" s="1" customFormat="1" ht="16.5" customHeight="1">
      <c r="B143" s="158"/>
      <c r="C143" s="159" t="s">
        <v>265</v>
      </c>
      <c r="D143" s="159" t="s">
        <v>224</v>
      </c>
      <c r="E143" s="160" t="s">
        <v>2369</v>
      </c>
      <c r="F143" s="161" t="s">
        <v>2370</v>
      </c>
      <c r="G143" s="162" t="s">
        <v>245</v>
      </c>
      <c r="H143" s="163">
        <v>9.36</v>
      </c>
      <c r="I143" s="164"/>
      <c r="J143" s="163">
        <f t="shared" si="0"/>
        <v>0</v>
      </c>
      <c r="K143" s="161" t="s">
        <v>0</v>
      </c>
      <c r="L143" s="32"/>
      <c r="M143" s="165" t="s">
        <v>0</v>
      </c>
      <c r="N143" s="166" t="s">
        <v>39</v>
      </c>
      <c r="O143" s="55"/>
      <c r="P143" s="167">
        <f t="shared" si="1"/>
        <v>0</v>
      </c>
      <c r="Q143" s="167">
        <v>0</v>
      </c>
      <c r="R143" s="167">
        <f t="shared" si="2"/>
        <v>0</v>
      </c>
      <c r="S143" s="167">
        <v>0</v>
      </c>
      <c r="T143" s="168">
        <f t="shared" si="3"/>
        <v>0</v>
      </c>
      <c r="AR143" s="169" t="s">
        <v>229</v>
      </c>
      <c r="AT143" s="169" t="s">
        <v>224</v>
      </c>
      <c r="AU143" s="169" t="s">
        <v>88</v>
      </c>
      <c r="AY143" s="17" t="s">
        <v>222</v>
      </c>
      <c r="BE143" s="170">
        <f t="shared" si="4"/>
        <v>0</v>
      </c>
      <c r="BF143" s="170">
        <f t="shared" si="5"/>
        <v>0</v>
      </c>
      <c r="BG143" s="170">
        <f t="shared" si="6"/>
        <v>0</v>
      </c>
      <c r="BH143" s="170">
        <f t="shared" si="7"/>
        <v>0</v>
      </c>
      <c r="BI143" s="170">
        <f t="shared" si="8"/>
        <v>0</v>
      </c>
      <c r="BJ143" s="17" t="s">
        <v>88</v>
      </c>
      <c r="BK143" s="171">
        <f t="shared" si="9"/>
        <v>0</v>
      </c>
      <c r="BL143" s="17" t="s">
        <v>229</v>
      </c>
      <c r="BM143" s="169" t="s">
        <v>300</v>
      </c>
    </row>
    <row r="144" spans="2:65" s="1" customFormat="1" ht="24" customHeight="1">
      <c r="B144" s="158"/>
      <c r="C144" s="159" t="s">
        <v>271</v>
      </c>
      <c r="D144" s="159" t="s">
        <v>224</v>
      </c>
      <c r="E144" s="160" t="s">
        <v>285</v>
      </c>
      <c r="F144" s="161" t="s">
        <v>286</v>
      </c>
      <c r="G144" s="162" t="s">
        <v>287</v>
      </c>
      <c r="H144" s="163">
        <v>14.97</v>
      </c>
      <c r="I144" s="164"/>
      <c r="J144" s="163">
        <f t="shared" si="0"/>
        <v>0</v>
      </c>
      <c r="K144" s="161" t="s">
        <v>0</v>
      </c>
      <c r="L144" s="32"/>
      <c r="M144" s="165" t="s">
        <v>0</v>
      </c>
      <c r="N144" s="166" t="s">
        <v>39</v>
      </c>
      <c r="O144" s="55"/>
      <c r="P144" s="167">
        <f t="shared" si="1"/>
        <v>0</v>
      </c>
      <c r="Q144" s="167">
        <v>0</v>
      </c>
      <c r="R144" s="167">
        <f t="shared" si="2"/>
        <v>0</v>
      </c>
      <c r="S144" s="167">
        <v>0</v>
      </c>
      <c r="T144" s="168">
        <f t="shared" si="3"/>
        <v>0</v>
      </c>
      <c r="AR144" s="169" t="s">
        <v>229</v>
      </c>
      <c r="AT144" s="169" t="s">
        <v>224</v>
      </c>
      <c r="AU144" s="169" t="s">
        <v>88</v>
      </c>
      <c r="AY144" s="17" t="s">
        <v>222</v>
      </c>
      <c r="BE144" s="170">
        <f t="shared" si="4"/>
        <v>0</v>
      </c>
      <c r="BF144" s="170">
        <f t="shared" si="5"/>
        <v>0</v>
      </c>
      <c r="BG144" s="170">
        <f t="shared" si="6"/>
        <v>0</v>
      </c>
      <c r="BH144" s="170">
        <f t="shared" si="7"/>
        <v>0</v>
      </c>
      <c r="BI144" s="170">
        <f t="shared" si="8"/>
        <v>0</v>
      </c>
      <c r="BJ144" s="17" t="s">
        <v>88</v>
      </c>
      <c r="BK144" s="171">
        <f t="shared" si="9"/>
        <v>0</v>
      </c>
      <c r="BL144" s="17" t="s">
        <v>229</v>
      </c>
      <c r="BM144" s="169" t="s">
        <v>312</v>
      </c>
    </row>
    <row r="145" spans="2:65" s="1" customFormat="1" ht="24" customHeight="1">
      <c r="B145" s="158"/>
      <c r="C145" s="159" t="s">
        <v>172</v>
      </c>
      <c r="D145" s="159" t="s">
        <v>224</v>
      </c>
      <c r="E145" s="160" t="s">
        <v>291</v>
      </c>
      <c r="F145" s="161" t="s">
        <v>292</v>
      </c>
      <c r="G145" s="162" t="s">
        <v>245</v>
      </c>
      <c r="H145" s="163">
        <v>2.33</v>
      </c>
      <c r="I145" s="164"/>
      <c r="J145" s="163">
        <f t="shared" si="0"/>
        <v>0</v>
      </c>
      <c r="K145" s="161" t="s">
        <v>0</v>
      </c>
      <c r="L145" s="32"/>
      <c r="M145" s="165" t="s">
        <v>0</v>
      </c>
      <c r="N145" s="166" t="s">
        <v>39</v>
      </c>
      <c r="O145" s="55"/>
      <c r="P145" s="167">
        <f t="shared" si="1"/>
        <v>0</v>
      </c>
      <c r="Q145" s="167">
        <v>0</v>
      </c>
      <c r="R145" s="167">
        <f t="shared" si="2"/>
        <v>0</v>
      </c>
      <c r="S145" s="167">
        <v>0</v>
      </c>
      <c r="T145" s="168">
        <f t="shared" si="3"/>
        <v>0</v>
      </c>
      <c r="AR145" s="169" t="s">
        <v>229</v>
      </c>
      <c r="AT145" s="169" t="s">
        <v>224</v>
      </c>
      <c r="AU145" s="169" t="s">
        <v>88</v>
      </c>
      <c r="AY145" s="17" t="s">
        <v>222</v>
      </c>
      <c r="BE145" s="170">
        <f t="shared" si="4"/>
        <v>0</v>
      </c>
      <c r="BF145" s="170">
        <f t="shared" si="5"/>
        <v>0</v>
      </c>
      <c r="BG145" s="170">
        <f t="shared" si="6"/>
        <v>0</v>
      </c>
      <c r="BH145" s="170">
        <f t="shared" si="7"/>
        <v>0</v>
      </c>
      <c r="BI145" s="170">
        <f t="shared" si="8"/>
        <v>0</v>
      </c>
      <c r="BJ145" s="17" t="s">
        <v>88</v>
      </c>
      <c r="BK145" s="171">
        <f t="shared" si="9"/>
        <v>0</v>
      </c>
      <c r="BL145" s="17" t="s">
        <v>229</v>
      </c>
      <c r="BM145" s="169" t="s">
        <v>321</v>
      </c>
    </row>
    <row r="146" spans="2:65" s="1" customFormat="1" ht="24" customHeight="1">
      <c r="B146" s="158"/>
      <c r="C146" s="196" t="s">
        <v>280</v>
      </c>
      <c r="D146" s="196" t="s">
        <v>301</v>
      </c>
      <c r="E146" s="197" t="s">
        <v>2371</v>
      </c>
      <c r="F146" s="198" t="s">
        <v>2372</v>
      </c>
      <c r="G146" s="199" t="s">
        <v>287</v>
      </c>
      <c r="H146" s="200">
        <v>4.1900000000000004</v>
      </c>
      <c r="I146" s="201"/>
      <c r="J146" s="200">
        <f t="shared" si="0"/>
        <v>0</v>
      </c>
      <c r="K146" s="198" t="s">
        <v>0</v>
      </c>
      <c r="L146" s="202"/>
      <c r="M146" s="203" t="s">
        <v>0</v>
      </c>
      <c r="N146" s="204" t="s">
        <v>39</v>
      </c>
      <c r="O146" s="55"/>
      <c r="P146" s="167">
        <f t="shared" si="1"/>
        <v>0</v>
      </c>
      <c r="Q146" s="167">
        <v>1</v>
      </c>
      <c r="R146" s="167">
        <f t="shared" si="2"/>
        <v>4.1900000000000004</v>
      </c>
      <c r="S146" s="167">
        <v>0</v>
      </c>
      <c r="T146" s="168">
        <f t="shared" si="3"/>
        <v>0</v>
      </c>
      <c r="AR146" s="169" t="s">
        <v>271</v>
      </c>
      <c r="AT146" s="169" t="s">
        <v>301</v>
      </c>
      <c r="AU146" s="169" t="s">
        <v>88</v>
      </c>
      <c r="AY146" s="17" t="s">
        <v>222</v>
      </c>
      <c r="BE146" s="170">
        <f t="shared" si="4"/>
        <v>0</v>
      </c>
      <c r="BF146" s="170">
        <f t="shared" si="5"/>
        <v>0</v>
      </c>
      <c r="BG146" s="170">
        <f t="shared" si="6"/>
        <v>0</v>
      </c>
      <c r="BH146" s="170">
        <f t="shared" si="7"/>
        <v>0</v>
      </c>
      <c r="BI146" s="170">
        <f t="shared" si="8"/>
        <v>0</v>
      </c>
      <c r="BJ146" s="17" t="s">
        <v>88</v>
      </c>
      <c r="BK146" s="171">
        <f t="shared" si="9"/>
        <v>0</v>
      </c>
      <c r="BL146" s="17" t="s">
        <v>229</v>
      </c>
      <c r="BM146" s="169" t="s">
        <v>6</v>
      </c>
    </row>
    <row r="147" spans="2:65" s="1" customFormat="1" ht="24" customHeight="1">
      <c r="B147" s="158"/>
      <c r="C147" s="159" t="s">
        <v>284</v>
      </c>
      <c r="D147" s="159" t="s">
        <v>224</v>
      </c>
      <c r="E147" s="160" t="s">
        <v>2373</v>
      </c>
      <c r="F147" s="161" t="s">
        <v>2374</v>
      </c>
      <c r="G147" s="162" t="s">
        <v>245</v>
      </c>
      <c r="H147" s="163">
        <v>4.3499999999999996</v>
      </c>
      <c r="I147" s="164"/>
      <c r="J147" s="163">
        <f t="shared" si="0"/>
        <v>0</v>
      </c>
      <c r="K147" s="161" t="s">
        <v>0</v>
      </c>
      <c r="L147" s="32"/>
      <c r="M147" s="165" t="s">
        <v>0</v>
      </c>
      <c r="N147" s="166" t="s">
        <v>39</v>
      </c>
      <c r="O147" s="55"/>
      <c r="P147" s="167">
        <f t="shared" si="1"/>
        <v>0</v>
      </c>
      <c r="Q147" s="167">
        <v>0</v>
      </c>
      <c r="R147" s="167">
        <f t="shared" si="2"/>
        <v>0</v>
      </c>
      <c r="S147" s="167">
        <v>0</v>
      </c>
      <c r="T147" s="168">
        <f t="shared" si="3"/>
        <v>0</v>
      </c>
      <c r="AR147" s="169" t="s">
        <v>229</v>
      </c>
      <c r="AT147" s="169" t="s">
        <v>224</v>
      </c>
      <c r="AU147" s="169" t="s">
        <v>88</v>
      </c>
      <c r="AY147" s="17" t="s">
        <v>222</v>
      </c>
      <c r="BE147" s="170">
        <f t="shared" si="4"/>
        <v>0</v>
      </c>
      <c r="BF147" s="170">
        <f t="shared" si="5"/>
        <v>0</v>
      </c>
      <c r="BG147" s="170">
        <f t="shared" si="6"/>
        <v>0</v>
      </c>
      <c r="BH147" s="170">
        <f t="shared" si="7"/>
        <v>0</v>
      </c>
      <c r="BI147" s="170">
        <f t="shared" si="8"/>
        <v>0</v>
      </c>
      <c r="BJ147" s="17" t="s">
        <v>88</v>
      </c>
      <c r="BK147" s="171">
        <f t="shared" si="9"/>
        <v>0</v>
      </c>
      <c r="BL147" s="17" t="s">
        <v>229</v>
      </c>
      <c r="BM147" s="169" t="s">
        <v>340</v>
      </c>
    </row>
    <row r="148" spans="2:65" s="1" customFormat="1" ht="16.5" customHeight="1">
      <c r="B148" s="158"/>
      <c r="C148" s="196" t="s">
        <v>290</v>
      </c>
      <c r="D148" s="196" t="s">
        <v>301</v>
      </c>
      <c r="E148" s="197" t="s">
        <v>2375</v>
      </c>
      <c r="F148" s="198" t="s">
        <v>2376</v>
      </c>
      <c r="G148" s="199" t="s">
        <v>287</v>
      </c>
      <c r="H148" s="200">
        <v>7.8369999999999997</v>
      </c>
      <c r="I148" s="201"/>
      <c r="J148" s="200">
        <f t="shared" si="0"/>
        <v>0</v>
      </c>
      <c r="K148" s="198" t="s">
        <v>0</v>
      </c>
      <c r="L148" s="202"/>
      <c r="M148" s="203" t="s">
        <v>0</v>
      </c>
      <c r="N148" s="204" t="s">
        <v>39</v>
      </c>
      <c r="O148" s="55"/>
      <c r="P148" s="167">
        <f t="shared" si="1"/>
        <v>0</v>
      </c>
      <c r="Q148" s="167">
        <v>1</v>
      </c>
      <c r="R148" s="167">
        <f t="shared" si="2"/>
        <v>7.8369999999999997</v>
      </c>
      <c r="S148" s="167">
        <v>0</v>
      </c>
      <c r="T148" s="168">
        <f t="shared" si="3"/>
        <v>0</v>
      </c>
      <c r="AR148" s="169" t="s">
        <v>271</v>
      </c>
      <c r="AT148" s="169" t="s">
        <v>301</v>
      </c>
      <c r="AU148" s="169" t="s">
        <v>88</v>
      </c>
      <c r="AY148" s="17" t="s">
        <v>222</v>
      </c>
      <c r="BE148" s="170">
        <f t="shared" si="4"/>
        <v>0</v>
      </c>
      <c r="BF148" s="170">
        <f t="shared" si="5"/>
        <v>0</v>
      </c>
      <c r="BG148" s="170">
        <f t="shared" si="6"/>
        <v>0</v>
      </c>
      <c r="BH148" s="170">
        <f t="shared" si="7"/>
        <v>0</v>
      </c>
      <c r="BI148" s="170">
        <f t="shared" si="8"/>
        <v>0</v>
      </c>
      <c r="BJ148" s="17" t="s">
        <v>88</v>
      </c>
      <c r="BK148" s="171">
        <f t="shared" si="9"/>
        <v>0</v>
      </c>
      <c r="BL148" s="17" t="s">
        <v>229</v>
      </c>
      <c r="BM148" s="169" t="s">
        <v>354</v>
      </c>
    </row>
    <row r="149" spans="2:65" s="11" customFormat="1" ht="22.9" customHeight="1">
      <c r="B149" s="145"/>
      <c r="D149" s="146" t="s">
        <v>72</v>
      </c>
      <c r="E149" s="156" t="s">
        <v>242</v>
      </c>
      <c r="F149" s="156" t="s">
        <v>412</v>
      </c>
      <c r="I149" s="148"/>
      <c r="J149" s="157">
        <f>BK149</f>
        <v>0</v>
      </c>
      <c r="L149" s="145"/>
      <c r="M149" s="150"/>
      <c r="N149" s="151"/>
      <c r="O149" s="151"/>
      <c r="P149" s="152">
        <f>SUM(P150:P151)</f>
        <v>0</v>
      </c>
      <c r="Q149" s="151"/>
      <c r="R149" s="152">
        <f>SUM(R150:R151)</f>
        <v>0.2195</v>
      </c>
      <c r="S149" s="151"/>
      <c r="T149" s="153">
        <f>SUM(T150:T151)</f>
        <v>0</v>
      </c>
      <c r="AR149" s="146" t="s">
        <v>81</v>
      </c>
      <c r="AT149" s="154" t="s">
        <v>72</v>
      </c>
      <c r="AU149" s="154" t="s">
        <v>81</v>
      </c>
      <c r="AY149" s="146" t="s">
        <v>222</v>
      </c>
      <c r="BK149" s="155">
        <f>SUM(BK150:BK151)</f>
        <v>0</v>
      </c>
    </row>
    <row r="150" spans="2:65" s="1" customFormat="1" ht="24" customHeight="1">
      <c r="B150" s="158"/>
      <c r="C150" s="159" t="s">
        <v>295</v>
      </c>
      <c r="D150" s="159" t="s">
        <v>224</v>
      </c>
      <c r="E150" s="160" t="s">
        <v>2377</v>
      </c>
      <c r="F150" s="161" t="s">
        <v>2378</v>
      </c>
      <c r="G150" s="162" t="s">
        <v>400</v>
      </c>
      <c r="H150" s="163">
        <v>1</v>
      </c>
      <c r="I150" s="164"/>
      <c r="J150" s="163">
        <f>ROUND(I150*H150,3)</f>
        <v>0</v>
      </c>
      <c r="K150" s="161" t="s">
        <v>0</v>
      </c>
      <c r="L150" s="32"/>
      <c r="M150" s="165" t="s">
        <v>0</v>
      </c>
      <c r="N150" s="166" t="s">
        <v>39</v>
      </c>
      <c r="O150" s="55"/>
      <c r="P150" s="167">
        <f>O150*H150</f>
        <v>0</v>
      </c>
      <c r="Q150" s="167">
        <v>1.35E-2</v>
      </c>
      <c r="R150" s="167">
        <f>Q150*H150</f>
        <v>1.35E-2</v>
      </c>
      <c r="S150" s="167">
        <v>0</v>
      </c>
      <c r="T150" s="168">
        <f>S150*H150</f>
        <v>0</v>
      </c>
      <c r="AR150" s="169" t="s">
        <v>229</v>
      </c>
      <c r="AT150" s="169" t="s">
        <v>224</v>
      </c>
      <c r="AU150" s="169" t="s">
        <v>88</v>
      </c>
      <c r="AY150" s="17" t="s">
        <v>222</v>
      </c>
      <c r="BE150" s="170">
        <f>IF(N150="základná",J150,0)</f>
        <v>0</v>
      </c>
      <c r="BF150" s="170">
        <f>IF(N150="znížená",J150,0)</f>
        <v>0</v>
      </c>
      <c r="BG150" s="170">
        <f>IF(N150="zákl. prenesená",J150,0)</f>
        <v>0</v>
      </c>
      <c r="BH150" s="170">
        <f>IF(N150="zníž. prenesená",J150,0)</f>
        <v>0</v>
      </c>
      <c r="BI150" s="170">
        <f>IF(N150="nulová",J150,0)</f>
        <v>0</v>
      </c>
      <c r="BJ150" s="17" t="s">
        <v>88</v>
      </c>
      <c r="BK150" s="171">
        <f>ROUND(I150*H150,3)</f>
        <v>0</v>
      </c>
      <c r="BL150" s="17" t="s">
        <v>229</v>
      </c>
      <c r="BM150" s="169" t="s">
        <v>370</v>
      </c>
    </row>
    <row r="151" spans="2:65" s="1" customFormat="1" ht="24" customHeight="1">
      <c r="B151" s="158"/>
      <c r="C151" s="159" t="s">
        <v>300</v>
      </c>
      <c r="D151" s="159" t="s">
        <v>224</v>
      </c>
      <c r="E151" s="160" t="s">
        <v>2379</v>
      </c>
      <c r="F151" s="161" t="s">
        <v>2380</v>
      </c>
      <c r="G151" s="162" t="s">
        <v>400</v>
      </c>
      <c r="H151" s="163">
        <v>4</v>
      </c>
      <c r="I151" s="164"/>
      <c r="J151" s="163">
        <f>ROUND(I151*H151,3)</f>
        <v>0</v>
      </c>
      <c r="K151" s="161" t="s">
        <v>0</v>
      </c>
      <c r="L151" s="32"/>
      <c r="M151" s="165" t="s">
        <v>0</v>
      </c>
      <c r="N151" s="166" t="s">
        <v>39</v>
      </c>
      <c r="O151" s="55"/>
      <c r="P151" s="167">
        <f>O151*H151</f>
        <v>0</v>
      </c>
      <c r="Q151" s="167">
        <v>5.1499999999999997E-2</v>
      </c>
      <c r="R151" s="167">
        <f>Q151*H151</f>
        <v>0.20599999999999999</v>
      </c>
      <c r="S151" s="167">
        <v>0</v>
      </c>
      <c r="T151" s="168">
        <f>S151*H151</f>
        <v>0</v>
      </c>
      <c r="AR151" s="169" t="s">
        <v>229</v>
      </c>
      <c r="AT151" s="169" t="s">
        <v>224</v>
      </c>
      <c r="AU151" s="169" t="s">
        <v>88</v>
      </c>
      <c r="AY151" s="17" t="s">
        <v>222</v>
      </c>
      <c r="BE151" s="170">
        <f>IF(N151="základná",J151,0)</f>
        <v>0</v>
      </c>
      <c r="BF151" s="170">
        <f>IF(N151="znížená",J151,0)</f>
        <v>0</v>
      </c>
      <c r="BG151" s="170">
        <f>IF(N151="zákl. prenesená",J151,0)</f>
        <v>0</v>
      </c>
      <c r="BH151" s="170">
        <f>IF(N151="zníž. prenesená",J151,0)</f>
        <v>0</v>
      </c>
      <c r="BI151" s="170">
        <f>IF(N151="nulová",J151,0)</f>
        <v>0</v>
      </c>
      <c r="BJ151" s="17" t="s">
        <v>88</v>
      </c>
      <c r="BK151" s="171">
        <f>ROUND(I151*H151,3)</f>
        <v>0</v>
      </c>
      <c r="BL151" s="17" t="s">
        <v>229</v>
      </c>
      <c r="BM151" s="169" t="s">
        <v>387</v>
      </c>
    </row>
    <row r="152" spans="2:65" s="11" customFormat="1" ht="22.9" customHeight="1">
      <c r="B152" s="145"/>
      <c r="D152" s="146" t="s">
        <v>72</v>
      </c>
      <c r="E152" s="156" t="s">
        <v>229</v>
      </c>
      <c r="F152" s="156" t="s">
        <v>524</v>
      </c>
      <c r="I152" s="148"/>
      <c r="J152" s="157">
        <f>BK152</f>
        <v>0</v>
      </c>
      <c r="L152" s="145"/>
      <c r="M152" s="150"/>
      <c r="N152" s="151"/>
      <c r="O152" s="151"/>
      <c r="P152" s="152">
        <f>SUM(P153:P154)</f>
        <v>0</v>
      </c>
      <c r="Q152" s="151"/>
      <c r="R152" s="152">
        <f>SUM(R153:R154)</f>
        <v>3.8916699999999982</v>
      </c>
      <c r="S152" s="151"/>
      <c r="T152" s="153">
        <f>SUM(T153:T154)</f>
        <v>0</v>
      </c>
      <c r="AR152" s="146" t="s">
        <v>81</v>
      </c>
      <c r="AT152" s="154" t="s">
        <v>72</v>
      </c>
      <c r="AU152" s="154" t="s">
        <v>81</v>
      </c>
      <c r="AY152" s="146" t="s">
        <v>222</v>
      </c>
      <c r="BK152" s="155">
        <f>SUM(BK153:BK154)</f>
        <v>0</v>
      </c>
    </row>
    <row r="153" spans="2:65" s="1" customFormat="1" ht="24" customHeight="1">
      <c r="B153" s="158"/>
      <c r="C153" s="159" t="s">
        <v>307</v>
      </c>
      <c r="D153" s="159" t="s">
        <v>224</v>
      </c>
      <c r="E153" s="160" t="s">
        <v>2381</v>
      </c>
      <c r="F153" s="161" t="s">
        <v>2382</v>
      </c>
      <c r="G153" s="162" t="s">
        <v>400</v>
      </c>
      <c r="H153" s="163">
        <v>2</v>
      </c>
      <c r="I153" s="164"/>
      <c r="J153" s="163">
        <f>ROUND(I153*H153,3)</f>
        <v>0</v>
      </c>
      <c r="K153" s="161" t="s">
        <v>0</v>
      </c>
      <c r="L153" s="32"/>
      <c r="M153" s="165" t="s">
        <v>0</v>
      </c>
      <c r="N153" s="166" t="s">
        <v>39</v>
      </c>
      <c r="O153" s="55"/>
      <c r="P153" s="167">
        <f>O153*H153</f>
        <v>0</v>
      </c>
      <c r="Q153" s="167">
        <v>4.5620000000000001E-2</v>
      </c>
      <c r="R153" s="167">
        <f>Q153*H153</f>
        <v>9.1240000000000002E-2</v>
      </c>
      <c r="S153" s="167">
        <v>0</v>
      </c>
      <c r="T153" s="168">
        <f>S153*H153</f>
        <v>0</v>
      </c>
      <c r="AR153" s="169" t="s">
        <v>229</v>
      </c>
      <c r="AT153" s="169" t="s">
        <v>224</v>
      </c>
      <c r="AU153" s="169" t="s">
        <v>88</v>
      </c>
      <c r="AY153" s="17" t="s">
        <v>222</v>
      </c>
      <c r="BE153" s="170">
        <f>IF(N153="základná",J153,0)</f>
        <v>0</v>
      </c>
      <c r="BF153" s="170">
        <f>IF(N153="znížená",J153,0)</f>
        <v>0</v>
      </c>
      <c r="BG153" s="170">
        <f>IF(N153="zákl. prenesená",J153,0)</f>
        <v>0</v>
      </c>
      <c r="BH153" s="170">
        <f>IF(N153="zníž. prenesená",J153,0)</f>
        <v>0</v>
      </c>
      <c r="BI153" s="170">
        <f>IF(N153="nulová",J153,0)</f>
        <v>0</v>
      </c>
      <c r="BJ153" s="17" t="s">
        <v>88</v>
      </c>
      <c r="BK153" s="171">
        <f>ROUND(I153*H153,3)</f>
        <v>0</v>
      </c>
      <c r="BL153" s="17" t="s">
        <v>229</v>
      </c>
      <c r="BM153" s="169" t="s">
        <v>397</v>
      </c>
    </row>
    <row r="154" spans="2:65" s="1" customFormat="1" ht="24" customHeight="1">
      <c r="B154" s="158"/>
      <c r="C154" s="159" t="s">
        <v>312</v>
      </c>
      <c r="D154" s="159" t="s">
        <v>224</v>
      </c>
      <c r="E154" s="160" t="s">
        <v>2383</v>
      </c>
      <c r="F154" s="161" t="s">
        <v>2384</v>
      </c>
      <c r="G154" s="162" t="s">
        <v>245</v>
      </c>
      <c r="H154" s="163">
        <v>2.0099999999999998</v>
      </c>
      <c r="I154" s="164"/>
      <c r="J154" s="163">
        <f>ROUND(I154*H154,3)</f>
        <v>0</v>
      </c>
      <c r="K154" s="161" t="s">
        <v>0</v>
      </c>
      <c r="L154" s="32"/>
      <c r="M154" s="165" t="s">
        <v>0</v>
      </c>
      <c r="N154" s="166" t="s">
        <v>39</v>
      </c>
      <c r="O154" s="55"/>
      <c r="P154" s="167">
        <f>O154*H154</f>
        <v>0</v>
      </c>
      <c r="Q154" s="167">
        <v>1.8907611940298501</v>
      </c>
      <c r="R154" s="167">
        <f>Q154*H154</f>
        <v>3.8004299999999982</v>
      </c>
      <c r="S154" s="167">
        <v>0</v>
      </c>
      <c r="T154" s="168">
        <f>S154*H154</f>
        <v>0</v>
      </c>
      <c r="AR154" s="169" t="s">
        <v>229</v>
      </c>
      <c r="AT154" s="169" t="s">
        <v>224</v>
      </c>
      <c r="AU154" s="169" t="s">
        <v>88</v>
      </c>
      <c r="AY154" s="17" t="s">
        <v>222</v>
      </c>
      <c r="BE154" s="170">
        <f>IF(N154="základná",J154,0)</f>
        <v>0</v>
      </c>
      <c r="BF154" s="170">
        <f>IF(N154="znížená",J154,0)</f>
        <v>0</v>
      </c>
      <c r="BG154" s="170">
        <f>IF(N154="zákl. prenesená",J154,0)</f>
        <v>0</v>
      </c>
      <c r="BH154" s="170">
        <f>IF(N154="zníž. prenesená",J154,0)</f>
        <v>0</v>
      </c>
      <c r="BI154" s="170">
        <f>IF(N154="nulová",J154,0)</f>
        <v>0</v>
      </c>
      <c r="BJ154" s="17" t="s">
        <v>88</v>
      </c>
      <c r="BK154" s="171">
        <f>ROUND(I154*H154,3)</f>
        <v>0</v>
      </c>
      <c r="BL154" s="17" t="s">
        <v>229</v>
      </c>
      <c r="BM154" s="169" t="s">
        <v>407</v>
      </c>
    </row>
    <row r="155" spans="2:65" s="11" customFormat="1" ht="22.9" customHeight="1">
      <c r="B155" s="145"/>
      <c r="D155" s="146" t="s">
        <v>72</v>
      </c>
      <c r="E155" s="156" t="s">
        <v>255</v>
      </c>
      <c r="F155" s="156" t="s">
        <v>604</v>
      </c>
      <c r="I155" s="148"/>
      <c r="J155" s="157">
        <f>BK155</f>
        <v>0</v>
      </c>
      <c r="L155" s="145"/>
      <c r="M155" s="150"/>
      <c r="N155" s="151"/>
      <c r="O155" s="151"/>
      <c r="P155" s="152">
        <f>SUM(P156:P157)</f>
        <v>0</v>
      </c>
      <c r="Q155" s="151"/>
      <c r="R155" s="152">
        <f>SUM(R156:R157)</f>
        <v>0.35193999999999998</v>
      </c>
      <c r="S155" s="151"/>
      <c r="T155" s="153">
        <f>SUM(T156:T157)</f>
        <v>0</v>
      </c>
      <c r="AR155" s="146" t="s">
        <v>81</v>
      </c>
      <c r="AT155" s="154" t="s">
        <v>72</v>
      </c>
      <c r="AU155" s="154" t="s">
        <v>81</v>
      </c>
      <c r="AY155" s="146" t="s">
        <v>222</v>
      </c>
      <c r="BK155" s="155">
        <f>SUM(BK156:BK157)</f>
        <v>0</v>
      </c>
    </row>
    <row r="156" spans="2:65" s="1" customFormat="1" ht="24" customHeight="1">
      <c r="B156" s="158"/>
      <c r="C156" s="159" t="s">
        <v>317</v>
      </c>
      <c r="D156" s="159" t="s">
        <v>224</v>
      </c>
      <c r="E156" s="160" t="s">
        <v>2385</v>
      </c>
      <c r="F156" s="161" t="s">
        <v>2386</v>
      </c>
      <c r="G156" s="162" t="s">
        <v>227</v>
      </c>
      <c r="H156" s="163">
        <v>0.5</v>
      </c>
      <c r="I156" s="164"/>
      <c r="J156" s="163">
        <f>ROUND(I156*H156,3)</f>
        <v>0</v>
      </c>
      <c r="K156" s="161" t="s">
        <v>0</v>
      </c>
      <c r="L156" s="32"/>
      <c r="M156" s="165" t="s">
        <v>0</v>
      </c>
      <c r="N156" s="166" t="s">
        <v>39</v>
      </c>
      <c r="O156" s="55"/>
      <c r="P156" s="167">
        <f>O156*H156</f>
        <v>0</v>
      </c>
      <c r="Q156" s="167">
        <v>0.60719999999999996</v>
      </c>
      <c r="R156" s="167">
        <f>Q156*H156</f>
        <v>0.30359999999999998</v>
      </c>
      <c r="S156" s="167">
        <v>0</v>
      </c>
      <c r="T156" s="168">
        <f>S156*H156</f>
        <v>0</v>
      </c>
      <c r="AR156" s="169" t="s">
        <v>229</v>
      </c>
      <c r="AT156" s="169" t="s">
        <v>224</v>
      </c>
      <c r="AU156" s="169" t="s">
        <v>88</v>
      </c>
      <c r="AY156" s="17" t="s">
        <v>222</v>
      </c>
      <c r="BE156" s="170">
        <f>IF(N156="základná",J156,0)</f>
        <v>0</v>
      </c>
      <c r="BF156" s="170">
        <f>IF(N156="znížená",J156,0)</f>
        <v>0</v>
      </c>
      <c r="BG156" s="170">
        <f>IF(N156="zákl. prenesená",J156,0)</f>
        <v>0</v>
      </c>
      <c r="BH156" s="170">
        <f>IF(N156="zníž. prenesená",J156,0)</f>
        <v>0</v>
      </c>
      <c r="BI156" s="170">
        <f>IF(N156="nulová",J156,0)</f>
        <v>0</v>
      </c>
      <c r="BJ156" s="17" t="s">
        <v>88</v>
      </c>
      <c r="BK156" s="171">
        <f>ROUND(I156*H156,3)</f>
        <v>0</v>
      </c>
      <c r="BL156" s="17" t="s">
        <v>229</v>
      </c>
      <c r="BM156" s="169" t="s">
        <v>419</v>
      </c>
    </row>
    <row r="157" spans="2:65" s="1" customFormat="1" ht="24" customHeight="1">
      <c r="B157" s="158"/>
      <c r="C157" s="159" t="s">
        <v>321</v>
      </c>
      <c r="D157" s="159" t="s">
        <v>224</v>
      </c>
      <c r="E157" s="160" t="s">
        <v>2387</v>
      </c>
      <c r="F157" s="161" t="s">
        <v>2388</v>
      </c>
      <c r="G157" s="162" t="s">
        <v>227</v>
      </c>
      <c r="H157" s="163">
        <v>0.5</v>
      </c>
      <c r="I157" s="164"/>
      <c r="J157" s="163">
        <f>ROUND(I157*H157,3)</f>
        <v>0</v>
      </c>
      <c r="K157" s="161" t="s">
        <v>0</v>
      </c>
      <c r="L157" s="32"/>
      <c r="M157" s="165" t="s">
        <v>0</v>
      </c>
      <c r="N157" s="166" t="s">
        <v>39</v>
      </c>
      <c r="O157" s="55"/>
      <c r="P157" s="167">
        <f>O157*H157</f>
        <v>0</v>
      </c>
      <c r="Q157" s="167">
        <v>9.6680000000000002E-2</v>
      </c>
      <c r="R157" s="167">
        <f>Q157*H157</f>
        <v>4.8340000000000001E-2</v>
      </c>
      <c r="S157" s="167">
        <v>0</v>
      </c>
      <c r="T157" s="168">
        <f>S157*H157</f>
        <v>0</v>
      </c>
      <c r="AR157" s="169" t="s">
        <v>229</v>
      </c>
      <c r="AT157" s="169" t="s">
        <v>224</v>
      </c>
      <c r="AU157" s="169" t="s">
        <v>88</v>
      </c>
      <c r="AY157" s="17" t="s">
        <v>222</v>
      </c>
      <c r="BE157" s="170">
        <f>IF(N157="základná",J157,0)</f>
        <v>0</v>
      </c>
      <c r="BF157" s="170">
        <f>IF(N157="znížená",J157,0)</f>
        <v>0</v>
      </c>
      <c r="BG157" s="170">
        <f>IF(N157="zákl. prenesená",J157,0)</f>
        <v>0</v>
      </c>
      <c r="BH157" s="170">
        <f>IF(N157="zníž. prenesená",J157,0)</f>
        <v>0</v>
      </c>
      <c r="BI157" s="170">
        <f>IF(N157="nulová",J157,0)</f>
        <v>0</v>
      </c>
      <c r="BJ157" s="17" t="s">
        <v>88</v>
      </c>
      <c r="BK157" s="171">
        <f>ROUND(I157*H157,3)</f>
        <v>0</v>
      </c>
      <c r="BL157" s="17" t="s">
        <v>229</v>
      </c>
      <c r="BM157" s="169" t="s">
        <v>431</v>
      </c>
    </row>
    <row r="158" spans="2:65" s="11" customFormat="1" ht="22.9" customHeight="1">
      <c r="B158" s="145"/>
      <c r="D158" s="146" t="s">
        <v>72</v>
      </c>
      <c r="E158" s="156" t="s">
        <v>261</v>
      </c>
      <c r="F158" s="156" t="s">
        <v>620</v>
      </c>
      <c r="I158" s="148"/>
      <c r="J158" s="157">
        <f>BK158</f>
        <v>0</v>
      </c>
      <c r="L158" s="145"/>
      <c r="M158" s="150"/>
      <c r="N158" s="151"/>
      <c r="O158" s="151"/>
      <c r="P158" s="152">
        <f>SUM(P159:P166)</f>
        <v>0</v>
      </c>
      <c r="Q158" s="151"/>
      <c r="R158" s="152">
        <f>SUM(R159:R166)</f>
        <v>6.8091300000000032</v>
      </c>
      <c r="S158" s="151"/>
      <c r="T158" s="153">
        <f>SUM(T159:T166)</f>
        <v>0</v>
      </c>
      <c r="AR158" s="146" t="s">
        <v>81</v>
      </c>
      <c r="AT158" s="154" t="s">
        <v>72</v>
      </c>
      <c r="AU158" s="154" t="s">
        <v>81</v>
      </c>
      <c r="AY158" s="146" t="s">
        <v>222</v>
      </c>
      <c r="BK158" s="155">
        <f>SUM(BK159:BK166)</f>
        <v>0</v>
      </c>
    </row>
    <row r="159" spans="2:65" s="1" customFormat="1" ht="24" customHeight="1">
      <c r="B159" s="158"/>
      <c r="C159" s="159" t="s">
        <v>325</v>
      </c>
      <c r="D159" s="159" t="s">
        <v>224</v>
      </c>
      <c r="E159" s="160" t="s">
        <v>2389</v>
      </c>
      <c r="F159" s="161" t="s">
        <v>2390</v>
      </c>
      <c r="G159" s="162" t="s">
        <v>400</v>
      </c>
      <c r="H159" s="163">
        <v>2</v>
      </c>
      <c r="I159" s="164"/>
      <c r="J159" s="163">
        <f t="shared" ref="J159:J166" si="10">ROUND(I159*H159,3)</f>
        <v>0</v>
      </c>
      <c r="K159" s="161" t="s">
        <v>0</v>
      </c>
      <c r="L159" s="32"/>
      <c r="M159" s="165" t="s">
        <v>0</v>
      </c>
      <c r="N159" s="166" t="s">
        <v>39</v>
      </c>
      <c r="O159" s="55"/>
      <c r="P159" s="167">
        <f t="shared" ref="P159:P166" si="11">O159*H159</f>
        <v>0</v>
      </c>
      <c r="Q159" s="167">
        <v>3.79E-3</v>
      </c>
      <c r="R159" s="167">
        <f t="shared" ref="R159:R166" si="12">Q159*H159</f>
        <v>7.5799999999999999E-3</v>
      </c>
      <c r="S159" s="167">
        <v>0</v>
      </c>
      <c r="T159" s="168">
        <f t="shared" ref="T159:T166" si="13">S159*H159</f>
        <v>0</v>
      </c>
      <c r="AR159" s="169" t="s">
        <v>229</v>
      </c>
      <c r="AT159" s="169" t="s">
        <v>224</v>
      </c>
      <c r="AU159" s="169" t="s">
        <v>88</v>
      </c>
      <c r="AY159" s="17" t="s">
        <v>222</v>
      </c>
      <c r="BE159" s="170">
        <f t="shared" ref="BE159:BE166" si="14">IF(N159="základná",J159,0)</f>
        <v>0</v>
      </c>
      <c r="BF159" s="170">
        <f t="shared" ref="BF159:BF166" si="15">IF(N159="znížená",J159,0)</f>
        <v>0</v>
      </c>
      <c r="BG159" s="170">
        <f t="shared" ref="BG159:BG166" si="16">IF(N159="zákl. prenesená",J159,0)</f>
        <v>0</v>
      </c>
      <c r="BH159" s="170">
        <f t="shared" ref="BH159:BH166" si="17">IF(N159="zníž. prenesená",J159,0)</f>
        <v>0</v>
      </c>
      <c r="BI159" s="170">
        <f t="shared" ref="BI159:BI166" si="18">IF(N159="nulová",J159,0)</f>
        <v>0</v>
      </c>
      <c r="BJ159" s="17" t="s">
        <v>88</v>
      </c>
      <c r="BK159" s="171">
        <f t="shared" ref="BK159:BK166" si="19">ROUND(I159*H159,3)</f>
        <v>0</v>
      </c>
      <c r="BL159" s="17" t="s">
        <v>229</v>
      </c>
      <c r="BM159" s="169" t="s">
        <v>441</v>
      </c>
    </row>
    <row r="160" spans="2:65" s="1" customFormat="1" ht="24" customHeight="1">
      <c r="B160" s="158"/>
      <c r="C160" s="159" t="s">
        <v>6</v>
      </c>
      <c r="D160" s="159" t="s">
        <v>224</v>
      </c>
      <c r="E160" s="160" t="s">
        <v>2391</v>
      </c>
      <c r="F160" s="161" t="s">
        <v>2392</v>
      </c>
      <c r="G160" s="162" t="s">
        <v>400</v>
      </c>
      <c r="H160" s="163">
        <v>2</v>
      </c>
      <c r="I160" s="164"/>
      <c r="J160" s="163">
        <f t="shared" si="10"/>
        <v>0</v>
      </c>
      <c r="K160" s="161" t="s">
        <v>0</v>
      </c>
      <c r="L160" s="32"/>
      <c r="M160" s="165" t="s">
        <v>0</v>
      </c>
      <c r="N160" s="166" t="s">
        <v>39</v>
      </c>
      <c r="O160" s="55"/>
      <c r="P160" s="167">
        <f t="shared" si="11"/>
        <v>0</v>
      </c>
      <c r="Q160" s="167">
        <v>3.0400000000000002E-3</v>
      </c>
      <c r="R160" s="167">
        <f t="shared" si="12"/>
        <v>6.0800000000000003E-3</v>
      </c>
      <c r="S160" s="167">
        <v>0</v>
      </c>
      <c r="T160" s="168">
        <f t="shared" si="13"/>
        <v>0</v>
      </c>
      <c r="AR160" s="169" t="s">
        <v>229</v>
      </c>
      <c r="AT160" s="169" t="s">
        <v>224</v>
      </c>
      <c r="AU160" s="169" t="s">
        <v>88</v>
      </c>
      <c r="AY160" s="17" t="s">
        <v>222</v>
      </c>
      <c r="BE160" s="170">
        <f t="shared" si="14"/>
        <v>0</v>
      </c>
      <c r="BF160" s="170">
        <f t="shared" si="15"/>
        <v>0</v>
      </c>
      <c r="BG160" s="170">
        <f t="shared" si="16"/>
        <v>0</v>
      </c>
      <c r="BH160" s="170">
        <f t="shared" si="17"/>
        <v>0</v>
      </c>
      <c r="BI160" s="170">
        <f t="shared" si="18"/>
        <v>0</v>
      </c>
      <c r="BJ160" s="17" t="s">
        <v>88</v>
      </c>
      <c r="BK160" s="171">
        <f t="shared" si="19"/>
        <v>0</v>
      </c>
      <c r="BL160" s="17" t="s">
        <v>229</v>
      </c>
      <c r="BM160" s="169" t="s">
        <v>455</v>
      </c>
    </row>
    <row r="161" spans="2:65" s="1" customFormat="1" ht="24" customHeight="1">
      <c r="B161" s="158"/>
      <c r="C161" s="159" t="s">
        <v>334</v>
      </c>
      <c r="D161" s="159" t="s">
        <v>224</v>
      </c>
      <c r="E161" s="160" t="s">
        <v>2393</v>
      </c>
      <c r="F161" s="161" t="s">
        <v>2394</v>
      </c>
      <c r="G161" s="162" t="s">
        <v>227</v>
      </c>
      <c r="H161" s="163">
        <v>0.7</v>
      </c>
      <c r="I161" s="164"/>
      <c r="J161" s="163">
        <f t="shared" si="10"/>
        <v>0</v>
      </c>
      <c r="K161" s="161" t="s">
        <v>0</v>
      </c>
      <c r="L161" s="32"/>
      <c r="M161" s="165" t="s">
        <v>0</v>
      </c>
      <c r="N161" s="166" t="s">
        <v>39</v>
      </c>
      <c r="O161" s="55"/>
      <c r="P161" s="167">
        <f t="shared" si="11"/>
        <v>0</v>
      </c>
      <c r="Q161" s="167">
        <v>7.55142857142857E-2</v>
      </c>
      <c r="R161" s="167">
        <f t="shared" si="12"/>
        <v>5.285999999999999E-2</v>
      </c>
      <c r="S161" s="167">
        <v>0</v>
      </c>
      <c r="T161" s="168">
        <f t="shared" si="13"/>
        <v>0</v>
      </c>
      <c r="AR161" s="169" t="s">
        <v>229</v>
      </c>
      <c r="AT161" s="169" t="s">
        <v>224</v>
      </c>
      <c r="AU161" s="169" t="s">
        <v>88</v>
      </c>
      <c r="AY161" s="17" t="s">
        <v>222</v>
      </c>
      <c r="BE161" s="170">
        <f t="shared" si="14"/>
        <v>0</v>
      </c>
      <c r="BF161" s="170">
        <f t="shared" si="15"/>
        <v>0</v>
      </c>
      <c r="BG161" s="170">
        <f t="shared" si="16"/>
        <v>0</v>
      </c>
      <c r="BH161" s="170">
        <f t="shared" si="17"/>
        <v>0</v>
      </c>
      <c r="BI161" s="170">
        <f t="shared" si="18"/>
        <v>0</v>
      </c>
      <c r="BJ161" s="17" t="s">
        <v>88</v>
      </c>
      <c r="BK161" s="171">
        <f t="shared" si="19"/>
        <v>0</v>
      </c>
      <c r="BL161" s="17" t="s">
        <v>229</v>
      </c>
      <c r="BM161" s="169" t="s">
        <v>464</v>
      </c>
    </row>
    <row r="162" spans="2:65" s="1" customFormat="1" ht="24" customHeight="1">
      <c r="B162" s="158"/>
      <c r="C162" s="159" t="s">
        <v>340</v>
      </c>
      <c r="D162" s="159" t="s">
        <v>224</v>
      </c>
      <c r="E162" s="160" t="s">
        <v>2395</v>
      </c>
      <c r="F162" s="161" t="s">
        <v>2396</v>
      </c>
      <c r="G162" s="162" t="s">
        <v>245</v>
      </c>
      <c r="H162" s="163">
        <v>1.3</v>
      </c>
      <c r="I162" s="164"/>
      <c r="J162" s="163">
        <f t="shared" si="10"/>
        <v>0</v>
      </c>
      <c r="K162" s="161" t="s">
        <v>0</v>
      </c>
      <c r="L162" s="32"/>
      <c r="M162" s="165" t="s">
        <v>0</v>
      </c>
      <c r="N162" s="166" t="s">
        <v>39</v>
      </c>
      <c r="O162" s="55"/>
      <c r="P162" s="167">
        <f t="shared" si="11"/>
        <v>0</v>
      </c>
      <c r="Q162" s="167">
        <v>2.0952538461538501</v>
      </c>
      <c r="R162" s="167">
        <f t="shared" si="12"/>
        <v>2.7238300000000053</v>
      </c>
      <c r="S162" s="167">
        <v>0</v>
      </c>
      <c r="T162" s="168">
        <f t="shared" si="13"/>
        <v>0</v>
      </c>
      <c r="AR162" s="169" t="s">
        <v>229</v>
      </c>
      <c r="AT162" s="169" t="s">
        <v>224</v>
      </c>
      <c r="AU162" s="169" t="s">
        <v>88</v>
      </c>
      <c r="AY162" s="17" t="s">
        <v>222</v>
      </c>
      <c r="BE162" s="170">
        <f t="shared" si="14"/>
        <v>0</v>
      </c>
      <c r="BF162" s="170">
        <f t="shared" si="15"/>
        <v>0</v>
      </c>
      <c r="BG162" s="170">
        <f t="shared" si="16"/>
        <v>0</v>
      </c>
      <c r="BH162" s="170">
        <f t="shared" si="17"/>
        <v>0</v>
      </c>
      <c r="BI162" s="170">
        <f t="shared" si="18"/>
        <v>0</v>
      </c>
      <c r="BJ162" s="17" t="s">
        <v>88</v>
      </c>
      <c r="BK162" s="171">
        <f t="shared" si="19"/>
        <v>0</v>
      </c>
      <c r="BL162" s="17" t="s">
        <v>229</v>
      </c>
      <c r="BM162" s="169" t="s">
        <v>474</v>
      </c>
    </row>
    <row r="163" spans="2:65" s="1" customFormat="1" ht="24" customHeight="1">
      <c r="B163" s="158"/>
      <c r="C163" s="159" t="s">
        <v>348</v>
      </c>
      <c r="D163" s="159" t="s">
        <v>224</v>
      </c>
      <c r="E163" s="160" t="s">
        <v>2397</v>
      </c>
      <c r="F163" s="161" t="s">
        <v>2398</v>
      </c>
      <c r="G163" s="162" t="s">
        <v>245</v>
      </c>
      <c r="H163" s="163">
        <v>1.3</v>
      </c>
      <c r="I163" s="164"/>
      <c r="J163" s="163">
        <f t="shared" si="10"/>
        <v>0</v>
      </c>
      <c r="K163" s="161" t="s">
        <v>0</v>
      </c>
      <c r="L163" s="32"/>
      <c r="M163" s="165" t="s">
        <v>0</v>
      </c>
      <c r="N163" s="166" t="s">
        <v>39</v>
      </c>
      <c r="O163" s="55"/>
      <c r="P163" s="167">
        <f t="shared" si="11"/>
        <v>0</v>
      </c>
      <c r="Q163" s="167">
        <v>2.004</v>
      </c>
      <c r="R163" s="167">
        <f t="shared" si="12"/>
        <v>2.6052</v>
      </c>
      <c r="S163" s="167">
        <v>0</v>
      </c>
      <c r="T163" s="168">
        <f t="shared" si="13"/>
        <v>0</v>
      </c>
      <c r="AR163" s="169" t="s">
        <v>229</v>
      </c>
      <c r="AT163" s="169" t="s">
        <v>224</v>
      </c>
      <c r="AU163" s="169" t="s">
        <v>88</v>
      </c>
      <c r="AY163" s="17" t="s">
        <v>222</v>
      </c>
      <c r="BE163" s="170">
        <f t="shared" si="14"/>
        <v>0</v>
      </c>
      <c r="BF163" s="170">
        <f t="shared" si="15"/>
        <v>0</v>
      </c>
      <c r="BG163" s="170">
        <f t="shared" si="16"/>
        <v>0</v>
      </c>
      <c r="BH163" s="170">
        <f t="shared" si="17"/>
        <v>0</v>
      </c>
      <c r="BI163" s="170">
        <f t="shared" si="18"/>
        <v>0</v>
      </c>
      <c r="BJ163" s="17" t="s">
        <v>88</v>
      </c>
      <c r="BK163" s="171">
        <f t="shared" si="19"/>
        <v>0</v>
      </c>
      <c r="BL163" s="17" t="s">
        <v>229</v>
      </c>
      <c r="BM163" s="169" t="s">
        <v>492</v>
      </c>
    </row>
    <row r="164" spans="2:65" s="1" customFormat="1" ht="24" customHeight="1">
      <c r="B164" s="158"/>
      <c r="C164" s="159" t="s">
        <v>354</v>
      </c>
      <c r="D164" s="159" t="s">
        <v>224</v>
      </c>
      <c r="E164" s="160" t="s">
        <v>2399</v>
      </c>
      <c r="F164" s="161" t="s">
        <v>2400</v>
      </c>
      <c r="G164" s="162" t="s">
        <v>227</v>
      </c>
      <c r="H164" s="163">
        <v>0.1</v>
      </c>
      <c r="I164" s="164"/>
      <c r="J164" s="163">
        <f t="shared" si="10"/>
        <v>0</v>
      </c>
      <c r="K164" s="161" t="s">
        <v>0</v>
      </c>
      <c r="L164" s="32"/>
      <c r="M164" s="165" t="s">
        <v>0</v>
      </c>
      <c r="N164" s="166" t="s">
        <v>39</v>
      </c>
      <c r="O164" s="55"/>
      <c r="P164" s="167">
        <f t="shared" si="11"/>
        <v>0</v>
      </c>
      <c r="Q164" s="167">
        <v>2.01E-2</v>
      </c>
      <c r="R164" s="167">
        <f t="shared" si="12"/>
        <v>2.0100000000000001E-3</v>
      </c>
      <c r="S164" s="167">
        <v>0</v>
      </c>
      <c r="T164" s="168">
        <f t="shared" si="13"/>
        <v>0</v>
      </c>
      <c r="AR164" s="169" t="s">
        <v>229</v>
      </c>
      <c r="AT164" s="169" t="s">
        <v>224</v>
      </c>
      <c r="AU164" s="169" t="s">
        <v>88</v>
      </c>
      <c r="AY164" s="17" t="s">
        <v>222</v>
      </c>
      <c r="BE164" s="170">
        <f t="shared" si="14"/>
        <v>0</v>
      </c>
      <c r="BF164" s="170">
        <f t="shared" si="15"/>
        <v>0</v>
      </c>
      <c r="BG164" s="170">
        <f t="shared" si="16"/>
        <v>0</v>
      </c>
      <c r="BH164" s="170">
        <f t="shared" si="17"/>
        <v>0</v>
      </c>
      <c r="BI164" s="170">
        <f t="shared" si="18"/>
        <v>0</v>
      </c>
      <c r="BJ164" s="17" t="s">
        <v>88</v>
      </c>
      <c r="BK164" s="171">
        <f t="shared" si="19"/>
        <v>0</v>
      </c>
      <c r="BL164" s="17" t="s">
        <v>229</v>
      </c>
      <c r="BM164" s="169" t="s">
        <v>505</v>
      </c>
    </row>
    <row r="165" spans="2:65" s="1" customFormat="1" ht="24" customHeight="1">
      <c r="B165" s="158"/>
      <c r="C165" s="159" t="s">
        <v>364</v>
      </c>
      <c r="D165" s="159" t="s">
        <v>224</v>
      </c>
      <c r="E165" s="160" t="s">
        <v>2401</v>
      </c>
      <c r="F165" s="161" t="s">
        <v>2402</v>
      </c>
      <c r="G165" s="162" t="s">
        <v>227</v>
      </c>
      <c r="H165" s="163">
        <v>5.7</v>
      </c>
      <c r="I165" s="164"/>
      <c r="J165" s="163">
        <f t="shared" si="10"/>
        <v>0</v>
      </c>
      <c r="K165" s="161" t="s">
        <v>0</v>
      </c>
      <c r="L165" s="32"/>
      <c r="M165" s="165" t="s">
        <v>0</v>
      </c>
      <c r="N165" s="166" t="s">
        <v>39</v>
      </c>
      <c r="O165" s="55"/>
      <c r="P165" s="167">
        <f t="shared" si="11"/>
        <v>0</v>
      </c>
      <c r="Q165" s="167">
        <v>0.247610526315789</v>
      </c>
      <c r="R165" s="167">
        <f t="shared" si="12"/>
        <v>1.4113799999999974</v>
      </c>
      <c r="S165" s="167">
        <v>0</v>
      </c>
      <c r="T165" s="168">
        <f t="shared" si="13"/>
        <v>0</v>
      </c>
      <c r="AR165" s="169" t="s">
        <v>229</v>
      </c>
      <c r="AT165" s="169" t="s">
        <v>224</v>
      </c>
      <c r="AU165" s="169" t="s">
        <v>88</v>
      </c>
      <c r="AY165" s="17" t="s">
        <v>222</v>
      </c>
      <c r="BE165" s="170">
        <f t="shared" si="14"/>
        <v>0</v>
      </c>
      <c r="BF165" s="170">
        <f t="shared" si="15"/>
        <v>0</v>
      </c>
      <c r="BG165" s="170">
        <f t="shared" si="16"/>
        <v>0</v>
      </c>
      <c r="BH165" s="170">
        <f t="shared" si="17"/>
        <v>0</v>
      </c>
      <c r="BI165" s="170">
        <f t="shared" si="18"/>
        <v>0</v>
      </c>
      <c r="BJ165" s="17" t="s">
        <v>88</v>
      </c>
      <c r="BK165" s="171">
        <f t="shared" si="19"/>
        <v>0</v>
      </c>
      <c r="BL165" s="17" t="s">
        <v>229</v>
      </c>
      <c r="BM165" s="169" t="s">
        <v>518</v>
      </c>
    </row>
    <row r="166" spans="2:65" s="1" customFormat="1" ht="36" customHeight="1">
      <c r="B166" s="158"/>
      <c r="C166" s="159" t="s">
        <v>370</v>
      </c>
      <c r="D166" s="159" t="s">
        <v>224</v>
      </c>
      <c r="E166" s="160" t="s">
        <v>2403</v>
      </c>
      <c r="F166" s="161" t="s">
        <v>2404</v>
      </c>
      <c r="G166" s="162" t="s">
        <v>484</v>
      </c>
      <c r="H166" s="163">
        <v>19</v>
      </c>
      <c r="I166" s="164"/>
      <c r="J166" s="163">
        <f t="shared" si="10"/>
        <v>0</v>
      </c>
      <c r="K166" s="161" t="s">
        <v>0</v>
      </c>
      <c r="L166" s="32"/>
      <c r="M166" s="165" t="s">
        <v>0</v>
      </c>
      <c r="N166" s="166" t="s">
        <v>39</v>
      </c>
      <c r="O166" s="55"/>
      <c r="P166" s="167">
        <f t="shared" si="11"/>
        <v>0</v>
      </c>
      <c r="Q166" s="167">
        <v>1.0000000000000001E-5</v>
      </c>
      <c r="R166" s="167">
        <f t="shared" si="12"/>
        <v>1.9000000000000001E-4</v>
      </c>
      <c r="S166" s="167">
        <v>0</v>
      </c>
      <c r="T166" s="168">
        <f t="shared" si="13"/>
        <v>0</v>
      </c>
      <c r="AR166" s="169" t="s">
        <v>229</v>
      </c>
      <c r="AT166" s="169" t="s">
        <v>224</v>
      </c>
      <c r="AU166" s="169" t="s">
        <v>88</v>
      </c>
      <c r="AY166" s="17" t="s">
        <v>222</v>
      </c>
      <c r="BE166" s="170">
        <f t="shared" si="14"/>
        <v>0</v>
      </c>
      <c r="BF166" s="170">
        <f t="shared" si="15"/>
        <v>0</v>
      </c>
      <c r="BG166" s="170">
        <f t="shared" si="16"/>
        <v>0</v>
      </c>
      <c r="BH166" s="170">
        <f t="shared" si="17"/>
        <v>0</v>
      </c>
      <c r="BI166" s="170">
        <f t="shared" si="18"/>
        <v>0</v>
      </c>
      <c r="BJ166" s="17" t="s">
        <v>88</v>
      </c>
      <c r="BK166" s="171">
        <f t="shared" si="19"/>
        <v>0</v>
      </c>
      <c r="BL166" s="17" t="s">
        <v>229</v>
      </c>
      <c r="BM166" s="169" t="s">
        <v>531</v>
      </c>
    </row>
    <row r="167" spans="2:65" s="11" customFormat="1" ht="22.9" customHeight="1">
      <c r="B167" s="145"/>
      <c r="D167" s="146" t="s">
        <v>72</v>
      </c>
      <c r="E167" s="156" t="s">
        <v>271</v>
      </c>
      <c r="F167" s="156" t="s">
        <v>2405</v>
      </c>
      <c r="I167" s="148"/>
      <c r="J167" s="157">
        <f>BK167</f>
        <v>0</v>
      </c>
      <c r="L167" s="145"/>
      <c r="M167" s="150"/>
      <c r="N167" s="151"/>
      <c r="O167" s="151"/>
      <c r="P167" s="152">
        <f>P168</f>
        <v>0</v>
      </c>
      <c r="Q167" s="151"/>
      <c r="R167" s="152">
        <f>R168</f>
        <v>0</v>
      </c>
      <c r="S167" s="151"/>
      <c r="T167" s="153">
        <f>T168</f>
        <v>0</v>
      </c>
      <c r="AR167" s="146" t="s">
        <v>81</v>
      </c>
      <c r="AT167" s="154" t="s">
        <v>72</v>
      </c>
      <c r="AU167" s="154" t="s">
        <v>81</v>
      </c>
      <c r="AY167" s="146" t="s">
        <v>222</v>
      </c>
      <c r="BK167" s="155">
        <f>BK168</f>
        <v>0</v>
      </c>
    </row>
    <row r="168" spans="2:65" s="1" customFormat="1" ht="16.5" customHeight="1">
      <c r="B168" s="158"/>
      <c r="C168" s="196" t="s">
        <v>383</v>
      </c>
      <c r="D168" s="196" t="s">
        <v>301</v>
      </c>
      <c r="E168" s="197" t="s">
        <v>2406</v>
      </c>
      <c r="F168" s="198" t="s">
        <v>2407</v>
      </c>
      <c r="G168" s="199" t="s">
        <v>400</v>
      </c>
      <c r="H168" s="200">
        <v>1</v>
      </c>
      <c r="I168" s="201"/>
      <c r="J168" s="200">
        <f>ROUND(I168*H168,3)</f>
        <v>0</v>
      </c>
      <c r="K168" s="198" t="s">
        <v>0</v>
      </c>
      <c r="L168" s="202"/>
      <c r="M168" s="203" t="s">
        <v>0</v>
      </c>
      <c r="N168" s="204" t="s">
        <v>39</v>
      </c>
      <c r="O168" s="55"/>
      <c r="P168" s="167">
        <f>O168*H168</f>
        <v>0</v>
      </c>
      <c r="Q168" s="167">
        <v>0</v>
      </c>
      <c r="R168" s="167">
        <f>Q168*H168</f>
        <v>0</v>
      </c>
      <c r="S168" s="167">
        <v>0</v>
      </c>
      <c r="T168" s="168">
        <f>S168*H168</f>
        <v>0</v>
      </c>
      <c r="AR168" s="169" t="s">
        <v>271</v>
      </c>
      <c r="AT168" s="169" t="s">
        <v>301</v>
      </c>
      <c r="AU168" s="169" t="s">
        <v>88</v>
      </c>
      <c r="AY168" s="17" t="s">
        <v>222</v>
      </c>
      <c r="BE168" s="170">
        <f>IF(N168="základná",J168,0)</f>
        <v>0</v>
      </c>
      <c r="BF168" s="170">
        <f>IF(N168="znížená",J168,0)</f>
        <v>0</v>
      </c>
      <c r="BG168" s="170">
        <f>IF(N168="zákl. prenesená",J168,0)</f>
        <v>0</v>
      </c>
      <c r="BH168" s="170">
        <f>IF(N168="zníž. prenesená",J168,0)</f>
        <v>0</v>
      </c>
      <c r="BI168" s="170">
        <f>IF(N168="nulová",J168,0)</f>
        <v>0</v>
      </c>
      <c r="BJ168" s="17" t="s">
        <v>88</v>
      </c>
      <c r="BK168" s="171">
        <f>ROUND(I168*H168,3)</f>
        <v>0</v>
      </c>
      <c r="BL168" s="17" t="s">
        <v>229</v>
      </c>
      <c r="BM168" s="169" t="s">
        <v>540</v>
      </c>
    </row>
    <row r="169" spans="2:65" s="11" customFormat="1" ht="22.9" customHeight="1">
      <c r="B169" s="145"/>
      <c r="D169" s="146" t="s">
        <v>72</v>
      </c>
      <c r="E169" s="156" t="s">
        <v>172</v>
      </c>
      <c r="F169" s="156" t="s">
        <v>966</v>
      </c>
      <c r="I169" s="148"/>
      <c r="J169" s="157">
        <f>BK169</f>
        <v>0</v>
      </c>
      <c r="L169" s="145"/>
      <c r="M169" s="150"/>
      <c r="N169" s="151"/>
      <c r="O169" s="151"/>
      <c r="P169" s="152">
        <f>SUM(P170:P182)</f>
        <v>0</v>
      </c>
      <c r="Q169" s="151"/>
      <c r="R169" s="152">
        <f>SUM(R170:R182)</f>
        <v>0</v>
      </c>
      <c r="S169" s="151"/>
      <c r="T169" s="153">
        <f>SUM(T170:T182)</f>
        <v>0</v>
      </c>
      <c r="AR169" s="146" t="s">
        <v>81</v>
      </c>
      <c r="AT169" s="154" t="s">
        <v>72</v>
      </c>
      <c r="AU169" s="154" t="s">
        <v>81</v>
      </c>
      <c r="AY169" s="146" t="s">
        <v>222</v>
      </c>
      <c r="BK169" s="155">
        <f>SUM(BK170:BK182)</f>
        <v>0</v>
      </c>
    </row>
    <row r="170" spans="2:65" s="1" customFormat="1" ht="24" customHeight="1">
      <c r="B170" s="158"/>
      <c r="C170" s="159" t="s">
        <v>387</v>
      </c>
      <c r="D170" s="159" t="s">
        <v>224</v>
      </c>
      <c r="E170" s="160" t="s">
        <v>2408</v>
      </c>
      <c r="F170" s="161" t="s">
        <v>2409</v>
      </c>
      <c r="G170" s="162" t="s">
        <v>484</v>
      </c>
      <c r="H170" s="163">
        <v>1</v>
      </c>
      <c r="I170" s="164"/>
      <c r="J170" s="163">
        <f t="shared" ref="J170:J182" si="20">ROUND(I170*H170,3)</f>
        <v>0</v>
      </c>
      <c r="K170" s="161" t="s">
        <v>0</v>
      </c>
      <c r="L170" s="32"/>
      <c r="M170" s="165" t="s">
        <v>0</v>
      </c>
      <c r="N170" s="166" t="s">
        <v>39</v>
      </c>
      <c r="O170" s="55"/>
      <c r="P170" s="167">
        <f t="shared" ref="P170:P182" si="21">O170*H170</f>
        <v>0</v>
      </c>
      <c r="Q170" s="167">
        <v>0</v>
      </c>
      <c r="R170" s="167">
        <f t="shared" ref="R170:R182" si="22">Q170*H170</f>
        <v>0</v>
      </c>
      <c r="S170" s="167">
        <v>0</v>
      </c>
      <c r="T170" s="168">
        <f t="shared" ref="T170:T182" si="23">S170*H170</f>
        <v>0</v>
      </c>
      <c r="AR170" s="169" t="s">
        <v>229</v>
      </c>
      <c r="AT170" s="169" t="s">
        <v>224</v>
      </c>
      <c r="AU170" s="169" t="s">
        <v>88</v>
      </c>
      <c r="AY170" s="17" t="s">
        <v>222</v>
      </c>
      <c r="BE170" s="170">
        <f t="shared" ref="BE170:BE182" si="24">IF(N170="základná",J170,0)</f>
        <v>0</v>
      </c>
      <c r="BF170" s="170">
        <f t="shared" ref="BF170:BF182" si="25">IF(N170="znížená",J170,0)</f>
        <v>0</v>
      </c>
      <c r="BG170" s="170">
        <f t="shared" ref="BG170:BG182" si="26">IF(N170="zákl. prenesená",J170,0)</f>
        <v>0</v>
      </c>
      <c r="BH170" s="170">
        <f t="shared" ref="BH170:BH182" si="27">IF(N170="zníž. prenesená",J170,0)</f>
        <v>0</v>
      </c>
      <c r="BI170" s="170">
        <f t="shared" ref="BI170:BI182" si="28">IF(N170="nulová",J170,0)</f>
        <v>0</v>
      </c>
      <c r="BJ170" s="17" t="s">
        <v>88</v>
      </c>
      <c r="BK170" s="171">
        <f t="shared" ref="BK170:BK182" si="29">ROUND(I170*H170,3)</f>
        <v>0</v>
      </c>
      <c r="BL170" s="17" t="s">
        <v>229</v>
      </c>
      <c r="BM170" s="169" t="s">
        <v>560</v>
      </c>
    </row>
    <row r="171" spans="2:65" s="1" customFormat="1" ht="36" customHeight="1">
      <c r="B171" s="158"/>
      <c r="C171" s="159" t="s">
        <v>392</v>
      </c>
      <c r="D171" s="159" t="s">
        <v>224</v>
      </c>
      <c r="E171" s="160" t="s">
        <v>2410</v>
      </c>
      <c r="F171" s="161" t="s">
        <v>2411</v>
      </c>
      <c r="G171" s="162" t="s">
        <v>245</v>
      </c>
      <c r="H171" s="163">
        <v>12.2</v>
      </c>
      <c r="I171" s="164"/>
      <c r="J171" s="163">
        <f t="shared" si="20"/>
        <v>0</v>
      </c>
      <c r="K171" s="161" t="s">
        <v>0</v>
      </c>
      <c r="L171" s="32"/>
      <c r="M171" s="165" t="s">
        <v>0</v>
      </c>
      <c r="N171" s="166" t="s">
        <v>39</v>
      </c>
      <c r="O171" s="55"/>
      <c r="P171" s="167">
        <f t="shared" si="21"/>
        <v>0</v>
      </c>
      <c r="Q171" s="167">
        <v>0</v>
      </c>
      <c r="R171" s="167">
        <f t="shared" si="22"/>
        <v>0</v>
      </c>
      <c r="S171" s="167">
        <v>0</v>
      </c>
      <c r="T171" s="168">
        <f t="shared" si="23"/>
        <v>0</v>
      </c>
      <c r="AR171" s="169" t="s">
        <v>229</v>
      </c>
      <c r="AT171" s="169" t="s">
        <v>224</v>
      </c>
      <c r="AU171" s="169" t="s">
        <v>88</v>
      </c>
      <c r="AY171" s="17" t="s">
        <v>222</v>
      </c>
      <c r="BE171" s="170">
        <f t="shared" si="24"/>
        <v>0</v>
      </c>
      <c r="BF171" s="170">
        <f t="shared" si="25"/>
        <v>0</v>
      </c>
      <c r="BG171" s="170">
        <f t="shared" si="26"/>
        <v>0</v>
      </c>
      <c r="BH171" s="170">
        <f t="shared" si="27"/>
        <v>0</v>
      </c>
      <c r="BI171" s="170">
        <f t="shared" si="28"/>
        <v>0</v>
      </c>
      <c r="BJ171" s="17" t="s">
        <v>88</v>
      </c>
      <c r="BK171" s="171">
        <f t="shared" si="29"/>
        <v>0</v>
      </c>
      <c r="BL171" s="17" t="s">
        <v>229</v>
      </c>
      <c r="BM171" s="169" t="s">
        <v>573</v>
      </c>
    </row>
    <row r="172" spans="2:65" s="1" customFormat="1" ht="36" customHeight="1">
      <c r="B172" s="158"/>
      <c r="C172" s="159" t="s">
        <v>397</v>
      </c>
      <c r="D172" s="159" t="s">
        <v>224</v>
      </c>
      <c r="E172" s="160" t="s">
        <v>1146</v>
      </c>
      <c r="F172" s="161" t="s">
        <v>1147</v>
      </c>
      <c r="G172" s="162" t="s">
        <v>227</v>
      </c>
      <c r="H172" s="163">
        <v>5.7</v>
      </c>
      <c r="I172" s="164"/>
      <c r="J172" s="163">
        <f t="shared" si="20"/>
        <v>0</v>
      </c>
      <c r="K172" s="161" t="s">
        <v>0</v>
      </c>
      <c r="L172" s="32"/>
      <c r="M172" s="165" t="s">
        <v>0</v>
      </c>
      <c r="N172" s="166" t="s">
        <v>39</v>
      </c>
      <c r="O172" s="55"/>
      <c r="P172" s="167">
        <f t="shared" si="21"/>
        <v>0</v>
      </c>
      <c r="Q172" s="167">
        <v>0</v>
      </c>
      <c r="R172" s="167">
        <f t="shared" si="22"/>
        <v>0</v>
      </c>
      <c r="S172" s="167">
        <v>0</v>
      </c>
      <c r="T172" s="168">
        <f t="shared" si="23"/>
        <v>0</v>
      </c>
      <c r="AR172" s="169" t="s">
        <v>229</v>
      </c>
      <c r="AT172" s="169" t="s">
        <v>224</v>
      </c>
      <c r="AU172" s="169" t="s">
        <v>88</v>
      </c>
      <c r="AY172" s="17" t="s">
        <v>222</v>
      </c>
      <c r="BE172" s="170">
        <f t="shared" si="24"/>
        <v>0</v>
      </c>
      <c r="BF172" s="170">
        <f t="shared" si="25"/>
        <v>0</v>
      </c>
      <c r="BG172" s="170">
        <f t="shared" si="26"/>
        <v>0</v>
      </c>
      <c r="BH172" s="170">
        <f t="shared" si="27"/>
        <v>0</v>
      </c>
      <c r="BI172" s="170">
        <f t="shared" si="28"/>
        <v>0</v>
      </c>
      <c r="BJ172" s="17" t="s">
        <v>88</v>
      </c>
      <c r="BK172" s="171">
        <f t="shared" si="29"/>
        <v>0</v>
      </c>
      <c r="BL172" s="17" t="s">
        <v>229</v>
      </c>
      <c r="BM172" s="169" t="s">
        <v>584</v>
      </c>
    </row>
    <row r="173" spans="2:65" s="1" customFormat="1" ht="24" customHeight="1">
      <c r="B173" s="158"/>
      <c r="C173" s="159" t="s">
        <v>402</v>
      </c>
      <c r="D173" s="159" t="s">
        <v>224</v>
      </c>
      <c r="E173" s="160" t="s">
        <v>1150</v>
      </c>
      <c r="F173" s="161" t="s">
        <v>1151</v>
      </c>
      <c r="G173" s="162" t="s">
        <v>245</v>
      </c>
      <c r="H173" s="163">
        <v>4</v>
      </c>
      <c r="I173" s="164"/>
      <c r="J173" s="163">
        <f t="shared" si="20"/>
        <v>0</v>
      </c>
      <c r="K173" s="161" t="s">
        <v>0</v>
      </c>
      <c r="L173" s="32"/>
      <c r="M173" s="165" t="s">
        <v>0</v>
      </c>
      <c r="N173" s="166" t="s">
        <v>39</v>
      </c>
      <c r="O173" s="55"/>
      <c r="P173" s="167">
        <f t="shared" si="21"/>
        <v>0</v>
      </c>
      <c r="Q173" s="167">
        <v>0</v>
      </c>
      <c r="R173" s="167">
        <f t="shared" si="22"/>
        <v>0</v>
      </c>
      <c r="S173" s="167">
        <v>0</v>
      </c>
      <c r="T173" s="168">
        <f t="shared" si="23"/>
        <v>0</v>
      </c>
      <c r="AR173" s="169" t="s">
        <v>229</v>
      </c>
      <c r="AT173" s="169" t="s">
        <v>224</v>
      </c>
      <c r="AU173" s="169" t="s">
        <v>88</v>
      </c>
      <c r="AY173" s="17" t="s">
        <v>222</v>
      </c>
      <c r="BE173" s="170">
        <f t="shared" si="24"/>
        <v>0</v>
      </c>
      <c r="BF173" s="170">
        <f t="shared" si="25"/>
        <v>0</v>
      </c>
      <c r="BG173" s="170">
        <f t="shared" si="26"/>
        <v>0</v>
      </c>
      <c r="BH173" s="170">
        <f t="shared" si="27"/>
        <v>0</v>
      </c>
      <c r="BI173" s="170">
        <f t="shared" si="28"/>
        <v>0</v>
      </c>
      <c r="BJ173" s="17" t="s">
        <v>88</v>
      </c>
      <c r="BK173" s="171">
        <f t="shared" si="29"/>
        <v>0</v>
      </c>
      <c r="BL173" s="17" t="s">
        <v>229</v>
      </c>
      <c r="BM173" s="169" t="s">
        <v>594</v>
      </c>
    </row>
    <row r="174" spans="2:65" s="1" customFormat="1" ht="24" customHeight="1">
      <c r="B174" s="158"/>
      <c r="C174" s="159" t="s">
        <v>407</v>
      </c>
      <c r="D174" s="159" t="s">
        <v>224</v>
      </c>
      <c r="E174" s="160" t="s">
        <v>2412</v>
      </c>
      <c r="F174" s="161" t="s">
        <v>2413</v>
      </c>
      <c r="G174" s="162" t="s">
        <v>484</v>
      </c>
      <c r="H174" s="163">
        <v>12</v>
      </c>
      <c r="I174" s="164"/>
      <c r="J174" s="163">
        <f t="shared" si="20"/>
        <v>0</v>
      </c>
      <c r="K174" s="161" t="s">
        <v>0</v>
      </c>
      <c r="L174" s="32"/>
      <c r="M174" s="165" t="s">
        <v>0</v>
      </c>
      <c r="N174" s="166" t="s">
        <v>39</v>
      </c>
      <c r="O174" s="55"/>
      <c r="P174" s="167">
        <f t="shared" si="21"/>
        <v>0</v>
      </c>
      <c r="Q174" s="167">
        <v>0</v>
      </c>
      <c r="R174" s="167">
        <f t="shared" si="22"/>
        <v>0</v>
      </c>
      <c r="S174" s="167">
        <v>0</v>
      </c>
      <c r="T174" s="168">
        <f t="shared" si="23"/>
        <v>0</v>
      </c>
      <c r="AR174" s="169" t="s">
        <v>229</v>
      </c>
      <c r="AT174" s="169" t="s">
        <v>224</v>
      </c>
      <c r="AU174" s="169" t="s">
        <v>88</v>
      </c>
      <c r="AY174" s="17" t="s">
        <v>222</v>
      </c>
      <c r="BE174" s="170">
        <f t="shared" si="24"/>
        <v>0</v>
      </c>
      <c r="BF174" s="170">
        <f t="shared" si="25"/>
        <v>0</v>
      </c>
      <c r="BG174" s="170">
        <f t="shared" si="26"/>
        <v>0</v>
      </c>
      <c r="BH174" s="170">
        <f t="shared" si="27"/>
        <v>0</v>
      </c>
      <c r="BI174" s="170">
        <f t="shared" si="28"/>
        <v>0</v>
      </c>
      <c r="BJ174" s="17" t="s">
        <v>88</v>
      </c>
      <c r="BK174" s="171">
        <f t="shared" si="29"/>
        <v>0</v>
      </c>
      <c r="BL174" s="17" t="s">
        <v>229</v>
      </c>
      <c r="BM174" s="169" t="s">
        <v>605</v>
      </c>
    </row>
    <row r="175" spans="2:65" s="1" customFormat="1" ht="24" customHeight="1">
      <c r="B175" s="158"/>
      <c r="C175" s="159" t="s">
        <v>413</v>
      </c>
      <c r="D175" s="159" t="s">
        <v>224</v>
      </c>
      <c r="E175" s="160" t="s">
        <v>2414</v>
      </c>
      <c r="F175" s="161" t="s">
        <v>2415</v>
      </c>
      <c r="G175" s="162" t="s">
        <v>400</v>
      </c>
      <c r="H175" s="163">
        <v>1</v>
      </c>
      <c r="I175" s="164"/>
      <c r="J175" s="163">
        <f t="shared" si="20"/>
        <v>0</v>
      </c>
      <c r="K175" s="161" t="s">
        <v>0</v>
      </c>
      <c r="L175" s="32"/>
      <c r="M175" s="165" t="s">
        <v>0</v>
      </c>
      <c r="N175" s="166" t="s">
        <v>39</v>
      </c>
      <c r="O175" s="55"/>
      <c r="P175" s="167">
        <f t="shared" si="21"/>
        <v>0</v>
      </c>
      <c r="Q175" s="167">
        <v>0</v>
      </c>
      <c r="R175" s="167">
        <f t="shared" si="22"/>
        <v>0</v>
      </c>
      <c r="S175" s="167">
        <v>0</v>
      </c>
      <c r="T175" s="168">
        <f t="shared" si="23"/>
        <v>0</v>
      </c>
      <c r="AR175" s="169" t="s">
        <v>229</v>
      </c>
      <c r="AT175" s="169" t="s">
        <v>224</v>
      </c>
      <c r="AU175" s="169" t="s">
        <v>88</v>
      </c>
      <c r="AY175" s="17" t="s">
        <v>222</v>
      </c>
      <c r="BE175" s="170">
        <f t="shared" si="24"/>
        <v>0</v>
      </c>
      <c r="BF175" s="170">
        <f t="shared" si="25"/>
        <v>0</v>
      </c>
      <c r="BG175" s="170">
        <f t="shared" si="26"/>
        <v>0</v>
      </c>
      <c r="BH175" s="170">
        <f t="shared" si="27"/>
        <v>0</v>
      </c>
      <c r="BI175" s="170">
        <f t="shared" si="28"/>
        <v>0</v>
      </c>
      <c r="BJ175" s="17" t="s">
        <v>88</v>
      </c>
      <c r="BK175" s="171">
        <f t="shared" si="29"/>
        <v>0</v>
      </c>
      <c r="BL175" s="17" t="s">
        <v>229</v>
      </c>
      <c r="BM175" s="169" t="s">
        <v>615</v>
      </c>
    </row>
    <row r="176" spans="2:65" s="1" customFormat="1" ht="24" customHeight="1">
      <c r="B176" s="158"/>
      <c r="C176" s="159" t="s">
        <v>419</v>
      </c>
      <c r="D176" s="159" t="s">
        <v>224</v>
      </c>
      <c r="E176" s="160" t="s">
        <v>2416</v>
      </c>
      <c r="F176" s="161" t="s">
        <v>2417</v>
      </c>
      <c r="G176" s="162" t="s">
        <v>400</v>
      </c>
      <c r="H176" s="163">
        <v>4</v>
      </c>
      <c r="I176" s="164"/>
      <c r="J176" s="163">
        <f t="shared" si="20"/>
        <v>0</v>
      </c>
      <c r="K176" s="161" t="s">
        <v>0</v>
      </c>
      <c r="L176" s="32"/>
      <c r="M176" s="165" t="s">
        <v>0</v>
      </c>
      <c r="N176" s="166" t="s">
        <v>39</v>
      </c>
      <c r="O176" s="55"/>
      <c r="P176" s="167">
        <f t="shared" si="21"/>
        <v>0</v>
      </c>
      <c r="Q176" s="167">
        <v>0</v>
      </c>
      <c r="R176" s="167">
        <f t="shared" si="22"/>
        <v>0</v>
      </c>
      <c r="S176" s="167">
        <v>0</v>
      </c>
      <c r="T176" s="168">
        <f t="shared" si="23"/>
        <v>0</v>
      </c>
      <c r="AR176" s="169" t="s">
        <v>229</v>
      </c>
      <c r="AT176" s="169" t="s">
        <v>224</v>
      </c>
      <c r="AU176" s="169" t="s">
        <v>88</v>
      </c>
      <c r="AY176" s="17" t="s">
        <v>222</v>
      </c>
      <c r="BE176" s="170">
        <f t="shared" si="24"/>
        <v>0</v>
      </c>
      <c r="BF176" s="170">
        <f t="shared" si="25"/>
        <v>0</v>
      </c>
      <c r="BG176" s="170">
        <f t="shared" si="26"/>
        <v>0</v>
      </c>
      <c r="BH176" s="170">
        <f t="shared" si="27"/>
        <v>0</v>
      </c>
      <c r="BI176" s="170">
        <f t="shared" si="28"/>
        <v>0</v>
      </c>
      <c r="BJ176" s="17" t="s">
        <v>88</v>
      </c>
      <c r="BK176" s="171">
        <f t="shared" si="29"/>
        <v>0</v>
      </c>
      <c r="BL176" s="17" t="s">
        <v>229</v>
      </c>
      <c r="BM176" s="169" t="s">
        <v>637</v>
      </c>
    </row>
    <row r="177" spans="2:65" s="1" customFormat="1" ht="24" customHeight="1">
      <c r="B177" s="158"/>
      <c r="C177" s="159" t="s">
        <v>425</v>
      </c>
      <c r="D177" s="159" t="s">
        <v>224</v>
      </c>
      <c r="E177" s="160" t="s">
        <v>2418</v>
      </c>
      <c r="F177" s="161" t="s">
        <v>2419</v>
      </c>
      <c r="G177" s="162" t="s">
        <v>400</v>
      </c>
      <c r="H177" s="163">
        <v>2</v>
      </c>
      <c r="I177" s="164"/>
      <c r="J177" s="163">
        <f t="shared" si="20"/>
        <v>0</v>
      </c>
      <c r="K177" s="161" t="s">
        <v>0</v>
      </c>
      <c r="L177" s="32"/>
      <c r="M177" s="165" t="s">
        <v>0</v>
      </c>
      <c r="N177" s="166" t="s">
        <v>39</v>
      </c>
      <c r="O177" s="55"/>
      <c r="P177" s="167">
        <f t="shared" si="21"/>
        <v>0</v>
      </c>
      <c r="Q177" s="167">
        <v>0</v>
      </c>
      <c r="R177" s="167">
        <f t="shared" si="22"/>
        <v>0</v>
      </c>
      <c r="S177" s="167">
        <v>0</v>
      </c>
      <c r="T177" s="168">
        <f t="shared" si="23"/>
        <v>0</v>
      </c>
      <c r="AR177" s="169" t="s">
        <v>229</v>
      </c>
      <c r="AT177" s="169" t="s">
        <v>224</v>
      </c>
      <c r="AU177" s="169" t="s">
        <v>88</v>
      </c>
      <c r="AY177" s="17" t="s">
        <v>222</v>
      </c>
      <c r="BE177" s="170">
        <f t="shared" si="24"/>
        <v>0</v>
      </c>
      <c r="BF177" s="170">
        <f t="shared" si="25"/>
        <v>0</v>
      </c>
      <c r="BG177" s="170">
        <f t="shared" si="26"/>
        <v>0</v>
      </c>
      <c r="BH177" s="170">
        <f t="shared" si="27"/>
        <v>0</v>
      </c>
      <c r="BI177" s="170">
        <f t="shared" si="28"/>
        <v>0</v>
      </c>
      <c r="BJ177" s="17" t="s">
        <v>88</v>
      </c>
      <c r="BK177" s="171">
        <f t="shared" si="29"/>
        <v>0</v>
      </c>
      <c r="BL177" s="17" t="s">
        <v>229</v>
      </c>
      <c r="BM177" s="169" t="s">
        <v>648</v>
      </c>
    </row>
    <row r="178" spans="2:65" s="1" customFormat="1" ht="36" customHeight="1">
      <c r="B178" s="158"/>
      <c r="C178" s="159" t="s">
        <v>431</v>
      </c>
      <c r="D178" s="159" t="s">
        <v>224</v>
      </c>
      <c r="E178" s="160" t="s">
        <v>2420</v>
      </c>
      <c r="F178" s="161" t="s">
        <v>2421</v>
      </c>
      <c r="G178" s="162" t="s">
        <v>484</v>
      </c>
      <c r="H178" s="163">
        <v>7</v>
      </c>
      <c r="I178" s="164"/>
      <c r="J178" s="163">
        <f t="shared" si="20"/>
        <v>0</v>
      </c>
      <c r="K178" s="161" t="s">
        <v>0</v>
      </c>
      <c r="L178" s="32"/>
      <c r="M178" s="165" t="s">
        <v>0</v>
      </c>
      <c r="N178" s="166" t="s">
        <v>39</v>
      </c>
      <c r="O178" s="55"/>
      <c r="P178" s="167">
        <f t="shared" si="21"/>
        <v>0</v>
      </c>
      <c r="Q178" s="167">
        <v>0</v>
      </c>
      <c r="R178" s="167">
        <f t="shared" si="22"/>
        <v>0</v>
      </c>
      <c r="S178" s="167">
        <v>0</v>
      </c>
      <c r="T178" s="168">
        <f t="shared" si="23"/>
        <v>0</v>
      </c>
      <c r="AR178" s="169" t="s">
        <v>229</v>
      </c>
      <c r="AT178" s="169" t="s">
        <v>224</v>
      </c>
      <c r="AU178" s="169" t="s">
        <v>88</v>
      </c>
      <c r="AY178" s="17" t="s">
        <v>222</v>
      </c>
      <c r="BE178" s="170">
        <f t="shared" si="24"/>
        <v>0</v>
      </c>
      <c r="BF178" s="170">
        <f t="shared" si="25"/>
        <v>0</v>
      </c>
      <c r="BG178" s="170">
        <f t="shared" si="26"/>
        <v>0</v>
      </c>
      <c r="BH178" s="170">
        <f t="shared" si="27"/>
        <v>0</v>
      </c>
      <c r="BI178" s="170">
        <f t="shared" si="28"/>
        <v>0</v>
      </c>
      <c r="BJ178" s="17" t="s">
        <v>88</v>
      </c>
      <c r="BK178" s="171">
        <f t="shared" si="29"/>
        <v>0</v>
      </c>
      <c r="BL178" s="17" t="s">
        <v>229</v>
      </c>
      <c r="BM178" s="169" t="s">
        <v>657</v>
      </c>
    </row>
    <row r="179" spans="2:65" s="1" customFormat="1" ht="16.5" customHeight="1">
      <c r="B179" s="158"/>
      <c r="C179" s="159" t="s">
        <v>436</v>
      </c>
      <c r="D179" s="159" t="s">
        <v>224</v>
      </c>
      <c r="E179" s="160" t="s">
        <v>1282</v>
      </c>
      <c r="F179" s="161" t="s">
        <v>1283</v>
      </c>
      <c r="G179" s="162" t="s">
        <v>287</v>
      </c>
      <c r="H179" s="163">
        <v>34.99</v>
      </c>
      <c r="I179" s="164"/>
      <c r="J179" s="163">
        <f t="shared" si="20"/>
        <v>0</v>
      </c>
      <c r="K179" s="161" t="s">
        <v>0</v>
      </c>
      <c r="L179" s="32"/>
      <c r="M179" s="165" t="s">
        <v>0</v>
      </c>
      <c r="N179" s="166" t="s">
        <v>39</v>
      </c>
      <c r="O179" s="55"/>
      <c r="P179" s="167">
        <f t="shared" si="21"/>
        <v>0</v>
      </c>
      <c r="Q179" s="167">
        <v>0</v>
      </c>
      <c r="R179" s="167">
        <f t="shared" si="22"/>
        <v>0</v>
      </c>
      <c r="S179" s="167">
        <v>0</v>
      </c>
      <c r="T179" s="168">
        <f t="shared" si="23"/>
        <v>0</v>
      </c>
      <c r="AR179" s="169" t="s">
        <v>229</v>
      </c>
      <c r="AT179" s="169" t="s">
        <v>224</v>
      </c>
      <c r="AU179" s="169" t="s">
        <v>88</v>
      </c>
      <c r="AY179" s="17" t="s">
        <v>222</v>
      </c>
      <c r="BE179" s="170">
        <f t="shared" si="24"/>
        <v>0</v>
      </c>
      <c r="BF179" s="170">
        <f t="shared" si="25"/>
        <v>0</v>
      </c>
      <c r="BG179" s="170">
        <f t="shared" si="26"/>
        <v>0</v>
      </c>
      <c r="BH179" s="170">
        <f t="shared" si="27"/>
        <v>0</v>
      </c>
      <c r="BI179" s="170">
        <f t="shared" si="28"/>
        <v>0</v>
      </c>
      <c r="BJ179" s="17" t="s">
        <v>88</v>
      </c>
      <c r="BK179" s="171">
        <f t="shared" si="29"/>
        <v>0</v>
      </c>
      <c r="BL179" s="17" t="s">
        <v>229</v>
      </c>
      <c r="BM179" s="169" t="s">
        <v>665</v>
      </c>
    </row>
    <row r="180" spans="2:65" s="1" customFormat="1" ht="24" customHeight="1">
      <c r="B180" s="158"/>
      <c r="C180" s="159" t="s">
        <v>441</v>
      </c>
      <c r="D180" s="159" t="s">
        <v>224</v>
      </c>
      <c r="E180" s="160" t="s">
        <v>1286</v>
      </c>
      <c r="F180" s="161" t="s">
        <v>2422</v>
      </c>
      <c r="G180" s="162" t="s">
        <v>287</v>
      </c>
      <c r="H180" s="163">
        <v>310.79700000000003</v>
      </c>
      <c r="I180" s="164"/>
      <c r="J180" s="163">
        <f t="shared" si="20"/>
        <v>0</v>
      </c>
      <c r="K180" s="161" t="s">
        <v>0</v>
      </c>
      <c r="L180" s="32"/>
      <c r="M180" s="165" t="s">
        <v>0</v>
      </c>
      <c r="N180" s="166" t="s">
        <v>39</v>
      </c>
      <c r="O180" s="55"/>
      <c r="P180" s="167">
        <f t="shared" si="21"/>
        <v>0</v>
      </c>
      <c r="Q180" s="167">
        <v>0</v>
      </c>
      <c r="R180" s="167">
        <f t="shared" si="22"/>
        <v>0</v>
      </c>
      <c r="S180" s="167">
        <v>0</v>
      </c>
      <c r="T180" s="168">
        <f t="shared" si="23"/>
        <v>0</v>
      </c>
      <c r="AR180" s="169" t="s">
        <v>229</v>
      </c>
      <c r="AT180" s="169" t="s">
        <v>224</v>
      </c>
      <c r="AU180" s="169" t="s">
        <v>88</v>
      </c>
      <c r="AY180" s="17" t="s">
        <v>222</v>
      </c>
      <c r="BE180" s="170">
        <f t="shared" si="24"/>
        <v>0</v>
      </c>
      <c r="BF180" s="170">
        <f t="shared" si="25"/>
        <v>0</v>
      </c>
      <c r="BG180" s="170">
        <f t="shared" si="26"/>
        <v>0</v>
      </c>
      <c r="BH180" s="170">
        <f t="shared" si="27"/>
        <v>0</v>
      </c>
      <c r="BI180" s="170">
        <f t="shared" si="28"/>
        <v>0</v>
      </c>
      <c r="BJ180" s="17" t="s">
        <v>88</v>
      </c>
      <c r="BK180" s="171">
        <f t="shared" si="29"/>
        <v>0</v>
      </c>
      <c r="BL180" s="17" t="s">
        <v>229</v>
      </c>
      <c r="BM180" s="169" t="s">
        <v>684</v>
      </c>
    </row>
    <row r="181" spans="2:65" s="1" customFormat="1" ht="24" customHeight="1">
      <c r="B181" s="158"/>
      <c r="C181" s="159" t="s">
        <v>447</v>
      </c>
      <c r="D181" s="159" t="s">
        <v>224</v>
      </c>
      <c r="E181" s="160" t="s">
        <v>1291</v>
      </c>
      <c r="F181" s="161" t="s">
        <v>1292</v>
      </c>
      <c r="G181" s="162" t="s">
        <v>287</v>
      </c>
      <c r="H181" s="163">
        <v>34.99</v>
      </c>
      <c r="I181" s="164"/>
      <c r="J181" s="163">
        <f t="shared" si="20"/>
        <v>0</v>
      </c>
      <c r="K181" s="161" t="s">
        <v>0</v>
      </c>
      <c r="L181" s="32"/>
      <c r="M181" s="165" t="s">
        <v>0</v>
      </c>
      <c r="N181" s="166" t="s">
        <v>39</v>
      </c>
      <c r="O181" s="55"/>
      <c r="P181" s="167">
        <f t="shared" si="21"/>
        <v>0</v>
      </c>
      <c r="Q181" s="167">
        <v>0</v>
      </c>
      <c r="R181" s="167">
        <f t="shared" si="22"/>
        <v>0</v>
      </c>
      <c r="S181" s="167">
        <v>0</v>
      </c>
      <c r="T181" s="168">
        <f t="shared" si="23"/>
        <v>0</v>
      </c>
      <c r="AR181" s="169" t="s">
        <v>229</v>
      </c>
      <c r="AT181" s="169" t="s">
        <v>224</v>
      </c>
      <c r="AU181" s="169" t="s">
        <v>88</v>
      </c>
      <c r="AY181" s="17" t="s">
        <v>222</v>
      </c>
      <c r="BE181" s="170">
        <f t="shared" si="24"/>
        <v>0</v>
      </c>
      <c r="BF181" s="170">
        <f t="shared" si="25"/>
        <v>0</v>
      </c>
      <c r="BG181" s="170">
        <f t="shared" si="26"/>
        <v>0</v>
      </c>
      <c r="BH181" s="170">
        <f t="shared" si="27"/>
        <v>0</v>
      </c>
      <c r="BI181" s="170">
        <f t="shared" si="28"/>
        <v>0</v>
      </c>
      <c r="BJ181" s="17" t="s">
        <v>88</v>
      </c>
      <c r="BK181" s="171">
        <f t="shared" si="29"/>
        <v>0</v>
      </c>
      <c r="BL181" s="17" t="s">
        <v>229</v>
      </c>
      <c r="BM181" s="169" t="s">
        <v>713</v>
      </c>
    </row>
    <row r="182" spans="2:65" s="1" customFormat="1" ht="24" customHeight="1">
      <c r="B182" s="158"/>
      <c r="C182" s="159" t="s">
        <v>455</v>
      </c>
      <c r="D182" s="159" t="s">
        <v>224</v>
      </c>
      <c r="E182" s="160" t="s">
        <v>1300</v>
      </c>
      <c r="F182" s="161" t="s">
        <v>1301</v>
      </c>
      <c r="G182" s="162" t="s">
        <v>287</v>
      </c>
      <c r="H182" s="163">
        <v>34.99</v>
      </c>
      <c r="I182" s="164"/>
      <c r="J182" s="163">
        <f t="shared" si="20"/>
        <v>0</v>
      </c>
      <c r="K182" s="161" t="s">
        <v>0</v>
      </c>
      <c r="L182" s="32"/>
      <c r="M182" s="165" t="s">
        <v>0</v>
      </c>
      <c r="N182" s="166" t="s">
        <v>39</v>
      </c>
      <c r="O182" s="55"/>
      <c r="P182" s="167">
        <f t="shared" si="21"/>
        <v>0</v>
      </c>
      <c r="Q182" s="167">
        <v>0</v>
      </c>
      <c r="R182" s="167">
        <f t="shared" si="22"/>
        <v>0</v>
      </c>
      <c r="S182" s="167">
        <v>0</v>
      </c>
      <c r="T182" s="168">
        <f t="shared" si="23"/>
        <v>0</v>
      </c>
      <c r="AR182" s="169" t="s">
        <v>229</v>
      </c>
      <c r="AT182" s="169" t="s">
        <v>224</v>
      </c>
      <c r="AU182" s="169" t="s">
        <v>88</v>
      </c>
      <c r="AY182" s="17" t="s">
        <v>222</v>
      </c>
      <c r="BE182" s="170">
        <f t="shared" si="24"/>
        <v>0</v>
      </c>
      <c r="BF182" s="170">
        <f t="shared" si="25"/>
        <v>0</v>
      </c>
      <c r="BG182" s="170">
        <f t="shared" si="26"/>
        <v>0</v>
      </c>
      <c r="BH182" s="170">
        <f t="shared" si="27"/>
        <v>0</v>
      </c>
      <c r="BI182" s="170">
        <f t="shared" si="28"/>
        <v>0</v>
      </c>
      <c r="BJ182" s="17" t="s">
        <v>88</v>
      </c>
      <c r="BK182" s="171">
        <f t="shared" si="29"/>
        <v>0</v>
      </c>
      <c r="BL182" s="17" t="s">
        <v>229</v>
      </c>
      <c r="BM182" s="169" t="s">
        <v>730</v>
      </c>
    </row>
    <row r="183" spans="2:65" s="11" customFormat="1" ht="22.9" customHeight="1">
      <c r="B183" s="145"/>
      <c r="D183" s="146" t="s">
        <v>72</v>
      </c>
      <c r="E183" s="156" t="s">
        <v>877</v>
      </c>
      <c r="F183" s="156" t="s">
        <v>1303</v>
      </c>
      <c r="I183" s="148"/>
      <c r="J183" s="157">
        <f>BK183</f>
        <v>0</v>
      </c>
      <c r="L183" s="145"/>
      <c r="M183" s="150"/>
      <c r="N183" s="151"/>
      <c r="O183" s="151"/>
      <c r="P183" s="152">
        <f>P184</f>
        <v>0</v>
      </c>
      <c r="Q183" s="151"/>
      <c r="R183" s="152">
        <f>R184</f>
        <v>0</v>
      </c>
      <c r="S183" s="151"/>
      <c r="T183" s="153">
        <f>T184</f>
        <v>0</v>
      </c>
      <c r="AR183" s="146" t="s">
        <v>81</v>
      </c>
      <c r="AT183" s="154" t="s">
        <v>72</v>
      </c>
      <c r="AU183" s="154" t="s">
        <v>81</v>
      </c>
      <c r="AY183" s="146" t="s">
        <v>222</v>
      </c>
      <c r="BK183" s="155">
        <f>BK184</f>
        <v>0</v>
      </c>
    </row>
    <row r="184" spans="2:65" s="1" customFormat="1" ht="24" customHeight="1">
      <c r="B184" s="158"/>
      <c r="C184" s="159" t="s">
        <v>459</v>
      </c>
      <c r="D184" s="159" t="s">
        <v>224</v>
      </c>
      <c r="E184" s="160" t="s">
        <v>2423</v>
      </c>
      <c r="F184" s="161" t="s">
        <v>2424</v>
      </c>
      <c r="G184" s="162" t="s">
        <v>287</v>
      </c>
      <c r="H184" s="163">
        <v>23.298999999999999</v>
      </c>
      <c r="I184" s="164"/>
      <c r="J184" s="163">
        <f>ROUND(I184*H184,3)</f>
        <v>0</v>
      </c>
      <c r="K184" s="161" t="s">
        <v>0</v>
      </c>
      <c r="L184" s="32"/>
      <c r="M184" s="165" t="s">
        <v>0</v>
      </c>
      <c r="N184" s="166" t="s">
        <v>39</v>
      </c>
      <c r="O184" s="55"/>
      <c r="P184" s="167">
        <f>O184*H184</f>
        <v>0</v>
      </c>
      <c r="Q184" s="167">
        <v>0</v>
      </c>
      <c r="R184" s="167">
        <f>Q184*H184</f>
        <v>0</v>
      </c>
      <c r="S184" s="167">
        <v>0</v>
      </c>
      <c r="T184" s="168">
        <f>S184*H184</f>
        <v>0</v>
      </c>
      <c r="AR184" s="169" t="s">
        <v>229</v>
      </c>
      <c r="AT184" s="169" t="s">
        <v>224</v>
      </c>
      <c r="AU184" s="169" t="s">
        <v>88</v>
      </c>
      <c r="AY184" s="17" t="s">
        <v>222</v>
      </c>
      <c r="BE184" s="170">
        <f>IF(N184="základná",J184,0)</f>
        <v>0</v>
      </c>
      <c r="BF184" s="170">
        <f>IF(N184="znížená",J184,0)</f>
        <v>0</v>
      </c>
      <c r="BG184" s="170">
        <f>IF(N184="zákl. prenesená",J184,0)</f>
        <v>0</v>
      </c>
      <c r="BH184" s="170">
        <f>IF(N184="zníž. prenesená",J184,0)</f>
        <v>0</v>
      </c>
      <c r="BI184" s="170">
        <f>IF(N184="nulová",J184,0)</f>
        <v>0</v>
      </c>
      <c r="BJ184" s="17" t="s">
        <v>88</v>
      </c>
      <c r="BK184" s="171">
        <f>ROUND(I184*H184,3)</f>
        <v>0</v>
      </c>
      <c r="BL184" s="17" t="s">
        <v>229</v>
      </c>
      <c r="BM184" s="169" t="s">
        <v>749</v>
      </c>
    </row>
    <row r="185" spans="2:65" s="11" customFormat="1" ht="25.9" customHeight="1">
      <c r="B185" s="145"/>
      <c r="D185" s="146" t="s">
        <v>72</v>
      </c>
      <c r="E185" s="147" t="s">
        <v>1308</v>
      </c>
      <c r="F185" s="147" t="s">
        <v>1309</v>
      </c>
      <c r="I185" s="148"/>
      <c r="J185" s="149">
        <f>BK185</f>
        <v>0</v>
      </c>
      <c r="L185" s="145"/>
      <c r="M185" s="150"/>
      <c r="N185" s="151"/>
      <c r="O185" s="151"/>
      <c r="P185" s="152">
        <f>P186+P190+P195+P205+P232+P256+P282+P286</f>
        <v>0</v>
      </c>
      <c r="Q185" s="151"/>
      <c r="R185" s="152">
        <f>R186+R190+R195+R205+R232+R256+R282+R286</f>
        <v>0.60711999999999999</v>
      </c>
      <c r="S185" s="151"/>
      <c r="T185" s="153">
        <f>T186+T190+T195+T205+T232+T256+T282+T286</f>
        <v>0</v>
      </c>
      <c r="AR185" s="146" t="s">
        <v>88</v>
      </c>
      <c r="AT185" s="154" t="s">
        <v>72</v>
      </c>
      <c r="AU185" s="154" t="s">
        <v>73</v>
      </c>
      <c r="AY185" s="146" t="s">
        <v>222</v>
      </c>
      <c r="BK185" s="155">
        <f>BK186+BK190+BK195+BK205+BK232+BK256+BK282+BK286</f>
        <v>0</v>
      </c>
    </row>
    <row r="186" spans="2:65" s="11" customFormat="1" ht="22.9" customHeight="1">
      <c r="B186" s="145"/>
      <c r="D186" s="146" t="s">
        <v>72</v>
      </c>
      <c r="E186" s="156" t="s">
        <v>1310</v>
      </c>
      <c r="F186" s="156" t="s">
        <v>1311</v>
      </c>
      <c r="I186" s="148"/>
      <c r="J186" s="157">
        <f>BK186</f>
        <v>0</v>
      </c>
      <c r="L186" s="145"/>
      <c r="M186" s="150"/>
      <c r="N186" s="151"/>
      <c r="O186" s="151"/>
      <c r="P186" s="152">
        <f>SUM(P187:P189)</f>
        <v>0</v>
      </c>
      <c r="Q186" s="151"/>
      <c r="R186" s="152">
        <f>SUM(R187:R189)</f>
        <v>3.1199999999999999E-2</v>
      </c>
      <c r="S186" s="151"/>
      <c r="T186" s="153">
        <f>SUM(T187:T189)</f>
        <v>0</v>
      </c>
      <c r="AR186" s="146" t="s">
        <v>88</v>
      </c>
      <c r="AT186" s="154" t="s">
        <v>72</v>
      </c>
      <c r="AU186" s="154" t="s">
        <v>81</v>
      </c>
      <c r="AY186" s="146" t="s">
        <v>222</v>
      </c>
      <c r="BK186" s="155">
        <f>SUM(BK187:BK189)</f>
        <v>0</v>
      </c>
    </row>
    <row r="187" spans="2:65" s="1" customFormat="1" ht="36" customHeight="1">
      <c r="B187" s="158"/>
      <c r="C187" s="159" t="s">
        <v>464</v>
      </c>
      <c r="D187" s="159" t="s">
        <v>224</v>
      </c>
      <c r="E187" s="160" t="s">
        <v>2425</v>
      </c>
      <c r="F187" s="161" t="s">
        <v>2426</v>
      </c>
      <c r="G187" s="162" t="s">
        <v>227</v>
      </c>
      <c r="H187" s="163">
        <v>15</v>
      </c>
      <c r="I187" s="164"/>
      <c r="J187" s="163">
        <f>ROUND(I187*H187,3)</f>
        <v>0</v>
      </c>
      <c r="K187" s="161" t="s">
        <v>0</v>
      </c>
      <c r="L187" s="32"/>
      <c r="M187" s="165" t="s">
        <v>0</v>
      </c>
      <c r="N187" s="166" t="s">
        <v>39</v>
      </c>
      <c r="O187" s="55"/>
      <c r="P187" s="167">
        <f>O187*H187</f>
        <v>0</v>
      </c>
      <c r="Q187" s="167">
        <v>8.0000000000000007E-5</v>
      </c>
      <c r="R187" s="167">
        <f>Q187*H187</f>
        <v>1.2000000000000001E-3</v>
      </c>
      <c r="S187" s="167">
        <v>0</v>
      </c>
      <c r="T187" s="168">
        <f>S187*H187</f>
        <v>0</v>
      </c>
      <c r="AR187" s="169" t="s">
        <v>312</v>
      </c>
      <c r="AT187" s="169" t="s">
        <v>224</v>
      </c>
      <c r="AU187" s="169" t="s">
        <v>88</v>
      </c>
      <c r="AY187" s="17" t="s">
        <v>222</v>
      </c>
      <c r="BE187" s="170">
        <f>IF(N187="základná",J187,0)</f>
        <v>0</v>
      </c>
      <c r="BF187" s="170">
        <f>IF(N187="znížená",J187,0)</f>
        <v>0</v>
      </c>
      <c r="BG187" s="170">
        <f>IF(N187="zákl. prenesená",J187,0)</f>
        <v>0</v>
      </c>
      <c r="BH187" s="170">
        <f>IF(N187="zníž. prenesená",J187,0)</f>
        <v>0</v>
      </c>
      <c r="BI187" s="170">
        <f>IF(N187="nulová",J187,0)</f>
        <v>0</v>
      </c>
      <c r="BJ187" s="17" t="s">
        <v>88</v>
      </c>
      <c r="BK187" s="171">
        <f>ROUND(I187*H187,3)</f>
        <v>0</v>
      </c>
      <c r="BL187" s="17" t="s">
        <v>312</v>
      </c>
      <c r="BM187" s="169" t="s">
        <v>767</v>
      </c>
    </row>
    <row r="188" spans="2:65" s="1" customFormat="1" ht="36" customHeight="1">
      <c r="B188" s="158"/>
      <c r="C188" s="196" t="s">
        <v>469</v>
      </c>
      <c r="D188" s="196" t="s">
        <v>301</v>
      </c>
      <c r="E188" s="197" t="s">
        <v>2427</v>
      </c>
      <c r="F188" s="198" t="s">
        <v>2428</v>
      </c>
      <c r="G188" s="199" t="s">
        <v>227</v>
      </c>
      <c r="H188" s="200">
        <v>15</v>
      </c>
      <c r="I188" s="201"/>
      <c r="J188" s="200">
        <f>ROUND(I188*H188,3)</f>
        <v>0</v>
      </c>
      <c r="K188" s="198" t="s">
        <v>0</v>
      </c>
      <c r="L188" s="202"/>
      <c r="M188" s="203" t="s">
        <v>0</v>
      </c>
      <c r="N188" s="204" t="s">
        <v>39</v>
      </c>
      <c r="O188" s="55"/>
      <c r="P188" s="167">
        <f>O188*H188</f>
        <v>0</v>
      </c>
      <c r="Q188" s="167">
        <v>2E-3</v>
      </c>
      <c r="R188" s="167">
        <f>Q188*H188</f>
        <v>0.03</v>
      </c>
      <c r="S188" s="167">
        <v>0</v>
      </c>
      <c r="T188" s="168">
        <f>S188*H188</f>
        <v>0</v>
      </c>
      <c r="AR188" s="169" t="s">
        <v>407</v>
      </c>
      <c r="AT188" s="169" t="s">
        <v>301</v>
      </c>
      <c r="AU188" s="169" t="s">
        <v>88</v>
      </c>
      <c r="AY188" s="17" t="s">
        <v>222</v>
      </c>
      <c r="BE188" s="170">
        <f>IF(N188="základná",J188,0)</f>
        <v>0</v>
      </c>
      <c r="BF188" s="170">
        <f>IF(N188="znížená",J188,0)</f>
        <v>0</v>
      </c>
      <c r="BG188" s="170">
        <f>IF(N188="zákl. prenesená",J188,0)</f>
        <v>0</v>
      </c>
      <c r="BH188" s="170">
        <f>IF(N188="zníž. prenesená",J188,0)</f>
        <v>0</v>
      </c>
      <c r="BI188" s="170">
        <f>IF(N188="nulová",J188,0)</f>
        <v>0</v>
      </c>
      <c r="BJ188" s="17" t="s">
        <v>88</v>
      </c>
      <c r="BK188" s="171">
        <f>ROUND(I188*H188,3)</f>
        <v>0</v>
      </c>
      <c r="BL188" s="17" t="s">
        <v>312</v>
      </c>
      <c r="BM188" s="169" t="s">
        <v>775</v>
      </c>
    </row>
    <row r="189" spans="2:65" s="1" customFormat="1" ht="24" customHeight="1">
      <c r="B189" s="158"/>
      <c r="C189" s="159" t="s">
        <v>474</v>
      </c>
      <c r="D189" s="159" t="s">
        <v>224</v>
      </c>
      <c r="E189" s="160" t="s">
        <v>1359</v>
      </c>
      <c r="F189" s="161" t="s">
        <v>1360</v>
      </c>
      <c r="G189" s="162" t="s">
        <v>1361</v>
      </c>
      <c r="H189" s="164"/>
      <c r="I189" s="164"/>
      <c r="J189" s="163">
        <f>ROUND(I189*H189,3)</f>
        <v>0</v>
      </c>
      <c r="K189" s="161" t="s">
        <v>0</v>
      </c>
      <c r="L189" s="32"/>
      <c r="M189" s="165" t="s">
        <v>0</v>
      </c>
      <c r="N189" s="166" t="s">
        <v>39</v>
      </c>
      <c r="O189" s="55"/>
      <c r="P189" s="167">
        <f>O189*H189</f>
        <v>0</v>
      </c>
      <c r="Q189" s="167">
        <v>0</v>
      </c>
      <c r="R189" s="167">
        <f>Q189*H189</f>
        <v>0</v>
      </c>
      <c r="S189" s="167">
        <v>0</v>
      </c>
      <c r="T189" s="168">
        <f>S189*H189</f>
        <v>0</v>
      </c>
      <c r="AR189" s="169" t="s">
        <v>312</v>
      </c>
      <c r="AT189" s="169" t="s">
        <v>224</v>
      </c>
      <c r="AU189" s="169" t="s">
        <v>88</v>
      </c>
      <c r="AY189" s="17" t="s">
        <v>222</v>
      </c>
      <c r="BE189" s="170">
        <f>IF(N189="základná",J189,0)</f>
        <v>0</v>
      </c>
      <c r="BF189" s="170">
        <f>IF(N189="znížená",J189,0)</f>
        <v>0</v>
      </c>
      <c r="BG189" s="170">
        <f>IF(N189="zákl. prenesená",J189,0)</f>
        <v>0</v>
      </c>
      <c r="BH189" s="170">
        <f>IF(N189="zníž. prenesená",J189,0)</f>
        <v>0</v>
      </c>
      <c r="BI189" s="170">
        <f>IF(N189="nulová",J189,0)</f>
        <v>0</v>
      </c>
      <c r="BJ189" s="17" t="s">
        <v>88</v>
      </c>
      <c r="BK189" s="171">
        <f>ROUND(I189*H189,3)</f>
        <v>0</v>
      </c>
      <c r="BL189" s="17" t="s">
        <v>312</v>
      </c>
      <c r="BM189" s="169" t="s">
        <v>785</v>
      </c>
    </row>
    <row r="190" spans="2:65" s="11" customFormat="1" ht="22.9" customHeight="1">
      <c r="B190" s="145"/>
      <c r="D190" s="146" t="s">
        <v>72</v>
      </c>
      <c r="E190" s="156" t="s">
        <v>1363</v>
      </c>
      <c r="F190" s="156" t="s">
        <v>2429</v>
      </c>
      <c r="I190" s="148"/>
      <c r="J190" s="157">
        <f>BK190</f>
        <v>0</v>
      </c>
      <c r="L190" s="145"/>
      <c r="M190" s="150"/>
      <c r="N190" s="151"/>
      <c r="O190" s="151"/>
      <c r="P190" s="152">
        <f>SUM(P191:P194)</f>
        <v>0</v>
      </c>
      <c r="Q190" s="151"/>
      <c r="R190" s="152">
        <f>SUM(R191:R194)</f>
        <v>6.9200000000000008E-3</v>
      </c>
      <c r="S190" s="151"/>
      <c r="T190" s="153">
        <f>SUM(T191:T194)</f>
        <v>0</v>
      </c>
      <c r="AR190" s="146" t="s">
        <v>88</v>
      </c>
      <c r="AT190" s="154" t="s">
        <v>72</v>
      </c>
      <c r="AU190" s="154" t="s">
        <v>81</v>
      </c>
      <c r="AY190" s="146" t="s">
        <v>222</v>
      </c>
      <c r="BK190" s="155">
        <f>SUM(BK191:BK194)</f>
        <v>0</v>
      </c>
    </row>
    <row r="191" spans="2:65" s="1" customFormat="1" ht="24" customHeight="1">
      <c r="B191" s="158"/>
      <c r="C191" s="159" t="s">
        <v>299</v>
      </c>
      <c r="D191" s="159" t="s">
        <v>224</v>
      </c>
      <c r="E191" s="160" t="s">
        <v>2430</v>
      </c>
      <c r="F191" s="161" t="s">
        <v>2431</v>
      </c>
      <c r="G191" s="162" t="s">
        <v>227</v>
      </c>
      <c r="H191" s="163">
        <v>2</v>
      </c>
      <c r="I191" s="164"/>
      <c r="J191" s="163">
        <f>ROUND(I191*H191,3)</f>
        <v>0</v>
      </c>
      <c r="K191" s="161" t="s">
        <v>0</v>
      </c>
      <c r="L191" s="32"/>
      <c r="M191" s="165" t="s">
        <v>0</v>
      </c>
      <c r="N191" s="166" t="s">
        <v>39</v>
      </c>
      <c r="O191" s="55"/>
      <c r="P191" s="167">
        <f>O191*H191</f>
        <v>0</v>
      </c>
      <c r="Q191" s="167">
        <v>0</v>
      </c>
      <c r="R191" s="167">
        <f>Q191*H191</f>
        <v>0</v>
      </c>
      <c r="S191" s="167">
        <v>0</v>
      </c>
      <c r="T191" s="168">
        <f>S191*H191</f>
        <v>0</v>
      </c>
      <c r="AR191" s="169" t="s">
        <v>312</v>
      </c>
      <c r="AT191" s="169" t="s">
        <v>224</v>
      </c>
      <c r="AU191" s="169" t="s">
        <v>88</v>
      </c>
      <c r="AY191" s="17" t="s">
        <v>222</v>
      </c>
      <c r="BE191" s="170">
        <f>IF(N191="základná",J191,0)</f>
        <v>0</v>
      </c>
      <c r="BF191" s="170">
        <f>IF(N191="znížená",J191,0)</f>
        <v>0</v>
      </c>
      <c r="BG191" s="170">
        <f>IF(N191="zákl. prenesená",J191,0)</f>
        <v>0</v>
      </c>
      <c r="BH191" s="170">
        <f>IF(N191="zníž. prenesená",J191,0)</f>
        <v>0</v>
      </c>
      <c r="BI191" s="170">
        <f>IF(N191="nulová",J191,0)</f>
        <v>0</v>
      </c>
      <c r="BJ191" s="17" t="s">
        <v>88</v>
      </c>
      <c r="BK191" s="171">
        <f>ROUND(I191*H191,3)</f>
        <v>0</v>
      </c>
      <c r="BL191" s="17" t="s">
        <v>312</v>
      </c>
      <c r="BM191" s="169" t="s">
        <v>800</v>
      </c>
    </row>
    <row r="192" spans="2:65" s="1" customFormat="1" ht="36" customHeight="1">
      <c r="B192" s="158"/>
      <c r="C192" s="159" t="s">
        <v>492</v>
      </c>
      <c r="D192" s="159" t="s">
        <v>224</v>
      </c>
      <c r="E192" s="160" t="s">
        <v>2432</v>
      </c>
      <c r="F192" s="161" t="s">
        <v>2433</v>
      </c>
      <c r="G192" s="162" t="s">
        <v>400</v>
      </c>
      <c r="H192" s="163">
        <v>2</v>
      </c>
      <c r="I192" s="164"/>
      <c r="J192" s="163">
        <f>ROUND(I192*H192,3)</f>
        <v>0</v>
      </c>
      <c r="K192" s="161" t="s">
        <v>0</v>
      </c>
      <c r="L192" s="32"/>
      <c r="M192" s="165" t="s">
        <v>0</v>
      </c>
      <c r="N192" s="166" t="s">
        <v>39</v>
      </c>
      <c r="O192" s="55"/>
      <c r="P192" s="167">
        <f>O192*H192</f>
        <v>0</v>
      </c>
      <c r="Q192" s="167">
        <v>0</v>
      </c>
      <c r="R192" s="167">
        <f>Q192*H192</f>
        <v>0</v>
      </c>
      <c r="S192" s="167">
        <v>0</v>
      </c>
      <c r="T192" s="168">
        <f>S192*H192</f>
        <v>0</v>
      </c>
      <c r="AR192" s="169" t="s">
        <v>312</v>
      </c>
      <c r="AT192" s="169" t="s">
        <v>224</v>
      </c>
      <c r="AU192" s="169" t="s">
        <v>88</v>
      </c>
      <c r="AY192" s="17" t="s">
        <v>222</v>
      </c>
      <c r="BE192" s="170">
        <f>IF(N192="základná",J192,0)</f>
        <v>0</v>
      </c>
      <c r="BF192" s="170">
        <f>IF(N192="znížená",J192,0)</f>
        <v>0</v>
      </c>
      <c r="BG192" s="170">
        <f>IF(N192="zákl. prenesená",J192,0)</f>
        <v>0</v>
      </c>
      <c r="BH192" s="170">
        <f>IF(N192="zníž. prenesená",J192,0)</f>
        <v>0</v>
      </c>
      <c r="BI192" s="170">
        <f>IF(N192="nulová",J192,0)</f>
        <v>0</v>
      </c>
      <c r="BJ192" s="17" t="s">
        <v>88</v>
      </c>
      <c r="BK192" s="171">
        <f>ROUND(I192*H192,3)</f>
        <v>0</v>
      </c>
      <c r="BL192" s="17" t="s">
        <v>312</v>
      </c>
      <c r="BM192" s="169" t="s">
        <v>813</v>
      </c>
    </row>
    <row r="193" spans="2:65" s="1" customFormat="1" ht="36" customHeight="1">
      <c r="B193" s="158"/>
      <c r="C193" s="159" t="s">
        <v>500</v>
      </c>
      <c r="D193" s="159" t="s">
        <v>224</v>
      </c>
      <c r="E193" s="160" t="s">
        <v>2434</v>
      </c>
      <c r="F193" s="161" t="s">
        <v>2435</v>
      </c>
      <c r="G193" s="162" t="s">
        <v>227</v>
      </c>
      <c r="H193" s="163">
        <v>2</v>
      </c>
      <c r="I193" s="164"/>
      <c r="J193" s="163">
        <f>ROUND(I193*H193,3)</f>
        <v>0</v>
      </c>
      <c r="K193" s="161" t="s">
        <v>0</v>
      </c>
      <c r="L193" s="32"/>
      <c r="M193" s="165" t="s">
        <v>0</v>
      </c>
      <c r="N193" s="166" t="s">
        <v>39</v>
      </c>
      <c r="O193" s="55"/>
      <c r="P193" s="167">
        <f>O193*H193</f>
        <v>0</v>
      </c>
      <c r="Q193" s="167">
        <v>7.1000000000000002E-4</v>
      </c>
      <c r="R193" s="167">
        <f>Q193*H193</f>
        <v>1.42E-3</v>
      </c>
      <c r="S193" s="167">
        <v>0</v>
      </c>
      <c r="T193" s="168">
        <f>S193*H193</f>
        <v>0</v>
      </c>
      <c r="AR193" s="169" t="s">
        <v>312</v>
      </c>
      <c r="AT193" s="169" t="s">
        <v>224</v>
      </c>
      <c r="AU193" s="169" t="s">
        <v>88</v>
      </c>
      <c r="AY193" s="17" t="s">
        <v>222</v>
      </c>
      <c r="BE193" s="170">
        <f>IF(N193="základná",J193,0)</f>
        <v>0</v>
      </c>
      <c r="BF193" s="170">
        <f>IF(N193="znížená",J193,0)</f>
        <v>0</v>
      </c>
      <c r="BG193" s="170">
        <f>IF(N193="zákl. prenesená",J193,0)</f>
        <v>0</v>
      </c>
      <c r="BH193" s="170">
        <f>IF(N193="zníž. prenesená",J193,0)</f>
        <v>0</v>
      </c>
      <c r="BI193" s="170">
        <f>IF(N193="nulová",J193,0)</f>
        <v>0</v>
      </c>
      <c r="BJ193" s="17" t="s">
        <v>88</v>
      </c>
      <c r="BK193" s="171">
        <f>ROUND(I193*H193,3)</f>
        <v>0</v>
      </c>
      <c r="BL193" s="17" t="s">
        <v>312</v>
      </c>
      <c r="BM193" s="169" t="s">
        <v>831</v>
      </c>
    </row>
    <row r="194" spans="2:65" s="1" customFormat="1" ht="36" customHeight="1">
      <c r="B194" s="158"/>
      <c r="C194" s="196" t="s">
        <v>505</v>
      </c>
      <c r="D194" s="196" t="s">
        <v>301</v>
      </c>
      <c r="E194" s="197" t="s">
        <v>2436</v>
      </c>
      <c r="F194" s="198" t="s">
        <v>2437</v>
      </c>
      <c r="G194" s="199" t="s">
        <v>227</v>
      </c>
      <c r="H194" s="200">
        <v>2.5</v>
      </c>
      <c r="I194" s="201"/>
      <c r="J194" s="200">
        <f>ROUND(I194*H194,3)</f>
        <v>0</v>
      </c>
      <c r="K194" s="198" t="s">
        <v>0</v>
      </c>
      <c r="L194" s="202"/>
      <c r="M194" s="203" t="s">
        <v>0</v>
      </c>
      <c r="N194" s="204" t="s">
        <v>39</v>
      </c>
      <c r="O194" s="55"/>
      <c r="P194" s="167">
        <f>O194*H194</f>
        <v>0</v>
      </c>
      <c r="Q194" s="167">
        <v>2.2000000000000001E-3</v>
      </c>
      <c r="R194" s="167">
        <f>Q194*H194</f>
        <v>5.5000000000000005E-3</v>
      </c>
      <c r="S194" s="167">
        <v>0</v>
      </c>
      <c r="T194" s="168">
        <f>S194*H194</f>
        <v>0</v>
      </c>
      <c r="AR194" s="169" t="s">
        <v>407</v>
      </c>
      <c r="AT194" s="169" t="s">
        <v>301</v>
      </c>
      <c r="AU194" s="169" t="s">
        <v>88</v>
      </c>
      <c r="AY194" s="17" t="s">
        <v>222</v>
      </c>
      <c r="BE194" s="170">
        <f>IF(N194="základná",J194,0)</f>
        <v>0</v>
      </c>
      <c r="BF194" s="170">
        <f>IF(N194="znížená",J194,0)</f>
        <v>0</v>
      </c>
      <c r="BG194" s="170">
        <f>IF(N194="zákl. prenesená",J194,0)</f>
        <v>0</v>
      </c>
      <c r="BH194" s="170">
        <f>IF(N194="zníž. prenesená",J194,0)</f>
        <v>0</v>
      </c>
      <c r="BI194" s="170">
        <f>IF(N194="nulová",J194,0)</f>
        <v>0</v>
      </c>
      <c r="BJ194" s="17" t="s">
        <v>88</v>
      </c>
      <c r="BK194" s="171">
        <f>ROUND(I194*H194,3)</f>
        <v>0</v>
      </c>
      <c r="BL194" s="17" t="s">
        <v>312</v>
      </c>
      <c r="BM194" s="169" t="s">
        <v>855</v>
      </c>
    </row>
    <row r="195" spans="2:65" s="11" customFormat="1" ht="22.9" customHeight="1">
      <c r="B195" s="145"/>
      <c r="D195" s="146" t="s">
        <v>72</v>
      </c>
      <c r="E195" s="156" t="s">
        <v>1461</v>
      </c>
      <c r="F195" s="156" t="s">
        <v>1462</v>
      </c>
      <c r="I195" s="148"/>
      <c r="J195" s="157">
        <f>BK195</f>
        <v>0</v>
      </c>
      <c r="L195" s="145"/>
      <c r="M195" s="150"/>
      <c r="N195" s="151"/>
      <c r="O195" s="151"/>
      <c r="P195" s="152">
        <f>SUM(P196:P204)</f>
        <v>0</v>
      </c>
      <c r="Q195" s="151"/>
      <c r="R195" s="152">
        <f>SUM(R196:R204)</f>
        <v>8.5870000000000002E-2</v>
      </c>
      <c r="S195" s="151"/>
      <c r="T195" s="153">
        <f>SUM(T196:T204)</f>
        <v>0</v>
      </c>
      <c r="AR195" s="146" t="s">
        <v>88</v>
      </c>
      <c r="AT195" s="154" t="s">
        <v>72</v>
      </c>
      <c r="AU195" s="154" t="s">
        <v>81</v>
      </c>
      <c r="AY195" s="146" t="s">
        <v>222</v>
      </c>
      <c r="BK195" s="155">
        <f>SUM(BK196:BK204)</f>
        <v>0</v>
      </c>
    </row>
    <row r="196" spans="2:65" s="1" customFormat="1" ht="24" customHeight="1">
      <c r="B196" s="158"/>
      <c r="C196" s="159" t="s">
        <v>512</v>
      </c>
      <c r="D196" s="159" t="s">
        <v>224</v>
      </c>
      <c r="E196" s="160" t="s">
        <v>2438</v>
      </c>
      <c r="F196" s="161" t="s">
        <v>2439</v>
      </c>
      <c r="G196" s="162" t="s">
        <v>227</v>
      </c>
      <c r="H196" s="163">
        <v>2</v>
      </c>
      <c r="I196" s="164"/>
      <c r="J196" s="163">
        <f t="shared" ref="J196:J204" si="30">ROUND(I196*H196,3)</f>
        <v>0</v>
      </c>
      <c r="K196" s="161" t="s">
        <v>0</v>
      </c>
      <c r="L196" s="32"/>
      <c r="M196" s="165" t="s">
        <v>0</v>
      </c>
      <c r="N196" s="166" t="s">
        <v>39</v>
      </c>
      <c r="O196" s="55"/>
      <c r="P196" s="167">
        <f t="shared" ref="P196:P204" si="31">O196*H196</f>
        <v>0</v>
      </c>
      <c r="Q196" s="167">
        <v>2.2899999999999999E-3</v>
      </c>
      <c r="R196" s="167">
        <f t="shared" ref="R196:R204" si="32">Q196*H196</f>
        <v>4.5799999999999999E-3</v>
      </c>
      <c r="S196" s="167">
        <v>0</v>
      </c>
      <c r="T196" s="168">
        <f t="shared" ref="T196:T204" si="33">S196*H196</f>
        <v>0</v>
      </c>
      <c r="AR196" s="169" t="s">
        <v>312</v>
      </c>
      <c r="AT196" s="169" t="s">
        <v>224</v>
      </c>
      <c r="AU196" s="169" t="s">
        <v>88</v>
      </c>
      <c r="AY196" s="17" t="s">
        <v>222</v>
      </c>
      <c r="BE196" s="170">
        <f t="shared" ref="BE196:BE204" si="34">IF(N196="základná",J196,0)</f>
        <v>0</v>
      </c>
      <c r="BF196" s="170">
        <f t="shared" ref="BF196:BF204" si="35">IF(N196="znížená",J196,0)</f>
        <v>0</v>
      </c>
      <c r="BG196" s="170">
        <f t="shared" ref="BG196:BG204" si="36">IF(N196="zákl. prenesená",J196,0)</f>
        <v>0</v>
      </c>
      <c r="BH196" s="170">
        <f t="shared" ref="BH196:BH204" si="37">IF(N196="zníž. prenesená",J196,0)</f>
        <v>0</v>
      </c>
      <c r="BI196" s="170">
        <f t="shared" ref="BI196:BI204" si="38">IF(N196="nulová",J196,0)</f>
        <v>0</v>
      </c>
      <c r="BJ196" s="17" t="s">
        <v>88</v>
      </c>
      <c r="BK196" s="171">
        <f t="shared" ref="BK196:BK204" si="39">ROUND(I196*H196,3)</f>
        <v>0</v>
      </c>
      <c r="BL196" s="17" t="s">
        <v>312</v>
      </c>
      <c r="BM196" s="169" t="s">
        <v>866</v>
      </c>
    </row>
    <row r="197" spans="2:65" s="1" customFormat="1" ht="24" customHeight="1">
      <c r="B197" s="158"/>
      <c r="C197" s="196" t="s">
        <v>518</v>
      </c>
      <c r="D197" s="196" t="s">
        <v>301</v>
      </c>
      <c r="E197" s="197" t="s">
        <v>2440</v>
      </c>
      <c r="F197" s="198" t="s">
        <v>2441</v>
      </c>
      <c r="G197" s="199" t="s">
        <v>227</v>
      </c>
      <c r="H197" s="200">
        <v>5</v>
      </c>
      <c r="I197" s="201"/>
      <c r="J197" s="200">
        <f t="shared" si="30"/>
        <v>0</v>
      </c>
      <c r="K197" s="198" t="s">
        <v>0</v>
      </c>
      <c r="L197" s="202"/>
      <c r="M197" s="203" t="s">
        <v>0</v>
      </c>
      <c r="N197" s="204" t="s">
        <v>39</v>
      </c>
      <c r="O197" s="55"/>
      <c r="P197" s="167">
        <f t="shared" si="31"/>
        <v>0</v>
      </c>
      <c r="Q197" s="167">
        <v>1.4999999999999999E-2</v>
      </c>
      <c r="R197" s="167">
        <f t="shared" si="32"/>
        <v>7.4999999999999997E-2</v>
      </c>
      <c r="S197" s="167">
        <v>0</v>
      </c>
      <c r="T197" s="168">
        <f t="shared" si="33"/>
        <v>0</v>
      </c>
      <c r="AR197" s="169" t="s">
        <v>407</v>
      </c>
      <c r="AT197" s="169" t="s">
        <v>301</v>
      </c>
      <c r="AU197" s="169" t="s">
        <v>88</v>
      </c>
      <c r="AY197" s="17" t="s">
        <v>222</v>
      </c>
      <c r="BE197" s="170">
        <f t="shared" si="34"/>
        <v>0</v>
      </c>
      <c r="BF197" s="170">
        <f t="shared" si="35"/>
        <v>0</v>
      </c>
      <c r="BG197" s="170">
        <f t="shared" si="36"/>
        <v>0</v>
      </c>
      <c r="BH197" s="170">
        <f t="shared" si="37"/>
        <v>0</v>
      </c>
      <c r="BI197" s="170">
        <f t="shared" si="38"/>
        <v>0</v>
      </c>
      <c r="BJ197" s="17" t="s">
        <v>88</v>
      </c>
      <c r="BK197" s="171">
        <f t="shared" si="39"/>
        <v>0</v>
      </c>
      <c r="BL197" s="17" t="s">
        <v>312</v>
      </c>
      <c r="BM197" s="169" t="s">
        <v>883</v>
      </c>
    </row>
    <row r="198" spans="2:65" s="1" customFormat="1" ht="24" customHeight="1">
      <c r="B198" s="158"/>
      <c r="C198" s="159" t="s">
        <v>525</v>
      </c>
      <c r="D198" s="159" t="s">
        <v>224</v>
      </c>
      <c r="E198" s="160" t="s">
        <v>2442</v>
      </c>
      <c r="F198" s="161" t="s">
        <v>2443</v>
      </c>
      <c r="G198" s="162" t="s">
        <v>484</v>
      </c>
      <c r="H198" s="163">
        <v>63</v>
      </c>
      <c r="I198" s="164"/>
      <c r="J198" s="163">
        <f t="shared" si="30"/>
        <v>0</v>
      </c>
      <c r="K198" s="161" t="s">
        <v>0</v>
      </c>
      <c r="L198" s="32"/>
      <c r="M198" s="165" t="s">
        <v>0</v>
      </c>
      <c r="N198" s="166" t="s">
        <v>39</v>
      </c>
      <c r="O198" s="55"/>
      <c r="P198" s="167">
        <f t="shared" si="31"/>
        <v>0</v>
      </c>
      <c r="Q198" s="167">
        <v>0</v>
      </c>
      <c r="R198" s="167">
        <f t="shared" si="32"/>
        <v>0</v>
      </c>
      <c r="S198" s="167">
        <v>0</v>
      </c>
      <c r="T198" s="168">
        <f t="shared" si="33"/>
        <v>0</v>
      </c>
      <c r="AR198" s="169" t="s">
        <v>312</v>
      </c>
      <c r="AT198" s="169" t="s">
        <v>224</v>
      </c>
      <c r="AU198" s="169" t="s">
        <v>88</v>
      </c>
      <c r="AY198" s="17" t="s">
        <v>222</v>
      </c>
      <c r="BE198" s="170">
        <f t="shared" si="34"/>
        <v>0</v>
      </c>
      <c r="BF198" s="170">
        <f t="shared" si="35"/>
        <v>0</v>
      </c>
      <c r="BG198" s="170">
        <f t="shared" si="36"/>
        <v>0</v>
      </c>
      <c r="BH198" s="170">
        <f t="shared" si="37"/>
        <v>0</v>
      </c>
      <c r="BI198" s="170">
        <f t="shared" si="38"/>
        <v>0</v>
      </c>
      <c r="BJ198" s="17" t="s">
        <v>88</v>
      </c>
      <c r="BK198" s="171">
        <f t="shared" si="39"/>
        <v>0</v>
      </c>
      <c r="BL198" s="17" t="s">
        <v>312</v>
      </c>
      <c r="BM198" s="169" t="s">
        <v>891</v>
      </c>
    </row>
    <row r="199" spans="2:65" s="1" customFormat="1" ht="24" customHeight="1">
      <c r="B199" s="158"/>
      <c r="C199" s="196" t="s">
        <v>531</v>
      </c>
      <c r="D199" s="196" t="s">
        <v>301</v>
      </c>
      <c r="E199" s="197" t="s">
        <v>2444</v>
      </c>
      <c r="F199" s="198" t="s">
        <v>2445</v>
      </c>
      <c r="G199" s="199" t="s">
        <v>484</v>
      </c>
      <c r="H199" s="200">
        <v>7</v>
      </c>
      <c r="I199" s="201"/>
      <c r="J199" s="200">
        <f t="shared" si="30"/>
        <v>0</v>
      </c>
      <c r="K199" s="198" t="s">
        <v>0</v>
      </c>
      <c r="L199" s="202"/>
      <c r="M199" s="203" t="s">
        <v>0</v>
      </c>
      <c r="N199" s="204" t="s">
        <v>39</v>
      </c>
      <c r="O199" s="55"/>
      <c r="P199" s="167">
        <f t="shared" si="31"/>
        <v>0</v>
      </c>
      <c r="Q199" s="167">
        <v>4.0000000000000003E-5</v>
      </c>
      <c r="R199" s="167">
        <f t="shared" si="32"/>
        <v>2.8000000000000003E-4</v>
      </c>
      <c r="S199" s="167">
        <v>0</v>
      </c>
      <c r="T199" s="168">
        <f t="shared" si="33"/>
        <v>0</v>
      </c>
      <c r="AR199" s="169" t="s">
        <v>407</v>
      </c>
      <c r="AT199" s="169" t="s">
        <v>301</v>
      </c>
      <c r="AU199" s="169" t="s">
        <v>88</v>
      </c>
      <c r="AY199" s="17" t="s">
        <v>222</v>
      </c>
      <c r="BE199" s="170">
        <f t="shared" si="34"/>
        <v>0</v>
      </c>
      <c r="BF199" s="170">
        <f t="shared" si="35"/>
        <v>0</v>
      </c>
      <c r="BG199" s="170">
        <f t="shared" si="36"/>
        <v>0</v>
      </c>
      <c r="BH199" s="170">
        <f t="shared" si="37"/>
        <v>0</v>
      </c>
      <c r="BI199" s="170">
        <f t="shared" si="38"/>
        <v>0</v>
      </c>
      <c r="BJ199" s="17" t="s">
        <v>88</v>
      </c>
      <c r="BK199" s="171">
        <f t="shared" si="39"/>
        <v>0</v>
      </c>
      <c r="BL199" s="17" t="s">
        <v>312</v>
      </c>
      <c r="BM199" s="169" t="s">
        <v>899</v>
      </c>
    </row>
    <row r="200" spans="2:65" s="1" customFormat="1" ht="24" customHeight="1">
      <c r="B200" s="158"/>
      <c r="C200" s="196" t="s">
        <v>535</v>
      </c>
      <c r="D200" s="196" t="s">
        <v>301</v>
      </c>
      <c r="E200" s="197" t="s">
        <v>2446</v>
      </c>
      <c r="F200" s="198" t="s">
        <v>2447</v>
      </c>
      <c r="G200" s="199" t="s">
        <v>484</v>
      </c>
      <c r="H200" s="200">
        <v>11</v>
      </c>
      <c r="I200" s="201"/>
      <c r="J200" s="200">
        <f t="shared" si="30"/>
        <v>0</v>
      </c>
      <c r="K200" s="198" t="s">
        <v>0</v>
      </c>
      <c r="L200" s="202"/>
      <c r="M200" s="203" t="s">
        <v>0</v>
      </c>
      <c r="N200" s="204" t="s">
        <v>39</v>
      </c>
      <c r="O200" s="55"/>
      <c r="P200" s="167">
        <f t="shared" si="31"/>
        <v>0</v>
      </c>
      <c r="Q200" s="167">
        <v>1.0000000000000001E-5</v>
      </c>
      <c r="R200" s="167">
        <f t="shared" si="32"/>
        <v>1.1E-4</v>
      </c>
      <c r="S200" s="167">
        <v>0</v>
      </c>
      <c r="T200" s="168">
        <f t="shared" si="33"/>
        <v>0</v>
      </c>
      <c r="AR200" s="169" t="s">
        <v>407</v>
      </c>
      <c r="AT200" s="169" t="s">
        <v>301</v>
      </c>
      <c r="AU200" s="169" t="s">
        <v>88</v>
      </c>
      <c r="AY200" s="17" t="s">
        <v>222</v>
      </c>
      <c r="BE200" s="170">
        <f t="shared" si="34"/>
        <v>0</v>
      </c>
      <c r="BF200" s="170">
        <f t="shared" si="35"/>
        <v>0</v>
      </c>
      <c r="BG200" s="170">
        <f t="shared" si="36"/>
        <v>0</v>
      </c>
      <c r="BH200" s="170">
        <f t="shared" si="37"/>
        <v>0</v>
      </c>
      <c r="BI200" s="170">
        <f t="shared" si="38"/>
        <v>0</v>
      </c>
      <c r="BJ200" s="17" t="s">
        <v>88</v>
      </c>
      <c r="BK200" s="171">
        <f t="shared" si="39"/>
        <v>0</v>
      </c>
      <c r="BL200" s="17" t="s">
        <v>312</v>
      </c>
      <c r="BM200" s="169" t="s">
        <v>908</v>
      </c>
    </row>
    <row r="201" spans="2:65" s="1" customFormat="1" ht="24" customHeight="1">
      <c r="B201" s="158"/>
      <c r="C201" s="196" t="s">
        <v>540</v>
      </c>
      <c r="D201" s="196" t="s">
        <v>301</v>
      </c>
      <c r="E201" s="197" t="s">
        <v>2448</v>
      </c>
      <c r="F201" s="198" t="s">
        <v>2449</v>
      </c>
      <c r="G201" s="199" t="s">
        <v>484</v>
      </c>
      <c r="H201" s="200">
        <v>5</v>
      </c>
      <c r="I201" s="201"/>
      <c r="J201" s="200">
        <f t="shared" si="30"/>
        <v>0</v>
      </c>
      <c r="K201" s="198" t="s">
        <v>0</v>
      </c>
      <c r="L201" s="202"/>
      <c r="M201" s="203" t="s">
        <v>0</v>
      </c>
      <c r="N201" s="204" t="s">
        <v>39</v>
      </c>
      <c r="O201" s="55"/>
      <c r="P201" s="167">
        <f t="shared" si="31"/>
        <v>0</v>
      </c>
      <c r="Q201" s="167">
        <v>2.0000000000000002E-5</v>
      </c>
      <c r="R201" s="167">
        <f t="shared" si="32"/>
        <v>1E-4</v>
      </c>
      <c r="S201" s="167">
        <v>0</v>
      </c>
      <c r="T201" s="168">
        <f t="shared" si="33"/>
        <v>0</v>
      </c>
      <c r="AR201" s="169" t="s">
        <v>407</v>
      </c>
      <c r="AT201" s="169" t="s">
        <v>301</v>
      </c>
      <c r="AU201" s="169" t="s">
        <v>88</v>
      </c>
      <c r="AY201" s="17" t="s">
        <v>222</v>
      </c>
      <c r="BE201" s="170">
        <f t="shared" si="34"/>
        <v>0</v>
      </c>
      <c r="BF201" s="170">
        <f t="shared" si="35"/>
        <v>0</v>
      </c>
      <c r="BG201" s="170">
        <f t="shared" si="36"/>
        <v>0</v>
      </c>
      <c r="BH201" s="170">
        <f t="shared" si="37"/>
        <v>0</v>
      </c>
      <c r="BI201" s="170">
        <f t="shared" si="38"/>
        <v>0</v>
      </c>
      <c r="BJ201" s="17" t="s">
        <v>88</v>
      </c>
      <c r="BK201" s="171">
        <f t="shared" si="39"/>
        <v>0</v>
      </c>
      <c r="BL201" s="17" t="s">
        <v>312</v>
      </c>
      <c r="BM201" s="169" t="s">
        <v>927</v>
      </c>
    </row>
    <row r="202" spans="2:65" s="1" customFormat="1" ht="24" customHeight="1">
      <c r="B202" s="158"/>
      <c r="C202" s="196" t="s">
        <v>545</v>
      </c>
      <c r="D202" s="196" t="s">
        <v>301</v>
      </c>
      <c r="E202" s="197" t="s">
        <v>2450</v>
      </c>
      <c r="F202" s="198" t="s">
        <v>2451</v>
      </c>
      <c r="G202" s="199" t="s">
        <v>484</v>
      </c>
      <c r="H202" s="200">
        <v>20</v>
      </c>
      <c r="I202" s="201"/>
      <c r="J202" s="200">
        <f t="shared" si="30"/>
        <v>0</v>
      </c>
      <c r="K202" s="198" t="s">
        <v>0</v>
      </c>
      <c r="L202" s="202"/>
      <c r="M202" s="203" t="s">
        <v>0</v>
      </c>
      <c r="N202" s="204" t="s">
        <v>39</v>
      </c>
      <c r="O202" s="55"/>
      <c r="P202" s="167">
        <f t="shared" si="31"/>
        <v>0</v>
      </c>
      <c r="Q202" s="167">
        <v>8.0000000000000007E-5</v>
      </c>
      <c r="R202" s="167">
        <f t="shared" si="32"/>
        <v>1.6000000000000001E-3</v>
      </c>
      <c r="S202" s="167">
        <v>0</v>
      </c>
      <c r="T202" s="168">
        <f t="shared" si="33"/>
        <v>0</v>
      </c>
      <c r="AR202" s="169" t="s">
        <v>407</v>
      </c>
      <c r="AT202" s="169" t="s">
        <v>301</v>
      </c>
      <c r="AU202" s="169" t="s">
        <v>88</v>
      </c>
      <c r="AY202" s="17" t="s">
        <v>222</v>
      </c>
      <c r="BE202" s="170">
        <f t="shared" si="34"/>
        <v>0</v>
      </c>
      <c r="BF202" s="170">
        <f t="shared" si="35"/>
        <v>0</v>
      </c>
      <c r="BG202" s="170">
        <f t="shared" si="36"/>
        <v>0</v>
      </c>
      <c r="BH202" s="170">
        <f t="shared" si="37"/>
        <v>0</v>
      </c>
      <c r="BI202" s="170">
        <f t="shared" si="38"/>
        <v>0</v>
      </c>
      <c r="BJ202" s="17" t="s">
        <v>88</v>
      </c>
      <c r="BK202" s="171">
        <f t="shared" si="39"/>
        <v>0</v>
      </c>
      <c r="BL202" s="17" t="s">
        <v>312</v>
      </c>
      <c r="BM202" s="169" t="s">
        <v>942</v>
      </c>
    </row>
    <row r="203" spans="2:65" s="1" customFormat="1" ht="24" customHeight="1">
      <c r="B203" s="158"/>
      <c r="C203" s="196" t="s">
        <v>560</v>
      </c>
      <c r="D203" s="196" t="s">
        <v>301</v>
      </c>
      <c r="E203" s="197" t="s">
        <v>2452</v>
      </c>
      <c r="F203" s="198" t="s">
        <v>2453</v>
      </c>
      <c r="G203" s="199" t="s">
        <v>484</v>
      </c>
      <c r="H203" s="200">
        <v>20</v>
      </c>
      <c r="I203" s="201"/>
      <c r="J203" s="200">
        <f t="shared" si="30"/>
        <v>0</v>
      </c>
      <c r="K203" s="198" t="s">
        <v>0</v>
      </c>
      <c r="L203" s="202"/>
      <c r="M203" s="203" t="s">
        <v>0</v>
      </c>
      <c r="N203" s="204" t="s">
        <v>39</v>
      </c>
      <c r="O203" s="55"/>
      <c r="P203" s="167">
        <f t="shared" si="31"/>
        <v>0</v>
      </c>
      <c r="Q203" s="167">
        <v>2.1000000000000001E-4</v>
      </c>
      <c r="R203" s="167">
        <f t="shared" si="32"/>
        <v>4.2000000000000006E-3</v>
      </c>
      <c r="S203" s="167">
        <v>0</v>
      </c>
      <c r="T203" s="168">
        <f t="shared" si="33"/>
        <v>0</v>
      </c>
      <c r="AR203" s="169" t="s">
        <v>407</v>
      </c>
      <c r="AT203" s="169" t="s">
        <v>301</v>
      </c>
      <c r="AU203" s="169" t="s">
        <v>88</v>
      </c>
      <c r="AY203" s="17" t="s">
        <v>222</v>
      </c>
      <c r="BE203" s="170">
        <f t="shared" si="34"/>
        <v>0</v>
      </c>
      <c r="BF203" s="170">
        <f t="shared" si="35"/>
        <v>0</v>
      </c>
      <c r="BG203" s="170">
        <f t="shared" si="36"/>
        <v>0</v>
      </c>
      <c r="BH203" s="170">
        <f t="shared" si="37"/>
        <v>0</v>
      </c>
      <c r="BI203" s="170">
        <f t="shared" si="38"/>
        <v>0</v>
      </c>
      <c r="BJ203" s="17" t="s">
        <v>88</v>
      </c>
      <c r="BK203" s="171">
        <f t="shared" si="39"/>
        <v>0</v>
      </c>
      <c r="BL203" s="17" t="s">
        <v>312</v>
      </c>
      <c r="BM203" s="169" t="s">
        <v>950</v>
      </c>
    </row>
    <row r="204" spans="2:65" s="1" customFormat="1" ht="24" customHeight="1">
      <c r="B204" s="158"/>
      <c r="C204" s="159" t="s">
        <v>569</v>
      </c>
      <c r="D204" s="159" t="s">
        <v>224</v>
      </c>
      <c r="E204" s="160" t="s">
        <v>1515</v>
      </c>
      <c r="F204" s="161" t="s">
        <v>1516</v>
      </c>
      <c r="G204" s="162" t="s">
        <v>1361</v>
      </c>
      <c r="H204" s="164"/>
      <c r="I204" s="164"/>
      <c r="J204" s="163">
        <f t="shared" si="30"/>
        <v>0</v>
      </c>
      <c r="K204" s="161" t="s">
        <v>0</v>
      </c>
      <c r="L204" s="32"/>
      <c r="M204" s="165" t="s">
        <v>0</v>
      </c>
      <c r="N204" s="166" t="s">
        <v>39</v>
      </c>
      <c r="O204" s="55"/>
      <c r="P204" s="167">
        <f t="shared" si="31"/>
        <v>0</v>
      </c>
      <c r="Q204" s="167">
        <v>0</v>
      </c>
      <c r="R204" s="167">
        <f t="shared" si="32"/>
        <v>0</v>
      </c>
      <c r="S204" s="167">
        <v>0</v>
      </c>
      <c r="T204" s="168">
        <f t="shared" si="33"/>
        <v>0</v>
      </c>
      <c r="AR204" s="169" t="s">
        <v>312</v>
      </c>
      <c r="AT204" s="169" t="s">
        <v>224</v>
      </c>
      <c r="AU204" s="169" t="s">
        <v>88</v>
      </c>
      <c r="AY204" s="17" t="s">
        <v>222</v>
      </c>
      <c r="BE204" s="170">
        <f t="shared" si="34"/>
        <v>0</v>
      </c>
      <c r="BF204" s="170">
        <f t="shared" si="35"/>
        <v>0</v>
      </c>
      <c r="BG204" s="170">
        <f t="shared" si="36"/>
        <v>0</v>
      </c>
      <c r="BH204" s="170">
        <f t="shared" si="37"/>
        <v>0</v>
      </c>
      <c r="BI204" s="170">
        <f t="shared" si="38"/>
        <v>0</v>
      </c>
      <c r="BJ204" s="17" t="s">
        <v>88</v>
      </c>
      <c r="BK204" s="171">
        <f t="shared" si="39"/>
        <v>0</v>
      </c>
      <c r="BL204" s="17" t="s">
        <v>312</v>
      </c>
      <c r="BM204" s="169" t="s">
        <v>958</v>
      </c>
    </row>
    <row r="205" spans="2:65" s="11" customFormat="1" ht="22.9" customHeight="1">
      <c r="B205" s="145"/>
      <c r="D205" s="146" t="s">
        <v>72</v>
      </c>
      <c r="E205" s="156" t="s">
        <v>2454</v>
      </c>
      <c r="F205" s="156" t="s">
        <v>2455</v>
      </c>
      <c r="I205" s="148"/>
      <c r="J205" s="157">
        <f>BK205</f>
        <v>0</v>
      </c>
      <c r="L205" s="145"/>
      <c r="M205" s="150"/>
      <c r="N205" s="151"/>
      <c r="O205" s="151"/>
      <c r="P205" s="152">
        <f>SUM(P206:P231)</f>
        <v>0</v>
      </c>
      <c r="Q205" s="151"/>
      <c r="R205" s="152">
        <f>SUM(R206:R231)</f>
        <v>0.26197000000000009</v>
      </c>
      <c r="S205" s="151"/>
      <c r="T205" s="153">
        <f>SUM(T206:T231)</f>
        <v>0</v>
      </c>
      <c r="AR205" s="146" t="s">
        <v>88</v>
      </c>
      <c r="AT205" s="154" t="s">
        <v>72</v>
      </c>
      <c r="AU205" s="154" t="s">
        <v>81</v>
      </c>
      <c r="AY205" s="146" t="s">
        <v>222</v>
      </c>
      <c r="BK205" s="155">
        <f>SUM(BK206:BK231)</f>
        <v>0</v>
      </c>
    </row>
    <row r="206" spans="2:65" s="1" customFormat="1" ht="24" customHeight="1">
      <c r="B206" s="158"/>
      <c r="C206" s="159" t="s">
        <v>573</v>
      </c>
      <c r="D206" s="159" t="s">
        <v>224</v>
      </c>
      <c r="E206" s="160" t="s">
        <v>2456</v>
      </c>
      <c r="F206" s="161" t="s">
        <v>2457</v>
      </c>
      <c r="G206" s="162" t="s">
        <v>484</v>
      </c>
      <c r="H206" s="163">
        <v>6</v>
      </c>
      <c r="I206" s="164"/>
      <c r="J206" s="163">
        <f t="shared" ref="J206:J231" si="40">ROUND(I206*H206,3)</f>
        <v>0</v>
      </c>
      <c r="K206" s="161" t="s">
        <v>0</v>
      </c>
      <c r="L206" s="32"/>
      <c r="M206" s="165" t="s">
        <v>0</v>
      </c>
      <c r="N206" s="166" t="s">
        <v>39</v>
      </c>
      <c r="O206" s="55"/>
      <c r="P206" s="167">
        <f t="shared" ref="P206:P231" si="41">O206*H206</f>
        <v>0</v>
      </c>
      <c r="Q206" s="167">
        <v>0</v>
      </c>
      <c r="R206" s="167">
        <f t="shared" ref="R206:R231" si="42">Q206*H206</f>
        <v>0</v>
      </c>
      <c r="S206" s="167">
        <v>0</v>
      </c>
      <c r="T206" s="168">
        <f t="shared" ref="T206:T231" si="43">S206*H206</f>
        <v>0</v>
      </c>
      <c r="AR206" s="169" t="s">
        <v>312</v>
      </c>
      <c r="AT206" s="169" t="s">
        <v>224</v>
      </c>
      <c r="AU206" s="169" t="s">
        <v>88</v>
      </c>
      <c r="AY206" s="17" t="s">
        <v>222</v>
      </c>
      <c r="BE206" s="170">
        <f t="shared" ref="BE206:BE231" si="44">IF(N206="základná",J206,0)</f>
        <v>0</v>
      </c>
      <c r="BF206" s="170">
        <f t="shared" ref="BF206:BF231" si="45">IF(N206="znížená",J206,0)</f>
        <v>0</v>
      </c>
      <c r="BG206" s="170">
        <f t="shared" ref="BG206:BG231" si="46">IF(N206="zákl. prenesená",J206,0)</f>
        <v>0</v>
      </c>
      <c r="BH206" s="170">
        <f t="shared" ref="BH206:BH231" si="47">IF(N206="zníž. prenesená",J206,0)</f>
        <v>0</v>
      </c>
      <c r="BI206" s="170">
        <f t="shared" ref="BI206:BI231" si="48">IF(N206="nulová",J206,0)</f>
        <v>0</v>
      </c>
      <c r="BJ206" s="17" t="s">
        <v>88</v>
      </c>
      <c r="BK206" s="171">
        <f t="shared" ref="BK206:BK231" si="49">ROUND(I206*H206,3)</f>
        <v>0</v>
      </c>
      <c r="BL206" s="17" t="s">
        <v>312</v>
      </c>
      <c r="BM206" s="169" t="s">
        <v>967</v>
      </c>
    </row>
    <row r="207" spans="2:65" s="1" customFormat="1" ht="24" customHeight="1">
      <c r="B207" s="158"/>
      <c r="C207" s="159" t="s">
        <v>578</v>
      </c>
      <c r="D207" s="159" t="s">
        <v>224</v>
      </c>
      <c r="E207" s="160" t="s">
        <v>2458</v>
      </c>
      <c r="F207" s="161" t="s">
        <v>2459</v>
      </c>
      <c r="G207" s="162" t="s">
        <v>484</v>
      </c>
      <c r="H207" s="163">
        <v>7</v>
      </c>
      <c r="I207" s="164"/>
      <c r="J207" s="163">
        <f t="shared" si="40"/>
        <v>0</v>
      </c>
      <c r="K207" s="161" t="s">
        <v>0</v>
      </c>
      <c r="L207" s="32"/>
      <c r="M207" s="165" t="s">
        <v>0</v>
      </c>
      <c r="N207" s="166" t="s">
        <v>39</v>
      </c>
      <c r="O207" s="55"/>
      <c r="P207" s="167">
        <f t="shared" si="41"/>
        <v>0</v>
      </c>
      <c r="Q207" s="167">
        <v>0</v>
      </c>
      <c r="R207" s="167">
        <f t="shared" si="42"/>
        <v>0</v>
      </c>
      <c r="S207" s="167">
        <v>0</v>
      </c>
      <c r="T207" s="168">
        <f t="shared" si="43"/>
        <v>0</v>
      </c>
      <c r="AR207" s="169" t="s">
        <v>312</v>
      </c>
      <c r="AT207" s="169" t="s">
        <v>224</v>
      </c>
      <c r="AU207" s="169" t="s">
        <v>88</v>
      </c>
      <c r="AY207" s="17" t="s">
        <v>222</v>
      </c>
      <c r="BE207" s="170">
        <f t="shared" si="44"/>
        <v>0</v>
      </c>
      <c r="BF207" s="170">
        <f t="shared" si="45"/>
        <v>0</v>
      </c>
      <c r="BG207" s="170">
        <f t="shared" si="46"/>
        <v>0</v>
      </c>
      <c r="BH207" s="170">
        <f t="shared" si="47"/>
        <v>0</v>
      </c>
      <c r="BI207" s="170">
        <f t="shared" si="48"/>
        <v>0</v>
      </c>
      <c r="BJ207" s="17" t="s">
        <v>88</v>
      </c>
      <c r="BK207" s="171">
        <f t="shared" si="49"/>
        <v>0</v>
      </c>
      <c r="BL207" s="17" t="s">
        <v>312</v>
      </c>
      <c r="BM207" s="169" t="s">
        <v>977</v>
      </c>
    </row>
    <row r="208" spans="2:65" s="1" customFormat="1" ht="16.5" customHeight="1">
      <c r="B208" s="158"/>
      <c r="C208" s="159" t="s">
        <v>584</v>
      </c>
      <c r="D208" s="159" t="s">
        <v>224</v>
      </c>
      <c r="E208" s="160" t="s">
        <v>2460</v>
      </c>
      <c r="F208" s="161" t="s">
        <v>2461</v>
      </c>
      <c r="G208" s="162" t="s">
        <v>484</v>
      </c>
      <c r="H208" s="163">
        <v>1</v>
      </c>
      <c r="I208" s="164"/>
      <c r="J208" s="163">
        <f t="shared" si="40"/>
        <v>0</v>
      </c>
      <c r="K208" s="161" t="s">
        <v>0</v>
      </c>
      <c r="L208" s="32"/>
      <c r="M208" s="165" t="s">
        <v>0</v>
      </c>
      <c r="N208" s="166" t="s">
        <v>39</v>
      </c>
      <c r="O208" s="55"/>
      <c r="P208" s="167">
        <f t="shared" si="41"/>
        <v>0</v>
      </c>
      <c r="Q208" s="167">
        <v>1.57E-3</v>
      </c>
      <c r="R208" s="167">
        <f t="shared" si="42"/>
        <v>1.57E-3</v>
      </c>
      <c r="S208" s="167">
        <v>0</v>
      </c>
      <c r="T208" s="168">
        <f t="shared" si="43"/>
        <v>0</v>
      </c>
      <c r="AR208" s="169" t="s">
        <v>312</v>
      </c>
      <c r="AT208" s="169" t="s">
        <v>224</v>
      </c>
      <c r="AU208" s="169" t="s">
        <v>88</v>
      </c>
      <c r="AY208" s="17" t="s">
        <v>222</v>
      </c>
      <c r="BE208" s="170">
        <f t="shared" si="44"/>
        <v>0</v>
      </c>
      <c r="BF208" s="170">
        <f t="shared" si="45"/>
        <v>0</v>
      </c>
      <c r="BG208" s="170">
        <f t="shared" si="46"/>
        <v>0</v>
      </c>
      <c r="BH208" s="170">
        <f t="shared" si="47"/>
        <v>0</v>
      </c>
      <c r="BI208" s="170">
        <f t="shared" si="48"/>
        <v>0</v>
      </c>
      <c r="BJ208" s="17" t="s">
        <v>88</v>
      </c>
      <c r="BK208" s="171">
        <f t="shared" si="49"/>
        <v>0</v>
      </c>
      <c r="BL208" s="17" t="s">
        <v>312</v>
      </c>
      <c r="BM208" s="169" t="s">
        <v>987</v>
      </c>
    </row>
    <row r="209" spans="2:65" s="1" customFormat="1" ht="16.5" customHeight="1">
      <c r="B209" s="158"/>
      <c r="C209" s="159" t="s">
        <v>589</v>
      </c>
      <c r="D209" s="159" t="s">
        <v>224</v>
      </c>
      <c r="E209" s="160" t="s">
        <v>2462</v>
      </c>
      <c r="F209" s="161" t="s">
        <v>2463</v>
      </c>
      <c r="G209" s="162" t="s">
        <v>484</v>
      </c>
      <c r="H209" s="163">
        <v>20</v>
      </c>
      <c r="I209" s="164"/>
      <c r="J209" s="163">
        <f t="shared" si="40"/>
        <v>0</v>
      </c>
      <c r="K209" s="161" t="s">
        <v>0</v>
      </c>
      <c r="L209" s="32"/>
      <c r="M209" s="165" t="s">
        <v>0</v>
      </c>
      <c r="N209" s="166" t="s">
        <v>39</v>
      </c>
      <c r="O209" s="55"/>
      <c r="P209" s="167">
        <f t="shared" si="41"/>
        <v>0</v>
      </c>
      <c r="Q209" s="167">
        <v>1.6299999999999999E-3</v>
      </c>
      <c r="R209" s="167">
        <f t="shared" si="42"/>
        <v>3.2599999999999997E-2</v>
      </c>
      <c r="S209" s="167">
        <v>0</v>
      </c>
      <c r="T209" s="168">
        <f t="shared" si="43"/>
        <v>0</v>
      </c>
      <c r="AR209" s="169" t="s">
        <v>312</v>
      </c>
      <c r="AT209" s="169" t="s">
        <v>224</v>
      </c>
      <c r="AU209" s="169" t="s">
        <v>88</v>
      </c>
      <c r="AY209" s="17" t="s">
        <v>222</v>
      </c>
      <c r="BE209" s="170">
        <f t="shared" si="44"/>
        <v>0</v>
      </c>
      <c r="BF209" s="170">
        <f t="shared" si="45"/>
        <v>0</v>
      </c>
      <c r="BG209" s="170">
        <f t="shared" si="46"/>
        <v>0</v>
      </c>
      <c r="BH209" s="170">
        <f t="shared" si="47"/>
        <v>0</v>
      </c>
      <c r="BI209" s="170">
        <f t="shared" si="48"/>
        <v>0</v>
      </c>
      <c r="BJ209" s="17" t="s">
        <v>88</v>
      </c>
      <c r="BK209" s="171">
        <f t="shared" si="49"/>
        <v>0</v>
      </c>
      <c r="BL209" s="17" t="s">
        <v>312</v>
      </c>
      <c r="BM209" s="169" t="s">
        <v>1009</v>
      </c>
    </row>
    <row r="210" spans="2:65" s="1" customFormat="1" ht="16.5" customHeight="1">
      <c r="B210" s="158"/>
      <c r="C210" s="159" t="s">
        <v>594</v>
      </c>
      <c r="D210" s="159" t="s">
        <v>224</v>
      </c>
      <c r="E210" s="160" t="s">
        <v>2464</v>
      </c>
      <c r="F210" s="161" t="s">
        <v>2465</v>
      </c>
      <c r="G210" s="162" t="s">
        <v>484</v>
      </c>
      <c r="H210" s="163">
        <v>34</v>
      </c>
      <c r="I210" s="164"/>
      <c r="J210" s="163">
        <f t="shared" si="40"/>
        <v>0</v>
      </c>
      <c r="K210" s="161" t="s">
        <v>0</v>
      </c>
      <c r="L210" s="32"/>
      <c r="M210" s="165" t="s">
        <v>0</v>
      </c>
      <c r="N210" s="166" t="s">
        <v>39</v>
      </c>
      <c r="O210" s="55"/>
      <c r="P210" s="167">
        <f t="shared" si="41"/>
        <v>0</v>
      </c>
      <c r="Q210" s="167">
        <v>2.7499999999999998E-3</v>
      </c>
      <c r="R210" s="167">
        <f t="shared" si="42"/>
        <v>9.35E-2</v>
      </c>
      <c r="S210" s="167">
        <v>0</v>
      </c>
      <c r="T210" s="168">
        <f t="shared" si="43"/>
        <v>0</v>
      </c>
      <c r="AR210" s="169" t="s">
        <v>312</v>
      </c>
      <c r="AT210" s="169" t="s">
        <v>224</v>
      </c>
      <c r="AU210" s="169" t="s">
        <v>88</v>
      </c>
      <c r="AY210" s="17" t="s">
        <v>222</v>
      </c>
      <c r="BE210" s="170">
        <f t="shared" si="44"/>
        <v>0</v>
      </c>
      <c r="BF210" s="170">
        <f t="shared" si="45"/>
        <v>0</v>
      </c>
      <c r="BG210" s="170">
        <f t="shared" si="46"/>
        <v>0</v>
      </c>
      <c r="BH210" s="170">
        <f t="shared" si="47"/>
        <v>0</v>
      </c>
      <c r="BI210" s="170">
        <f t="shared" si="48"/>
        <v>0</v>
      </c>
      <c r="BJ210" s="17" t="s">
        <v>88</v>
      </c>
      <c r="BK210" s="171">
        <f t="shared" si="49"/>
        <v>0</v>
      </c>
      <c r="BL210" s="17" t="s">
        <v>312</v>
      </c>
      <c r="BM210" s="169" t="s">
        <v>1020</v>
      </c>
    </row>
    <row r="211" spans="2:65" s="1" customFormat="1" ht="16.5" customHeight="1">
      <c r="B211" s="158"/>
      <c r="C211" s="159" t="s">
        <v>600</v>
      </c>
      <c r="D211" s="159" t="s">
        <v>224</v>
      </c>
      <c r="E211" s="160" t="s">
        <v>2466</v>
      </c>
      <c r="F211" s="161" t="s">
        <v>2467</v>
      </c>
      <c r="G211" s="162" t="s">
        <v>484</v>
      </c>
      <c r="H211" s="163">
        <v>10</v>
      </c>
      <c r="I211" s="164"/>
      <c r="J211" s="163">
        <f t="shared" si="40"/>
        <v>0</v>
      </c>
      <c r="K211" s="161" t="s">
        <v>0</v>
      </c>
      <c r="L211" s="32"/>
      <c r="M211" s="165" t="s">
        <v>0</v>
      </c>
      <c r="N211" s="166" t="s">
        <v>39</v>
      </c>
      <c r="O211" s="55"/>
      <c r="P211" s="167">
        <f t="shared" si="41"/>
        <v>0</v>
      </c>
      <c r="Q211" s="167">
        <v>3.3400000000000001E-3</v>
      </c>
      <c r="R211" s="167">
        <f t="shared" si="42"/>
        <v>3.3399999999999999E-2</v>
      </c>
      <c r="S211" s="167">
        <v>0</v>
      </c>
      <c r="T211" s="168">
        <f t="shared" si="43"/>
        <v>0</v>
      </c>
      <c r="AR211" s="169" t="s">
        <v>312</v>
      </c>
      <c r="AT211" s="169" t="s">
        <v>224</v>
      </c>
      <c r="AU211" s="169" t="s">
        <v>88</v>
      </c>
      <c r="AY211" s="17" t="s">
        <v>222</v>
      </c>
      <c r="BE211" s="170">
        <f t="shared" si="44"/>
        <v>0</v>
      </c>
      <c r="BF211" s="170">
        <f t="shared" si="45"/>
        <v>0</v>
      </c>
      <c r="BG211" s="170">
        <f t="shared" si="46"/>
        <v>0</v>
      </c>
      <c r="BH211" s="170">
        <f t="shared" si="47"/>
        <v>0</v>
      </c>
      <c r="BI211" s="170">
        <f t="shared" si="48"/>
        <v>0</v>
      </c>
      <c r="BJ211" s="17" t="s">
        <v>88</v>
      </c>
      <c r="BK211" s="171">
        <f t="shared" si="49"/>
        <v>0</v>
      </c>
      <c r="BL211" s="17" t="s">
        <v>312</v>
      </c>
      <c r="BM211" s="169" t="s">
        <v>1029</v>
      </c>
    </row>
    <row r="212" spans="2:65" s="1" customFormat="1" ht="24" customHeight="1">
      <c r="B212" s="158"/>
      <c r="C212" s="159" t="s">
        <v>605</v>
      </c>
      <c r="D212" s="159" t="s">
        <v>224</v>
      </c>
      <c r="E212" s="160" t="s">
        <v>2468</v>
      </c>
      <c r="F212" s="161" t="s">
        <v>2469</v>
      </c>
      <c r="G212" s="162" t="s">
        <v>484</v>
      </c>
      <c r="H212" s="163">
        <v>2</v>
      </c>
      <c r="I212" s="164"/>
      <c r="J212" s="163">
        <f t="shared" si="40"/>
        <v>0</v>
      </c>
      <c r="K212" s="161" t="s">
        <v>0</v>
      </c>
      <c r="L212" s="32"/>
      <c r="M212" s="165" t="s">
        <v>0</v>
      </c>
      <c r="N212" s="166" t="s">
        <v>39</v>
      </c>
      <c r="O212" s="55"/>
      <c r="P212" s="167">
        <f t="shared" si="41"/>
        <v>0</v>
      </c>
      <c r="Q212" s="167">
        <v>0</v>
      </c>
      <c r="R212" s="167">
        <f t="shared" si="42"/>
        <v>0</v>
      </c>
      <c r="S212" s="167">
        <v>0</v>
      </c>
      <c r="T212" s="168">
        <f t="shared" si="43"/>
        <v>0</v>
      </c>
      <c r="AR212" s="169" t="s">
        <v>312</v>
      </c>
      <c r="AT212" s="169" t="s">
        <v>224</v>
      </c>
      <c r="AU212" s="169" t="s">
        <v>88</v>
      </c>
      <c r="AY212" s="17" t="s">
        <v>222</v>
      </c>
      <c r="BE212" s="170">
        <f t="shared" si="44"/>
        <v>0</v>
      </c>
      <c r="BF212" s="170">
        <f t="shared" si="45"/>
        <v>0</v>
      </c>
      <c r="BG212" s="170">
        <f t="shared" si="46"/>
        <v>0</v>
      </c>
      <c r="BH212" s="170">
        <f t="shared" si="47"/>
        <v>0</v>
      </c>
      <c r="BI212" s="170">
        <f t="shared" si="48"/>
        <v>0</v>
      </c>
      <c r="BJ212" s="17" t="s">
        <v>88</v>
      </c>
      <c r="BK212" s="171">
        <f t="shared" si="49"/>
        <v>0</v>
      </c>
      <c r="BL212" s="17" t="s">
        <v>312</v>
      </c>
      <c r="BM212" s="169" t="s">
        <v>1037</v>
      </c>
    </row>
    <row r="213" spans="2:65" s="1" customFormat="1" ht="16.5" customHeight="1">
      <c r="B213" s="158"/>
      <c r="C213" s="159" t="s">
        <v>609</v>
      </c>
      <c r="D213" s="159" t="s">
        <v>224</v>
      </c>
      <c r="E213" s="160" t="s">
        <v>2470</v>
      </c>
      <c r="F213" s="161" t="s">
        <v>2471</v>
      </c>
      <c r="G213" s="162" t="s">
        <v>484</v>
      </c>
      <c r="H213" s="163">
        <v>8</v>
      </c>
      <c r="I213" s="164"/>
      <c r="J213" s="163">
        <f t="shared" si="40"/>
        <v>0</v>
      </c>
      <c r="K213" s="161" t="s">
        <v>0</v>
      </c>
      <c r="L213" s="32"/>
      <c r="M213" s="165" t="s">
        <v>0</v>
      </c>
      <c r="N213" s="166" t="s">
        <v>39</v>
      </c>
      <c r="O213" s="55"/>
      <c r="P213" s="167">
        <f t="shared" si="41"/>
        <v>0</v>
      </c>
      <c r="Q213" s="167">
        <v>5.9000000000000003E-4</v>
      </c>
      <c r="R213" s="167">
        <f t="shared" si="42"/>
        <v>4.7200000000000002E-3</v>
      </c>
      <c r="S213" s="167">
        <v>0</v>
      </c>
      <c r="T213" s="168">
        <f t="shared" si="43"/>
        <v>0</v>
      </c>
      <c r="AR213" s="169" t="s">
        <v>312</v>
      </c>
      <c r="AT213" s="169" t="s">
        <v>224</v>
      </c>
      <c r="AU213" s="169" t="s">
        <v>88</v>
      </c>
      <c r="AY213" s="17" t="s">
        <v>222</v>
      </c>
      <c r="BE213" s="170">
        <f t="shared" si="44"/>
        <v>0</v>
      </c>
      <c r="BF213" s="170">
        <f t="shared" si="45"/>
        <v>0</v>
      </c>
      <c r="BG213" s="170">
        <f t="shared" si="46"/>
        <v>0</v>
      </c>
      <c r="BH213" s="170">
        <f t="shared" si="47"/>
        <v>0</v>
      </c>
      <c r="BI213" s="170">
        <f t="shared" si="48"/>
        <v>0</v>
      </c>
      <c r="BJ213" s="17" t="s">
        <v>88</v>
      </c>
      <c r="BK213" s="171">
        <f t="shared" si="49"/>
        <v>0</v>
      </c>
      <c r="BL213" s="17" t="s">
        <v>312</v>
      </c>
      <c r="BM213" s="169" t="s">
        <v>1045</v>
      </c>
    </row>
    <row r="214" spans="2:65" s="1" customFormat="1" ht="16.5" customHeight="1">
      <c r="B214" s="158"/>
      <c r="C214" s="159" t="s">
        <v>615</v>
      </c>
      <c r="D214" s="159" t="s">
        <v>224</v>
      </c>
      <c r="E214" s="160" t="s">
        <v>2472</v>
      </c>
      <c r="F214" s="161" t="s">
        <v>2473</v>
      </c>
      <c r="G214" s="162" t="s">
        <v>484</v>
      </c>
      <c r="H214" s="163">
        <v>5</v>
      </c>
      <c r="I214" s="164"/>
      <c r="J214" s="163">
        <f t="shared" si="40"/>
        <v>0</v>
      </c>
      <c r="K214" s="161" t="s">
        <v>0</v>
      </c>
      <c r="L214" s="32"/>
      <c r="M214" s="165" t="s">
        <v>0</v>
      </c>
      <c r="N214" s="166" t="s">
        <v>39</v>
      </c>
      <c r="O214" s="55"/>
      <c r="P214" s="167">
        <f t="shared" si="41"/>
        <v>0</v>
      </c>
      <c r="Q214" s="167">
        <v>6.4000000000000005E-4</v>
      </c>
      <c r="R214" s="167">
        <f t="shared" si="42"/>
        <v>3.2000000000000002E-3</v>
      </c>
      <c r="S214" s="167">
        <v>0</v>
      </c>
      <c r="T214" s="168">
        <f t="shared" si="43"/>
        <v>0</v>
      </c>
      <c r="AR214" s="169" t="s">
        <v>312</v>
      </c>
      <c r="AT214" s="169" t="s">
        <v>224</v>
      </c>
      <c r="AU214" s="169" t="s">
        <v>88</v>
      </c>
      <c r="AY214" s="17" t="s">
        <v>222</v>
      </c>
      <c r="BE214" s="170">
        <f t="shared" si="44"/>
        <v>0</v>
      </c>
      <c r="BF214" s="170">
        <f t="shared" si="45"/>
        <v>0</v>
      </c>
      <c r="BG214" s="170">
        <f t="shared" si="46"/>
        <v>0</v>
      </c>
      <c r="BH214" s="170">
        <f t="shared" si="47"/>
        <v>0</v>
      </c>
      <c r="BI214" s="170">
        <f t="shared" si="48"/>
        <v>0</v>
      </c>
      <c r="BJ214" s="17" t="s">
        <v>88</v>
      </c>
      <c r="BK214" s="171">
        <f t="shared" si="49"/>
        <v>0</v>
      </c>
      <c r="BL214" s="17" t="s">
        <v>312</v>
      </c>
      <c r="BM214" s="169" t="s">
        <v>1054</v>
      </c>
    </row>
    <row r="215" spans="2:65" s="1" customFormat="1" ht="16.5" customHeight="1">
      <c r="B215" s="158"/>
      <c r="C215" s="159" t="s">
        <v>621</v>
      </c>
      <c r="D215" s="159" t="s">
        <v>224</v>
      </c>
      <c r="E215" s="160" t="s">
        <v>2474</v>
      </c>
      <c r="F215" s="161" t="s">
        <v>2475</v>
      </c>
      <c r="G215" s="162" t="s">
        <v>484</v>
      </c>
      <c r="H215" s="163">
        <v>4</v>
      </c>
      <c r="I215" s="164"/>
      <c r="J215" s="163">
        <f t="shared" si="40"/>
        <v>0</v>
      </c>
      <c r="K215" s="161" t="s">
        <v>0</v>
      </c>
      <c r="L215" s="32"/>
      <c r="M215" s="165" t="s">
        <v>0</v>
      </c>
      <c r="N215" s="166" t="s">
        <v>39</v>
      </c>
      <c r="O215" s="55"/>
      <c r="P215" s="167">
        <f t="shared" si="41"/>
        <v>0</v>
      </c>
      <c r="Q215" s="167">
        <v>1.0000000000000001E-5</v>
      </c>
      <c r="R215" s="167">
        <f t="shared" si="42"/>
        <v>4.0000000000000003E-5</v>
      </c>
      <c r="S215" s="167">
        <v>0</v>
      </c>
      <c r="T215" s="168">
        <f t="shared" si="43"/>
        <v>0</v>
      </c>
      <c r="AR215" s="169" t="s">
        <v>312</v>
      </c>
      <c r="AT215" s="169" t="s">
        <v>224</v>
      </c>
      <c r="AU215" s="169" t="s">
        <v>88</v>
      </c>
      <c r="AY215" s="17" t="s">
        <v>222</v>
      </c>
      <c r="BE215" s="170">
        <f t="shared" si="44"/>
        <v>0</v>
      </c>
      <c r="BF215" s="170">
        <f t="shared" si="45"/>
        <v>0</v>
      </c>
      <c r="BG215" s="170">
        <f t="shared" si="46"/>
        <v>0</v>
      </c>
      <c r="BH215" s="170">
        <f t="shared" si="47"/>
        <v>0</v>
      </c>
      <c r="BI215" s="170">
        <f t="shared" si="48"/>
        <v>0</v>
      </c>
      <c r="BJ215" s="17" t="s">
        <v>88</v>
      </c>
      <c r="BK215" s="171">
        <f t="shared" si="49"/>
        <v>0</v>
      </c>
      <c r="BL215" s="17" t="s">
        <v>312</v>
      </c>
      <c r="BM215" s="169" t="s">
        <v>1065</v>
      </c>
    </row>
    <row r="216" spans="2:65" s="1" customFormat="1" ht="16.5" customHeight="1">
      <c r="B216" s="158"/>
      <c r="C216" s="196" t="s">
        <v>637</v>
      </c>
      <c r="D216" s="196" t="s">
        <v>301</v>
      </c>
      <c r="E216" s="197" t="s">
        <v>2476</v>
      </c>
      <c r="F216" s="198" t="s">
        <v>2477</v>
      </c>
      <c r="G216" s="199" t="s">
        <v>484</v>
      </c>
      <c r="H216" s="200">
        <v>4</v>
      </c>
      <c r="I216" s="201"/>
      <c r="J216" s="200">
        <f t="shared" si="40"/>
        <v>0</v>
      </c>
      <c r="K216" s="198" t="s">
        <v>0</v>
      </c>
      <c r="L216" s="202"/>
      <c r="M216" s="203" t="s">
        <v>0</v>
      </c>
      <c r="N216" s="204" t="s">
        <v>39</v>
      </c>
      <c r="O216" s="55"/>
      <c r="P216" s="167">
        <f t="shared" si="41"/>
        <v>0</v>
      </c>
      <c r="Q216" s="167">
        <v>4.0999999999999999E-4</v>
      </c>
      <c r="R216" s="167">
        <f t="shared" si="42"/>
        <v>1.64E-3</v>
      </c>
      <c r="S216" s="167">
        <v>0</v>
      </c>
      <c r="T216" s="168">
        <f t="shared" si="43"/>
        <v>0</v>
      </c>
      <c r="AR216" s="169" t="s">
        <v>407</v>
      </c>
      <c r="AT216" s="169" t="s">
        <v>301</v>
      </c>
      <c r="AU216" s="169" t="s">
        <v>88</v>
      </c>
      <c r="AY216" s="17" t="s">
        <v>222</v>
      </c>
      <c r="BE216" s="170">
        <f t="shared" si="44"/>
        <v>0</v>
      </c>
      <c r="BF216" s="170">
        <f t="shared" si="45"/>
        <v>0</v>
      </c>
      <c r="BG216" s="170">
        <f t="shared" si="46"/>
        <v>0</v>
      </c>
      <c r="BH216" s="170">
        <f t="shared" si="47"/>
        <v>0</v>
      </c>
      <c r="BI216" s="170">
        <f t="shared" si="48"/>
        <v>0</v>
      </c>
      <c r="BJ216" s="17" t="s">
        <v>88</v>
      </c>
      <c r="BK216" s="171">
        <f t="shared" si="49"/>
        <v>0</v>
      </c>
      <c r="BL216" s="17" t="s">
        <v>312</v>
      </c>
      <c r="BM216" s="169" t="s">
        <v>1073</v>
      </c>
    </row>
    <row r="217" spans="2:65" s="1" customFormat="1" ht="24" customHeight="1">
      <c r="B217" s="158"/>
      <c r="C217" s="159" t="s">
        <v>642</v>
      </c>
      <c r="D217" s="159" t="s">
        <v>224</v>
      </c>
      <c r="E217" s="160" t="s">
        <v>2478</v>
      </c>
      <c r="F217" s="161" t="s">
        <v>2479</v>
      </c>
      <c r="G217" s="162" t="s">
        <v>400</v>
      </c>
      <c r="H217" s="163">
        <v>5</v>
      </c>
      <c r="I217" s="164"/>
      <c r="J217" s="163">
        <f t="shared" si="40"/>
        <v>0</v>
      </c>
      <c r="K217" s="161" t="s">
        <v>0</v>
      </c>
      <c r="L217" s="32"/>
      <c r="M217" s="165" t="s">
        <v>0</v>
      </c>
      <c r="N217" s="166" t="s">
        <v>39</v>
      </c>
      <c r="O217" s="55"/>
      <c r="P217" s="167">
        <f t="shared" si="41"/>
        <v>0</v>
      </c>
      <c r="Q217" s="167">
        <v>0</v>
      </c>
      <c r="R217" s="167">
        <f t="shared" si="42"/>
        <v>0</v>
      </c>
      <c r="S217" s="167">
        <v>0</v>
      </c>
      <c r="T217" s="168">
        <f t="shared" si="43"/>
        <v>0</v>
      </c>
      <c r="AR217" s="169" t="s">
        <v>312</v>
      </c>
      <c r="AT217" s="169" t="s">
        <v>224</v>
      </c>
      <c r="AU217" s="169" t="s">
        <v>88</v>
      </c>
      <c r="AY217" s="17" t="s">
        <v>222</v>
      </c>
      <c r="BE217" s="170">
        <f t="shared" si="44"/>
        <v>0</v>
      </c>
      <c r="BF217" s="170">
        <f t="shared" si="45"/>
        <v>0</v>
      </c>
      <c r="BG217" s="170">
        <f t="shared" si="46"/>
        <v>0</v>
      </c>
      <c r="BH217" s="170">
        <f t="shared" si="47"/>
        <v>0</v>
      </c>
      <c r="BI217" s="170">
        <f t="shared" si="48"/>
        <v>0</v>
      </c>
      <c r="BJ217" s="17" t="s">
        <v>88</v>
      </c>
      <c r="BK217" s="171">
        <f t="shared" si="49"/>
        <v>0</v>
      </c>
      <c r="BL217" s="17" t="s">
        <v>312</v>
      </c>
      <c r="BM217" s="169" t="s">
        <v>1081</v>
      </c>
    </row>
    <row r="218" spans="2:65" s="1" customFormat="1" ht="36" customHeight="1">
      <c r="B218" s="158"/>
      <c r="C218" s="196" t="s">
        <v>648</v>
      </c>
      <c r="D218" s="196" t="s">
        <v>301</v>
      </c>
      <c r="E218" s="197" t="s">
        <v>2480</v>
      </c>
      <c r="F218" s="198" t="s">
        <v>2481</v>
      </c>
      <c r="G218" s="199" t="s">
        <v>400</v>
      </c>
      <c r="H218" s="200">
        <v>4</v>
      </c>
      <c r="I218" s="201"/>
      <c r="J218" s="200">
        <f t="shared" si="40"/>
        <v>0</v>
      </c>
      <c r="K218" s="198" t="s">
        <v>0</v>
      </c>
      <c r="L218" s="202"/>
      <c r="M218" s="203" t="s">
        <v>0</v>
      </c>
      <c r="N218" s="204" t="s">
        <v>39</v>
      </c>
      <c r="O218" s="55"/>
      <c r="P218" s="167">
        <f t="shared" si="41"/>
        <v>0</v>
      </c>
      <c r="Q218" s="167">
        <v>2.7999999999999998E-4</v>
      </c>
      <c r="R218" s="167">
        <f t="shared" si="42"/>
        <v>1.1199999999999999E-3</v>
      </c>
      <c r="S218" s="167">
        <v>0</v>
      </c>
      <c r="T218" s="168">
        <f t="shared" si="43"/>
        <v>0</v>
      </c>
      <c r="AR218" s="169" t="s">
        <v>407</v>
      </c>
      <c r="AT218" s="169" t="s">
        <v>301</v>
      </c>
      <c r="AU218" s="169" t="s">
        <v>88</v>
      </c>
      <c r="AY218" s="17" t="s">
        <v>222</v>
      </c>
      <c r="BE218" s="170">
        <f t="shared" si="44"/>
        <v>0</v>
      </c>
      <c r="BF218" s="170">
        <f t="shared" si="45"/>
        <v>0</v>
      </c>
      <c r="BG218" s="170">
        <f t="shared" si="46"/>
        <v>0</v>
      </c>
      <c r="BH218" s="170">
        <f t="shared" si="47"/>
        <v>0</v>
      </c>
      <c r="BI218" s="170">
        <f t="shared" si="48"/>
        <v>0</v>
      </c>
      <c r="BJ218" s="17" t="s">
        <v>88</v>
      </c>
      <c r="BK218" s="171">
        <f t="shared" si="49"/>
        <v>0</v>
      </c>
      <c r="BL218" s="17" t="s">
        <v>312</v>
      </c>
      <c r="BM218" s="169" t="s">
        <v>1105</v>
      </c>
    </row>
    <row r="219" spans="2:65" s="1" customFormat="1" ht="16.5" customHeight="1">
      <c r="B219" s="158"/>
      <c r="C219" s="196" t="s">
        <v>652</v>
      </c>
      <c r="D219" s="196" t="s">
        <v>301</v>
      </c>
      <c r="E219" s="197" t="s">
        <v>2482</v>
      </c>
      <c r="F219" s="198" t="s">
        <v>2483</v>
      </c>
      <c r="G219" s="199" t="s">
        <v>400</v>
      </c>
      <c r="H219" s="200">
        <v>1</v>
      </c>
      <c r="I219" s="201"/>
      <c r="J219" s="200">
        <f t="shared" si="40"/>
        <v>0</v>
      </c>
      <c r="K219" s="198" t="s">
        <v>0</v>
      </c>
      <c r="L219" s="202"/>
      <c r="M219" s="203" t="s">
        <v>0</v>
      </c>
      <c r="N219" s="204" t="s">
        <v>39</v>
      </c>
      <c r="O219" s="55"/>
      <c r="P219" s="167">
        <f t="shared" si="41"/>
        <v>0</v>
      </c>
      <c r="Q219" s="167">
        <v>3.3E-4</v>
      </c>
      <c r="R219" s="167">
        <f t="shared" si="42"/>
        <v>3.3E-4</v>
      </c>
      <c r="S219" s="167">
        <v>0</v>
      </c>
      <c r="T219" s="168">
        <f t="shared" si="43"/>
        <v>0</v>
      </c>
      <c r="AR219" s="169" t="s">
        <v>407</v>
      </c>
      <c r="AT219" s="169" t="s">
        <v>301</v>
      </c>
      <c r="AU219" s="169" t="s">
        <v>88</v>
      </c>
      <c r="AY219" s="17" t="s">
        <v>222</v>
      </c>
      <c r="BE219" s="170">
        <f t="shared" si="44"/>
        <v>0</v>
      </c>
      <c r="BF219" s="170">
        <f t="shared" si="45"/>
        <v>0</v>
      </c>
      <c r="BG219" s="170">
        <f t="shared" si="46"/>
        <v>0</v>
      </c>
      <c r="BH219" s="170">
        <f t="shared" si="47"/>
        <v>0</v>
      </c>
      <c r="BI219" s="170">
        <f t="shared" si="48"/>
        <v>0</v>
      </c>
      <c r="BJ219" s="17" t="s">
        <v>88</v>
      </c>
      <c r="BK219" s="171">
        <f t="shared" si="49"/>
        <v>0</v>
      </c>
      <c r="BL219" s="17" t="s">
        <v>312</v>
      </c>
      <c r="BM219" s="169" t="s">
        <v>1119</v>
      </c>
    </row>
    <row r="220" spans="2:65" s="1" customFormat="1" ht="24" customHeight="1">
      <c r="B220" s="158"/>
      <c r="C220" s="159" t="s">
        <v>657</v>
      </c>
      <c r="D220" s="159" t="s">
        <v>224</v>
      </c>
      <c r="E220" s="160" t="s">
        <v>2484</v>
      </c>
      <c r="F220" s="161" t="s">
        <v>2485</v>
      </c>
      <c r="G220" s="162" t="s">
        <v>400</v>
      </c>
      <c r="H220" s="163">
        <v>5</v>
      </c>
      <c r="I220" s="164"/>
      <c r="J220" s="163">
        <f t="shared" si="40"/>
        <v>0</v>
      </c>
      <c r="K220" s="161" t="s">
        <v>0</v>
      </c>
      <c r="L220" s="32"/>
      <c r="M220" s="165" t="s">
        <v>0</v>
      </c>
      <c r="N220" s="166" t="s">
        <v>39</v>
      </c>
      <c r="O220" s="55"/>
      <c r="P220" s="167">
        <f t="shared" si="41"/>
        <v>0</v>
      </c>
      <c r="Q220" s="167">
        <v>0</v>
      </c>
      <c r="R220" s="167">
        <f t="shared" si="42"/>
        <v>0</v>
      </c>
      <c r="S220" s="167">
        <v>0</v>
      </c>
      <c r="T220" s="168">
        <f t="shared" si="43"/>
        <v>0</v>
      </c>
      <c r="AR220" s="169" t="s">
        <v>312</v>
      </c>
      <c r="AT220" s="169" t="s">
        <v>224</v>
      </c>
      <c r="AU220" s="169" t="s">
        <v>88</v>
      </c>
      <c r="AY220" s="17" t="s">
        <v>222</v>
      </c>
      <c r="BE220" s="170">
        <f t="shared" si="44"/>
        <v>0</v>
      </c>
      <c r="BF220" s="170">
        <f t="shared" si="45"/>
        <v>0</v>
      </c>
      <c r="BG220" s="170">
        <f t="shared" si="46"/>
        <v>0</v>
      </c>
      <c r="BH220" s="170">
        <f t="shared" si="47"/>
        <v>0</v>
      </c>
      <c r="BI220" s="170">
        <f t="shared" si="48"/>
        <v>0</v>
      </c>
      <c r="BJ220" s="17" t="s">
        <v>88</v>
      </c>
      <c r="BK220" s="171">
        <f t="shared" si="49"/>
        <v>0</v>
      </c>
      <c r="BL220" s="17" t="s">
        <v>312</v>
      </c>
      <c r="BM220" s="169" t="s">
        <v>1131</v>
      </c>
    </row>
    <row r="221" spans="2:65" s="1" customFormat="1" ht="24" customHeight="1">
      <c r="B221" s="158"/>
      <c r="C221" s="159" t="s">
        <v>661</v>
      </c>
      <c r="D221" s="159" t="s">
        <v>224</v>
      </c>
      <c r="E221" s="160" t="s">
        <v>2486</v>
      </c>
      <c r="F221" s="161" t="s">
        <v>2487</v>
      </c>
      <c r="G221" s="162" t="s">
        <v>400</v>
      </c>
      <c r="H221" s="163">
        <v>2</v>
      </c>
      <c r="I221" s="164"/>
      <c r="J221" s="163">
        <f t="shared" si="40"/>
        <v>0</v>
      </c>
      <c r="K221" s="161" t="s">
        <v>0</v>
      </c>
      <c r="L221" s="32"/>
      <c r="M221" s="165" t="s">
        <v>0</v>
      </c>
      <c r="N221" s="166" t="s">
        <v>39</v>
      </c>
      <c r="O221" s="55"/>
      <c r="P221" s="167">
        <f t="shared" si="41"/>
        <v>0</v>
      </c>
      <c r="Q221" s="167">
        <v>0</v>
      </c>
      <c r="R221" s="167">
        <f t="shared" si="42"/>
        <v>0</v>
      </c>
      <c r="S221" s="167">
        <v>0</v>
      </c>
      <c r="T221" s="168">
        <f t="shared" si="43"/>
        <v>0</v>
      </c>
      <c r="AR221" s="169" t="s">
        <v>312</v>
      </c>
      <c r="AT221" s="169" t="s">
        <v>224</v>
      </c>
      <c r="AU221" s="169" t="s">
        <v>88</v>
      </c>
      <c r="AY221" s="17" t="s">
        <v>222</v>
      </c>
      <c r="BE221" s="170">
        <f t="shared" si="44"/>
        <v>0</v>
      </c>
      <c r="BF221" s="170">
        <f t="shared" si="45"/>
        <v>0</v>
      </c>
      <c r="BG221" s="170">
        <f t="shared" si="46"/>
        <v>0</v>
      </c>
      <c r="BH221" s="170">
        <f t="shared" si="47"/>
        <v>0</v>
      </c>
      <c r="BI221" s="170">
        <f t="shared" si="48"/>
        <v>0</v>
      </c>
      <c r="BJ221" s="17" t="s">
        <v>88</v>
      </c>
      <c r="BK221" s="171">
        <f t="shared" si="49"/>
        <v>0</v>
      </c>
      <c r="BL221" s="17" t="s">
        <v>312</v>
      </c>
      <c r="BM221" s="169" t="s">
        <v>1145</v>
      </c>
    </row>
    <row r="222" spans="2:65" s="1" customFormat="1" ht="24" customHeight="1">
      <c r="B222" s="158"/>
      <c r="C222" s="159" t="s">
        <v>665</v>
      </c>
      <c r="D222" s="159" t="s">
        <v>224</v>
      </c>
      <c r="E222" s="160" t="s">
        <v>2488</v>
      </c>
      <c r="F222" s="161" t="s">
        <v>2489</v>
      </c>
      <c r="G222" s="162" t="s">
        <v>400</v>
      </c>
      <c r="H222" s="163">
        <v>1</v>
      </c>
      <c r="I222" s="164"/>
      <c r="J222" s="163">
        <f t="shared" si="40"/>
        <v>0</v>
      </c>
      <c r="K222" s="161" t="s">
        <v>0</v>
      </c>
      <c r="L222" s="32"/>
      <c r="M222" s="165" t="s">
        <v>0</v>
      </c>
      <c r="N222" s="166" t="s">
        <v>39</v>
      </c>
      <c r="O222" s="55"/>
      <c r="P222" s="167">
        <f t="shared" si="41"/>
        <v>0</v>
      </c>
      <c r="Q222" s="167">
        <v>0</v>
      </c>
      <c r="R222" s="167">
        <f t="shared" si="42"/>
        <v>0</v>
      </c>
      <c r="S222" s="167">
        <v>0</v>
      </c>
      <c r="T222" s="168">
        <f t="shared" si="43"/>
        <v>0</v>
      </c>
      <c r="AR222" s="169" t="s">
        <v>312</v>
      </c>
      <c r="AT222" s="169" t="s">
        <v>224</v>
      </c>
      <c r="AU222" s="169" t="s">
        <v>88</v>
      </c>
      <c r="AY222" s="17" t="s">
        <v>222</v>
      </c>
      <c r="BE222" s="170">
        <f t="shared" si="44"/>
        <v>0</v>
      </c>
      <c r="BF222" s="170">
        <f t="shared" si="45"/>
        <v>0</v>
      </c>
      <c r="BG222" s="170">
        <f t="shared" si="46"/>
        <v>0</v>
      </c>
      <c r="BH222" s="170">
        <f t="shared" si="47"/>
        <v>0</v>
      </c>
      <c r="BI222" s="170">
        <f t="shared" si="48"/>
        <v>0</v>
      </c>
      <c r="BJ222" s="17" t="s">
        <v>88</v>
      </c>
      <c r="BK222" s="171">
        <f t="shared" si="49"/>
        <v>0</v>
      </c>
      <c r="BL222" s="17" t="s">
        <v>312</v>
      </c>
      <c r="BM222" s="169" t="s">
        <v>1155</v>
      </c>
    </row>
    <row r="223" spans="2:65" s="1" customFormat="1" ht="16.5" customHeight="1">
      <c r="B223" s="158"/>
      <c r="C223" s="159" t="s">
        <v>679</v>
      </c>
      <c r="D223" s="159" t="s">
        <v>224</v>
      </c>
      <c r="E223" s="160" t="s">
        <v>2490</v>
      </c>
      <c r="F223" s="161" t="s">
        <v>2491</v>
      </c>
      <c r="G223" s="162" t="s">
        <v>400</v>
      </c>
      <c r="H223" s="163">
        <v>1</v>
      </c>
      <c r="I223" s="164"/>
      <c r="J223" s="163">
        <f t="shared" si="40"/>
        <v>0</v>
      </c>
      <c r="K223" s="161" t="s">
        <v>0</v>
      </c>
      <c r="L223" s="32"/>
      <c r="M223" s="165" t="s">
        <v>0</v>
      </c>
      <c r="N223" s="166" t="s">
        <v>39</v>
      </c>
      <c r="O223" s="55"/>
      <c r="P223" s="167">
        <f t="shared" si="41"/>
        <v>0</v>
      </c>
      <c r="Q223" s="167">
        <v>0</v>
      </c>
      <c r="R223" s="167">
        <f t="shared" si="42"/>
        <v>0</v>
      </c>
      <c r="S223" s="167">
        <v>0</v>
      </c>
      <c r="T223" s="168">
        <f t="shared" si="43"/>
        <v>0</v>
      </c>
      <c r="AR223" s="169" t="s">
        <v>312</v>
      </c>
      <c r="AT223" s="169" t="s">
        <v>224</v>
      </c>
      <c r="AU223" s="169" t="s">
        <v>88</v>
      </c>
      <c r="AY223" s="17" t="s">
        <v>222</v>
      </c>
      <c r="BE223" s="170">
        <f t="shared" si="44"/>
        <v>0</v>
      </c>
      <c r="BF223" s="170">
        <f t="shared" si="45"/>
        <v>0</v>
      </c>
      <c r="BG223" s="170">
        <f t="shared" si="46"/>
        <v>0</v>
      </c>
      <c r="BH223" s="170">
        <f t="shared" si="47"/>
        <v>0</v>
      </c>
      <c r="BI223" s="170">
        <f t="shared" si="48"/>
        <v>0</v>
      </c>
      <c r="BJ223" s="17" t="s">
        <v>88</v>
      </c>
      <c r="BK223" s="171">
        <f t="shared" si="49"/>
        <v>0</v>
      </c>
      <c r="BL223" s="17" t="s">
        <v>312</v>
      </c>
      <c r="BM223" s="169" t="s">
        <v>1170</v>
      </c>
    </row>
    <row r="224" spans="2:65" s="1" customFormat="1" ht="16.5" customHeight="1">
      <c r="B224" s="158"/>
      <c r="C224" s="159" t="s">
        <v>684</v>
      </c>
      <c r="D224" s="159" t="s">
        <v>224</v>
      </c>
      <c r="E224" s="160" t="s">
        <v>2492</v>
      </c>
      <c r="F224" s="161" t="s">
        <v>2493</v>
      </c>
      <c r="G224" s="162" t="s">
        <v>400</v>
      </c>
      <c r="H224" s="163">
        <v>5</v>
      </c>
      <c r="I224" s="164"/>
      <c r="J224" s="163">
        <f t="shared" si="40"/>
        <v>0</v>
      </c>
      <c r="K224" s="161" t="s">
        <v>0</v>
      </c>
      <c r="L224" s="32"/>
      <c r="M224" s="165" t="s">
        <v>0</v>
      </c>
      <c r="N224" s="166" t="s">
        <v>39</v>
      </c>
      <c r="O224" s="55"/>
      <c r="P224" s="167">
        <f t="shared" si="41"/>
        <v>0</v>
      </c>
      <c r="Q224" s="167">
        <v>1.719E-2</v>
      </c>
      <c r="R224" s="167">
        <f t="shared" si="42"/>
        <v>8.5949999999999999E-2</v>
      </c>
      <c r="S224" s="167">
        <v>0</v>
      </c>
      <c r="T224" s="168">
        <f t="shared" si="43"/>
        <v>0</v>
      </c>
      <c r="AR224" s="169" t="s">
        <v>312</v>
      </c>
      <c r="AT224" s="169" t="s">
        <v>224</v>
      </c>
      <c r="AU224" s="169" t="s">
        <v>88</v>
      </c>
      <c r="AY224" s="17" t="s">
        <v>222</v>
      </c>
      <c r="BE224" s="170">
        <f t="shared" si="44"/>
        <v>0</v>
      </c>
      <c r="BF224" s="170">
        <f t="shared" si="45"/>
        <v>0</v>
      </c>
      <c r="BG224" s="170">
        <f t="shared" si="46"/>
        <v>0</v>
      </c>
      <c r="BH224" s="170">
        <f t="shared" si="47"/>
        <v>0</v>
      </c>
      <c r="BI224" s="170">
        <f t="shared" si="48"/>
        <v>0</v>
      </c>
      <c r="BJ224" s="17" t="s">
        <v>88</v>
      </c>
      <c r="BK224" s="171">
        <f t="shared" si="49"/>
        <v>0</v>
      </c>
      <c r="BL224" s="17" t="s">
        <v>312</v>
      </c>
      <c r="BM224" s="169" t="s">
        <v>1179</v>
      </c>
    </row>
    <row r="225" spans="2:65" s="1" customFormat="1" ht="16.5" customHeight="1">
      <c r="B225" s="158"/>
      <c r="C225" s="159" t="s">
        <v>707</v>
      </c>
      <c r="D225" s="159" t="s">
        <v>224</v>
      </c>
      <c r="E225" s="160" t="s">
        <v>2494</v>
      </c>
      <c r="F225" s="161" t="s">
        <v>2495</v>
      </c>
      <c r="G225" s="162" t="s">
        <v>400</v>
      </c>
      <c r="H225" s="163">
        <v>1</v>
      </c>
      <c r="I225" s="164"/>
      <c r="J225" s="163">
        <f t="shared" si="40"/>
        <v>0</v>
      </c>
      <c r="K225" s="161" t="s">
        <v>0</v>
      </c>
      <c r="L225" s="32"/>
      <c r="M225" s="165" t="s">
        <v>0</v>
      </c>
      <c r="N225" s="166" t="s">
        <v>39</v>
      </c>
      <c r="O225" s="55"/>
      <c r="P225" s="167">
        <f t="shared" si="41"/>
        <v>0</v>
      </c>
      <c r="Q225" s="167">
        <v>5.1999999999999995E-4</v>
      </c>
      <c r="R225" s="167">
        <f t="shared" si="42"/>
        <v>5.1999999999999995E-4</v>
      </c>
      <c r="S225" s="167">
        <v>0</v>
      </c>
      <c r="T225" s="168">
        <f t="shared" si="43"/>
        <v>0</v>
      </c>
      <c r="AR225" s="169" t="s">
        <v>312</v>
      </c>
      <c r="AT225" s="169" t="s">
        <v>224</v>
      </c>
      <c r="AU225" s="169" t="s">
        <v>88</v>
      </c>
      <c r="AY225" s="17" t="s">
        <v>222</v>
      </c>
      <c r="BE225" s="170">
        <f t="shared" si="44"/>
        <v>0</v>
      </c>
      <c r="BF225" s="170">
        <f t="shared" si="45"/>
        <v>0</v>
      </c>
      <c r="BG225" s="170">
        <f t="shared" si="46"/>
        <v>0</v>
      </c>
      <c r="BH225" s="170">
        <f t="shared" si="47"/>
        <v>0</v>
      </c>
      <c r="BI225" s="170">
        <f t="shared" si="48"/>
        <v>0</v>
      </c>
      <c r="BJ225" s="17" t="s">
        <v>88</v>
      </c>
      <c r="BK225" s="171">
        <f t="shared" si="49"/>
        <v>0</v>
      </c>
      <c r="BL225" s="17" t="s">
        <v>312</v>
      </c>
      <c r="BM225" s="169" t="s">
        <v>1190</v>
      </c>
    </row>
    <row r="226" spans="2:65" s="1" customFormat="1" ht="24" customHeight="1">
      <c r="B226" s="158"/>
      <c r="C226" s="196" t="s">
        <v>713</v>
      </c>
      <c r="D226" s="196" t="s">
        <v>301</v>
      </c>
      <c r="E226" s="197" t="s">
        <v>2496</v>
      </c>
      <c r="F226" s="198" t="s">
        <v>2497</v>
      </c>
      <c r="G226" s="199" t="s">
        <v>400</v>
      </c>
      <c r="H226" s="200">
        <v>1</v>
      </c>
      <c r="I226" s="201"/>
      <c r="J226" s="200">
        <f t="shared" si="40"/>
        <v>0</v>
      </c>
      <c r="K226" s="198" t="s">
        <v>0</v>
      </c>
      <c r="L226" s="202"/>
      <c r="M226" s="203" t="s">
        <v>0</v>
      </c>
      <c r="N226" s="204" t="s">
        <v>39</v>
      </c>
      <c r="O226" s="55"/>
      <c r="P226" s="167">
        <f t="shared" si="41"/>
        <v>0</v>
      </c>
      <c r="Q226" s="167">
        <v>3.0799999999999998E-3</v>
      </c>
      <c r="R226" s="167">
        <f t="shared" si="42"/>
        <v>3.0799999999999998E-3</v>
      </c>
      <c r="S226" s="167">
        <v>0</v>
      </c>
      <c r="T226" s="168">
        <f t="shared" si="43"/>
        <v>0</v>
      </c>
      <c r="AR226" s="169" t="s">
        <v>407</v>
      </c>
      <c r="AT226" s="169" t="s">
        <v>301</v>
      </c>
      <c r="AU226" s="169" t="s">
        <v>88</v>
      </c>
      <c r="AY226" s="17" t="s">
        <v>222</v>
      </c>
      <c r="BE226" s="170">
        <f t="shared" si="44"/>
        <v>0</v>
      </c>
      <c r="BF226" s="170">
        <f t="shared" si="45"/>
        <v>0</v>
      </c>
      <c r="BG226" s="170">
        <f t="shared" si="46"/>
        <v>0</v>
      </c>
      <c r="BH226" s="170">
        <f t="shared" si="47"/>
        <v>0</v>
      </c>
      <c r="BI226" s="170">
        <f t="shared" si="48"/>
        <v>0</v>
      </c>
      <c r="BJ226" s="17" t="s">
        <v>88</v>
      </c>
      <c r="BK226" s="171">
        <f t="shared" si="49"/>
        <v>0</v>
      </c>
      <c r="BL226" s="17" t="s">
        <v>312</v>
      </c>
      <c r="BM226" s="169" t="s">
        <v>1199</v>
      </c>
    </row>
    <row r="227" spans="2:65" s="1" customFormat="1" ht="16.5" customHeight="1">
      <c r="B227" s="158"/>
      <c r="C227" s="159" t="s">
        <v>719</v>
      </c>
      <c r="D227" s="159" t="s">
        <v>224</v>
      </c>
      <c r="E227" s="160" t="s">
        <v>2498</v>
      </c>
      <c r="F227" s="161" t="s">
        <v>2499</v>
      </c>
      <c r="G227" s="162" t="s">
        <v>400</v>
      </c>
      <c r="H227" s="163">
        <v>1</v>
      </c>
      <c r="I227" s="164"/>
      <c r="J227" s="163">
        <f t="shared" si="40"/>
        <v>0</v>
      </c>
      <c r="K227" s="161" t="s">
        <v>0</v>
      </c>
      <c r="L227" s="32"/>
      <c r="M227" s="165" t="s">
        <v>0</v>
      </c>
      <c r="N227" s="166" t="s">
        <v>39</v>
      </c>
      <c r="O227" s="55"/>
      <c r="P227" s="167">
        <f t="shared" si="41"/>
        <v>0</v>
      </c>
      <c r="Q227" s="167">
        <v>2.9999999999999997E-4</v>
      </c>
      <c r="R227" s="167">
        <f t="shared" si="42"/>
        <v>2.9999999999999997E-4</v>
      </c>
      <c r="S227" s="167">
        <v>0</v>
      </c>
      <c r="T227" s="168">
        <f t="shared" si="43"/>
        <v>0</v>
      </c>
      <c r="AR227" s="169" t="s">
        <v>312</v>
      </c>
      <c r="AT227" s="169" t="s">
        <v>224</v>
      </c>
      <c r="AU227" s="169" t="s">
        <v>88</v>
      </c>
      <c r="AY227" s="17" t="s">
        <v>222</v>
      </c>
      <c r="BE227" s="170">
        <f t="shared" si="44"/>
        <v>0</v>
      </c>
      <c r="BF227" s="170">
        <f t="shared" si="45"/>
        <v>0</v>
      </c>
      <c r="BG227" s="170">
        <f t="shared" si="46"/>
        <v>0</v>
      </c>
      <c r="BH227" s="170">
        <f t="shared" si="47"/>
        <v>0</v>
      </c>
      <c r="BI227" s="170">
        <f t="shared" si="48"/>
        <v>0</v>
      </c>
      <c r="BJ227" s="17" t="s">
        <v>88</v>
      </c>
      <c r="BK227" s="171">
        <f t="shared" si="49"/>
        <v>0</v>
      </c>
      <c r="BL227" s="17" t="s">
        <v>312</v>
      </c>
      <c r="BM227" s="169" t="s">
        <v>1209</v>
      </c>
    </row>
    <row r="228" spans="2:65" s="1" customFormat="1" ht="24" customHeight="1">
      <c r="B228" s="158"/>
      <c r="C228" s="159" t="s">
        <v>730</v>
      </c>
      <c r="D228" s="159" t="s">
        <v>224</v>
      </c>
      <c r="E228" s="160" t="s">
        <v>2500</v>
      </c>
      <c r="F228" s="161" t="s">
        <v>2501</v>
      </c>
      <c r="G228" s="162" t="s">
        <v>484</v>
      </c>
      <c r="H228" s="163">
        <v>68</v>
      </c>
      <c r="I228" s="164"/>
      <c r="J228" s="163">
        <f t="shared" si="40"/>
        <v>0</v>
      </c>
      <c r="K228" s="161" t="s">
        <v>0</v>
      </c>
      <c r="L228" s="32"/>
      <c r="M228" s="165" t="s">
        <v>0</v>
      </c>
      <c r="N228" s="166" t="s">
        <v>39</v>
      </c>
      <c r="O228" s="55"/>
      <c r="P228" s="167">
        <f t="shared" si="41"/>
        <v>0</v>
      </c>
      <c r="Q228" s="167">
        <v>0</v>
      </c>
      <c r="R228" s="167">
        <f t="shared" si="42"/>
        <v>0</v>
      </c>
      <c r="S228" s="167">
        <v>0</v>
      </c>
      <c r="T228" s="168">
        <f t="shared" si="43"/>
        <v>0</v>
      </c>
      <c r="AR228" s="169" t="s">
        <v>312</v>
      </c>
      <c r="AT228" s="169" t="s">
        <v>224</v>
      </c>
      <c r="AU228" s="169" t="s">
        <v>88</v>
      </c>
      <c r="AY228" s="17" t="s">
        <v>222</v>
      </c>
      <c r="BE228" s="170">
        <f t="shared" si="44"/>
        <v>0</v>
      </c>
      <c r="BF228" s="170">
        <f t="shared" si="45"/>
        <v>0</v>
      </c>
      <c r="BG228" s="170">
        <f t="shared" si="46"/>
        <v>0</v>
      </c>
      <c r="BH228" s="170">
        <f t="shared" si="47"/>
        <v>0</v>
      </c>
      <c r="BI228" s="170">
        <f t="shared" si="48"/>
        <v>0</v>
      </c>
      <c r="BJ228" s="17" t="s">
        <v>88</v>
      </c>
      <c r="BK228" s="171">
        <f t="shared" si="49"/>
        <v>0</v>
      </c>
      <c r="BL228" s="17" t="s">
        <v>312</v>
      </c>
      <c r="BM228" s="169" t="s">
        <v>1221</v>
      </c>
    </row>
    <row r="229" spans="2:65" s="1" customFormat="1" ht="24" customHeight="1">
      <c r="B229" s="158"/>
      <c r="C229" s="159" t="s">
        <v>734</v>
      </c>
      <c r="D229" s="159" t="s">
        <v>224</v>
      </c>
      <c r="E229" s="160" t="s">
        <v>2502</v>
      </c>
      <c r="F229" s="161" t="s">
        <v>2503</v>
      </c>
      <c r="G229" s="162" t="s">
        <v>484</v>
      </c>
      <c r="H229" s="163">
        <v>10</v>
      </c>
      <c r="I229" s="164"/>
      <c r="J229" s="163">
        <f t="shared" si="40"/>
        <v>0</v>
      </c>
      <c r="K229" s="161" t="s">
        <v>0</v>
      </c>
      <c r="L229" s="32"/>
      <c r="M229" s="165" t="s">
        <v>0</v>
      </c>
      <c r="N229" s="166" t="s">
        <v>39</v>
      </c>
      <c r="O229" s="55"/>
      <c r="P229" s="167">
        <f t="shared" si="41"/>
        <v>0</v>
      </c>
      <c r="Q229" s="167">
        <v>0</v>
      </c>
      <c r="R229" s="167">
        <f t="shared" si="42"/>
        <v>0</v>
      </c>
      <c r="S229" s="167">
        <v>0</v>
      </c>
      <c r="T229" s="168">
        <f t="shared" si="43"/>
        <v>0</v>
      </c>
      <c r="AR229" s="169" t="s">
        <v>312</v>
      </c>
      <c r="AT229" s="169" t="s">
        <v>224</v>
      </c>
      <c r="AU229" s="169" t="s">
        <v>88</v>
      </c>
      <c r="AY229" s="17" t="s">
        <v>222</v>
      </c>
      <c r="BE229" s="170">
        <f t="shared" si="44"/>
        <v>0</v>
      </c>
      <c r="BF229" s="170">
        <f t="shared" si="45"/>
        <v>0</v>
      </c>
      <c r="BG229" s="170">
        <f t="shared" si="46"/>
        <v>0</v>
      </c>
      <c r="BH229" s="170">
        <f t="shared" si="47"/>
        <v>0</v>
      </c>
      <c r="BI229" s="170">
        <f t="shared" si="48"/>
        <v>0</v>
      </c>
      <c r="BJ229" s="17" t="s">
        <v>88</v>
      </c>
      <c r="BK229" s="171">
        <f t="shared" si="49"/>
        <v>0</v>
      </c>
      <c r="BL229" s="17" t="s">
        <v>312</v>
      </c>
      <c r="BM229" s="169" t="s">
        <v>1235</v>
      </c>
    </row>
    <row r="230" spans="2:65" s="1" customFormat="1" ht="24" customHeight="1">
      <c r="B230" s="158"/>
      <c r="C230" s="159" t="s">
        <v>749</v>
      </c>
      <c r="D230" s="159" t="s">
        <v>224</v>
      </c>
      <c r="E230" s="160" t="s">
        <v>2504</v>
      </c>
      <c r="F230" s="161" t="s">
        <v>2505</v>
      </c>
      <c r="G230" s="162" t="s">
        <v>287</v>
      </c>
      <c r="H230" s="163">
        <v>0.32800000000000001</v>
      </c>
      <c r="I230" s="164"/>
      <c r="J230" s="163">
        <f t="shared" si="40"/>
        <v>0</v>
      </c>
      <c r="K230" s="161" t="s">
        <v>0</v>
      </c>
      <c r="L230" s="32"/>
      <c r="M230" s="165" t="s">
        <v>0</v>
      </c>
      <c r="N230" s="166" t="s">
        <v>39</v>
      </c>
      <c r="O230" s="55"/>
      <c r="P230" s="167">
        <f t="shared" si="41"/>
        <v>0</v>
      </c>
      <c r="Q230" s="167">
        <v>0</v>
      </c>
      <c r="R230" s="167">
        <f t="shared" si="42"/>
        <v>0</v>
      </c>
      <c r="S230" s="167">
        <v>0</v>
      </c>
      <c r="T230" s="168">
        <f t="shared" si="43"/>
        <v>0</v>
      </c>
      <c r="AR230" s="169" t="s">
        <v>312</v>
      </c>
      <c r="AT230" s="169" t="s">
        <v>224</v>
      </c>
      <c r="AU230" s="169" t="s">
        <v>88</v>
      </c>
      <c r="AY230" s="17" t="s">
        <v>222</v>
      </c>
      <c r="BE230" s="170">
        <f t="shared" si="44"/>
        <v>0</v>
      </c>
      <c r="BF230" s="170">
        <f t="shared" si="45"/>
        <v>0</v>
      </c>
      <c r="BG230" s="170">
        <f t="shared" si="46"/>
        <v>0</v>
      </c>
      <c r="BH230" s="170">
        <f t="shared" si="47"/>
        <v>0</v>
      </c>
      <c r="BI230" s="170">
        <f t="shared" si="48"/>
        <v>0</v>
      </c>
      <c r="BJ230" s="17" t="s">
        <v>88</v>
      </c>
      <c r="BK230" s="171">
        <f t="shared" si="49"/>
        <v>0</v>
      </c>
      <c r="BL230" s="17" t="s">
        <v>312</v>
      </c>
      <c r="BM230" s="169" t="s">
        <v>1245</v>
      </c>
    </row>
    <row r="231" spans="2:65" s="1" customFormat="1" ht="24" customHeight="1">
      <c r="B231" s="158"/>
      <c r="C231" s="159" t="s">
        <v>757</v>
      </c>
      <c r="D231" s="159" t="s">
        <v>224</v>
      </c>
      <c r="E231" s="160" t="s">
        <v>2506</v>
      </c>
      <c r="F231" s="161" t="s">
        <v>2507</v>
      </c>
      <c r="G231" s="162" t="s">
        <v>1361</v>
      </c>
      <c r="H231" s="164"/>
      <c r="I231" s="164"/>
      <c r="J231" s="163">
        <f t="shared" si="40"/>
        <v>0</v>
      </c>
      <c r="K231" s="161" t="s">
        <v>0</v>
      </c>
      <c r="L231" s="32"/>
      <c r="M231" s="165" t="s">
        <v>0</v>
      </c>
      <c r="N231" s="166" t="s">
        <v>39</v>
      </c>
      <c r="O231" s="55"/>
      <c r="P231" s="167">
        <f t="shared" si="41"/>
        <v>0</v>
      </c>
      <c r="Q231" s="167">
        <v>0</v>
      </c>
      <c r="R231" s="167">
        <f t="shared" si="42"/>
        <v>0</v>
      </c>
      <c r="S231" s="167">
        <v>0</v>
      </c>
      <c r="T231" s="168">
        <f t="shared" si="43"/>
        <v>0</v>
      </c>
      <c r="AR231" s="169" t="s">
        <v>312</v>
      </c>
      <c r="AT231" s="169" t="s">
        <v>224</v>
      </c>
      <c r="AU231" s="169" t="s">
        <v>88</v>
      </c>
      <c r="AY231" s="17" t="s">
        <v>222</v>
      </c>
      <c r="BE231" s="170">
        <f t="shared" si="44"/>
        <v>0</v>
      </c>
      <c r="BF231" s="170">
        <f t="shared" si="45"/>
        <v>0</v>
      </c>
      <c r="BG231" s="170">
        <f t="shared" si="46"/>
        <v>0</v>
      </c>
      <c r="BH231" s="170">
        <f t="shared" si="47"/>
        <v>0</v>
      </c>
      <c r="BI231" s="170">
        <f t="shared" si="48"/>
        <v>0</v>
      </c>
      <c r="BJ231" s="17" t="s">
        <v>88</v>
      </c>
      <c r="BK231" s="171">
        <f t="shared" si="49"/>
        <v>0</v>
      </c>
      <c r="BL231" s="17" t="s">
        <v>312</v>
      </c>
      <c r="BM231" s="169" t="s">
        <v>1256</v>
      </c>
    </row>
    <row r="232" spans="2:65" s="11" customFormat="1" ht="22.9" customHeight="1">
      <c r="B232" s="145"/>
      <c r="D232" s="146" t="s">
        <v>72</v>
      </c>
      <c r="E232" s="156" t="s">
        <v>1518</v>
      </c>
      <c r="F232" s="156" t="s">
        <v>1519</v>
      </c>
      <c r="I232" s="148"/>
      <c r="J232" s="157">
        <f>BK232</f>
        <v>0</v>
      </c>
      <c r="L232" s="145"/>
      <c r="M232" s="150"/>
      <c r="N232" s="151"/>
      <c r="O232" s="151"/>
      <c r="P232" s="152">
        <f>SUM(P233:P255)</f>
        <v>0</v>
      </c>
      <c r="Q232" s="151"/>
      <c r="R232" s="152">
        <f>SUM(R233:R255)</f>
        <v>7.6500000000000012E-2</v>
      </c>
      <c r="S232" s="151"/>
      <c r="T232" s="153">
        <f>SUM(T233:T255)</f>
        <v>0</v>
      </c>
      <c r="AR232" s="146" t="s">
        <v>88</v>
      </c>
      <c r="AT232" s="154" t="s">
        <v>72</v>
      </c>
      <c r="AU232" s="154" t="s">
        <v>81</v>
      </c>
      <c r="AY232" s="146" t="s">
        <v>222</v>
      </c>
      <c r="BK232" s="155">
        <f>SUM(BK233:BK255)</f>
        <v>0</v>
      </c>
    </row>
    <row r="233" spans="2:65" s="1" customFormat="1" ht="24" customHeight="1">
      <c r="B233" s="158"/>
      <c r="C233" s="159" t="s">
        <v>767</v>
      </c>
      <c r="D233" s="159" t="s">
        <v>224</v>
      </c>
      <c r="E233" s="160" t="s">
        <v>2508</v>
      </c>
      <c r="F233" s="161" t="s">
        <v>2509</v>
      </c>
      <c r="G233" s="162" t="s">
        <v>484</v>
      </c>
      <c r="H233" s="163">
        <v>20</v>
      </c>
      <c r="I233" s="164"/>
      <c r="J233" s="163">
        <f t="shared" ref="J233:J255" si="50">ROUND(I233*H233,3)</f>
        <v>0</v>
      </c>
      <c r="K233" s="161" t="s">
        <v>0</v>
      </c>
      <c r="L233" s="32"/>
      <c r="M233" s="165" t="s">
        <v>0</v>
      </c>
      <c r="N233" s="166" t="s">
        <v>39</v>
      </c>
      <c r="O233" s="55"/>
      <c r="P233" s="167">
        <f t="shared" ref="P233:P255" si="51">O233*H233</f>
        <v>0</v>
      </c>
      <c r="Q233" s="167">
        <v>0</v>
      </c>
      <c r="R233" s="167">
        <f t="shared" ref="R233:R255" si="52">Q233*H233</f>
        <v>0</v>
      </c>
      <c r="S233" s="167">
        <v>0</v>
      </c>
      <c r="T233" s="168">
        <f t="shared" ref="T233:T255" si="53">S233*H233</f>
        <v>0</v>
      </c>
      <c r="AR233" s="169" t="s">
        <v>312</v>
      </c>
      <c r="AT233" s="169" t="s">
        <v>224</v>
      </c>
      <c r="AU233" s="169" t="s">
        <v>88</v>
      </c>
      <c r="AY233" s="17" t="s">
        <v>222</v>
      </c>
      <c r="BE233" s="170">
        <f t="shared" ref="BE233:BE255" si="54">IF(N233="základná",J233,0)</f>
        <v>0</v>
      </c>
      <c r="BF233" s="170">
        <f t="shared" ref="BF233:BF255" si="55">IF(N233="znížená",J233,0)</f>
        <v>0</v>
      </c>
      <c r="BG233" s="170">
        <f t="shared" ref="BG233:BG255" si="56">IF(N233="zákl. prenesená",J233,0)</f>
        <v>0</v>
      </c>
      <c r="BH233" s="170">
        <f t="shared" ref="BH233:BH255" si="57">IF(N233="zníž. prenesená",J233,0)</f>
        <v>0</v>
      </c>
      <c r="BI233" s="170">
        <f t="shared" ref="BI233:BI255" si="58">IF(N233="nulová",J233,0)</f>
        <v>0</v>
      </c>
      <c r="BJ233" s="17" t="s">
        <v>88</v>
      </c>
      <c r="BK233" s="171">
        <f t="shared" ref="BK233:BK255" si="59">ROUND(I233*H233,3)</f>
        <v>0</v>
      </c>
      <c r="BL233" s="17" t="s">
        <v>312</v>
      </c>
      <c r="BM233" s="169" t="s">
        <v>1264</v>
      </c>
    </row>
    <row r="234" spans="2:65" s="1" customFormat="1" ht="24" customHeight="1">
      <c r="B234" s="158"/>
      <c r="C234" s="159" t="s">
        <v>771</v>
      </c>
      <c r="D234" s="159" t="s">
        <v>224</v>
      </c>
      <c r="E234" s="160" t="s">
        <v>2510</v>
      </c>
      <c r="F234" s="161" t="s">
        <v>2511</v>
      </c>
      <c r="G234" s="162" t="s">
        <v>484</v>
      </c>
      <c r="H234" s="163">
        <v>5</v>
      </c>
      <c r="I234" s="164"/>
      <c r="J234" s="163">
        <f t="shared" si="50"/>
        <v>0</v>
      </c>
      <c r="K234" s="161" t="s">
        <v>0</v>
      </c>
      <c r="L234" s="32"/>
      <c r="M234" s="165" t="s">
        <v>0</v>
      </c>
      <c r="N234" s="166" t="s">
        <v>39</v>
      </c>
      <c r="O234" s="55"/>
      <c r="P234" s="167">
        <f t="shared" si="51"/>
        <v>0</v>
      </c>
      <c r="Q234" s="167">
        <v>0</v>
      </c>
      <c r="R234" s="167">
        <f t="shared" si="52"/>
        <v>0</v>
      </c>
      <c r="S234" s="167">
        <v>0</v>
      </c>
      <c r="T234" s="168">
        <f t="shared" si="53"/>
        <v>0</v>
      </c>
      <c r="AR234" s="169" t="s">
        <v>312</v>
      </c>
      <c r="AT234" s="169" t="s">
        <v>224</v>
      </c>
      <c r="AU234" s="169" t="s">
        <v>88</v>
      </c>
      <c r="AY234" s="17" t="s">
        <v>222</v>
      </c>
      <c r="BE234" s="170">
        <f t="shared" si="54"/>
        <v>0</v>
      </c>
      <c r="BF234" s="170">
        <f t="shared" si="55"/>
        <v>0</v>
      </c>
      <c r="BG234" s="170">
        <f t="shared" si="56"/>
        <v>0</v>
      </c>
      <c r="BH234" s="170">
        <f t="shared" si="57"/>
        <v>0</v>
      </c>
      <c r="BI234" s="170">
        <f t="shared" si="58"/>
        <v>0</v>
      </c>
      <c r="BJ234" s="17" t="s">
        <v>88</v>
      </c>
      <c r="BK234" s="171">
        <f t="shared" si="59"/>
        <v>0</v>
      </c>
      <c r="BL234" s="17" t="s">
        <v>312</v>
      </c>
      <c r="BM234" s="169" t="s">
        <v>1272</v>
      </c>
    </row>
    <row r="235" spans="2:65" s="1" customFormat="1" ht="24" customHeight="1">
      <c r="B235" s="158"/>
      <c r="C235" s="159" t="s">
        <v>775</v>
      </c>
      <c r="D235" s="159" t="s">
        <v>224</v>
      </c>
      <c r="E235" s="160" t="s">
        <v>2512</v>
      </c>
      <c r="F235" s="161" t="s">
        <v>2513</v>
      </c>
      <c r="G235" s="162" t="s">
        <v>484</v>
      </c>
      <c r="H235" s="163">
        <v>5</v>
      </c>
      <c r="I235" s="164"/>
      <c r="J235" s="163">
        <f t="shared" si="50"/>
        <v>0</v>
      </c>
      <c r="K235" s="161" t="s">
        <v>0</v>
      </c>
      <c r="L235" s="32"/>
      <c r="M235" s="165" t="s">
        <v>0</v>
      </c>
      <c r="N235" s="166" t="s">
        <v>39</v>
      </c>
      <c r="O235" s="55"/>
      <c r="P235" s="167">
        <f t="shared" si="51"/>
        <v>0</v>
      </c>
      <c r="Q235" s="167">
        <v>0</v>
      </c>
      <c r="R235" s="167">
        <f t="shared" si="52"/>
        <v>0</v>
      </c>
      <c r="S235" s="167">
        <v>0</v>
      </c>
      <c r="T235" s="168">
        <f t="shared" si="53"/>
        <v>0</v>
      </c>
      <c r="AR235" s="169" t="s">
        <v>312</v>
      </c>
      <c r="AT235" s="169" t="s">
        <v>224</v>
      </c>
      <c r="AU235" s="169" t="s">
        <v>88</v>
      </c>
      <c r="AY235" s="17" t="s">
        <v>222</v>
      </c>
      <c r="BE235" s="170">
        <f t="shared" si="54"/>
        <v>0</v>
      </c>
      <c r="BF235" s="170">
        <f t="shared" si="55"/>
        <v>0</v>
      </c>
      <c r="BG235" s="170">
        <f t="shared" si="56"/>
        <v>0</v>
      </c>
      <c r="BH235" s="170">
        <f t="shared" si="57"/>
        <v>0</v>
      </c>
      <c r="BI235" s="170">
        <f t="shared" si="58"/>
        <v>0</v>
      </c>
      <c r="BJ235" s="17" t="s">
        <v>88</v>
      </c>
      <c r="BK235" s="171">
        <f t="shared" si="59"/>
        <v>0</v>
      </c>
      <c r="BL235" s="17" t="s">
        <v>312</v>
      </c>
      <c r="BM235" s="169" t="s">
        <v>1285</v>
      </c>
    </row>
    <row r="236" spans="2:65" s="1" customFormat="1" ht="24" customHeight="1">
      <c r="B236" s="158"/>
      <c r="C236" s="159" t="s">
        <v>781</v>
      </c>
      <c r="D236" s="159" t="s">
        <v>224</v>
      </c>
      <c r="E236" s="160" t="s">
        <v>2514</v>
      </c>
      <c r="F236" s="161" t="s">
        <v>2515</v>
      </c>
      <c r="G236" s="162" t="s">
        <v>484</v>
      </c>
      <c r="H236" s="163">
        <v>15</v>
      </c>
      <c r="I236" s="164"/>
      <c r="J236" s="163">
        <f t="shared" si="50"/>
        <v>0</v>
      </c>
      <c r="K236" s="161" t="s">
        <v>0</v>
      </c>
      <c r="L236" s="32"/>
      <c r="M236" s="165" t="s">
        <v>0</v>
      </c>
      <c r="N236" s="166" t="s">
        <v>39</v>
      </c>
      <c r="O236" s="55"/>
      <c r="P236" s="167">
        <f t="shared" si="51"/>
        <v>0</v>
      </c>
      <c r="Q236" s="167">
        <v>1.2600000000000001E-3</v>
      </c>
      <c r="R236" s="167">
        <f t="shared" si="52"/>
        <v>1.89E-2</v>
      </c>
      <c r="S236" s="167">
        <v>0</v>
      </c>
      <c r="T236" s="168">
        <f t="shared" si="53"/>
        <v>0</v>
      </c>
      <c r="AR236" s="169" t="s">
        <v>312</v>
      </c>
      <c r="AT236" s="169" t="s">
        <v>224</v>
      </c>
      <c r="AU236" s="169" t="s">
        <v>88</v>
      </c>
      <c r="AY236" s="17" t="s">
        <v>222</v>
      </c>
      <c r="BE236" s="170">
        <f t="shared" si="54"/>
        <v>0</v>
      </c>
      <c r="BF236" s="170">
        <f t="shared" si="55"/>
        <v>0</v>
      </c>
      <c r="BG236" s="170">
        <f t="shared" si="56"/>
        <v>0</v>
      </c>
      <c r="BH236" s="170">
        <f t="shared" si="57"/>
        <v>0</v>
      </c>
      <c r="BI236" s="170">
        <f t="shared" si="58"/>
        <v>0</v>
      </c>
      <c r="BJ236" s="17" t="s">
        <v>88</v>
      </c>
      <c r="BK236" s="171">
        <f t="shared" si="59"/>
        <v>0</v>
      </c>
      <c r="BL236" s="17" t="s">
        <v>312</v>
      </c>
      <c r="BM236" s="169" t="s">
        <v>1294</v>
      </c>
    </row>
    <row r="237" spans="2:65" s="1" customFormat="1" ht="24" customHeight="1">
      <c r="B237" s="158"/>
      <c r="C237" s="159" t="s">
        <v>785</v>
      </c>
      <c r="D237" s="159" t="s">
        <v>224</v>
      </c>
      <c r="E237" s="160" t="s">
        <v>2516</v>
      </c>
      <c r="F237" s="161" t="s">
        <v>2517</v>
      </c>
      <c r="G237" s="162" t="s">
        <v>484</v>
      </c>
      <c r="H237" s="163">
        <v>14</v>
      </c>
      <c r="I237" s="164"/>
      <c r="J237" s="163">
        <f t="shared" si="50"/>
        <v>0</v>
      </c>
      <c r="K237" s="161" t="s">
        <v>0</v>
      </c>
      <c r="L237" s="32"/>
      <c r="M237" s="165" t="s">
        <v>0</v>
      </c>
      <c r="N237" s="166" t="s">
        <v>39</v>
      </c>
      <c r="O237" s="55"/>
      <c r="P237" s="167">
        <f t="shared" si="51"/>
        <v>0</v>
      </c>
      <c r="Q237" s="167">
        <v>1.08E-3</v>
      </c>
      <c r="R237" s="167">
        <f t="shared" si="52"/>
        <v>1.512E-2</v>
      </c>
      <c r="S237" s="167">
        <v>0</v>
      </c>
      <c r="T237" s="168">
        <f t="shared" si="53"/>
        <v>0</v>
      </c>
      <c r="AR237" s="169" t="s">
        <v>312</v>
      </c>
      <c r="AT237" s="169" t="s">
        <v>224</v>
      </c>
      <c r="AU237" s="169" t="s">
        <v>88</v>
      </c>
      <c r="AY237" s="17" t="s">
        <v>222</v>
      </c>
      <c r="BE237" s="170">
        <f t="shared" si="54"/>
        <v>0</v>
      </c>
      <c r="BF237" s="170">
        <f t="shared" si="55"/>
        <v>0</v>
      </c>
      <c r="BG237" s="170">
        <f t="shared" si="56"/>
        <v>0</v>
      </c>
      <c r="BH237" s="170">
        <f t="shared" si="57"/>
        <v>0</v>
      </c>
      <c r="BI237" s="170">
        <f t="shared" si="58"/>
        <v>0</v>
      </c>
      <c r="BJ237" s="17" t="s">
        <v>88</v>
      </c>
      <c r="BK237" s="171">
        <f t="shared" si="59"/>
        <v>0</v>
      </c>
      <c r="BL237" s="17" t="s">
        <v>312</v>
      </c>
      <c r="BM237" s="169" t="s">
        <v>1304</v>
      </c>
    </row>
    <row r="238" spans="2:65" s="1" customFormat="1" ht="24" customHeight="1">
      <c r="B238" s="158"/>
      <c r="C238" s="159" t="s">
        <v>790</v>
      </c>
      <c r="D238" s="159" t="s">
        <v>224</v>
      </c>
      <c r="E238" s="160" t="s">
        <v>2518</v>
      </c>
      <c r="F238" s="161" t="s">
        <v>2519</v>
      </c>
      <c r="G238" s="162" t="s">
        <v>484</v>
      </c>
      <c r="H238" s="163">
        <v>18</v>
      </c>
      <c r="I238" s="164"/>
      <c r="J238" s="163">
        <f t="shared" si="50"/>
        <v>0</v>
      </c>
      <c r="K238" s="161" t="s">
        <v>0</v>
      </c>
      <c r="L238" s="32"/>
      <c r="M238" s="165" t="s">
        <v>0</v>
      </c>
      <c r="N238" s="166" t="s">
        <v>39</v>
      </c>
      <c r="O238" s="55"/>
      <c r="P238" s="167">
        <f t="shared" si="51"/>
        <v>0</v>
      </c>
      <c r="Q238" s="167">
        <v>2.2000000000000001E-4</v>
      </c>
      <c r="R238" s="167">
        <f t="shared" si="52"/>
        <v>3.96E-3</v>
      </c>
      <c r="S238" s="167">
        <v>0</v>
      </c>
      <c r="T238" s="168">
        <f t="shared" si="53"/>
        <v>0</v>
      </c>
      <c r="AR238" s="169" t="s">
        <v>312</v>
      </c>
      <c r="AT238" s="169" t="s">
        <v>224</v>
      </c>
      <c r="AU238" s="169" t="s">
        <v>88</v>
      </c>
      <c r="AY238" s="17" t="s">
        <v>222</v>
      </c>
      <c r="BE238" s="170">
        <f t="shared" si="54"/>
        <v>0</v>
      </c>
      <c r="BF238" s="170">
        <f t="shared" si="55"/>
        <v>0</v>
      </c>
      <c r="BG238" s="170">
        <f t="shared" si="56"/>
        <v>0</v>
      </c>
      <c r="BH238" s="170">
        <f t="shared" si="57"/>
        <v>0</v>
      </c>
      <c r="BI238" s="170">
        <f t="shared" si="58"/>
        <v>0</v>
      </c>
      <c r="BJ238" s="17" t="s">
        <v>88</v>
      </c>
      <c r="BK238" s="171">
        <f t="shared" si="59"/>
        <v>0</v>
      </c>
      <c r="BL238" s="17" t="s">
        <v>312</v>
      </c>
      <c r="BM238" s="169" t="s">
        <v>1318</v>
      </c>
    </row>
    <row r="239" spans="2:65" s="1" customFormat="1" ht="24" customHeight="1">
      <c r="B239" s="158"/>
      <c r="C239" s="159" t="s">
        <v>800</v>
      </c>
      <c r="D239" s="159" t="s">
        <v>224</v>
      </c>
      <c r="E239" s="160" t="s">
        <v>2520</v>
      </c>
      <c r="F239" s="161" t="s">
        <v>2521</v>
      </c>
      <c r="G239" s="162" t="s">
        <v>484</v>
      </c>
      <c r="H239" s="163">
        <v>5</v>
      </c>
      <c r="I239" s="164"/>
      <c r="J239" s="163">
        <f t="shared" si="50"/>
        <v>0</v>
      </c>
      <c r="K239" s="161" t="s">
        <v>0</v>
      </c>
      <c r="L239" s="32"/>
      <c r="M239" s="165" t="s">
        <v>0</v>
      </c>
      <c r="N239" s="166" t="s">
        <v>39</v>
      </c>
      <c r="O239" s="55"/>
      <c r="P239" s="167">
        <f t="shared" si="51"/>
        <v>0</v>
      </c>
      <c r="Q239" s="167">
        <v>3.8999999999999999E-4</v>
      </c>
      <c r="R239" s="167">
        <f t="shared" si="52"/>
        <v>1.9499999999999999E-3</v>
      </c>
      <c r="S239" s="167">
        <v>0</v>
      </c>
      <c r="T239" s="168">
        <f t="shared" si="53"/>
        <v>0</v>
      </c>
      <c r="AR239" s="169" t="s">
        <v>312</v>
      </c>
      <c r="AT239" s="169" t="s">
        <v>224</v>
      </c>
      <c r="AU239" s="169" t="s">
        <v>88</v>
      </c>
      <c r="AY239" s="17" t="s">
        <v>222</v>
      </c>
      <c r="BE239" s="170">
        <f t="shared" si="54"/>
        <v>0</v>
      </c>
      <c r="BF239" s="170">
        <f t="shared" si="55"/>
        <v>0</v>
      </c>
      <c r="BG239" s="170">
        <f t="shared" si="56"/>
        <v>0</v>
      </c>
      <c r="BH239" s="170">
        <f t="shared" si="57"/>
        <v>0</v>
      </c>
      <c r="BI239" s="170">
        <f t="shared" si="58"/>
        <v>0</v>
      </c>
      <c r="BJ239" s="17" t="s">
        <v>88</v>
      </c>
      <c r="BK239" s="171">
        <f t="shared" si="59"/>
        <v>0</v>
      </c>
      <c r="BL239" s="17" t="s">
        <v>312</v>
      </c>
      <c r="BM239" s="169" t="s">
        <v>1327</v>
      </c>
    </row>
    <row r="240" spans="2:65" s="1" customFormat="1" ht="24" customHeight="1">
      <c r="B240" s="158"/>
      <c r="C240" s="159" t="s">
        <v>806</v>
      </c>
      <c r="D240" s="159" t="s">
        <v>224</v>
      </c>
      <c r="E240" s="160" t="s">
        <v>2522</v>
      </c>
      <c r="F240" s="161" t="s">
        <v>2523</v>
      </c>
      <c r="G240" s="162" t="s">
        <v>484</v>
      </c>
      <c r="H240" s="163">
        <v>5</v>
      </c>
      <c r="I240" s="164"/>
      <c r="J240" s="163">
        <f t="shared" si="50"/>
        <v>0</v>
      </c>
      <c r="K240" s="161" t="s">
        <v>0</v>
      </c>
      <c r="L240" s="32"/>
      <c r="M240" s="165" t="s">
        <v>0</v>
      </c>
      <c r="N240" s="166" t="s">
        <v>39</v>
      </c>
      <c r="O240" s="55"/>
      <c r="P240" s="167">
        <f t="shared" si="51"/>
        <v>0</v>
      </c>
      <c r="Q240" s="167">
        <v>5.1000000000000004E-4</v>
      </c>
      <c r="R240" s="167">
        <f t="shared" si="52"/>
        <v>2.5500000000000002E-3</v>
      </c>
      <c r="S240" s="167">
        <v>0</v>
      </c>
      <c r="T240" s="168">
        <f t="shared" si="53"/>
        <v>0</v>
      </c>
      <c r="AR240" s="169" t="s">
        <v>312</v>
      </c>
      <c r="AT240" s="169" t="s">
        <v>224</v>
      </c>
      <c r="AU240" s="169" t="s">
        <v>88</v>
      </c>
      <c r="AY240" s="17" t="s">
        <v>222</v>
      </c>
      <c r="BE240" s="170">
        <f t="shared" si="54"/>
        <v>0</v>
      </c>
      <c r="BF240" s="170">
        <f t="shared" si="55"/>
        <v>0</v>
      </c>
      <c r="BG240" s="170">
        <f t="shared" si="56"/>
        <v>0</v>
      </c>
      <c r="BH240" s="170">
        <f t="shared" si="57"/>
        <v>0</v>
      </c>
      <c r="BI240" s="170">
        <f t="shared" si="58"/>
        <v>0</v>
      </c>
      <c r="BJ240" s="17" t="s">
        <v>88</v>
      </c>
      <c r="BK240" s="171">
        <f t="shared" si="59"/>
        <v>0</v>
      </c>
      <c r="BL240" s="17" t="s">
        <v>312</v>
      </c>
      <c r="BM240" s="169" t="s">
        <v>1336</v>
      </c>
    </row>
    <row r="241" spans="2:65" s="1" customFormat="1" ht="24" customHeight="1">
      <c r="B241" s="158"/>
      <c r="C241" s="159" t="s">
        <v>813</v>
      </c>
      <c r="D241" s="159" t="s">
        <v>224</v>
      </c>
      <c r="E241" s="160" t="s">
        <v>2524</v>
      </c>
      <c r="F241" s="161" t="s">
        <v>2525</v>
      </c>
      <c r="G241" s="162" t="s">
        <v>400</v>
      </c>
      <c r="H241" s="163">
        <v>4</v>
      </c>
      <c r="I241" s="164"/>
      <c r="J241" s="163">
        <f t="shared" si="50"/>
        <v>0</v>
      </c>
      <c r="K241" s="161" t="s">
        <v>0</v>
      </c>
      <c r="L241" s="32"/>
      <c r="M241" s="165" t="s">
        <v>0</v>
      </c>
      <c r="N241" s="166" t="s">
        <v>39</v>
      </c>
      <c r="O241" s="55"/>
      <c r="P241" s="167">
        <f t="shared" si="51"/>
        <v>0</v>
      </c>
      <c r="Q241" s="167">
        <v>0</v>
      </c>
      <c r="R241" s="167">
        <f t="shared" si="52"/>
        <v>0</v>
      </c>
      <c r="S241" s="167">
        <v>0</v>
      </c>
      <c r="T241" s="168">
        <f t="shared" si="53"/>
        <v>0</v>
      </c>
      <c r="AR241" s="169" t="s">
        <v>312</v>
      </c>
      <c r="AT241" s="169" t="s">
        <v>224</v>
      </c>
      <c r="AU241" s="169" t="s">
        <v>88</v>
      </c>
      <c r="AY241" s="17" t="s">
        <v>222</v>
      </c>
      <c r="BE241" s="170">
        <f t="shared" si="54"/>
        <v>0</v>
      </c>
      <c r="BF241" s="170">
        <f t="shared" si="55"/>
        <v>0</v>
      </c>
      <c r="BG241" s="170">
        <f t="shared" si="56"/>
        <v>0</v>
      </c>
      <c r="BH241" s="170">
        <f t="shared" si="57"/>
        <v>0</v>
      </c>
      <c r="BI241" s="170">
        <f t="shared" si="58"/>
        <v>0</v>
      </c>
      <c r="BJ241" s="17" t="s">
        <v>88</v>
      </c>
      <c r="BK241" s="171">
        <f t="shared" si="59"/>
        <v>0</v>
      </c>
      <c r="BL241" s="17" t="s">
        <v>312</v>
      </c>
      <c r="BM241" s="169" t="s">
        <v>1344</v>
      </c>
    </row>
    <row r="242" spans="2:65" s="1" customFormat="1" ht="16.5" customHeight="1">
      <c r="B242" s="158"/>
      <c r="C242" s="159" t="s">
        <v>824</v>
      </c>
      <c r="D242" s="159" t="s">
        <v>224</v>
      </c>
      <c r="E242" s="160" t="s">
        <v>2526</v>
      </c>
      <c r="F242" s="161" t="s">
        <v>2527</v>
      </c>
      <c r="G242" s="162" t="s">
        <v>2528</v>
      </c>
      <c r="H242" s="163">
        <v>1</v>
      </c>
      <c r="I242" s="164"/>
      <c r="J242" s="163">
        <f t="shared" si="50"/>
        <v>0</v>
      </c>
      <c r="K242" s="161" t="s">
        <v>0</v>
      </c>
      <c r="L242" s="32"/>
      <c r="M242" s="165" t="s">
        <v>0</v>
      </c>
      <c r="N242" s="166" t="s">
        <v>39</v>
      </c>
      <c r="O242" s="55"/>
      <c r="P242" s="167">
        <f t="shared" si="51"/>
        <v>0</v>
      </c>
      <c r="Q242" s="167">
        <v>0</v>
      </c>
      <c r="R242" s="167">
        <f t="shared" si="52"/>
        <v>0</v>
      </c>
      <c r="S242" s="167">
        <v>0</v>
      </c>
      <c r="T242" s="168">
        <f t="shared" si="53"/>
        <v>0</v>
      </c>
      <c r="AR242" s="169" t="s">
        <v>312</v>
      </c>
      <c r="AT242" s="169" t="s">
        <v>224</v>
      </c>
      <c r="AU242" s="169" t="s">
        <v>88</v>
      </c>
      <c r="AY242" s="17" t="s">
        <v>222</v>
      </c>
      <c r="BE242" s="170">
        <f t="shared" si="54"/>
        <v>0</v>
      </c>
      <c r="BF242" s="170">
        <f t="shared" si="55"/>
        <v>0</v>
      </c>
      <c r="BG242" s="170">
        <f t="shared" si="56"/>
        <v>0</v>
      </c>
      <c r="BH242" s="170">
        <f t="shared" si="57"/>
        <v>0</v>
      </c>
      <c r="BI242" s="170">
        <f t="shared" si="58"/>
        <v>0</v>
      </c>
      <c r="BJ242" s="17" t="s">
        <v>88</v>
      </c>
      <c r="BK242" s="171">
        <f t="shared" si="59"/>
        <v>0</v>
      </c>
      <c r="BL242" s="17" t="s">
        <v>312</v>
      </c>
      <c r="BM242" s="169" t="s">
        <v>1356</v>
      </c>
    </row>
    <row r="243" spans="2:65" s="1" customFormat="1" ht="24" customHeight="1">
      <c r="B243" s="158"/>
      <c r="C243" s="159" t="s">
        <v>831</v>
      </c>
      <c r="D243" s="159" t="s">
        <v>224</v>
      </c>
      <c r="E243" s="160" t="s">
        <v>2529</v>
      </c>
      <c r="F243" s="161" t="s">
        <v>2530</v>
      </c>
      <c r="G243" s="162" t="s">
        <v>400</v>
      </c>
      <c r="H243" s="163">
        <v>2</v>
      </c>
      <c r="I243" s="164"/>
      <c r="J243" s="163">
        <f t="shared" si="50"/>
        <v>0</v>
      </c>
      <c r="K243" s="161" t="s">
        <v>0</v>
      </c>
      <c r="L243" s="32"/>
      <c r="M243" s="165" t="s">
        <v>0</v>
      </c>
      <c r="N243" s="166" t="s">
        <v>39</v>
      </c>
      <c r="O243" s="55"/>
      <c r="P243" s="167">
        <f t="shared" si="51"/>
        <v>0</v>
      </c>
      <c r="Q243" s="167">
        <v>2.0000000000000002E-5</v>
      </c>
      <c r="R243" s="167">
        <f t="shared" si="52"/>
        <v>4.0000000000000003E-5</v>
      </c>
      <c r="S243" s="167">
        <v>0</v>
      </c>
      <c r="T243" s="168">
        <f t="shared" si="53"/>
        <v>0</v>
      </c>
      <c r="AR243" s="169" t="s">
        <v>312</v>
      </c>
      <c r="AT243" s="169" t="s">
        <v>224</v>
      </c>
      <c r="AU243" s="169" t="s">
        <v>88</v>
      </c>
      <c r="AY243" s="17" t="s">
        <v>222</v>
      </c>
      <c r="BE243" s="170">
        <f t="shared" si="54"/>
        <v>0</v>
      </c>
      <c r="BF243" s="170">
        <f t="shared" si="55"/>
        <v>0</v>
      </c>
      <c r="BG243" s="170">
        <f t="shared" si="56"/>
        <v>0</v>
      </c>
      <c r="BH243" s="170">
        <f t="shared" si="57"/>
        <v>0</v>
      </c>
      <c r="BI243" s="170">
        <f t="shared" si="58"/>
        <v>0</v>
      </c>
      <c r="BJ243" s="17" t="s">
        <v>88</v>
      </c>
      <c r="BK243" s="171">
        <f t="shared" si="59"/>
        <v>0</v>
      </c>
      <c r="BL243" s="17" t="s">
        <v>312</v>
      </c>
      <c r="BM243" s="169" t="s">
        <v>1365</v>
      </c>
    </row>
    <row r="244" spans="2:65" s="1" customFormat="1" ht="24" customHeight="1">
      <c r="B244" s="158"/>
      <c r="C244" s="196" t="s">
        <v>843</v>
      </c>
      <c r="D244" s="196" t="s">
        <v>301</v>
      </c>
      <c r="E244" s="197" t="s">
        <v>2531</v>
      </c>
      <c r="F244" s="198" t="s">
        <v>2532</v>
      </c>
      <c r="G244" s="199" t="s">
        <v>400</v>
      </c>
      <c r="H244" s="200">
        <v>2</v>
      </c>
      <c r="I244" s="201"/>
      <c r="J244" s="200">
        <f t="shared" si="50"/>
        <v>0</v>
      </c>
      <c r="K244" s="198" t="s">
        <v>0</v>
      </c>
      <c r="L244" s="202"/>
      <c r="M244" s="203" t="s">
        <v>0</v>
      </c>
      <c r="N244" s="204" t="s">
        <v>39</v>
      </c>
      <c r="O244" s="55"/>
      <c r="P244" s="167">
        <f t="shared" si="51"/>
        <v>0</v>
      </c>
      <c r="Q244" s="167">
        <v>3.0000000000000001E-5</v>
      </c>
      <c r="R244" s="167">
        <f t="shared" si="52"/>
        <v>6.0000000000000002E-5</v>
      </c>
      <c r="S244" s="167">
        <v>0</v>
      </c>
      <c r="T244" s="168">
        <f t="shared" si="53"/>
        <v>0</v>
      </c>
      <c r="AR244" s="169" t="s">
        <v>407</v>
      </c>
      <c r="AT244" s="169" t="s">
        <v>301</v>
      </c>
      <c r="AU244" s="169" t="s">
        <v>88</v>
      </c>
      <c r="AY244" s="17" t="s">
        <v>222</v>
      </c>
      <c r="BE244" s="170">
        <f t="shared" si="54"/>
        <v>0</v>
      </c>
      <c r="BF244" s="170">
        <f t="shared" si="55"/>
        <v>0</v>
      </c>
      <c r="BG244" s="170">
        <f t="shared" si="56"/>
        <v>0</v>
      </c>
      <c r="BH244" s="170">
        <f t="shared" si="57"/>
        <v>0</v>
      </c>
      <c r="BI244" s="170">
        <f t="shared" si="58"/>
        <v>0</v>
      </c>
      <c r="BJ244" s="17" t="s">
        <v>88</v>
      </c>
      <c r="BK244" s="171">
        <f t="shared" si="59"/>
        <v>0</v>
      </c>
      <c r="BL244" s="17" t="s">
        <v>312</v>
      </c>
      <c r="BM244" s="169" t="s">
        <v>1374</v>
      </c>
    </row>
    <row r="245" spans="2:65" s="1" customFormat="1" ht="16.5" customHeight="1">
      <c r="B245" s="158"/>
      <c r="C245" s="159" t="s">
        <v>855</v>
      </c>
      <c r="D245" s="159" t="s">
        <v>224</v>
      </c>
      <c r="E245" s="160" t="s">
        <v>2533</v>
      </c>
      <c r="F245" s="161" t="s">
        <v>2534</v>
      </c>
      <c r="G245" s="162" t="s">
        <v>400</v>
      </c>
      <c r="H245" s="163">
        <v>1</v>
      </c>
      <c r="I245" s="164"/>
      <c r="J245" s="163">
        <f t="shared" si="50"/>
        <v>0</v>
      </c>
      <c r="K245" s="161" t="s">
        <v>0</v>
      </c>
      <c r="L245" s="32"/>
      <c r="M245" s="165" t="s">
        <v>0</v>
      </c>
      <c r="N245" s="166" t="s">
        <v>39</v>
      </c>
      <c r="O245" s="55"/>
      <c r="P245" s="167">
        <f t="shared" si="51"/>
        <v>0</v>
      </c>
      <c r="Q245" s="167">
        <v>2.0000000000000002E-5</v>
      </c>
      <c r="R245" s="167">
        <f t="shared" si="52"/>
        <v>2.0000000000000002E-5</v>
      </c>
      <c r="S245" s="167">
        <v>0</v>
      </c>
      <c r="T245" s="168">
        <f t="shared" si="53"/>
        <v>0</v>
      </c>
      <c r="AR245" s="169" t="s">
        <v>312</v>
      </c>
      <c r="AT245" s="169" t="s">
        <v>224</v>
      </c>
      <c r="AU245" s="169" t="s">
        <v>88</v>
      </c>
      <c r="AY245" s="17" t="s">
        <v>222</v>
      </c>
      <c r="BE245" s="170">
        <f t="shared" si="54"/>
        <v>0</v>
      </c>
      <c r="BF245" s="170">
        <f t="shared" si="55"/>
        <v>0</v>
      </c>
      <c r="BG245" s="170">
        <f t="shared" si="56"/>
        <v>0</v>
      </c>
      <c r="BH245" s="170">
        <f t="shared" si="57"/>
        <v>0</v>
      </c>
      <c r="BI245" s="170">
        <f t="shared" si="58"/>
        <v>0</v>
      </c>
      <c r="BJ245" s="17" t="s">
        <v>88</v>
      </c>
      <c r="BK245" s="171">
        <f t="shared" si="59"/>
        <v>0</v>
      </c>
      <c r="BL245" s="17" t="s">
        <v>312</v>
      </c>
      <c r="BM245" s="169" t="s">
        <v>1383</v>
      </c>
    </row>
    <row r="246" spans="2:65" s="1" customFormat="1" ht="24" customHeight="1">
      <c r="B246" s="158"/>
      <c r="C246" s="196" t="s">
        <v>859</v>
      </c>
      <c r="D246" s="196" t="s">
        <v>301</v>
      </c>
      <c r="E246" s="197" t="s">
        <v>2535</v>
      </c>
      <c r="F246" s="198" t="s">
        <v>2536</v>
      </c>
      <c r="G246" s="199" t="s">
        <v>400</v>
      </c>
      <c r="H246" s="200">
        <v>1</v>
      </c>
      <c r="I246" s="201"/>
      <c r="J246" s="200">
        <f t="shared" si="50"/>
        <v>0</v>
      </c>
      <c r="K246" s="198" t="s">
        <v>0</v>
      </c>
      <c r="L246" s="202"/>
      <c r="M246" s="203" t="s">
        <v>0</v>
      </c>
      <c r="N246" s="204" t="s">
        <v>39</v>
      </c>
      <c r="O246" s="55"/>
      <c r="P246" s="167">
        <f t="shared" si="51"/>
        <v>0</v>
      </c>
      <c r="Q246" s="167">
        <v>8.0000000000000007E-5</v>
      </c>
      <c r="R246" s="167">
        <f t="shared" si="52"/>
        <v>8.0000000000000007E-5</v>
      </c>
      <c r="S246" s="167">
        <v>0</v>
      </c>
      <c r="T246" s="168">
        <f t="shared" si="53"/>
        <v>0</v>
      </c>
      <c r="AR246" s="169" t="s">
        <v>407</v>
      </c>
      <c r="AT246" s="169" t="s">
        <v>301</v>
      </c>
      <c r="AU246" s="169" t="s">
        <v>88</v>
      </c>
      <c r="AY246" s="17" t="s">
        <v>222</v>
      </c>
      <c r="BE246" s="170">
        <f t="shared" si="54"/>
        <v>0</v>
      </c>
      <c r="BF246" s="170">
        <f t="shared" si="55"/>
        <v>0</v>
      </c>
      <c r="BG246" s="170">
        <f t="shared" si="56"/>
        <v>0</v>
      </c>
      <c r="BH246" s="170">
        <f t="shared" si="57"/>
        <v>0</v>
      </c>
      <c r="BI246" s="170">
        <f t="shared" si="58"/>
        <v>0</v>
      </c>
      <c r="BJ246" s="17" t="s">
        <v>88</v>
      </c>
      <c r="BK246" s="171">
        <f t="shared" si="59"/>
        <v>0</v>
      </c>
      <c r="BL246" s="17" t="s">
        <v>312</v>
      </c>
      <c r="BM246" s="169" t="s">
        <v>1393</v>
      </c>
    </row>
    <row r="247" spans="2:65" s="1" customFormat="1" ht="16.5" customHeight="1">
      <c r="B247" s="158"/>
      <c r="C247" s="159" t="s">
        <v>866</v>
      </c>
      <c r="D247" s="159" t="s">
        <v>224</v>
      </c>
      <c r="E247" s="160" t="s">
        <v>2537</v>
      </c>
      <c r="F247" s="161" t="s">
        <v>2538</v>
      </c>
      <c r="G247" s="162" t="s">
        <v>400</v>
      </c>
      <c r="H247" s="163">
        <v>1</v>
      </c>
      <c r="I247" s="164"/>
      <c r="J247" s="163">
        <f t="shared" si="50"/>
        <v>0</v>
      </c>
      <c r="K247" s="161" t="s">
        <v>0</v>
      </c>
      <c r="L247" s="32"/>
      <c r="M247" s="165" t="s">
        <v>0</v>
      </c>
      <c r="N247" s="166" t="s">
        <v>39</v>
      </c>
      <c r="O247" s="55"/>
      <c r="P247" s="167">
        <f t="shared" si="51"/>
        <v>0</v>
      </c>
      <c r="Q247" s="167">
        <v>2.0000000000000002E-5</v>
      </c>
      <c r="R247" s="167">
        <f t="shared" si="52"/>
        <v>2.0000000000000002E-5</v>
      </c>
      <c r="S247" s="167">
        <v>0</v>
      </c>
      <c r="T247" s="168">
        <f t="shared" si="53"/>
        <v>0</v>
      </c>
      <c r="AR247" s="169" t="s">
        <v>312</v>
      </c>
      <c r="AT247" s="169" t="s">
        <v>224</v>
      </c>
      <c r="AU247" s="169" t="s">
        <v>88</v>
      </c>
      <c r="AY247" s="17" t="s">
        <v>222</v>
      </c>
      <c r="BE247" s="170">
        <f t="shared" si="54"/>
        <v>0</v>
      </c>
      <c r="BF247" s="170">
        <f t="shared" si="55"/>
        <v>0</v>
      </c>
      <c r="BG247" s="170">
        <f t="shared" si="56"/>
        <v>0</v>
      </c>
      <c r="BH247" s="170">
        <f t="shared" si="57"/>
        <v>0</v>
      </c>
      <c r="BI247" s="170">
        <f t="shared" si="58"/>
        <v>0</v>
      </c>
      <c r="BJ247" s="17" t="s">
        <v>88</v>
      </c>
      <c r="BK247" s="171">
        <f t="shared" si="59"/>
        <v>0</v>
      </c>
      <c r="BL247" s="17" t="s">
        <v>312</v>
      </c>
      <c r="BM247" s="169" t="s">
        <v>1404</v>
      </c>
    </row>
    <row r="248" spans="2:65" s="1" customFormat="1" ht="16.5" customHeight="1">
      <c r="B248" s="158"/>
      <c r="C248" s="196" t="s">
        <v>877</v>
      </c>
      <c r="D248" s="196" t="s">
        <v>301</v>
      </c>
      <c r="E248" s="197" t="s">
        <v>2539</v>
      </c>
      <c r="F248" s="198" t="s">
        <v>2540</v>
      </c>
      <c r="G248" s="199" t="s">
        <v>400</v>
      </c>
      <c r="H248" s="200">
        <v>1</v>
      </c>
      <c r="I248" s="201"/>
      <c r="J248" s="200">
        <f t="shared" si="50"/>
        <v>0</v>
      </c>
      <c r="K248" s="198" t="s">
        <v>0</v>
      </c>
      <c r="L248" s="202"/>
      <c r="M248" s="203" t="s">
        <v>0</v>
      </c>
      <c r="N248" s="204" t="s">
        <v>39</v>
      </c>
      <c r="O248" s="55"/>
      <c r="P248" s="167">
        <f t="shared" si="51"/>
        <v>0</v>
      </c>
      <c r="Q248" s="167">
        <v>4.0000000000000002E-4</v>
      </c>
      <c r="R248" s="167">
        <f t="shared" si="52"/>
        <v>4.0000000000000002E-4</v>
      </c>
      <c r="S248" s="167">
        <v>0</v>
      </c>
      <c r="T248" s="168">
        <f t="shared" si="53"/>
        <v>0</v>
      </c>
      <c r="AR248" s="169" t="s">
        <v>407</v>
      </c>
      <c r="AT248" s="169" t="s">
        <v>301</v>
      </c>
      <c r="AU248" s="169" t="s">
        <v>88</v>
      </c>
      <c r="AY248" s="17" t="s">
        <v>222</v>
      </c>
      <c r="BE248" s="170">
        <f t="shared" si="54"/>
        <v>0</v>
      </c>
      <c r="BF248" s="170">
        <f t="shared" si="55"/>
        <v>0</v>
      </c>
      <c r="BG248" s="170">
        <f t="shared" si="56"/>
        <v>0</v>
      </c>
      <c r="BH248" s="170">
        <f t="shared" si="57"/>
        <v>0</v>
      </c>
      <c r="BI248" s="170">
        <f t="shared" si="58"/>
        <v>0</v>
      </c>
      <c r="BJ248" s="17" t="s">
        <v>88</v>
      </c>
      <c r="BK248" s="171">
        <f t="shared" si="59"/>
        <v>0</v>
      </c>
      <c r="BL248" s="17" t="s">
        <v>312</v>
      </c>
      <c r="BM248" s="169" t="s">
        <v>1410</v>
      </c>
    </row>
    <row r="249" spans="2:65" s="1" customFormat="1" ht="36" customHeight="1">
      <c r="B249" s="158"/>
      <c r="C249" s="159" t="s">
        <v>883</v>
      </c>
      <c r="D249" s="159" t="s">
        <v>224</v>
      </c>
      <c r="E249" s="160" t="s">
        <v>2541</v>
      </c>
      <c r="F249" s="161" t="s">
        <v>2542</v>
      </c>
      <c r="G249" s="162" t="s">
        <v>400</v>
      </c>
      <c r="H249" s="163">
        <v>1</v>
      </c>
      <c r="I249" s="164"/>
      <c r="J249" s="163">
        <f t="shared" si="50"/>
        <v>0</v>
      </c>
      <c r="K249" s="161" t="s">
        <v>0</v>
      </c>
      <c r="L249" s="32"/>
      <c r="M249" s="165" t="s">
        <v>0</v>
      </c>
      <c r="N249" s="166" t="s">
        <v>39</v>
      </c>
      <c r="O249" s="55"/>
      <c r="P249" s="167">
        <f t="shared" si="51"/>
        <v>0</v>
      </c>
      <c r="Q249" s="167">
        <v>2.5999999999999998E-4</v>
      </c>
      <c r="R249" s="167">
        <f t="shared" si="52"/>
        <v>2.5999999999999998E-4</v>
      </c>
      <c r="S249" s="167">
        <v>0</v>
      </c>
      <c r="T249" s="168">
        <f t="shared" si="53"/>
        <v>0</v>
      </c>
      <c r="AR249" s="169" t="s">
        <v>312</v>
      </c>
      <c r="AT249" s="169" t="s">
        <v>224</v>
      </c>
      <c r="AU249" s="169" t="s">
        <v>88</v>
      </c>
      <c r="AY249" s="17" t="s">
        <v>222</v>
      </c>
      <c r="BE249" s="170">
        <f t="shared" si="54"/>
        <v>0</v>
      </c>
      <c r="BF249" s="170">
        <f t="shared" si="55"/>
        <v>0</v>
      </c>
      <c r="BG249" s="170">
        <f t="shared" si="56"/>
        <v>0</v>
      </c>
      <c r="BH249" s="170">
        <f t="shared" si="57"/>
        <v>0</v>
      </c>
      <c r="BI249" s="170">
        <f t="shared" si="58"/>
        <v>0</v>
      </c>
      <c r="BJ249" s="17" t="s">
        <v>88</v>
      </c>
      <c r="BK249" s="171">
        <f t="shared" si="59"/>
        <v>0</v>
      </c>
      <c r="BL249" s="17" t="s">
        <v>312</v>
      </c>
      <c r="BM249" s="169" t="s">
        <v>1418</v>
      </c>
    </row>
    <row r="250" spans="2:65" s="1" customFormat="1" ht="24" customHeight="1">
      <c r="B250" s="158"/>
      <c r="C250" s="196" t="s">
        <v>887</v>
      </c>
      <c r="D250" s="196" t="s">
        <v>301</v>
      </c>
      <c r="E250" s="197" t="s">
        <v>2543</v>
      </c>
      <c r="F250" s="198" t="s">
        <v>2544</v>
      </c>
      <c r="G250" s="199" t="s">
        <v>400</v>
      </c>
      <c r="H250" s="200">
        <v>1</v>
      </c>
      <c r="I250" s="201"/>
      <c r="J250" s="200">
        <f t="shared" si="50"/>
        <v>0</v>
      </c>
      <c r="K250" s="198" t="s">
        <v>0</v>
      </c>
      <c r="L250" s="202"/>
      <c r="M250" s="203" t="s">
        <v>0</v>
      </c>
      <c r="N250" s="204" t="s">
        <v>39</v>
      </c>
      <c r="O250" s="55"/>
      <c r="P250" s="167">
        <f t="shared" si="51"/>
        <v>0</v>
      </c>
      <c r="Q250" s="167">
        <v>5.0000000000000002E-5</v>
      </c>
      <c r="R250" s="167">
        <f t="shared" si="52"/>
        <v>5.0000000000000002E-5</v>
      </c>
      <c r="S250" s="167">
        <v>0</v>
      </c>
      <c r="T250" s="168">
        <f t="shared" si="53"/>
        <v>0</v>
      </c>
      <c r="AR250" s="169" t="s">
        <v>407</v>
      </c>
      <c r="AT250" s="169" t="s">
        <v>301</v>
      </c>
      <c r="AU250" s="169" t="s">
        <v>88</v>
      </c>
      <c r="AY250" s="17" t="s">
        <v>222</v>
      </c>
      <c r="BE250" s="170">
        <f t="shared" si="54"/>
        <v>0</v>
      </c>
      <c r="BF250" s="170">
        <f t="shared" si="55"/>
        <v>0</v>
      </c>
      <c r="BG250" s="170">
        <f t="shared" si="56"/>
        <v>0</v>
      </c>
      <c r="BH250" s="170">
        <f t="shared" si="57"/>
        <v>0</v>
      </c>
      <c r="BI250" s="170">
        <f t="shared" si="58"/>
        <v>0</v>
      </c>
      <c r="BJ250" s="17" t="s">
        <v>88</v>
      </c>
      <c r="BK250" s="171">
        <f t="shared" si="59"/>
        <v>0</v>
      </c>
      <c r="BL250" s="17" t="s">
        <v>312</v>
      </c>
      <c r="BM250" s="169" t="s">
        <v>1427</v>
      </c>
    </row>
    <row r="251" spans="2:65" s="1" customFormat="1" ht="24" customHeight="1">
      <c r="B251" s="158"/>
      <c r="C251" s="159" t="s">
        <v>891</v>
      </c>
      <c r="D251" s="159" t="s">
        <v>224</v>
      </c>
      <c r="E251" s="160" t="s">
        <v>2545</v>
      </c>
      <c r="F251" s="161" t="s">
        <v>2546</v>
      </c>
      <c r="G251" s="162" t="s">
        <v>2547</v>
      </c>
      <c r="H251" s="163">
        <v>1</v>
      </c>
      <c r="I251" s="164"/>
      <c r="J251" s="163">
        <f t="shared" si="50"/>
        <v>0</v>
      </c>
      <c r="K251" s="161" t="s">
        <v>0</v>
      </c>
      <c r="L251" s="32"/>
      <c r="M251" s="165" t="s">
        <v>0</v>
      </c>
      <c r="N251" s="166" t="s">
        <v>39</v>
      </c>
      <c r="O251" s="55"/>
      <c r="P251" s="167">
        <f t="shared" si="51"/>
        <v>0</v>
      </c>
      <c r="Q251" s="167">
        <v>2.5999999999999998E-4</v>
      </c>
      <c r="R251" s="167">
        <f t="shared" si="52"/>
        <v>2.5999999999999998E-4</v>
      </c>
      <c r="S251" s="167">
        <v>0</v>
      </c>
      <c r="T251" s="168">
        <f t="shared" si="53"/>
        <v>0</v>
      </c>
      <c r="AR251" s="169" t="s">
        <v>312</v>
      </c>
      <c r="AT251" s="169" t="s">
        <v>224</v>
      </c>
      <c r="AU251" s="169" t="s">
        <v>88</v>
      </c>
      <c r="AY251" s="17" t="s">
        <v>222</v>
      </c>
      <c r="BE251" s="170">
        <f t="shared" si="54"/>
        <v>0</v>
      </c>
      <c r="BF251" s="170">
        <f t="shared" si="55"/>
        <v>0</v>
      </c>
      <c r="BG251" s="170">
        <f t="shared" si="56"/>
        <v>0</v>
      </c>
      <c r="BH251" s="170">
        <f t="shared" si="57"/>
        <v>0</v>
      </c>
      <c r="BI251" s="170">
        <f t="shared" si="58"/>
        <v>0</v>
      </c>
      <c r="BJ251" s="17" t="s">
        <v>88</v>
      </c>
      <c r="BK251" s="171">
        <f t="shared" si="59"/>
        <v>0</v>
      </c>
      <c r="BL251" s="17" t="s">
        <v>312</v>
      </c>
      <c r="BM251" s="169" t="s">
        <v>1437</v>
      </c>
    </row>
    <row r="252" spans="2:65" s="1" customFormat="1" ht="36" customHeight="1">
      <c r="B252" s="158"/>
      <c r="C252" s="196" t="s">
        <v>895</v>
      </c>
      <c r="D252" s="196" t="s">
        <v>301</v>
      </c>
      <c r="E252" s="197" t="s">
        <v>2548</v>
      </c>
      <c r="F252" s="198" t="s">
        <v>2549</v>
      </c>
      <c r="G252" s="199" t="s">
        <v>400</v>
      </c>
      <c r="H252" s="200">
        <v>1</v>
      </c>
      <c r="I252" s="201"/>
      <c r="J252" s="200">
        <f t="shared" si="50"/>
        <v>0</v>
      </c>
      <c r="K252" s="198" t="s">
        <v>0</v>
      </c>
      <c r="L252" s="202"/>
      <c r="M252" s="203" t="s">
        <v>0</v>
      </c>
      <c r="N252" s="204" t="s">
        <v>39</v>
      </c>
      <c r="O252" s="55"/>
      <c r="P252" s="167">
        <f t="shared" si="51"/>
        <v>0</v>
      </c>
      <c r="Q252" s="167">
        <v>2.1999999999999999E-2</v>
      </c>
      <c r="R252" s="167">
        <f t="shared" si="52"/>
        <v>2.1999999999999999E-2</v>
      </c>
      <c r="S252" s="167">
        <v>0</v>
      </c>
      <c r="T252" s="168">
        <f t="shared" si="53"/>
        <v>0</v>
      </c>
      <c r="AR252" s="169" t="s">
        <v>407</v>
      </c>
      <c r="AT252" s="169" t="s">
        <v>301</v>
      </c>
      <c r="AU252" s="169" t="s">
        <v>88</v>
      </c>
      <c r="AY252" s="17" t="s">
        <v>222</v>
      </c>
      <c r="BE252" s="170">
        <f t="shared" si="54"/>
        <v>0</v>
      </c>
      <c r="BF252" s="170">
        <f t="shared" si="55"/>
        <v>0</v>
      </c>
      <c r="BG252" s="170">
        <f t="shared" si="56"/>
        <v>0</v>
      </c>
      <c r="BH252" s="170">
        <f t="shared" si="57"/>
        <v>0</v>
      </c>
      <c r="BI252" s="170">
        <f t="shared" si="58"/>
        <v>0</v>
      </c>
      <c r="BJ252" s="17" t="s">
        <v>88</v>
      </c>
      <c r="BK252" s="171">
        <f t="shared" si="59"/>
        <v>0</v>
      </c>
      <c r="BL252" s="17" t="s">
        <v>312</v>
      </c>
      <c r="BM252" s="169" t="s">
        <v>1446</v>
      </c>
    </row>
    <row r="253" spans="2:65" s="1" customFormat="1" ht="24" customHeight="1">
      <c r="B253" s="158"/>
      <c r="C253" s="159" t="s">
        <v>899</v>
      </c>
      <c r="D253" s="159" t="s">
        <v>224</v>
      </c>
      <c r="E253" s="160" t="s">
        <v>2550</v>
      </c>
      <c r="F253" s="161" t="s">
        <v>2551</v>
      </c>
      <c r="G253" s="162" t="s">
        <v>484</v>
      </c>
      <c r="H253" s="163">
        <v>57</v>
      </c>
      <c r="I253" s="164"/>
      <c r="J253" s="163">
        <f t="shared" si="50"/>
        <v>0</v>
      </c>
      <c r="K253" s="161" t="s">
        <v>0</v>
      </c>
      <c r="L253" s="32"/>
      <c r="M253" s="165" t="s">
        <v>0</v>
      </c>
      <c r="N253" s="166" t="s">
        <v>39</v>
      </c>
      <c r="O253" s="55"/>
      <c r="P253" s="167">
        <f t="shared" si="51"/>
        <v>0</v>
      </c>
      <c r="Q253" s="167">
        <v>1.8000000000000001E-4</v>
      </c>
      <c r="R253" s="167">
        <f t="shared" si="52"/>
        <v>1.026E-2</v>
      </c>
      <c r="S253" s="167">
        <v>0</v>
      </c>
      <c r="T253" s="168">
        <f t="shared" si="53"/>
        <v>0</v>
      </c>
      <c r="AR253" s="169" t="s">
        <v>312</v>
      </c>
      <c r="AT253" s="169" t="s">
        <v>224</v>
      </c>
      <c r="AU253" s="169" t="s">
        <v>88</v>
      </c>
      <c r="AY253" s="17" t="s">
        <v>222</v>
      </c>
      <c r="BE253" s="170">
        <f t="shared" si="54"/>
        <v>0</v>
      </c>
      <c r="BF253" s="170">
        <f t="shared" si="55"/>
        <v>0</v>
      </c>
      <c r="BG253" s="170">
        <f t="shared" si="56"/>
        <v>0</v>
      </c>
      <c r="BH253" s="170">
        <f t="shared" si="57"/>
        <v>0</v>
      </c>
      <c r="BI253" s="170">
        <f t="shared" si="58"/>
        <v>0</v>
      </c>
      <c r="BJ253" s="17" t="s">
        <v>88</v>
      </c>
      <c r="BK253" s="171">
        <f t="shared" si="59"/>
        <v>0</v>
      </c>
      <c r="BL253" s="17" t="s">
        <v>312</v>
      </c>
      <c r="BM253" s="169" t="s">
        <v>1453</v>
      </c>
    </row>
    <row r="254" spans="2:65" s="1" customFormat="1" ht="24" customHeight="1">
      <c r="B254" s="158"/>
      <c r="C254" s="159" t="s">
        <v>904</v>
      </c>
      <c r="D254" s="159" t="s">
        <v>224</v>
      </c>
      <c r="E254" s="160" t="s">
        <v>2552</v>
      </c>
      <c r="F254" s="161" t="s">
        <v>2553</v>
      </c>
      <c r="G254" s="162" t="s">
        <v>484</v>
      </c>
      <c r="H254" s="163">
        <v>57</v>
      </c>
      <c r="I254" s="164"/>
      <c r="J254" s="163">
        <f t="shared" si="50"/>
        <v>0</v>
      </c>
      <c r="K254" s="161" t="s">
        <v>0</v>
      </c>
      <c r="L254" s="32"/>
      <c r="M254" s="165" t="s">
        <v>0</v>
      </c>
      <c r="N254" s="166" t="s">
        <v>39</v>
      </c>
      <c r="O254" s="55"/>
      <c r="P254" s="167">
        <f t="shared" si="51"/>
        <v>0</v>
      </c>
      <c r="Q254" s="167">
        <v>1.0000000000000001E-5</v>
      </c>
      <c r="R254" s="167">
        <f t="shared" si="52"/>
        <v>5.7000000000000009E-4</v>
      </c>
      <c r="S254" s="167">
        <v>0</v>
      </c>
      <c r="T254" s="168">
        <f t="shared" si="53"/>
        <v>0</v>
      </c>
      <c r="AR254" s="169" t="s">
        <v>312</v>
      </c>
      <c r="AT254" s="169" t="s">
        <v>224</v>
      </c>
      <c r="AU254" s="169" t="s">
        <v>88</v>
      </c>
      <c r="AY254" s="17" t="s">
        <v>222</v>
      </c>
      <c r="BE254" s="170">
        <f t="shared" si="54"/>
        <v>0</v>
      </c>
      <c r="BF254" s="170">
        <f t="shared" si="55"/>
        <v>0</v>
      </c>
      <c r="BG254" s="170">
        <f t="shared" si="56"/>
        <v>0</v>
      </c>
      <c r="BH254" s="170">
        <f t="shared" si="57"/>
        <v>0</v>
      </c>
      <c r="BI254" s="170">
        <f t="shared" si="58"/>
        <v>0</v>
      </c>
      <c r="BJ254" s="17" t="s">
        <v>88</v>
      </c>
      <c r="BK254" s="171">
        <f t="shared" si="59"/>
        <v>0</v>
      </c>
      <c r="BL254" s="17" t="s">
        <v>312</v>
      </c>
      <c r="BM254" s="169" t="s">
        <v>1463</v>
      </c>
    </row>
    <row r="255" spans="2:65" s="1" customFormat="1" ht="24" customHeight="1">
      <c r="B255" s="158"/>
      <c r="C255" s="159" t="s">
        <v>908</v>
      </c>
      <c r="D255" s="159" t="s">
        <v>224</v>
      </c>
      <c r="E255" s="160" t="s">
        <v>1533</v>
      </c>
      <c r="F255" s="161" t="s">
        <v>1534</v>
      </c>
      <c r="G255" s="162" t="s">
        <v>1361</v>
      </c>
      <c r="H255" s="164"/>
      <c r="I255" s="164"/>
      <c r="J255" s="163">
        <f t="shared" si="50"/>
        <v>0</v>
      </c>
      <c r="K255" s="161" t="s">
        <v>0</v>
      </c>
      <c r="L255" s="32"/>
      <c r="M255" s="165" t="s">
        <v>0</v>
      </c>
      <c r="N255" s="166" t="s">
        <v>39</v>
      </c>
      <c r="O255" s="55"/>
      <c r="P255" s="167">
        <f t="shared" si="51"/>
        <v>0</v>
      </c>
      <c r="Q255" s="167">
        <v>0</v>
      </c>
      <c r="R255" s="167">
        <f t="shared" si="52"/>
        <v>0</v>
      </c>
      <c r="S255" s="167">
        <v>0</v>
      </c>
      <c r="T255" s="168">
        <f t="shared" si="53"/>
        <v>0</v>
      </c>
      <c r="AR255" s="169" t="s">
        <v>312</v>
      </c>
      <c r="AT255" s="169" t="s">
        <v>224</v>
      </c>
      <c r="AU255" s="169" t="s">
        <v>88</v>
      </c>
      <c r="AY255" s="17" t="s">
        <v>222</v>
      </c>
      <c r="BE255" s="170">
        <f t="shared" si="54"/>
        <v>0</v>
      </c>
      <c r="BF255" s="170">
        <f t="shared" si="55"/>
        <v>0</v>
      </c>
      <c r="BG255" s="170">
        <f t="shared" si="56"/>
        <v>0</v>
      </c>
      <c r="BH255" s="170">
        <f t="shared" si="57"/>
        <v>0</v>
      </c>
      <c r="BI255" s="170">
        <f t="shared" si="58"/>
        <v>0</v>
      </c>
      <c r="BJ255" s="17" t="s">
        <v>88</v>
      </c>
      <c r="BK255" s="171">
        <f t="shared" si="59"/>
        <v>0</v>
      </c>
      <c r="BL255" s="17" t="s">
        <v>312</v>
      </c>
      <c r="BM255" s="169" t="s">
        <v>1472</v>
      </c>
    </row>
    <row r="256" spans="2:65" s="11" customFormat="1" ht="22.9" customHeight="1">
      <c r="B256" s="145"/>
      <c r="D256" s="146" t="s">
        <v>72</v>
      </c>
      <c r="E256" s="156" t="s">
        <v>2554</v>
      </c>
      <c r="F256" s="156" t="s">
        <v>2555</v>
      </c>
      <c r="I256" s="148"/>
      <c r="J256" s="157">
        <f>BK256</f>
        <v>0</v>
      </c>
      <c r="L256" s="145"/>
      <c r="M256" s="150"/>
      <c r="N256" s="151"/>
      <c r="O256" s="151"/>
      <c r="P256" s="152">
        <f>SUM(P257:P281)</f>
        <v>0</v>
      </c>
      <c r="Q256" s="151"/>
      <c r="R256" s="152">
        <f>SUM(R257:R281)</f>
        <v>9.1359999999999983E-2</v>
      </c>
      <c r="S256" s="151"/>
      <c r="T256" s="153">
        <f>SUM(T257:T281)</f>
        <v>0</v>
      </c>
      <c r="AR256" s="146" t="s">
        <v>88</v>
      </c>
      <c r="AT256" s="154" t="s">
        <v>72</v>
      </c>
      <c r="AU256" s="154" t="s">
        <v>81</v>
      </c>
      <c r="AY256" s="146" t="s">
        <v>222</v>
      </c>
      <c r="BK256" s="155">
        <f>SUM(BK257:BK281)</f>
        <v>0</v>
      </c>
    </row>
    <row r="257" spans="2:65" s="1" customFormat="1" ht="24" customHeight="1">
      <c r="B257" s="158"/>
      <c r="C257" s="159" t="s">
        <v>916</v>
      </c>
      <c r="D257" s="159" t="s">
        <v>224</v>
      </c>
      <c r="E257" s="160" t="s">
        <v>2556</v>
      </c>
      <c r="F257" s="161" t="s">
        <v>2557</v>
      </c>
      <c r="G257" s="162" t="s">
        <v>2547</v>
      </c>
      <c r="H257" s="163">
        <v>1</v>
      </c>
      <c r="I257" s="164"/>
      <c r="J257" s="163">
        <f t="shared" ref="J257:J281" si="60">ROUND(I257*H257,3)</f>
        <v>0</v>
      </c>
      <c r="K257" s="161" t="s">
        <v>0</v>
      </c>
      <c r="L257" s="32"/>
      <c r="M257" s="165" t="s">
        <v>0</v>
      </c>
      <c r="N257" s="166" t="s">
        <v>39</v>
      </c>
      <c r="O257" s="55"/>
      <c r="P257" s="167">
        <f t="shared" ref="P257:P281" si="61">O257*H257</f>
        <v>0</v>
      </c>
      <c r="Q257" s="167">
        <v>0</v>
      </c>
      <c r="R257" s="167">
        <f t="shared" ref="R257:R281" si="62">Q257*H257</f>
        <v>0</v>
      </c>
      <c r="S257" s="167">
        <v>0</v>
      </c>
      <c r="T257" s="168">
        <f t="shared" ref="T257:T281" si="63">S257*H257</f>
        <v>0</v>
      </c>
      <c r="AR257" s="169" t="s">
        <v>312</v>
      </c>
      <c r="AT257" s="169" t="s">
        <v>224</v>
      </c>
      <c r="AU257" s="169" t="s">
        <v>88</v>
      </c>
      <c r="AY257" s="17" t="s">
        <v>222</v>
      </c>
      <c r="BE257" s="170">
        <f t="shared" ref="BE257:BE281" si="64">IF(N257="základná",J257,0)</f>
        <v>0</v>
      </c>
      <c r="BF257" s="170">
        <f t="shared" ref="BF257:BF281" si="65">IF(N257="znížená",J257,0)</f>
        <v>0</v>
      </c>
      <c r="BG257" s="170">
        <f t="shared" ref="BG257:BG281" si="66">IF(N257="zákl. prenesená",J257,0)</f>
        <v>0</v>
      </c>
      <c r="BH257" s="170">
        <f t="shared" ref="BH257:BH281" si="67">IF(N257="zníž. prenesená",J257,0)</f>
        <v>0</v>
      </c>
      <c r="BI257" s="170">
        <f t="shared" ref="BI257:BI281" si="68">IF(N257="nulová",J257,0)</f>
        <v>0</v>
      </c>
      <c r="BJ257" s="17" t="s">
        <v>88</v>
      </c>
      <c r="BK257" s="171">
        <f t="shared" ref="BK257:BK281" si="69">ROUND(I257*H257,3)</f>
        <v>0</v>
      </c>
      <c r="BL257" s="17" t="s">
        <v>312</v>
      </c>
      <c r="BM257" s="169" t="s">
        <v>1487</v>
      </c>
    </row>
    <row r="258" spans="2:65" s="1" customFormat="1" ht="24" customHeight="1">
      <c r="B258" s="158"/>
      <c r="C258" s="159" t="s">
        <v>927</v>
      </c>
      <c r="D258" s="159" t="s">
        <v>224</v>
      </c>
      <c r="E258" s="160" t="s">
        <v>2558</v>
      </c>
      <c r="F258" s="161" t="s">
        <v>2559</v>
      </c>
      <c r="G258" s="162" t="s">
        <v>2547</v>
      </c>
      <c r="H258" s="163">
        <v>1</v>
      </c>
      <c r="I258" s="164"/>
      <c r="J258" s="163">
        <f t="shared" si="60"/>
        <v>0</v>
      </c>
      <c r="K258" s="161" t="s">
        <v>0</v>
      </c>
      <c r="L258" s="32"/>
      <c r="M258" s="165" t="s">
        <v>0</v>
      </c>
      <c r="N258" s="166" t="s">
        <v>39</v>
      </c>
      <c r="O258" s="55"/>
      <c r="P258" s="167">
        <f t="shared" si="61"/>
        <v>0</v>
      </c>
      <c r="Q258" s="167">
        <v>8.3000000000000001E-4</v>
      </c>
      <c r="R258" s="167">
        <f t="shared" si="62"/>
        <v>8.3000000000000001E-4</v>
      </c>
      <c r="S258" s="167">
        <v>0</v>
      </c>
      <c r="T258" s="168">
        <f t="shared" si="63"/>
        <v>0</v>
      </c>
      <c r="AR258" s="169" t="s">
        <v>312</v>
      </c>
      <c r="AT258" s="169" t="s">
        <v>224</v>
      </c>
      <c r="AU258" s="169" t="s">
        <v>88</v>
      </c>
      <c r="AY258" s="17" t="s">
        <v>222</v>
      </c>
      <c r="BE258" s="170">
        <f t="shared" si="64"/>
        <v>0</v>
      </c>
      <c r="BF258" s="170">
        <f t="shared" si="65"/>
        <v>0</v>
      </c>
      <c r="BG258" s="170">
        <f t="shared" si="66"/>
        <v>0</v>
      </c>
      <c r="BH258" s="170">
        <f t="shared" si="67"/>
        <v>0</v>
      </c>
      <c r="BI258" s="170">
        <f t="shared" si="68"/>
        <v>0</v>
      </c>
      <c r="BJ258" s="17" t="s">
        <v>88</v>
      </c>
      <c r="BK258" s="171">
        <f t="shared" si="69"/>
        <v>0</v>
      </c>
      <c r="BL258" s="17" t="s">
        <v>312</v>
      </c>
      <c r="BM258" s="169" t="s">
        <v>1497</v>
      </c>
    </row>
    <row r="259" spans="2:65" s="1" customFormat="1" ht="36" customHeight="1">
      <c r="B259" s="158"/>
      <c r="C259" s="196" t="s">
        <v>938</v>
      </c>
      <c r="D259" s="196" t="s">
        <v>301</v>
      </c>
      <c r="E259" s="197" t="s">
        <v>2560</v>
      </c>
      <c r="F259" s="198" t="s">
        <v>2561</v>
      </c>
      <c r="G259" s="199" t="s">
        <v>400</v>
      </c>
      <c r="H259" s="200">
        <v>1</v>
      </c>
      <c r="I259" s="201"/>
      <c r="J259" s="200">
        <f t="shared" si="60"/>
        <v>0</v>
      </c>
      <c r="K259" s="198" t="s">
        <v>0</v>
      </c>
      <c r="L259" s="202"/>
      <c r="M259" s="203" t="s">
        <v>0</v>
      </c>
      <c r="N259" s="204" t="s">
        <v>39</v>
      </c>
      <c r="O259" s="55"/>
      <c r="P259" s="167">
        <f t="shared" si="61"/>
        <v>0</v>
      </c>
      <c r="Q259" s="167">
        <v>2.58E-2</v>
      </c>
      <c r="R259" s="167">
        <f t="shared" si="62"/>
        <v>2.58E-2</v>
      </c>
      <c r="S259" s="167">
        <v>0</v>
      </c>
      <c r="T259" s="168">
        <f t="shared" si="63"/>
        <v>0</v>
      </c>
      <c r="AR259" s="169" t="s">
        <v>407</v>
      </c>
      <c r="AT259" s="169" t="s">
        <v>301</v>
      </c>
      <c r="AU259" s="169" t="s">
        <v>88</v>
      </c>
      <c r="AY259" s="17" t="s">
        <v>222</v>
      </c>
      <c r="BE259" s="170">
        <f t="shared" si="64"/>
        <v>0</v>
      </c>
      <c r="BF259" s="170">
        <f t="shared" si="65"/>
        <v>0</v>
      </c>
      <c r="BG259" s="170">
        <f t="shared" si="66"/>
        <v>0</v>
      </c>
      <c r="BH259" s="170">
        <f t="shared" si="67"/>
        <v>0</v>
      </c>
      <c r="BI259" s="170">
        <f t="shared" si="68"/>
        <v>0</v>
      </c>
      <c r="BJ259" s="17" t="s">
        <v>88</v>
      </c>
      <c r="BK259" s="171">
        <f t="shared" si="69"/>
        <v>0</v>
      </c>
      <c r="BL259" s="17" t="s">
        <v>312</v>
      </c>
      <c r="BM259" s="169" t="s">
        <v>1506</v>
      </c>
    </row>
    <row r="260" spans="2:65" s="1" customFormat="1" ht="24" customHeight="1">
      <c r="B260" s="158"/>
      <c r="C260" s="159" t="s">
        <v>942</v>
      </c>
      <c r="D260" s="159" t="s">
        <v>224</v>
      </c>
      <c r="E260" s="160" t="s">
        <v>2562</v>
      </c>
      <c r="F260" s="161" t="s">
        <v>2563</v>
      </c>
      <c r="G260" s="162" t="s">
        <v>2547</v>
      </c>
      <c r="H260" s="163">
        <v>1</v>
      </c>
      <c r="I260" s="164"/>
      <c r="J260" s="163">
        <f t="shared" si="60"/>
        <v>0</v>
      </c>
      <c r="K260" s="161" t="s">
        <v>0</v>
      </c>
      <c r="L260" s="32"/>
      <c r="M260" s="165" t="s">
        <v>0</v>
      </c>
      <c r="N260" s="166" t="s">
        <v>39</v>
      </c>
      <c r="O260" s="55"/>
      <c r="P260" s="167">
        <f t="shared" si="61"/>
        <v>0</v>
      </c>
      <c r="Q260" s="167">
        <v>0</v>
      </c>
      <c r="R260" s="167">
        <f t="shared" si="62"/>
        <v>0</v>
      </c>
      <c r="S260" s="167">
        <v>0</v>
      </c>
      <c r="T260" s="168">
        <f t="shared" si="63"/>
        <v>0</v>
      </c>
      <c r="AR260" s="169" t="s">
        <v>312</v>
      </c>
      <c r="AT260" s="169" t="s">
        <v>224</v>
      </c>
      <c r="AU260" s="169" t="s">
        <v>88</v>
      </c>
      <c r="AY260" s="17" t="s">
        <v>222</v>
      </c>
      <c r="BE260" s="170">
        <f t="shared" si="64"/>
        <v>0</v>
      </c>
      <c r="BF260" s="170">
        <f t="shared" si="65"/>
        <v>0</v>
      </c>
      <c r="BG260" s="170">
        <f t="shared" si="66"/>
        <v>0</v>
      </c>
      <c r="BH260" s="170">
        <f t="shared" si="67"/>
        <v>0</v>
      </c>
      <c r="BI260" s="170">
        <f t="shared" si="68"/>
        <v>0</v>
      </c>
      <c r="BJ260" s="17" t="s">
        <v>88</v>
      </c>
      <c r="BK260" s="171">
        <f t="shared" si="69"/>
        <v>0</v>
      </c>
      <c r="BL260" s="17" t="s">
        <v>312</v>
      </c>
      <c r="BM260" s="169" t="s">
        <v>1514</v>
      </c>
    </row>
    <row r="261" spans="2:65" s="1" customFormat="1" ht="24" customHeight="1">
      <c r="B261" s="158"/>
      <c r="C261" s="159" t="s">
        <v>946</v>
      </c>
      <c r="D261" s="159" t="s">
        <v>224</v>
      </c>
      <c r="E261" s="160" t="s">
        <v>2564</v>
      </c>
      <c r="F261" s="161" t="s">
        <v>2565</v>
      </c>
      <c r="G261" s="162" t="s">
        <v>2547</v>
      </c>
      <c r="H261" s="163">
        <v>1</v>
      </c>
      <c r="I261" s="164"/>
      <c r="J261" s="163">
        <f t="shared" si="60"/>
        <v>0</v>
      </c>
      <c r="K261" s="161" t="s">
        <v>0</v>
      </c>
      <c r="L261" s="32"/>
      <c r="M261" s="165" t="s">
        <v>0</v>
      </c>
      <c r="N261" s="166" t="s">
        <v>39</v>
      </c>
      <c r="O261" s="55"/>
      <c r="P261" s="167">
        <f t="shared" si="61"/>
        <v>0</v>
      </c>
      <c r="Q261" s="167">
        <v>5.6999999999999998E-4</v>
      </c>
      <c r="R261" s="167">
        <f t="shared" si="62"/>
        <v>5.6999999999999998E-4</v>
      </c>
      <c r="S261" s="167">
        <v>0</v>
      </c>
      <c r="T261" s="168">
        <f t="shared" si="63"/>
        <v>0</v>
      </c>
      <c r="AR261" s="169" t="s">
        <v>312</v>
      </c>
      <c r="AT261" s="169" t="s">
        <v>224</v>
      </c>
      <c r="AU261" s="169" t="s">
        <v>88</v>
      </c>
      <c r="AY261" s="17" t="s">
        <v>222</v>
      </c>
      <c r="BE261" s="170">
        <f t="shared" si="64"/>
        <v>0</v>
      </c>
      <c r="BF261" s="170">
        <f t="shared" si="65"/>
        <v>0</v>
      </c>
      <c r="BG261" s="170">
        <f t="shared" si="66"/>
        <v>0</v>
      </c>
      <c r="BH261" s="170">
        <f t="shared" si="67"/>
        <v>0</v>
      </c>
      <c r="BI261" s="170">
        <f t="shared" si="68"/>
        <v>0</v>
      </c>
      <c r="BJ261" s="17" t="s">
        <v>88</v>
      </c>
      <c r="BK261" s="171">
        <f t="shared" si="69"/>
        <v>0</v>
      </c>
      <c r="BL261" s="17" t="s">
        <v>312</v>
      </c>
      <c r="BM261" s="169" t="s">
        <v>1524</v>
      </c>
    </row>
    <row r="262" spans="2:65" s="1" customFormat="1" ht="24" customHeight="1">
      <c r="B262" s="158"/>
      <c r="C262" s="196" t="s">
        <v>950</v>
      </c>
      <c r="D262" s="196" t="s">
        <v>301</v>
      </c>
      <c r="E262" s="197" t="s">
        <v>2566</v>
      </c>
      <c r="F262" s="198" t="s">
        <v>2567</v>
      </c>
      <c r="G262" s="199" t="s">
        <v>400</v>
      </c>
      <c r="H262" s="200">
        <v>1</v>
      </c>
      <c r="I262" s="201"/>
      <c r="J262" s="200">
        <f t="shared" si="60"/>
        <v>0</v>
      </c>
      <c r="K262" s="198" t="s">
        <v>0</v>
      </c>
      <c r="L262" s="202"/>
      <c r="M262" s="203" t="s">
        <v>0</v>
      </c>
      <c r="N262" s="204" t="s">
        <v>39</v>
      </c>
      <c r="O262" s="55"/>
      <c r="P262" s="167">
        <f t="shared" si="61"/>
        <v>0</v>
      </c>
      <c r="Q262" s="167">
        <v>1.4999999999999999E-2</v>
      </c>
      <c r="R262" s="167">
        <f t="shared" si="62"/>
        <v>1.4999999999999999E-2</v>
      </c>
      <c r="S262" s="167">
        <v>0</v>
      </c>
      <c r="T262" s="168">
        <f t="shared" si="63"/>
        <v>0</v>
      </c>
      <c r="AR262" s="169" t="s">
        <v>407</v>
      </c>
      <c r="AT262" s="169" t="s">
        <v>301</v>
      </c>
      <c r="AU262" s="169" t="s">
        <v>88</v>
      </c>
      <c r="AY262" s="17" t="s">
        <v>222</v>
      </c>
      <c r="BE262" s="170">
        <f t="shared" si="64"/>
        <v>0</v>
      </c>
      <c r="BF262" s="170">
        <f t="shared" si="65"/>
        <v>0</v>
      </c>
      <c r="BG262" s="170">
        <f t="shared" si="66"/>
        <v>0</v>
      </c>
      <c r="BH262" s="170">
        <f t="shared" si="67"/>
        <v>0</v>
      </c>
      <c r="BI262" s="170">
        <f t="shared" si="68"/>
        <v>0</v>
      </c>
      <c r="BJ262" s="17" t="s">
        <v>88</v>
      </c>
      <c r="BK262" s="171">
        <f t="shared" si="69"/>
        <v>0</v>
      </c>
      <c r="BL262" s="17" t="s">
        <v>312</v>
      </c>
      <c r="BM262" s="169" t="s">
        <v>1532</v>
      </c>
    </row>
    <row r="263" spans="2:65" s="1" customFormat="1" ht="24" customHeight="1">
      <c r="B263" s="158"/>
      <c r="C263" s="159" t="s">
        <v>954</v>
      </c>
      <c r="D263" s="159" t="s">
        <v>224</v>
      </c>
      <c r="E263" s="160" t="s">
        <v>2568</v>
      </c>
      <c r="F263" s="161" t="s">
        <v>2569</v>
      </c>
      <c r="G263" s="162" t="s">
        <v>2547</v>
      </c>
      <c r="H263" s="163">
        <v>1</v>
      </c>
      <c r="I263" s="164"/>
      <c r="J263" s="163">
        <f t="shared" si="60"/>
        <v>0</v>
      </c>
      <c r="K263" s="161" t="s">
        <v>0</v>
      </c>
      <c r="L263" s="32"/>
      <c r="M263" s="165" t="s">
        <v>0</v>
      </c>
      <c r="N263" s="166" t="s">
        <v>39</v>
      </c>
      <c r="O263" s="55"/>
      <c r="P263" s="167">
        <f t="shared" si="61"/>
        <v>0</v>
      </c>
      <c r="Q263" s="167">
        <v>0</v>
      </c>
      <c r="R263" s="167">
        <f t="shared" si="62"/>
        <v>0</v>
      </c>
      <c r="S263" s="167">
        <v>0</v>
      </c>
      <c r="T263" s="168">
        <f t="shared" si="63"/>
        <v>0</v>
      </c>
      <c r="AR263" s="169" t="s">
        <v>312</v>
      </c>
      <c r="AT263" s="169" t="s">
        <v>224</v>
      </c>
      <c r="AU263" s="169" t="s">
        <v>88</v>
      </c>
      <c r="AY263" s="17" t="s">
        <v>222</v>
      </c>
      <c r="BE263" s="170">
        <f t="shared" si="64"/>
        <v>0</v>
      </c>
      <c r="BF263" s="170">
        <f t="shared" si="65"/>
        <v>0</v>
      </c>
      <c r="BG263" s="170">
        <f t="shared" si="66"/>
        <v>0</v>
      </c>
      <c r="BH263" s="170">
        <f t="shared" si="67"/>
        <v>0</v>
      </c>
      <c r="BI263" s="170">
        <f t="shared" si="68"/>
        <v>0</v>
      </c>
      <c r="BJ263" s="17" t="s">
        <v>88</v>
      </c>
      <c r="BK263" s="171">
        <f t="shared" si="69"/>
        <v>0</v>
      </c>
      <c r="BL263" s="17" t="s">
        <v>312</v>
      </c>
      <c r="BM263" s="169" t="s">
        <v>1544</v>
      </c>
    </row>
    <row r="264" spans="2:65" s="1" customFormat="1" ht="24" customHeight="1">
      <c r="B264" s="158"/>
      <c r="C264" s="159" t="s">
        <v>958</v>
      </c>
      <c r="D264" s="159" t="s">
        <v>224</v>
      </c>
      <c r="E264" s="160" t="s">
        <v>2570</v>
      </c>
      <c r="F264" s="161" t="s">
        <v>2571</v>
      </c>
      <c r="G264" s="162" t="s">
        <v>2547</v>
      </c>
      <c r="H264" s="163">
        <v>1</v>
      </c>
      <c r="I264" s="164"/>
      <c r="J264" s="163">
        <f t="shared" si="60"/>
        <v>0</v>
      </c>
      <c r="K264" s="161" t="s">
        <v>0</v>
      </c>
      <c r="L264" s="32"/>
      <c r="M264" s="165" t="s">
        <v>0</v>
      </c>
      <c r="N264" s="166" t="s">
        <v>39</v>
      </c>
      <c r="O264" s="55"/>
      <c r="P264" s="167">
        <f t="shared" si="61"/>
        <v>0</v>
      </c>
      <c r="Q264" s="167">
        <v>0</v>
      </c>
      <c r="R264" s="167">
        <f t="shared" si="62"/>
        <v>0</v>
      </c>
      <c r="S264" s="167">
        <v>0</v>
      </c>
      <c r="T264" s="168">
        <f t="shared" si="63"/>
        <v>0</v>
      </c>
      <c r="AR264" s="169" t="s">
        <v>312</v>
      </c>
      <c r="AT264" s="169" t="s">
        <v>224</v>
      </c>
      <c r="AU264" s="169" t="s">
        <v>88</v>
      </c>
      <c r="AY264" s="17" t="s">
        <v>222</v>
      </c>
      <c r="BE264" s="170">
        <f t="shared" si="64"/>
        <v>0</v>
      </c>
      <c r="BF264" s="170">
        <f t="shared" si="65"/>
        <v>0</v>
      </c>
      <c r="BG264" s="170">
        <f t="shared" si="66"/>
        <v>0</v>
      </c>
      <c r="BH264" s="170">
        <f t="shared" si="67"/>
        <v>0</v>
      </c>
      <c r="BI264" s="170">
        <f t="shared" si="68"/>
        <v>0</v>
      </c>
      <c r="BJ264" s="17" t="s">
        <v>88</v>
      </c>
      <c r="BK264" s="171">
        <f t="shared" si="69"/>
        <v>0</v>
      </c>
      <c r="BL264" s="17" t="s">
        <v>312</v>
      </c>
      <c r="BM264" s="169" t="s">
        <v>1554</v>
      </c>
    </row>
    <row r="265" spans="2:65" s="1" customFormat="1" ht="24" customHeight="1">
      <c r="B265" s="158"/>
      <c r="C265" s="196" t="s">
        <v>962</v>
      </c>
      <c r="D265" s="196" t="s">
        <v>301</v>
      </c>
      <c r="E265" s="197" t="s">
        <v>2572</v>
      </c>
      <c r="F265" s="198" t="s">
        <v>2573</v>
      </c>
      <c r="G265" s="199" t="s">
        <v>400</v>
      </c>
      <c r="H265" s="200">
        <v>1</v>
      </c>
      <c r="I265" s="201"/>
      <c r="J265" s="200">
        <f t="shared" si="60"/>
        <v>0</v>
      </c>
      <c r="K265" s="198" t="s">
        <v>0</v>
      </c>
      <c r="L265" s="202"/>
      <c r="M265" s="203" t="s">
        <v>0</v>
      </c>
      <c r="N265" s="204" t="s">
        <v>39</v>
      </c>
      <c r="O265" s="55"/>
      <c r="P265" s="167">
        <f t="shared" si="61"/>
        <v>0</v>
      </c>
      <c r="Q265" s="167">
        <v>2.5899999999999999E-3</v>
      </c>
      <c r="R265" s="167">
        <f t="shared" si="62"/>
        <v>2.5899999999999999E-3</v>
      </c>
      <c r="S265" s="167">
        <v>0</v>
      </c>
      <c r="T265" s="168">
        <f t="shared" si="63"/>
        <v>0</v>
      </c>
      <c r="AR265" s="169" t="s">
        <v>407</v>
      </c>
      <c r="AT265" s="169" t="s">
        <v>301</v>
      </c>
      <c r="AU265" s="169" t="s">
        <v>88</v>
      </c>
      <c r="AY265" s="17" t="s">
        <v>222</v>
      </c>
      <c r="BE265" s="170">
        <f t="shared" si="64"/>
        <v>0</v>
      </c>
      <c r="BF265" s="170">
        <f t="shared" si="65"/>
        <v>0</v>
      </c>
      <c r="BG265" s="170">
        <f t="shared" si="66"/>
        <v>0</v>
      </c>
      <c r="BH265" s="170">
        <f t="shared" si="67"/>
        <v>0</v>
      </c>
      <c r="BI265" s="170">
        <f t="shared" si="68"/>
        <v>0</v>
      </c>
      <c r="BJ265" s="17" t="s">
        <v>88</v>
      </c>
      <c r="BK265" s="171">
        <f t="shared" si="69"/>
        <v>0</v>
      </c>
      <c r="BL265" s="17" t="s">
        <v>312</v>
      </c>
      <c r="BM265" s="169" t="s">
        <v>1564</v>
      </c>
    </row>
    <row r="266" spans="2:65" s="1" customFormat="1" ht="24" customHeight="1">
      <c r="B266" s="158"/>
      <c r="C266" s="159" t="s">
        <v>967</v>
      </c>
      <c r="D266" s="159" t="s">
        <v>224</v>
      </c>
      <c r="E266" s="160" t="s">
        <v>2574</v>
      </c>
      <c r="F266" s="161" t="s">
        <v>2575</v>
      </c>
      <c r="G266" s="162" t="s">
        <v>2547</v>
      </c>
      <c r="H266" s="163">
        <v>1</v>
      </c>
      <c r="I266" s="164"/>
      <c r="J266" s="163">
        <f t="shared" si="60"/>
        <v>0</v>
      </c>
      <c r="K266" s="161" t="s">
        <v>0</v>
      </c>
      <c r="L266" s="32"/>
      <c r="M266" s="165" t="s">
        <v>0</v>
      </c>
      <c r="N266" s="166" t="s">
        <v>39</v>
      </c>
      <c r="O266" s="55"/>
      <c r="P266" s="167">
        <f t="shared" si="61"/>
        <v>0</v>
      </c>
      <c r="Q266" s="167">
        <v>1.06E-3</v>
      </c>
      <c r="R266" s="167">
        <f t="shared" si="62"/>
        <v>1.06E-3</v>
      </c>
      <c r="S266" s="167">
        <v>0</v>
      </c>
      <c r="T266" s="168">
        <f t="shared" si="63"/>
        <v>0</v>
      </c>
      <c r="AR266" s="169" t="s">
        <v>312</v>
      </c>
      <c r="AT266" s="169" t="s">
        <v>224</v>
      </c>
      <c r="AU266" s="169" t="s">
        <v>88</v>
      </c>
      <c r="AY266" s="17" t="s">
        <v>222</v>
      </c>
      <c r="BE266" s="170">
        <f t="shared" si="64"/>
        <v>0</v>
      </c>
      <c r="BF266" s="170">
        <f t="shared" si="65"/>
        <v>0</v>
      </c>
      <c r="BG266" s="170">
        <f t="shared" si="66"/>
        <v>0</v>
      </c>
      <c r="BH266" s="170">
        <f t="shared" si="67"/>
        <v>0</v>
      </c>
      <c r="BI266" s="170">
        <f t="shared" si="68"/>
        <v>0</v>
      </c>
      <c r="BJ266" s="17" t="s">
        <v>88</v>
      </c>
      <c r="BK266" s="171">
        <f t="shared" si="69"/>
        <v>0</v>
      </c>
      <c r="BL266" s="17" t="s">
        <v>312</v>
      </c>
      <c r="BM266" s="169" t="s">
        <v>1575</v>
      </c>
    </row>
    <row r="267" spans="2:65" s="1" customFormat="1" ht="24" customHeight="1">
      <c r="B267" s="158"/>
      <c r="C267" s="196" t="s">
        <v>972</v>
      </c>
      <c r="D267" s="196" t="s">
        <v>301</v>
      </c>
      <c r="E267" s="197" t="s">
        <v>2576</v>
      </c>
      <c r="F267" s="198" t="s">
        <v>2577</v>
      </c>
      <c r="G267" s="199" t="s">
        <v>400</v>
      </c>
      <c r="H267" s="200">
        <v>1</v>
      </c>
      <c r="I267" s="201"/>
      <c r="J267" s="200">
        <f t="shared" si="60"/>
        <v>0</v>
      </c>
      <c r="K267" s="198" t="s">
        <v>0</v>
      </c>
      <c r="L267" s="202"/>
      <c r="M267" s="203" t="s">
        <v>0</v>
      </c>
      <c r="N267" s="204" t="s">
        <v>39</v>
      </c>
      <c r="O267" s="55"/>
      <c r="P267" s="167">
        <f t="shared" si="61"/>
        <v>0</v>
      </c>
      <c r="Q267" s="167">
        <v>3.9100000000000003E-2</v>
      </c>
      <c r="R267" s="167">
        <f t="shared" si="62"/>
        <v>3.9100000000000003E-2</v>
      </c>
      <c r="S267" s="167">
        <v>0</v>
      </c>
      <c r="T267" s="168">
        <f t="shared" si="63"/>
        <v>0</v>
      </c>
      <c r="AR267" s="169" t="s">
        <v>407</v>
      </c>
      <c r="AT267" s="169" t="s">
        <v>301</v>
      </c>
      <c r="AU267" s="169" t="s">
        <v>88</v>
      </c>
      <c r="AY267" s="17" t="s">
        <v>222</v>
      </c>
      <c r="BE267" s="170">
        <f t="shared" si="64"/>
        <v>0</v>
      </c>
      <c r="BF267" s="170">
        <f t="shared" si="65"/>
        <v>0</v>
      </c>
      <c r="BG267" s="170">
        <f t="shared" si="66"/>
        <v>0</v>
      </c>
      <c r="BH267" s="170">
        <f t="shared" si="67"/>
        <v>0</v>
      </c>
      <c r="BI267" s="170">
        <f t="shared" si="68"/>
        <v>0</v>
      </c>
      <c r="BJ267" s="17" t="s">
        <v>88</v>
      </c>
      <c r="BK267" s="171">
        <f t="shared" si="69"/>
        <v>0</v>
      </c>
      <c r="BL267" s="17" t="s">
        <v>312</v>
      </c>
      <c r="BM267" s="169" t="s">
        <v>1585</v>
      </c>
    </row>
    <row r="268" spans="2:65" s="1" customFormat="1" ht="24" customHeight="1">
      <c r="B268" s="158"/>
      <c r="C268" s="159" t="s">
        <v>977</v>
      </c>
      <c r="D268" s="159" t="s">
        <v>224</v>
      </c>
      <c r="E268" s="160" t="s">
        <v>2578</v>
      </c>
      <c r="F268" s="161" t="s">
        <v>2579</v>
      </c>
      <c r="G268" s="162" t="s">
        <v>287</v>
      </c>
      <c r="H268" s="163">
        <v>9.2999999999999999E-2</v>
      </c>
      <c r="I268" s="164"/>
      <c r="J268" s="163">
        <f t="shared" si="60"/>
        <v>0</v>
      </c>
      <c r="K268" s="161" t="s">
        <v>0</v>
      </c>
      <c r="L268" s="32"/>
      <c r="M268" s="165" t="s">
        <v>0</v>
      </c>
      <c r="N268" s="166" t="s">
        <v>39</v>
      </c>
      <c r="O268" s="55"/>
      <c r="P268" s="167">
        <f t="shared" si="61"/>
        <v>0</v>
      </c>
      <c r="Q268" s="167">
        <v>0</v>
      </c>
      <c r="R268" s="167">
        <f t="shared" si="62"/>
        <v>0</v>
      </c>
      <c r="S268" s="167">
        <v>0</v>
      </c>
      <c r="T268" s="168">
        <f t="shared" si="63"/>
        <v>0</v>
      </c>
      <c r="AR268" s="169" t="s">
        <v>312</v>
      </c>
      <c r="AT268" s="169" t="s">
        <v>224</v>
      </c>
      <c r="AU268" s="169" t="s">
        <v>88</v>
      </c>
      <c r="AY268" s="17" t="s">
        <v>222</v>
      </c>
      <c r="BE268" s="170">
        <f t="shared" si="64"/>
        <v>0</v>
      </c>
      <c r="BF268" s="170">
        <f t="shared" si="65"/>
        <v>0</v>
      </c>
      <c r="BG268" s="170">
        <f t="shared" si="66"/>
        <v>0</v>
      </c>
      <c r="BH268" s="170">
        <f t="shared" si="67"/>
        <v>0</v>
      </c>
      <c r="BI268" s="170">
        <f t="shared" si="68"/>
        <v>0</v>
      </c>
      <c r="BJ268" s="17" t="s">
        <v>88</v>
      </c>
      <c r="BK268" s="171">
        <f t="shared" si="69"/>
        <v>0</v>
      </c>
      <c r="BL268" s="17" t="s">
        <v>312</v>
      </c>
      <c r="BM268" s="169" t="s">
        <v>1595</v>
      </c>
    </row>
    <row r="269" spans="2:65" s="1" customFormat="1" ht="16.5" customHeight="1">
      <c r="B269" s="158"/>
      <c r="C269" s="159" t="s">
        <v>983</v>
      </c>
      <c r="D269" s="159" t="s">
        <v>224</v>
      </c>
      <c r="E269" s="160" t="s">
        <v>2580</v>
      </c>
      <c r="F269" s="161" t="s">
        <v>2581</v>
      </c>
      <c r="G269" s="162" t="s">
        <v>2547</v>
      </c>
      <c r="H269" s="163">
        <v>3</v>
      </c>
      <c r="I269" s="164"/>
      <c r="J269" s="163">
        <f t="shared" si="60"/>
        <v>0</v>
      </c>
      <c r="K269" s="161" t="s">
        <v>0</v>
      </c>
      <c r="L269" s="32"/>
      <c r="M269" s="165" t="s">
        <v>0</v>
      </c>
      <c r="N269" s="166" t="s">
        <v>39</v>
      </c>
      <c r="O269" s="55"/>
      <c r="P269" s="167">
        <f t="shared" si="61"/>
        <v>0</v>
      </c>
      <c r="Q269" s="167">
        <v>2.7999999999999998E-4</v>
      </c>
      <c r="R269" s="167">
        <f t="shared" si="62"/>
        <v>8.3999999999999993E-4</v>
      </c>
      <c r="S269" s="167">
        <v>0</v>
      </c>
      <c r="T269" s="168">
        <f t="shared" si="63"/>
        <v>0</v>
      </c>
      <c r="AR269" s="169" t="s">
        <v>312</v>
      </c>
      <c r="AT269" s="169" t="s">
        <v>224</v>
      </c>
      <c r="AU269" s="169" t="s">
        <v>88</v>
      </c>
      <c r="AY269" s="17" t="s">
        <v>222</v>
      </c>
      <c r="BE269" s="170">
        <f t="shared" si="64"/>
        <v>0</v>
      </c>
      <c r="BF269" s="170">
        <f t="shared" si="65"/>
        <v>0</v>
      </c>
      <c r="BG269" s="170">
        <f t="shared" si="66"/>
        <v>0</v>
      </c>
      <c r="BH269" s="170">
        <f t="shared" si="67"/>
        <v>0</v>
      </c>
      <c r="BI269" s="170">
        <f t="shared" si="68"/>
        <v>0</v>
      </c>
      <c r="BJ269" s="17" t="s">
        <v>88</v>
      </c>
      <c r="BK269" s="171">
        <f t="shared" si="69"/>
        <v>0</v>
      </c>
      <c r="BL269" s="17" t="s">
        <v>312</v>
      </c>
      <c r="BM269" s="169" t="s">
        <v>1605</v>
      </c>
    </row>
    <row r="270" spans="2:65" s="1" customFormat="1" ht="24" customHeight="1">
      <c r="B270" s="158"/>
      <c r="C270" s="196" t="s">
        <v>987</v>
      </c>
      <c r="D270" s="196" t="s">
        <v>301</v>
      </c>
      <c r="E270" s="197" t="s">
        <v>2582</v>
      </c>
      <c r="F270" s="198" t="s">
        <v>2583</v>
      </c>
      <c r="G270" s="199" t="s">
        <v>400</v>
      </c>
      <c r="H270" s="200">
        <v>3</v>
      </c>
      <c r="I270" s="201"/>
      <c r="J270" s="200">
        <f t="shared" si="60"/>
        <v>0</v>
      </c>
      <c r="K270" s="198" t="s">
        <v>0</v>
      </c>
      <c r="L270" s="202"/>
      <c r="M270" s="203" t="s">
        <v>0</v>
      </c>
      <c r="N270" s="204" t="s">
        <v>39</v>
      </c>
      <c r="O270" s="55"/>
      <c r="P270" s="167">
        <f t="shared" si="61"/>
        <v>0</v>
      </c>
      <c r="Q270" s="167">
        <v>1.6000000000000001E-4</v>
      </c>
      <c r="R270" s="167">
        <f t="shared" si="62"/>
        <v>4.8000000000000007E-4</v>
      </c>
      <c r="S270" s="167">
        <v>0</v>
      </c>
      <c r="T270" s="168">
        <f t="shared" si="63"/>
        <v>0</v>
      </c>
      <c r="AR270" s="169" t="s">
        <v>407</v>
      </c>
      <c r="AT270" s="169" t="s">
        <v>301</v>
      </c>
      <c r="AU270" s="169" t="s">
        <v>88</v>
      </c>
      <c r="AY270" s="17" t="s">
        <v>222</v>
      </c>
      <c r="BE270" s="170">
        <f t="shared" si="64"/>
        <v>0</v>
      </c>
      <c r="BF270" s="170">
        <f t="shared" si="65"/>
        <v>0</v>
      </c>
      <c r="BG270" s="170">
        <f t="shared" si="66"/>
        <v>0</v>
      </c>
      <c r="BH270" s="170">
        <f t="shared" si="67"/>
        <v>0</v>
      </c>
      <c r="BI270" s="170">
        <f t="shared" si="68"/>
        <v>0</v>
      </c>
      <c r="BJ270" s="17" t="s">
        <v>88</v>
      </c>
      <c r="BK270" s="171">
        <f t="shared" si="69"/>
        <v>0</v>
      </c>
      <c r="BL270" s="17" t="s">
        <v>312</v>
      </c>
      <c r="BM270" s="169" t="s">
        <v>1614</v>
      </c>
    </row>
    <row r="271" spans="2:65" s="1" customFormat="1" ht="24" customHeight="1">
      <c r="B271" s="158"/>
      <c r="C271" s="159" t="s">
        <v>1005</v>
      </c>
      <c r="D271" s="159" t="s">
        <v>224</v>
      </c>
      <c r="E271" s="160" t="s">
        <v>2584</v>
      </c>
      <c r="F271" s="161" t="s">
        <v>2585</v>
      </c>
      <c r="G271" s="162" t="s">
        <v>2547</v>
      </c>
      <c r="H271" s="163">
        <v>2</v>
      </c>
      <c r="I271" s="164"/>
      <c r="J271" s="163">
        <f t="shared" si="60"/>
        <v>0</v>
      </c>
      <c r="K271" s="161" t="s">
        <v>0</v>
      </c>
      <c r="L271" s="32"/>
      <c r="M271" s="165" t="s">
        <v>0</v>
      </c>
      <c r="N271" s="166" t="s">
        <v>39</v>
      </c>
      <c r="O271" s="55"/>
      <c r="P271" s="167">
        <f t="shared" si="61"/>
        <v>0</v>
      </c>
      <c r="Q271" s="167">
        <v>0</v>
      </c>
      <c r="R271" s="167">
        <f t="shared" si="62"/>
        <v>0</v>
      </c>
      <c r="S271" s="167">
        <v>0</v>
      </c>
      <c r="T271" s="168">
        <f t="shared" si="63"/>
        <v>0</v>
      </c>
      <c r="AR271" s="169" t="s">
        <v>312</v>
      </c>
      <c r="AT271" s="169" t="s">
        <v>224</v>
      </c>
      <c r="AU271" s="169" t="s">
        <v>88</v>
      </c>
      <c r="AY271" s="17" t="s">
        <v>222</v>
      </c>
      <c r="BE271" s="170">
        <f t="shared" si="64"/>
        <v>0</v>
      </c>
      <c r="BF271" s="170">
        <f t="shared" si="65"/>
        <v>0</v>
      </c>
      <c r="BG271" s="170">
        <f t="shared" si="66"/>
        <v>0</v>
      </c>
      <c r="BH271" s="170">
        <f t="shared" si="67"/>
        <v>0</v>
      </c>
      <c r="BI271" s="170">
        <f t="shared" si="68"/>
        <v>0</v>
      </c>
      <c r="BJ271" s="17" t="s">
        <v>88</v>
      </c>
      <c r="BK271" s="171">
        <f t="shared" si="69"/>
        <v>0</v>
      </c>
      <c r="BL271" s="17" t="s">
        <v>312</v>
      </c>
      <c r="BM271" s="169" t="s">
        <v>1624</v>
      </c>
    </row>
    <row r="272" spans="2:65" s="1" customFormat="1" ht="24" customHeight="1">
      <c r="B272" s="158"/>
      <c r="C272" s="159" t="s">
        <v>1009</v>
      </c>
      <c r="D272" s="159" t="s">
        <v>224</v>
      </c>
      <c r="E272" s="160" t="s">
        <v>2586</v>
      </c>
      <c r="F272" s="161" t="s">
        <v>2587</v>
      </c>
      <c r="G272" s="162" t="s">
        <v>400</v>
      </c>
      <c r="H272" s="163">
        <v>1</v>
      </c>
      <c r="I272" s="164"/>
      <c r="J272" s="163">
        <f t="shared" si="60"/>
        <v>0</v>
      </c>
      <c r="K272" s="161" t="s">
        <v>0</v>
      </c>
      <c r="L272" s="32"/>
      <c r="M272" s="165" t="s">
        <v>0</v>
      </c>
      <c r="N272" s="166" t="s">
        <v>39</v>
      </c>
      <c r="O272" s="55"/>
      <c r="P272" s="167">
        <f t="shared" si="61"/>
        <v>0</v>
      </c>
      <c r="Q272" s="167">
        <v>1.2E-4</v>
      </c>
      <c r="R272" s="167">
        <f t="shared" si="62"/>
        <v>1.2E-4</v>
      </c>
      <c r="S272" s="167">
        <v>0</v>
      </c>
      <c r="T272" s="168">
        <f t="shared" si="63"/>
        <v>0</v>
      </c>
      <c r="AR272" s="169" t="s">
        <v>312</v>
      </c>
      <c r="AT272" s="169" t="s">
        <v>224</v>
      </c>
      <c r="AU272" s="169" t="s">
        <v>88</v>
      </c>
      <c r="AY272" s="17" t="s">
        <v>222</v>
      </c>
      <c r="BE272" s="170">
        <f t="shared" si="64"/>
        <v>0</v>
      </c>
      <c r="BF272" s="170">
        <f t="shared" si="65"/>
        <v>0</v>
      </c>
      <c r="BG272" s="170">
        <f t="shared" si="66"/>
        <v>0</v>
      </c>
      <c r="BH272" s="170">
        <f t="shared" si="67"/>
        <v>0</v>
      </c>
      <c r="BI272" s="170">
        <f t="shared" si="68"/>
        <v>0</v>
      </c>
      <c r="BJ272" s="17" t="s">
        <v>88</v>
      </c>
      <c r="BK272" s="171">
        <f t="shared" si="69"/>
        <v>0</v>
      </c>
      <c r="BL272" s="17" t="s">
        <v>312</v>
      </c>
      <c r="BM272" s="169" t="s">
        <v>1635</v>
      </c>
    </row>
    <row r="273" spans="2:65" s="1" customFormat="1" ht="24" customHeight="1">
      <c r="B273" s="158"/>
      <c r="C273" s="196" t="s">
        <v>1014</v>
      </c>
      <c r="D273" s="196" t="s">
        <v>301</v>
      </c>
      <c r="E273" s="197" t="s">
        <v>2588</v>
      </c>
      <c r="F273" s="198" t="s">
        <v>2589</v>
      </c>
      <c r="G273" s="199" t="s">
        <v>400</v>
      </c>
      <c r="H273" s="200">
        <v>1</v>
      </c>
      <c r="I273" s="201"/>
      <c r="J273" s="200">
        <f t="shared" si="60"/>
        <v>0</v>
      </c>
      <c r="K273" s="198" t="s">
        <v>0</v>
      </c>
      <c r="L273" s="202"/>
      <c r="M273" s="203" t="s">
        <v>0</v>
      </c>
      <c r="N273" s="204" t="s">
        <v>39</v>
      </c>
      <c r="O273" s="55"/>
      <c r="P273" s="167">
        <f t="shared" si="61"/>
        <v>0</v>
      </c>
      <c r="Q273" s="167">
        <v>1.49E-3</v>
      </c>
      <c r="R273" s="167">
        <f t="shared" si="62"/>
        <v>1.49E-3</v>
      </c>
      <c r="S273" s="167">
        <v>0</v>
      </c>
      <c r="T273" s="168">
        <f t="shared" si="63"/>
        <v>0</v>
      </c>
      <c r="AR273" s="169" t="s">
        <v>407</v>
      </c>
      <c r="AT273" s="169" t="s">
        <v>301</v>
      </c>
      <c r="AU273" s="169" t="s">
        <v>88</v>
      </c>
      <c r="AY273" s="17" t="s">
        <v>222</v>
      </c>
      <c r="BE273" s="170">
        <f t="shared" si="64"/>
        <v>0</v>
      </c>
      <c r="BF273" s="170">
        <f t="shared" si="65"/>
        <v>0</v>
      </c>
      <c r="BG273" s="170">
        <f t="shared" si="66"/>
        <v>0</v>
      </c>
      <c r="BH273" s="170">
        <f t="shared" si="67"/>
        <v>0</v>
      </c>
      <c r="BI273" s="170">
        <f t="shared" si="68"/>
        <v>0</v>
      </c>
      <c r="BJ273" s="17" t="s">
        <v>88</v>
      </c>
      <c r="BK273" s="171">
        <f t="shared" si="69"/>
        <v>0</v>
      </c>
      <c r="BL273" s="17" t="s">
        <v>312</v>
      </c>
      <c r="BM273" s="169" t="s">
        <v>1650</v>
      </c>
    </row>
    <row r="274" spans="2:65" s="1" customFormat="1" ht="24" customHeight="1">
      <c r="B274" s="158"/>
      <c r="C274" s="159" t="s">
        <v>1020</v>
      </c>
      <c r="D274" s="159" t="s">
        <v>224</v>
      </c>
      <c r="E274" s="160" t="s">
        <v>2590</v>
      </c>
      <c r="F274" s="161" t="s">
        <v>2591</v>
      </c>
      <c r="G274" s="162" t="s">
        <v>400</v>
      </c>
      <c r="H274" s="163">
        <v>1</v>
      </c>
      <c r="I274" s="164"/>
      <c r="J274" s="163">
        <f t="shared" si="60"/>
        <v>0</v>
      </c>
      <c r="K274" s="161" t="s">
        <v>0</v>
      </c>
      <c r="L274" s="32"/>
      <c r="M274" s="165" t="s">
        <v>0</v>
      </c>
      <c r="N274" s="166" t="s">
        <v>39</v>
      </c>
      <c r="O274" s="55"/>
      <c r="P274" s="167">
        <f t="shared" si="61"/>
        <v>0</v>
      </c>
      <c r="Q274" s="167">
        <v>0</v>
      </c>
      <c r="R274" s="167">
        <f t="shared" si="62"/>
        <v>0</v>
      </c>
      <c r="S274" s="167">
        <v>0</v>
      </c>
      <c r="T274" s="168">
        <f t="shared" si="63"/>
        <v>0</v>
      </c>
      <c r="AR274" s="169" t="s">
        <v>312</v>
      </c>
      <c r="AT274" s="169" t="s">
        <v>224</v>
      </c>
      <c r="AU274" s="169" t="s">
        <v>88</v>
      </c>
      <c r="AY274" s="17" t="s">
        <v>222</v>
      </c>
      <c r="BE274" s="170">
        <f t="shared" si="64"/>
        <v>0</v>
      </c>
      <c r="BF274" s="170">
        <f t="shared" si="65"/>
        <v>0</v>
      </c>
      <c r="BG274" s="170">
        <f t="shared" si="66"/>
        <v>0</v>
      </c>
      <c r="BH274" s="170">
        <f t="shared" si="67"/>
        <v>0</v>
      </c>
      <c r="BI274" s="170">
        <f t="shared" si="68"/>
        <v>0</v>
      </c>
      <c r="BJ274" s="17" t="s">
        <v>88</v>
      </c>
      <c r="BK274" s="171">
        <f t="shared" si="69"/>
        <v>0</v>
      </c>
      <c r="BL274" s="17" t="s">
        <v>312</v>
      </c>
      <c r="BM274" s="169" t="s">
        <v>1658</v>
      </c>
    </row>
    <row r="275" spans="2:65" s="1" customFormat="1" ht="24" customHeight="1">
      <c r="B275" s="158"/>
      <c r="C275" s="196" t="s">
        <v>1024</v>
      </c>
      <c r="D275" s="196" t="s">
        <v>301</v>
      </c>
      <c r="E275" s="197" t="s">
        <v>2592</v>
      </c>
      <c r="F275" s="198" t="s">
        <v>2593</v>
      </c>
      <c r="G275" s="199" t="s">
        <v>400</v>
      </c>
      <c r="H275" s="200">
        <v>1</v>
      </c>
      <c r="I275" s="201"/>
      <c r="J275" s="200">
        <f t="shared" si="60"/>
        <v>0</v>
      </c>
      <c r="K275" s="198" t="s">
        <v>0</v>
      </c>
      <c r="L275" s="202"/>
      <c r="M275" s="203" t="s">
        <v>0</v>
      </c>
      <c r="N275" s="204" t="s">
        <v>39</v>
      </c>
      <c r="O275" s="55"/>
      <c r="P275" s="167">
        <f t="shared" si="61"/>
        <v>0</v>
      </c>
      <c r="Q275" s="167">
        <v>1.6000000000000001E-3</v>
      </c>
      <c r="R275" s="167">
        <f t="shared" si="62"/>
        <v>1.6000000000000001E-3</v>
      </c>
      <c r="S275" s="167">
        <v>0</v>
      </c>
      <c r="T275" s="168">
        <f t="shared" si="63"/>
        <v>0</v>
      </c>
      <c r="AR275" s="169" t="s">
        <v>407</v>
      </c>
      <c r="AT275" s="169" t="s">
        <v>301</v>
      </c>
      <c r="AU275" s="169" t="s">
        <v>88</v>
      </c>
      <c r="AY275" s="17" t="s">
        <v>222</v>
      </c>
      <c r="BE275" s="170">
        <f t="shared" si="64"/>
        <v>0</v>
      </c>
      <c r="BF275" s="170">
        <f t="shared" si="65"/>
        <v>0</v>
      </c>
      <c r="BG275" s="170">
        <f t="shared" si="66"/>
        <v>0</v>
      </c>
      <c r="BH275" s="170">
        <f t="shared" si="67"/>
        <v>0</v>
      </c>
      <c r="BI275" s="170">
        <f t="shared" si="68"/>
        <v>0</v>
      </c>
      <c r="BJ275" s="17" t="s">
        <v>88</v>
      </c>
      <c r="BK275" s="171">
        <f t="shared" si="69"/>
        <v>0</v>
      </c>
      <c r="BL275" s="17" t="s">
        <v>312</v>
      </c>
      <c r="BM275" s="169" t="s">
        <v>1666</v>
      </c>
    </row>
    <row r="276" spans="2:65" s="1" customFormat="1" ht="24" customHeight="1">
      <c r="B276" s="158"/>
      <c r="C276" s="159" t="s">
        <v>1029</v>
      </c>
      <c r="D276" s="159" t="s">
        <v>224</v>
      </c>
      <c r="E276" s="160" t="s">
        <v>2594</v>
      </c>
      <c r="F276" s="161" t="s">
        <v>2595</v>
      </c>
      <c r="G276" s="162" t="s">
        <v>400</v>
      </c>
      <c r="H276" s="163">
        <v>2</v>
      </c>
      <c r="I276" s="164"/>
      <c r="J276" s="163">
        <f t="shared" si="60"/>
        <v>0</v>
      </c>
      <c r="K276" s="161" t="s">
        <v>0</v>
      </c>
      <c r="L276" s="32"/>
      <c r="M276" s="165" t="s">
        <v>0</v>
      </c>
      <c r="N276" s="166" t="s">
        <v>39</v>
      </c>
      <c r="O276" s="55"/>
      <c r="P276" s="167">
        <f t="shared" si="61"/>
        <v>0</v>
      </c>
      <c r="Q276" s="167">
        <v>0</v>
      </c>
      <c r="R276" s="167">
        <f t="shared" si="62"/>
        <v>0</v>
      </c>
      <c r="S276" s="167">
        <v>0</v>
      </c>
      <c r="T276" s="168">
        <f t="shared" si="63"/>
        <v>0</v>
      </c>
      <c r="AR276" s="169" t="s">
        <v>312</v>
      </c>
      <c r="AT276" s="169" t="s">
        <v>224</v>
      </c>
      <c r="AU276" s="169" t="s">
        <v>88</v>
      </c>
      <c r="AY276" s="17" t="s">
        <v>222</v>
      </c>
      <c r="BE276" s="170">
        <f t="shared" si="64"/>
        <v>0</v>
      </c>
      <c r="BF276" s="170">
        <f t="shared" si="65"/>
        <v>0</v>
      </c>
      <c r="BG276" s="170">
        <f t="shared" si="66"/>
        <v>0</v>
      </c>
      <c r="BH276" s="170">
        <f t="shared" si="67"/>
        <v>0</v>
      </c>
      <c r="BI276" s="170">
        <f t="shared" si="68"/>
        <v>0</v>
      </c>
      <c r="BJ276" s="17" t="s">
        <v>88</v>
      </c>
      <c r="BK276" s="171">
        <f t="shared" si="69"/>
        <v>0</v>
      </c>
      <c r="BL276" s="17" t="s">
        <v>312</v>
      </c>
      <c r="BM276" s="169" t="s">
        <v>1674</v>
      </c>
    </row>
    <row r="277" spans="2:65" s="1" customFormat="1" ht="24" customHeight="1">
      <c r="B277" s="158"/>
      <c r="C277" s="159" t="s">
        <v>1033</v>
      </c>
      <c r="D277" s="159" t="s">
        <v>224</v>
      </c>
      <c r="E277" s="160" t="s">
        <v>2596</v>
      </c>
      <c r="F277" s="161" t="s">
        <v>2597</v>
      </c>
      <c r="G277" s="162" t="s">
        <v>400</v>
      </c>
      <c r="H277" s="163">
        <v>2</v>
      </c>
      <c r="I277" s="164"/>
      <c r="J277" s="163">
        <f t="shared" si="60"/>
        <v>0</v>
      </c>
      <c r="K277" s="161" t="s">
        <v>0</v>
      </c>
      <c r="L277" s="32"/>
      <c r="M277" s="165" t="s">
        <v>0</v>
      </c>
      <c r="N277" s="166" t="s">
        <v>39</v>
      </c>
      <c r="O277" s="55"/>
      <c r="P277" s="167">
        <f t="shared" si="61"/>
        <v>0</v>
      </c>
      <c r="Q277" s="167">
        <v>0</v>
      </c>
      <c r="R277" s="167">
        <f t="shared" si="62"/>
        <v>0</v>
      </c>
      <c r="S277" s="167">
        <v>0</v>
      </c>
      <c r="T277" s="168">
        <f t="shared" si="63"/>
        <v>0</v>
      </c>
      <c r="AR277" s="169" t="s">
        <v>312</v>
      </c>
      <c r="AT277" s="169" t="s">
        <v>224</v>
      </c>
      <c r="AU277" s="169" t="s">
        <v>88</v>
      </c>
      <c r="AY277" s="17" t="s">
        <v>222</v>
      </c>
      <c r="BE277" s="170">
        <f t="shared" si="64"/>
        <v>0</v>
      </c>
      <c r="BF277" s="170">
        <f t="shared" si="65"/>
        <v>0</v>
      </c>
      <c r="BG277" s="170">
        <f t="shared" si="66"/>
        <v>0</v>
      </c>
      <c r="BH277" s="170">
        <f t="shared" si="67"/>
        <v>0</v>
      </c>
      <c r="BI277" s="170">
        <f t="shared" si="68"/>
        <v>0</v>
      </c>
      <c r="BJ277" s="17" t="s">
        <v>88</v>
      </c>
      <c r="BK277" s="171">
        <f t="shared" si="69"/>
        <v>0</v>
      </c>
      <c r="BL277" s="17" t="s">
        <v>312</v>
      </c>
      <c r="BM277" s="169" t="s">
        <v>1682</v>
      </c>
    </row>
    <row r="278" spans="2:65" s="1" customFormat="1" ht="16.5" customHeight="1">
      <c r="B278" s="158"/>
      <c r="C278" s="159" t="s">
        <v>1037</v>
      </c>
      <c r="D278" s="159" t="s">
        <v>224</v>
      </c>
      <c r="E278" s="160" t="s">
        <v>2598</v>
      </c>
      <c r="F278" s="161" t="s">
        <v>2599</v>
      </c>
      <c r="G278" s="162" t="s">
        <v>400</v>
      </c>
      <c r="H278" s="163">
        <v>2</v>
      </c>
      <c r="I278" s="164"/>
      <c r="J278" s="163">
        <f t="shared" si="60"/>
        <v>0</v>
      </c>
      <c r="K278" s="161" t="s">
        <v>0</v>
      </c>
      <c r="L278" s="32"/>
      <c r="M278" s="165" t="s">
        <v>0</v>
      </c>
      <c r="N278" s="166" t="s">
        <v>39</v>
      </c>
      <c r="O278" s="55"/>
      <c r="P278" s="167">
        <f t="shared" si="61"/>
        <v>0</v>
      </c>
      <c r="Q278" s="167">
        <v>4.0000000000000003E-5</v>
      </c>
      <c r="R278" s="167">
        <f t="shared" si="62"/>
        <v>8.0000000000000007E-5</v>
      </c>
      <c r="S278" s="167">
        <v>0</v>
      </c>
      <c r="T278" s="168">
        <f t="shared" si="63"/>
        <v>0</v>
      </c>
      <c r="AR278" s="169" t="s">
        <v>312</v>
      </c>
      <c r="AT278" s="169" t="s">
        <v>224</v>
      </c>
      <c r="AU278" s="169" t="s">
        <v>88</v>
      </c>
      <c r="AY278" s="17" t="s">
        <v>222</v>
      </c>
      <c r="BE278" s="170">
        <f t="shared" si="64"/>
        <v>0</v>
      </c>
      <c r="BF278" s="170">
        <f t="shared" si="65"/>
        <v>0</v>
      </c>
      <c r="BG278" s="170">
        <f t="shared" si="66"/>
        <v>0</v>
      </c>
      <c r="BH278" s="170">
        <f t="shared" si="67"/>
        <v>0</v>
      </c>
      <c r="BI278" s="170">
        <f t="shared" si="68"/>
        <v>0</v>
      </c>
      <c r="BJ278" s="17" t="s">
        <v>88</v>
      </c>
      <c r="BK278" s="171">
        <f t="shared" si="69"/>
        <v>0</v>
      </c>
      <c r="BL278" s="17" t="s">
        <v>312</v>
      </c>
      <c r="BM278" s="169" t="s">
        <v>1691</v>
      </c>
    </row>
    <row r="279" spans="2:65" s="1" customFormat="1" ht="24" customHeight="1">
      <c r="B279" s="158"/>
      <c r="C279" s="196" t="s">
        <v>1041</v>
      </c>
      <c r="D279" s="196" t="s">
        <v>301</v>
      </c>
      <c r="E279" s="197" t="s">
        <v>2600</v>
      </c>
      <c r="F279" s="198" t="s">
        <v>2601</v>
      </c>
      <c r="G279" s="199" t="s">
        <v>400</v>
      </c>
      <c r="H279" s="200">
        <v>2</v>
      </c>
      <c r="I279" s="201"/>
      <c r="J279" s="200">
        <f t="shared" si="60"/>
        <v>0</v>
      </c>
      <c r="K279" s="198" t="s">
        <v>0</v>
      </c>
      <c r="L279" s="202"/>
      <c r="M279" s="203" t="s">
        <v>0</v>
      </c>
      <c r="N279" s="204" t="s">
        <v>39</v>
      </c>
      <c r="O279" s="55"/>
      <c r="P279" s="167">
        <f t="shared" si="61"/>
        <v>0</v>
      </c>
      <c r="Q279" s="167">
        <v>8.9999999999999998E-4</v>
      </c>
      <c r="R279" s="167">
        <f t="shared" si="62"/>
        <v>1.8E-3</v>
      </c>
      <c r="S279" s="167">
        <v>0</v>
      </c>
      <c r="T279" s="168">
        <f t="shared" si="63"/>
        <v>0</v>
      </c>
      <c r="AR279" s="169" t="s">
        <v>407</v>
      </c>
      <c r="AT279" s="169" t="s">
        <v>301</v>
      </c>
      <c r="AU279" s="169" t="s">
        <v>88</v>
      </c>
      <c r="AY279" s="17" t="s">
        <v>222</v>
      </c>
      <c r="BE279" s="170">
        <f t="shared" si="64"/>
        <v>0</v>
      </c>
      <c r="BF279" s="170">
        <f t="shared" si="65"/>
        <v>0</v>
      </c>
      <c r="BG279" s="170">
        <f t="shared" si="66"/>
        <v>0</v>
      </c>
      <c r="BH279" s="170">
        <f t="shared" si="67"/>
        <v>0</v>
      </c>
      <c r="BI279" s="170">
        <f t="shared" si="68"/>
        <v>0</v>
      </c>
      <c r="BJ279" s="17" t="s">
        <v>88</v>
      </c>
      <c r="BK279" s="171">
        <f t="shared" si="69"/>
        <v>0</v>
      </c>
      <c r="BL279" s="17" t="s">
        <v>312</v>
      </c>
      <c r="BM279" s="169" t="s">
        <v>1699</v>
      </c>
    </row>
    <row r="280" spans="2:65" s="1" customFormat="1" ht="36" customHeight="1">
      <c r="B280" s="158"/>
      <c r="C280" s="159" t="s">
        <v>1045</v>
      </c>
      <c r="D280" s="159" t="s">
        <v>224</v>
      </c>
      <c r="E280" s="160" t="s">
        <v>2602</v>
      </c>
      <c r="F280" s="161" t="s">
        <v>2603</v>
      </c>
      <c r="G280" s="162" t="s">
        <v>400</v>
      </c>
      <c r="H280" s="163">
        <v>2</v>
      </c>
      <c r="I280" s="164"/>
      <c r="J280" s="163">
        <f t="shared" si="60"/>
        <v>0</v>
      </c>
      <c r="K280" s="161" t="s">
        <v>0</v>
      </c>
      <c r="L280" s="32"/>
      <c r="M280" s="165" t="s">
        <v>0</v>
      </c>
      <c r="N280" s="166" t="s">
        <v>39</v>
      </c>
      <c r="O280" s="55"/>
      <c r="P280" s="167">
        <f t="shared" si="61"/>
        <v>0</v>
      </c>
      <c r="Q280" s="167">
        <v>0</v>
      </c>
      <c r="R280" s="167">
        <f t="shared" si="62"/>
        <v>0</v>
      </c>
      <c r="S280" s="167">
        <v>0</v>
      </c>
      <c r="T280" s="168">
        <f t="shared" si="63"/>
        <v>0</v>
      </c>
      <c r="AR280" s="169" t="s">
        <v>312</v>
      </c>
      <c r="AT280" s="169" t="s">
        <v>224</v>
      </c>
      <c r="AU280" s="169" t="s">
        <v>88</v>
      </c>
      <c r="AY280" s="17" t="s">
        <v>222</v>
      </c>
      <c r="BE280" s="170">
        <f t="shared" si="64"/>
        <v>0</v>
      </c>
      <c r="BF280" s="170">
        <f t="shared" si="65"/>
        <v>0</v>
      </c>
      <c r="BG280" s="170">
        <f t="shared" si="66"/>
        <v>0</v>
      </c>
      <c r="BH280" s="170">
        <f t="shared" si="67"/>
        <v>0</v>
      </c>
      <c r="BI280" s="170">
        <f t="shared" si="68"/>
        <v>0</v>
      </c>
      <c r="BJ280" s="17" t="s">
        <v>88</v>
      </c>
      <c r="BK280" s="171">
        <f t="shared" si="69"/>
        <v>0</v>
      </c>
      <c r="BL280" s="17" t="s">
        <v>312</v>
      </c>
      <c r="BM280" s="169" t="s">
        <v>1707</v>
      </c>
    </row>
    <row r="281" spans="2:65" s="1" customFormat="1" ht="24" customHeight="1">
      <c r="B281" s="158"/>
      <c r="C281" s="159" t="s">
        <v>1049</v>
      </c>
      <c r="D281" s="159" t="s">
        <v>224</v>
      </c>
      <c r="E281" s="160" t="s">
        <v>2604</v>
      </c>
      <c r="F281" s="161" t="s">
        <v>2605</v>
      </c>
      <c r="G281" s="162" t="s">
        <v>1361</v>
      </c>
      <c r="H281" s="164"/>
      <c r="I281" s="164"/>
      <c r="J281" s="163">
        <f t="shared" si="60"/>
        <v>0</v>
      </c>
      <c r="K281" s="161" t="s">
        <v>0</v>
      </c>
      <c r="L281" s="32"/>
      <c r="M281" s="165" t="s">
        <v>0</v>
      </c>
      <c r="N281" s="166" t="s">
        <v>39</v>
      </c>
      <c r="O281" s="55"/>
      <c r="P281" s="167">
        <f t="shared" si="61"/>
        <v>0</v>
      </c>
      <c r="Q281" s="167">
        <v>0</v>
      </c>
      <c r="R281" s="167">
        <f t="shared" si="62"/>
        <v>0</v>
      </c>
      <c r="S281" s="167">
        <v>0</v>
      </c>
      <c r="T281" s="168">
        <f t="shared" si="63"/>
        <v>0</v>
      </c>
      <c r="AR281" s="169" t="s">
        <v>312</v>
      </c>
      <c r="AT281" s="169" t="s">
        <v>224</v>
      </c>
      <c r="AU281" s="169" t="s">
        <v>88</v>
      </c>
      <c r="AY281" s="17" t="s">
        <v>222</v>
      </c>
      <c r="BE281" s="170">
        <f t="shared" si="64"/>
        <v>0</v>
      </c>
      <c r="BF281" s="170">
        <f t="shared" si="65"/>
        <v>0</v>
      </c>
      <c r="BG281" s="170">
        <f t="shared" si="66"/>
        <v>0</v>
      </c>
      <c r="BH281" s="170">
        <f t="shared" si="67"/>
        <v>0</v>
      </c>
      <c r="BI281" s="170">
        <f t="shared" si="68"/>
        <v>0</v>
      </c>
      <c r="BJ281" s="17" t="s">
        <v>88</v>
      </c>
      <c r="BK281" s="171">
        <f t="shared" si="69"/>
        <v>0</v>
      </c>
      <c r="BL281" s="17" t="s">
        <v>312</v>
      </c>
      <c r="BM281" s="169" t="s">
        <v>1715</v>
      </c>
    </row>
    <row r="282" spans="2:65" s="11" customFormat="1" ht="22.9" customHeight="1">
      <c r="B282" s="145"/>
      <c r="D282" s="146" t="s">
        <v>72</v>
      </c>
      <c r="E282" s="156" t="s">
        <v>1759</v>
      </c>
      <c r="F282" s="156" t="s">
        <v>1760</v>
      </c>
      <c r="I282" s="148"/>
      <c r="J282" s="157">
        <f>BK282</f>
        <v>0</v>
      </c>
      <c r="L282" s="145"/>
      <c r="M282" s="150"/>
      <c r="N282" s="151"/>
      <c r="O282" s="151"/>
      <c r="P282" s="152">
        <f>SUM(P283:P285)</f>
        <v>0</v>
      </c>
      <c r="Q282" s="151"/>
      <c r="R282" s="152">
        <f>SUM(R283:R285)</f>
        <v>8.5000000000000006E-3</v>
      </c>
      <c r="S282" s="151"/>
      <c r="T282" s="153">
        <f>SUM(T283:T285)</f>
        <v>0</v>
      </c>
      <c r="AR282" s="146" t="s">
        <v>88</v>
      </c>
      <c r="AT282" s="154" t="s">
        <v>72</v>
      </c>
      <c r="AU282" s="154" t="s">
        <v>81</v>
      </c>
      <c r="AY282" s="146" t="s">
        <v>222</v>
      </c>
      <c r="BK282" s="155">
        <f>SUM(BK283:BK285)</f>
        <v>0</v>
      </c>
    </row>
    <row r="283" spans="2:65" s="1" customFormat="1" ht="24" customHeight="1">
      <c r="B283" s="158"/>
      <c r="C283" s="159" t="s">
        <v>1054</v>
      </c>
      <c r="D283" s="159" t="s">
        <v>224</v>
      </c>
      <c r="E283" s="160" t="s">
        <v>2606</v>
      </c>
      <c r="F283" s="161" t="s">
        <v>2607</v>
      </c>
      <c r="G283" s="162" t="s">
        <v>304</v>
      </c>
      <c r="H283" s="163">
        <v>50</v>
      </c>
      <c r="I283" s="164"/>
      <c r="J283" s="163">
        <f>ROUND(I283*H283,3)</f>
        <v>0</v>
      </c>
      <c r="K283" s="161" t="s">
        <v>0</v>
      </c>
      <c r="L283" s="32"/>
      <c r="M283" s="165" t="s">
        <v>0</v>
      </c>
      <c r="N283" s="166" t="s">
        <v>39</v>
      </c>
      <c r="O283" s="55"/>
      <c r="P283" s="167">
        <f>O283*H283</f>
        <v>0</v>
      </c>
      <c r="Q283" s="167">
        <v>6.0000000000000002E-5</v>
      </c>
      <c r="R283" s="167">
        <f>Q283*H283</f>
        <v>3.0000000000000001E-3</v>
      </c>
      <c r="S283" s="167">
        <v>0</v>
      </c>
      <c r="T283" s="168">
        <f>S283*H283</f>
        <v>0</v>
      </c>
      <c r="AR283" s="169" t="s">
        <v>312</v>
      </c>
      <c r="AT283" s="169" t="s">
        <v>224</v>
      </c>
      <c r="AU283" s="169" t="s">
        <v>88</v>
      </c>
      <c r="AY283" s="17" t="s">
        <v>222</v>
      </c>
      <c r="BE283" s="170">
        <f>IF(N283="základná",J283,0)</f>
        <v>0</v>
      </c>
      <c r="BF283" s="170">
        <f>IF(N283="znížená",J283,0)</f>
        <v>0</v>
      </c>
      <c r="BG283" s="170">
        <f>IF(N283="zákl. prenesená",J283,0)</f>
        <v>0</v>
      </c>
      <c r="BH283" s="170">
        <f>IF(N283="zníž. prenesená",J283,0)</f>
        <v>0</v>
      </c>
      <c r="BI283" s="170">
        <f>IF(N283="nulová",J283,0)</f>
        <v>0</v>
      </c>
      <c r="BJ283" s="17" t="s">
        <v>88</v>
      </c>
      <c r="BK283" s="171">
        <f>ROUND(I283*H283,3)</f>
        <v>0</v>
      </c>
      <c r="BL283" s="17" t="s">
        <v>312</v>
      </c>
      <c r="BM283" s="169" t="s">
        <v>1724</v>
      </c>
    </row>
    <row r="284" spans="2:65" s="1" customFormat="1" ht="24" customHeight="1">
      <c r="B284" s="158"/>
      <c r="C284" s="196" t="s">
        <v>1059</v>
      </c>
      <c r="D284" s="196" t="s">
        <v>301</v>
      </c>
      <c r="E284" s="197" t="s">
        <v>2608</v>
      </c>
      <c r="F284" s="198" t="s">
        <v>2609</v>
      </c>
      <c r="G284" s="199" t="s">
        <v>304</v>
      </c>
      <c r="H284" s="200">
        <v>50</v>
      </c>
      <c r="I284" s="201"/>
      <c r="J284" s="200">
        <f>ROUND(I284*H284,3)</f>
        <v>0</v>
      </c>
      <c r="K284" s="198" t="s">
        <v>0</v>
      </c>
      <c r="L284" s="202"/>
      <c r="M284" s="203" t="s">
        <v>0</v>
      </c>
      <c r="N284" s="204" t="s">
        <v>39</v>
      </c>
      <c r="O284" s="55"/>
      <c r="P284" s="167">
        <f>O284*H284</f>
        <v>0</v>
      </c>
      <c r="Q284" s="167">
        <v>1.1E-4</v>
      </c>
      <c r="R284" s="167">
        <f>Q284*H284</f>
        <v>5.5000000000000005E-3</v>
      </c>
      <c r="S284" s="167">
        <v>0</v>
      </c>
      <c r="T284" s="168">
        <f>S284*H284</f>
        <v>0</v>
      </c>
      <c r="AR284" s="169" t="s">
        <v>407</v>
      </c>
      <c r="AT284" s="169" t="s">
        <v>301</v>
      </c>
      <c r="AU284" s="169" t="s">
        <v>88</v>
      </c>
      <c r="AY284" s="17" t="s">
        <v>222</v>
      </c>
      <c r="BE284" s="170">
        <f>IF(N284="základná",J284,0)</f>
        <v>0</v>
      </c>
      <c r="BF284" s="170">
        <f>IF(N284="znížená",J284,0)</f>
        <v>0</v>
      </c>
      <c r="BG284" s="170">
        <f>IF(N284="zákl. prenesená",J284,0)</f>
        <v>0</v>
      </c>
      <c r="BH284" s="170">
        <f>IF(N284="zníž. prenesená",J284,0)</f>
        <v>0</v>
      </c>
      <c r="BI284" s="170">
        <f>IF(N284="nulová",J284,0)</f>
        <v>0</v>
      </c>
      <c r="BJ284" s="17" t="s">
        <v>88</v>
      </c>
      <c r="BK284" s="171">
        <f>ROUND(I284*H284,3)</f>
        <v>0</v>
      </c>
      <c r="BL284" s="17" t="s">
        <v>312</v>
      </c>
      <c r="BM284" s="169" t="s">
        <v>1734</v>
      </c>
    </row>
    <row r="285" spans="2:65" s="1" customFormat="1" ht="24" customHeight="1">
      <c r="B285" s="158"/>
      <c r="C285" s="159" t="s">
        <v>1065</v>
      </c>
      <c r="D285" s="159" t="s">
        <v>224</v>
      </c>
      <c r="E285" s="160" t="s">
        <v>1884</v>
      </c>
      <c r="F285" s="161" t="s">
        <v>1885</v>
      </c>
      <c r="G285" s="162" t="s">
        <v>1361</v>
      </c>
      <c r="H285" s="164"/>
      <c r="I285" s="164"/>
      <c r="J285" s="163">
        <f>ROUND(I285*H285,3)</f>
        <v>0</v>
      </c>
      <c r="K285" s="161" t="s">
        <v>0</v>
      </c>
      <c r="L285" s="32"/>
      <c r="M285" s="165" t="s">
        <v>0</v>
      </c>
      <c r="N285" s="166" t="s">
        <v>39</v>
      </c>
      <c r="O285" s="55"/>
      <c r="P285" s="167">
        <f>O285*H285</f>
        <v>0</v>
      </c>
      <c r="Q285" s="167">
        <v>0</v>
      </c>
      <c r="R285" s="167">
        <f>Q285*H285</f>
        <v>0</v>
      </c>
      <c r="S285" s="167">
        <v>0</v>
      </c>
      <c r="T285" s="168">
        <f>S285*H285</f>
        <v>0</v>
      </c>
      <c r="AR285" s="169" t="s">
        <v>312</v>
      </c>
      <c r="AT285" s="169" t="s">
        <v>224</v>
      </c>
      <c r="AU285" s="169" t="s">
        <v>88</v>
      </c>
      <c r="AY285" s="17" t="s">
        <v>222</v>
      </c>
      <c r="BE285" s="170">
        <f>IF(N285="základná",J285,0)</f>
        <v>0</v>
      </c>
      <c r="BF285" s="170">
        <f>IF(N285="znížená",J285,0)</f>
        <v>0</v>
      </c>
      <c r="BG285" s="170">
        <f>IF(N285="zákl. prenesená",J285,0)</f>
        <v>0</v>
      </c>
      <c r="BH285" s="170">
        <f>IF(N285="zníž. prenesená",J285,0)</f>
        <v>0</v>
      </c>
      <c r="BI285" s="170">
        <f>IF(N285="nulová",J285,0)</f>
        <v>0</v>
      </c>
      <c r="BJ285" s="17" t="s">
        <v>88</v>
      </c>
      <c r="BK285" s="171">
        <f>ROUND(I285*H285,3)</f>
        <v>0</v>
      </c>
      <c r="BL285" s="17" t="s">
        <v>312</v>
      </c>
      <c r="BM285" s="169" t="s">
        <v>1743</v>
      </c>
    </row>
    <row r="286" spans="2:65" s="11" customFormat="1" ht="22.9" customHeight="1">
      <c r="B286" s="145"/>
      <c r="D286" s="146" t="s">
        <v>72</v>
      </c>
      <c r="E286" s="156" t="s">
        <v>2610</v>
      </c>
      <c r="F286" s="156" t="s">
        <v>2611</v>
      </c>
      <c r="I286" s="148"/>
      <c r="J286" s="157">
        <f>BK286</f>
        <v>0</v>
      </c>
      <c r="L286" s="145"/>
      <c r="M286" s="150"/>
      <c r="N286" s="151"/>
      <c r="O286" s="151"/>
      <c r="P286" s="152">
        <f>SUM(P287:P289)</f>
        <v>0</v>
      </c>
      <c r="Q286" s="151"/>
      <c r="R286" s="152">
        <f>SUM(R287:R289)</f>
        <v>4.48E-2</v>
      </c>
      <c r="S286" s="151"/>
      <c r="T286" s="153">
        <f>SUM(T287:T289)</f>
        <v>0</v>
      </c>
      <c r="AR286" s="146" t="s">
        <v>88</v>
      </c>
      <c r="AT286" s="154" t="s">
        <v>72</v>
      </c>
      <c r="AU286" s="154" t="s">
        <v>81</v>
      </c>
      <c r="AY286" s="146" t="s">
        <v>222</v>
      </c>
      <c r="BK286" s="155">
        <f>SUM(BK287:BK289)</f>
        <v>0</v>
      </c>
    </row>
    <row r="287" spans="2:65" s="1" customFormat="1" ht="16.5" customHeight="1">
      <c r="B287" s="158"/>
      <c r="C287" s="159" t="s">
        <v>1069</v>
      </c>
      <c r="D287" s="159" t="s">
        <v>224</v>
      </c>
      <c r="E287" s="160" t="s">
        <v>2612</v>
      </c>
      <c r="F287" s="161" t="s">
        <v>2613</v>
      </c>
      <c r="G287" s="162" t="s">
        <v>400</v>
      </c>
      <c r="H287" s="163">
        <v>4</v>
      </c>
      <c r="I287" s="164"/>
      <c r="J287" s="163">
        <f>ROUND(I287*H287,3)</f>
        <v>0</v>
      </c>
      <c r="K287" s="161" t="s">
        <v>0</v>
      </c>
      <c r="L287" s="32"/>
      <c r="M287" s="165" t="s">
        <v>0</v>
      </c>
      <c r="N287" s="166" t="s">
        <v>39</v>
      </c>
      <c r="O287" s="55"/>
      <c r="P287" s="167">
        <f>O287*H287</f>
        <v>0</v>
      </c>
      <c r="Q287" s="167">
        <v>0</v>
      </c>
      <c r="R287" s="167">
        <f>Q287*H287</f>
        <v>0</v>
      </c>
      <c r="S287" s="167">
        <v>0</v>
      </c>
      <c r="T287" s="168">
        <f>S287*H287</f>
        <v>0</v>
      </c>
      <c r="AR287" s="169" t="s">
        <v>312</v>
      </c>
      <c r="AT287" s="169" t="s">
        <v>224</v>
      </c>
      <c r="AU287" s="169" t="s">
        <v>88</v>
      </c>
      <c r="AY287" s="17" t="s">
        <v>222</v>
      </c>
      <c r="BE287" s="170">
        <f>IF(N287="základná",J287,0)</f>
        <v>0</v>
      </c>
      <c r="BF287" s="170">
        <f>IF(N287="znížená",J287,0)</f>
        <v>0</v>
      </c>
      <c r="BG287" s="170">
        <f>IF(N287="zákl. prenesená",J287,0)</f>
        <v>0</v>
      </c>
      <c r="BH287" s="170">
        <f>IF(N287="zníž. prenesená",J287,0)</f>
        <v>0</v>
      </c>
      <c r="BI287" s="170">
        <f>IF(N287="nulová",J287,0)</f>
        <v>0</v>
      </c>
      <c r="BJ287" s="17" t="s">
        <v>88</v>
      </c>
      <c r="BK287" s="171">
        <f>ROUND(I287*H287,3)</f>
        <v>0</v>
      </c>
      <c r="BL287" s="17" t="s">
        <v>312</v>
      </c>
      <c r="BM287" s="169" t="s">
        <v>1751</v>
      </c>
    </row>
    <row r="288" spans="2:65" s="1" customFormat="1" ht="16.5" customHeight="1">
      <c r="B288" s="158"/>
      <c r="C288" s="196" t="s">
        <v>1073</v>
      </c>
      <c r="D288" s="196" t="s">
        <v>301</v>
      </c>
      <c r="E288" s="197" t="s">
        <v>2614</v>
      </c>
      <c r="F288" s="198" t="s">
        <v>2615</v>
      </c>
      <c r="G288" s="199" t="s">
        <v>400</v>
      </c>
      <c r="H288" s="200">
        <v>4</v>
      </c>
      <c r="I288" s="201"/>
      <c r="J288" s="200">
        <f>ROUND(I288*H288,3)</f>
        <v>0</v>
      </c>
      <c r="K288" s="198" t="s">
        <v>0</v>
      </c>
      <c r="L288" s="202"/>
      <c r="M288" s="203" t="s">
        <v>0</v>
      </c>
      <c r="N288" s="204" t="s">
        <v>39</v>
      </c>
      <c r="O288" s="55"/>
      <c r="P288" s="167">
        <f>O288*H288</f>
        <v>0</v>
      </c>
      <c r="Q288" s="167">
        <v>1.12E-2</v>
      </c>
      <c r="R288" s="167">
        <f>Q288*H288</f>
        <v>4.48E-2</v>
      </c>
      <c r="S288" s="167">
        <v>0</v>
      </c>
      <c r="T288" s="168">
        <f>S288*H288</f>
        <v>0</v>
      </c>
      <c r="AR288" s="169" t="s">
        <v>407</v>
      </c>
      <c r="AT288" s="169" t="s">
        <v>301</v>
      </c>
      <c r="AU288" s="169" t="s">
        <v>88</v>
      </c>
      <c r="AY288" s="17" t="s">
        <v>222</v>
      </c>
      <c r="BE288" s="170">
        <f>IF(N288="základná",J288,0)</f>
        <v>0</v>
      </c>
      <c r="BF288" s="170">
        <f>IF(N288="znížená",J288,0)</f>
        <v>0</v>
      </c>
      <c r="BG288" s="170">
        <f>IF(N288="zákl. prenesená",J288,0)</f>
        <v>0</v>
      </c>
      <c r="BH288" s="170">
        <f>IF(N288="zníž. prenesená",J288,0)</f>
        <v>0</v>
      </c>
      <c r="BI288" s="170">
        <f>IF(N288="nulová",J288,0)</f>
        <v>0</v>
      </c>
      <c r="BJ288" s="17" t="s">
        <v>88</v>
      </c>
      <c r="BK288" s="171">
        <f>ROUND(I288*H288,3)</f>
        <v>0</v>
      </c>
      <c r="BL288" s="17" t="s">
        <v>312</v>
      </c>
      <c r="BM288" s="169" t="s">
        <v>1761</v>
      </c>
    </row>
    <row r="289" spans="2:65" s="1" customFormat="1" ht="24" customHeight="1">
      <c r="B289" s="158"/>
      <c r="C289" s="159" t="s">
        <v>1077</v>
      </c>
      <c r="D289" s="159" t="s">
        <v>224</v>
      </c>
      <c r="E289" s="160" t="s">
        <v>2616</v>
      </c>
      <c r="F289" s="161" t="s">
        <v>2617</v>
      </c>
      <c r="G289" s="162" t="s">
        <v>1361</v>
      </c>
      <c r="H289" s="164"/>
      <c r="I289" s="164"/>
      <c r="J289" s="163">
        <f>ROUND(I289*H289,3)</f>
        <v>0</v>
      </c>
      <c r="K289" s="161" t="s">
        <v>0</v>
      </c>
      <c r="L289" s="32"/>
      <c r="M289" s="213" t="s">
        <v>0</v>
      </c>
      <c r="N289" s="214" t="s">
        <v>39</v>
      </c>
      <c r="O289" s="215"/>
      <c r="P289" s="216">
        <f>O289*H289</f>
        <v>0</v>
      </c>
      <c r="Q289" s="216">
        <v>0</v>
      </c>
      <c r="R289" s="216">
        <f>Q289*H289</f>
        <v>0</v>
      </c>
      <c r="S289" s="216">
        <v>0</v>
      </c>
      <c r="T289" s="217">
        <f>S289*H289</f>
        <v>0</v>
      </c>
      <c r="AR289" s="169" t="s">
        <v>312</v>
      </c>
      <c r="AT289" s="169" t="s">
        <v>224</v>
      </c>
      <c r="AU289" s="169" t="s">
        <v>88</v>
      </c>
      <c r="AY289" s="17" t="s">
        <v>222</v>
      </c>
      <c r="BE289" s="170">
        <f>IF(N289="základná",J289,0)</f>
        <v>0</v>
      </c>
      <c r="BF289" s="170">
        <f>IF(N289="znížená",J289,0)</f>
        <v>0</v>
      </c>
      <c r="BG289" s="170">
        <f>IF(N289="zákl. prenesená",J289,0)</f>
        <v>0</v>
      </c>
      <c r="BH289" s="170">
        <f>IF(N289="zníž. prenesená",J289,0)</f>
        <v>0</v>
      </c>
      <c r="BI289" s="170">
        <f>IF(N289="nulová",J289,0)</f>
        <v>0</v>
      </c>
      <c r="BJ289" s="17" t="s">
        <v>88</v>
      </c>
      <c r="BK289" s="171">
        <f>ROUND(I289*H289,3)</f>
        <v>0</v>
      </c>
      <c r="BL289" s="17" t="s">
        <v>312</v>
      </c>
      <c r="BM289" s="169" t="s">
        <v>1769</v>
      </c>
    </row>
    <row r="290" spans="2:65" s="1" customFormat="1" ht="6.95" customHeight="1">
      <c r="B290" s="44"/>
      <c r="C290" s="45"/>
      <c r="D290" s="45"/>
      <c r="E290" s="45"/>
      <c r="F290" s="45"/>
      <c r="G290" s="45"/>
      <c r="H290" s="45"/>
      <c r="I290" s="119"/>
      <c r="J290" s="45"/>
      <c r="K290" s="45"/>
      <c r="L290" s="32"/>
    </row>
  </sheetData>
  <autoFilter ref="C133:K289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32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3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9" t="s">
        <v>4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98</v>
      </c>
    </row>
    <row r="3" spans="2:46" ht="6.95" customHeight="1">
      <c r="B3" s="18"/>
      <c r="C3" s="19"/>
      <c r="D3" s="19"/>
      <c r="E3" s="19"/>
      <c r="F3" s="19"/>
      <c r="G3" s="19"/>
      <c r="H3" s="19"/>
      <c r="I3" s="95"/>
      <c r="J3" s="19"/>
      <c r="K3" s="19"/>
      <c r="L3" s="20"/>
      <c r="AT3" s="17" t="s">
        <v>73</v>
      </c>
    </row>
    <row r="4" spans="2:46" ht="24.95" customHeight="1">
      <c r="B4" s="20"/>
      <c r="D4" s="21" t="s">
        <v>103</v>
      </c>
      <c r="L4" s="20"/>
      <c r="M4" s="96" t="s">
        <v>8</v>
      </c>
      <c r="AT4" s="17" t="s">
        <v>2</v>
      </c>
    </row>
    <row r="5" spans="2:46" ht="6.95" customHeight="1">
      <c r="B5" s="20"/>
      <c r="L5" s="20"/>
    </row>
    <row r="6" spans="2:46" ht="12" customHeight="1">
      <c r="B6" s="20"/>
      <c r="D6" s="27" t="s">
        <v>13</v>
      </c>
      <c r="L6" s="20"/>
    </row>
    <row r="7" spans="2:46" ht="16.5" customHeight="1">
      <c r="B7" s="20"/>
      <c r="E7" s="261" t="str">
        <f>'Rekapitulácia stavby'!K6</f>
        <v>Rekonštrukcia a prístavba k depozitu</v>
      </c>
      <c r="F7" s="262"/>
      <c r="G7" s="262"/>
      <c r="H7" s="262"/>
      <c r="L7" s="20"/>
    </row>
    <row r="8" spans="2:46" s="1" customFormat="1" ht="12" customHeight="1">
      <c r="B8" s="32"/>
      <c r="D8" s="27" t="s">
        <v>112</v>
      </c>
      <c r="I8" s="97"/>
      <c r="L8" s="32"/>
    </row>
    <row r="9" spans="2:46" s="1" customFormat="1" ht="36.950000000000003" customHeight="1">
      <c r="B9" s="32"/>
      <c r="E9" s="237" t="s">
        <v>2618</v>
      </c>
      <c r="F9" s="263"/>
      <c r="G9" s="263"/>
      <c r="H9" s="263"/>
      <c r="I9" s="97"/>
      <c r="L9" s="32"/>
    </row>
    <row r="10" spans="2:46" s="1" customFormat="1" ht="11.25">
      <c r="B10" s="32"/>
      <c r="I10" s="97"/>
      <c r="L10" s="32"/>
    </row>
    <row r="11" spans="2:46" s="1" customFormat="1" ht="12" customHeight="1">
      <c r="B11" s="32"/>
      <c r="D11" s="27" t="s">
        <v>15</v>
      </c>
      <c r="F11" s="25" t="s">
        <v>0</v>
      </c>
      <c r="I11" s="98" t="s">
        <v>16</v>
      </c>
      <c r="J11" s="25" t="s">
        <v>0</v>
      </c>
      <c r="L11" s="32"/>
    </row>
    <row r="12" spans="2:46" s="1" customFormat="1" ht="12" customHeight="1">
      <c r="B12" s="32"/>
      <c r="D12" s="27" t="s">
        <v>17</v>
      </c>
      <c r="F12" s="25" t="s">
        <v>18</v>
      </c>
      <c r="I12" s="98" t="s">
        <v>19</v>
      </c>
      <c r="J12" s="52">
        <f>'Rekapitulácia stavby'!AN8</f>
        <v>0</v>
      </c>
      <c r="L12" s="32"/>
    </row>
    <row r="13" spans="2:46" s="1" customFormat="1" ht="10.9" customHeight="1">
      <c r="B13" s="32"/>
      <c r="I13" s="97"/>
      <c r="L13" s="32"/>
    </row>
    <row r="14" spans="2:46" s="1" customFormat="1" ht="12" customHeight="1">
      <c r="B14" s="32"/>
      <c r="D14" s="27" t="s">
        <v>20</v>
      </c>
      <c r="I14" s="98" t="s">
        <v>21</v>
      </c>
      <c r="J14" s="25" t="s">
        <v>0</v>
      </c>
      <c r="L14" s="32"/>
    </row>
    <row r="15" spans="2:46" s="1" customFormat="1" ht="18" customHeight="1">
      <c r="B15" s="32"/>
      <c r="E15" s="25" t="s">
        <v>22</v>
      </c>
      <c r="I15" s="98" t="s">
        <v>23</v>
      </c>
      <c r="J15" s="25" t="s">
        <v>0</v>
      </c>
      <c r="L15" s="32"/>
    </row>
    <row r="16" spans="2:46" s="1" customFormat="1" ht="6.95" customHeight="1">
      <c r="B16" s="32"/>
      <c r="I16" s="97"/>
      <c r="L16" s="32"/>
    </row>
    <row r="17" spans="2:12" s="1" customFormat="1" ht="12" customHeight="1">
      <c r="B17" s="32"/>
      <c r="D17" s="27" t="s">
        <v>24</v>
      </c>
      <c r="I17" s="98" t="s">
        <v>21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64" t="str">
        <f>'Rekapitulácia stavby'!E14</f>
        <v>Vyplň údaj</v>
      </c>
      <c r="F18" s="240"/>
      <c r="G18" s="240"/>
      <c r="H18" s="240"/>
      <c r="I18" s="98" t="s">
        <v>23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I19" s="97"/>
      <c r="L19" s="32"/>
    </row>
    <row r="20" spans="2:12" s="1" customFormat="1" ht="12" customHeight="1">
      <c r="B20" s="32"/>
      <c r="D20" s="27" t="s">
        <v>26</v>
      </c>
      <c r="I20" s="98" t="s">
        <v>21</v>
      </c>
      <c r="J20" s="25" t="s">
        <v>0</v>
      </c>
      <c r="L20" s="32"/>
    </row>
    <row r="21" spans="2:12" s="1" customFormat="1" ht="18" customHeight="1">
      <c r="B21" s="32"/>
      <c r="E21" s="25" t="s">
        <v>27</v>
      </c>
      <c r="I21" s="98" t="s">
        <v>23</v>
      </c>
      <c r="J21" s="25" t="s">
        <v>0</v>
      </c>
      <c r="L21" s="32"/>
    </row>
    <row r="22" spans="2:12" s="1" customFormat="1" ht="6.95" customHeight="1">
      <c r="B22" s="32"/>
      <c r="I22" s="97"/>
      <c r="L22" s="32"/>
    </row>
    <row r="23" spans="2:12" s="1" customFormat="1" ht="12" customHeight="1">
      <c r="B23" s="32"/>
      <c r="D23" s="27" t="s">
        <v>30</v>
      </c>
      <c r="I23" s="98" t="s">
        <v>21</v>
      </c>
      <c r="J23" s="25" t="str">
        <f>IF('Rekapitulácia stavby'!AN19="","",'Rekapitulácia stavby'!AN19)</f>
        <v/>
      </c>
      <c r="L23" s="32"/>
    </row>
    <row r="24" spans="2:12" s="1" customFormat="1" ht="18" customHeight="1">
      <c r="B24" s="32"/>
      <c r="E24" s="25" t="str">
        <f>IF('Rekapitulácia stavby'!E20="","",'Rekapitulácia stavby'!E20)</f>
        <v>Ing.Igor Janečka</v>
      </c>
      <c r="I24" s="98" t="s">
        <v>23</v>
      </c>
      <c r="J24" s="25" t="str">
        <f>IF('Rekapitulácia stavby'!AN20="","",'Rekapitulácia stavby'!AN20)</f>
        <v/>
      </c>
      <c r="L24" s="32"/>
    </row>
    <row r="25" spans="2:12" s="1" customFormat="1" ht="6.95" customHeight="1">
      <c r="B25" s="32"/>
      <c r="I25" s="97"/>
      <c r="L25" s="32"/>
    </row>
    <row r="26" spans="2:12" s="1" customFormat="1" ht="12" customHeight="1">
      <c r="B26" s="32"/>
      <c r="D26" s="27" t="s">
        <v>32</v>
      </c>
      <c r="I26" s="97"/>
      <c r="L26" s="32"/>
    </row>
    <row r="27" spans="2:12" s="7" customFormat="1" ht="16.5" customHeight="1">
      <c r="B27" s="99"/>
      <c r="E27" s="244" t="s">
        <v>0</v>
      </c>
      <c r="F27" s="244"/>
      <c r="G27" s="244"/>
      <c r="H27" s="244"/>
      <c r="I27" s="100"/>
      <c r="L27" s="99"/>
    </row>
    <row r="28" spans="2:12" s="1" customFormat="1" ht="6.95" customHeight="1">
      <c r="B28" s="32"/>
      <c r="I28" s="97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102"/>
      <c r="J29" s="53"/>
      <c r="K29" s="53"/>
      <c r="L29" s="32"/>
    </row>
    <row r="30" spans="2:12" s="1" customFormat="1" ht="25.35" customHeight="1">
      <c r="B30" s="32"/>
      <c r="D30" s="103" t="s">
        <v>33</v>
      </c>
      <c r="I30" s="97"/>
      <c r="J30" s="66">
        <f>ROUND(J130,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102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104" t="s">
        <v>34</v>
      </c>
      <c r="J32" s="35" t="s">
        <v>36</v>
      </c>
      <c r="L32" s="32"/>
    </row>
    <row r="33" spans="2:12" s="1" customFormat="1" ht="14.45" customHeight="1">
      <c r="B33" s="32"/>
      <c r="D33" s="105" t="s">
        <v>37</v>
      </c>
      <c r="E33" s="27" t="s">
        <v>38</v>
      </c>
      <c r="F33" s="106">
        <f>ROUND((SUM(BE130:BE231)),  2)</f>
        <v>0</v>
      </c>
      <c r="I33" s="107">
        <v>0.2</v>
      </c>
      <c r="J33" s="106">
        <f>ROUND(((SUM(BE130:BE231))*I33),  2)</f>
        <v>0</v>
      </c>
      <c r="L33" s="32"/>
    </row>
    <row r="34" spans="2:12" s="1" customFormat="1" ht="14.45" customHeight="1">
      <c r="B34" s="32"/>
      <c r="E34" s="27" t="s">
        <v>39</v>
      </c>
      <c r="F34" s="106">
        <f>ROUND((SUM(BF130:BF231)),  2)</f>
        <v>0</v>
      </c>
      <c r="I34" s="107">
        <v>0.2</v>
      </c>
      <c r="J34" s="106">
        <f>ROUND(((SUM(BF130:BF231))*I34),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106">
        <f>ROUND((SUM(BG130:BG231)),  2)</f>
        <v>0</v>
      </c>
      <c r="I35" s="107">
        <v>0.2</v>
      </c>
      <c r="J35" s="106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106">
        <f>ROUND((SUM(BH130:BH231)),  2)</f>
        <v>0</v>
      </c>
      <c r="I36" s="107">
        <v>0.2</v>
      </c>
      <c r="J36" s="106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106">
        <f>ROUND((SUM(BI130:BI231)),  2)</f>
        <v>0</v>
      </c>
      <c r="I37" s="107">
        <v>0</v>
      </c>
      <c r="J37" s="106">
        <f>0</f>
        <v>0</v>
      </c>
      <c r="L37" s="32"/>
    </row>
    <row r="38" spans="2:12" s="1" customFormat="1" ht="6.95" customHeight="1">
      <c r="B38" s="32"/>
      <c r="I38" s="97"/>
      <c r="L38" s="32"/>
    </row>
    <row r="39" spans="2:12" s="1" customFormat="1" ht="25.35" customHeight="1">
      <c r="B39" s="32"/>
      <c r="C39" s="108"/>
      <c r="D39" s="109" t="s">
        <v>43</v>
      </c>
      <c r="E39" s="57"/>
      <c r="F39" s="57"/>
      <c r="G39" s="110" t="s">
        <v>44</v>
      </c>
      <c r="H39" s="111" t="s">
        <v>45</v>
      </c>
      <c r="I39" s="112"/>
      <c r="J39" s="113">
        <f>SUM(J30:J37)</f>
        <v>0</v>
      </c>
      <c r="K39" s="114"/>
      <c r="L39" s="32"/>
    </row>
    <row r="40" spans="2:12" s="1" customFormat="1" ht="14.45" customHeight="1">
      <c r="B40" s="32"/>
      <c r="I40" s="97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115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16" t="s">
        <v>49</v>
      </c>
      <c r="G61" s="43" t="s">
        <v>48</v>
      </c>
      <c r="H61" s="34"/>
      <c r="I61" s="117"/>
      <c r="J61" s="118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115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16" t="s">
        <v>49</v>
      </c>
      <c r="G76" s="43" t="s">
        <v>48</v>
      </c>
      <c r="H76" s="34"/>
      <c r="I76" s="117"/>
      <c r="J76" s="118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9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20"/>
      <c r="J81" s="47"/>
      <c r="K81" s="47"/>
      <c r="L81" s="32"/>
    </row>
    <row r="82" spans="2:47" s="1" customFormat="1" ht="24.95" customHeight="1">
      <c r="B82" s="32"/>
      <c r="C82" s="21" t="s">
        <v>175</v>
      </c>
      <c r="I82" s="97"/>
      <c r="L82" s="32"/>
    </row>
    <row r="83" spans="2:47" s="1" customFormat="1" ht="6.95" customHeight="1">
      <c r="B83" s="32"/>
      <c r="I83" s="97"/>
      <c r="L83" s="32"/>
    </row>
    <row r="84" spans="2:47" s="1" customFormat="1" ht="12" customHeight="1">
      <c r="B84" s="32"/>
      <c r="C84" s="27" t="s">
        <v>13</v>
      </c>
      <c r="I84" s="97"/>
      <c r="L84" s="32"/>
    </row>
    <row r="85" spans="2:47" s="1" customFormat="1" ht="16.5" customHeight="1">
      <c r="B85" s="32"/>
      <c r="E85" s="261" t="str">
        <f>E7</f>
        <v>Rekonštrukcia a prístavba k depozitu</v>
      </c>
      <c r="F85" s="262"/>
      <c r="G85" s="262"/>
      <c r="H85" s="262"/>
      <c r="I85" s="97"/>
      <c r="L85" s="32"/>
    </row>
    <row r="86" spans="2:47" s="1" customFormat="1" ht="12" customHeight="1">
      <c r="B86" s="32"/>
      <c r="C86" s="27" t="s">
        <v>112</v>
      </c>
      <c r="I86" s="97"/>
      <c r="L86" s="32"/>
    </row>
    <row r="87" spans="2:47" s="1" customFormat="1" ht="16.5" customHeight="1">
      <c r="B87" s="32"/>
      <c r="E87" s="237" t="str">
        <f>E9</f>
        <v>004 - Vykurovanie, VZT</v>
      </c>
      <c r="F87" s="263"/>
      <c r="G87" s="263"/>
      <c r="H87" s="263"/>
      <c r="I87" s="97"/>
      <c r="L87" s="32"/>
    </row>
    <row r="88" spans="2:47" s="1" customFormat="1" ht="6.95" customHeight="1">
      <c r="B88" s="32"/>
      <c r="I88" s="97"/>
      <c r="L88" s="32"/>
    </row>
    <row r="89" spans="2:47" s="1" customFormat="1" ht="12" customHeight="1">
      <c r="B89" s="32"/>
      <c r="C89" s="27" t="s">
        <v>17</v>
      </c>
      <c r="F89" s="25" t="str">
        <f>F12</f>
        <v>Adyho ulica  658, Lučenec</v>
      </c>
      <c r="I89" s="98" t="s">
        <v>19</v>
      </c>
      <c r="J89" s="52">
        <f>IF(J12="","",J12)</f>
        <v>0</v>
      </c>
      <c r="L89" s="32"/>
    </row>
    <row r="90" spans="2:47" s="1" customFormat="1" ht="6.95" customHeight="1">
      <c r="B90" s="32"/>
      <c r="I90" s="97"/>
      <c r="L90" s="32"/>
    </row>
    <row r="91" spans="2:47" s="1" customFormat="1" ht="15.2" customHeight="1">
      <c r="B91" s="32"/>
      <c r="C91" s="27" t="s">
        <v>20</v>
      </c>
      <c r="F91" s="25" t="str">
        <f>E15</f>
        <v>Novohradské múzeum a galéria Lučenec</v>
      </c>
      <c r="I91" s="98" t="s">
        <v>26</v>
      </c>
      <c r="J91" s="30" t="str">
        <f>E21</f>
        <v>Ing.Attila Farkaš</v>
      </c>
      <c r="L91" s="32"/>
    </row>
    <row r="92" spans="2:47" s="1" customFormat="1" ht="15.2" customHeight="1">
      <c r="B92" s="32"/>
      <c r="C92" s="27" t="s">
        <v>24</v>
      </c>
      <c r="F92" s="25" t="str">
        <f>IF(E18="","",E18)</f>
        <v>Vyplň údaj</v>
      </c>
      <c r="I92" s="98" t="s">
        <v>30</v>
      </c>
      <c r="J92" s="30" t="str">
        <f>E24</f>
        <v>Ing.Igor Janečka</v>
      </c>
      <c r="L92" s="32"/>
    </row>
    <row r="93" spans="2:47" s="1" customFormat="1" ht="10.35" customHeight="1">
      <c r="B93" s="32"/>
      <c r="I93" s="97"/>
      <c r="L93" s="32"/>
    </row>
    <row r="94" spans="2:47" s="1" customFormat="1" ht="29.25" customHeight="1">
      <c r="B94" s="32"/>
      <c r="C94" s="121" t="s">
        <v>176</v>
      </c>
      <c r="D94" s="108"/>
      <c r="E94" s="108"/>
      <c r="F94" s="108"/>
      <c r="G94" s="108"/>
      <c r="H94" s="108"/>
      <c r="I94" s="122"/>
      <c r="J94" s="123" t="s">
        <v>177</v>
      </c>
      <c r="K94" s="108"/>
      <c r="L94" s="32"/>
    </row>
    <row r="95" spans="2:47" s="1" customFormat="1" ht="10.35" customHeight="1">
      <c r="B95" s="32"/>
      <c r="I95" s="97"/>
      <c r="L95" s="32"/>
    </row>
    <row r="96" spans="2:47" s="1" customFormat="1" ht="22.9" customHeight="1">
      <c r="B96" s="32"/>
      <c r="C96" s="124" t="s">
        <v>178</v>
      </c>
      <c r="I96" s="97"/>
      <c r="J96" s="66">
        <f>J130</f>
        <v>0</v>
      </c>
      <c r="L96" s="32"/>
      <c r="AU96" s="17" t="s">
        <v>179</v>
      </c>
    </row>
    <row r="97" spans="2:12" s="8" customFormat="1" ht="24.95" customHeight="1">
      <c r="B97" s="125"/>
      <c r="D97" s="126" t="s">
        <v>180</v>
      </c>
      <c r="E97" s="127"/>
      <c r="F97" s="127"/>
      <c r="G97" s="127"/>
      <c r="H97" s="127"/>
      <c r="I97" s="128"/>
      <c r="J97" s="129">
        <f>J131</f>
        <v>0</v>
      </c>
      <c r="L97" s="125"/>
    </row>
    <row r="98" spans="2:12" s="9" customFormat="1" ht="19.899999999999999" customHeight="1">
      <c r="B98" s="130"/>
      <c r="D98" s="131" t="s">
        <v>183</v>
      </c>
      <c r="E98" s="132"/>
      <c r="F98" s="132"/>
      <c r="G98" s="132"/>
      <c r="H98" s="132"/>
      <c r="I98" s="133"/>
      <c r="J98" s="134">
        <f>J132</f>
        <v>0</v>
      </c>
      <c r="L98" s="130"/>
    </row>
    <row r="99" spans="2:12" s="9" customFormat="1" ht="19.899999999999999" customHeight="1">
      <c r="B99" s="130"/>
      <c r="D99" s="131" t="s">
        <v>186</v>
      </c>
      <c r="E99" s="132"/>
      <c r="F99" s="132"/>
      <c r="G99" s="132"/>
      <c r="H99" s="132"/>
      <c r="I99" s="133"/>
      <c r="J99" s="134">
        <f>J134</f>
        <v>0</v>
      </c>
      <c r="L99" s="130"/>
    </row>
    <row r="100" spans="2:12" s="9" customFormat="1" ht="19.899999999999999" customHeight="1">
      <c r="B100" s="130"/>
      <c r="D100" s="131" t="s">
        <v>187</v>
      </c>
      <c r="E100" s="132"/>
      <c r="F100" s="132"/>
      <c r="G100" s="132"/>
      <c r="H100" s="132"/>
      <c r="I100" s="133"/>
      <c r="J100" s="134">
        <f>J136</f>
        <v>0</v>
      </c>
      <c r="L100" s="130"/>
    </row>
    <row r="101" spans="2:12" s="9" customFormat="1" ht="19.899999999999999" customHeight="1">
      <c r="B101" s="130"/>
      <c r="D101" s="131" t="s">
        <v>188</v>
      </c>
      <c r="E101" s="132"/>
      <c r="F101" s="132"/>
      <c r="G101" s="132"/>
      <c r="H101" s="132"/>
      <c r="I101" s="133"/>
      <c r="J101" s="134">
        <f>J144</f>
        <v>0</v>
      </c>
      <c r="L101" s="130"/>
    </row>
    <row r="102" spans="2:12" s="8" customFormat="1" ht="24.95" customHeight="1">
      <c r="B102" s="125"/>
      <c r="D102" s="126" t="s">
        <v>189</v>
      </c>
      <c r="E102" s="127"/>
      <c r="F102" s="127"/>
      <c r="G102" s="127"/>
      <c r="H102" s="127"/>
      <c r="I102" s="128"/>
      <c r="J102" s="129">
        <f>J146</f>
        <v>0</v>
      </c>
      <c r="L102" s="125"/>
    </row>
    <row r="103" spans="2:12" s="9" customFormat="1" ht="19.899999999999999" customHeight="1">
      <c r="B103" s="130"/>
      <c r="D103" s="131" t="s">
        <v>192</v>
      </c>
      <c r="E103" s="132"/>
      <c r="F103" s="132"/>
      <c r="G103" s="132"/>
      <c r="H103" s="132"/>
      <c r="I103" s="133"/>
      <c r="J103" s="134">
        <f>J147</f>
        <v>0</v>
      </c>
      <c r="L103" s="130"/>
    </row>
    <row r="104" spans="2:12" s="9" customFormat="1" ht="19.899999999999999" customHeight="1">
      <c r="B104" s="130"/>
      <c r="D104" s="131" t="s">
        <v>2619</v>
      </c>
      <c r="E104" s="132"/>
      <c r="F104" s="132"/>
      <c r="G104" s="132"/>
      <c r="H104" s="132"/>
      <c r="I104" s="133"/>
      <c r="J104" s="134">
        <f>J153</f>
        <v>0</v>
      </c>
      <c r="L104" s="130"/>
    </row>
    <row r="105" spans="2:12" s="9" customFormat="1" ht="19.899999999999999" customHeight="1">
      <c r="B105" s="130"/>
      <c r="D105" s="131" t="s">
        <v>2620</v>
      </c>
      <c r="E105" s="132"/>
      <c r="F105" s="132"/>
      <c r="G105" s="132"/>
      <c r="H105" s="132"/>
      <c r="I105" s="133"/>
      <c r="J105" s="134">
        <f>J164</f>
        <v>0</v>
      </c>
      <c r="L105" s="130"/>
    </row>
    <row r="106" spans="2:12" s="9" customFormat="1" ht="19.899999999999999" customHeight="1">
      <c r="B106" s="130"/>
      <c r="D106" s="131" t="s">
        <v>2621</v>
      </c>
      <c r="E106" s="132"/>
      <c r="F106" s="132"/>
      <c r="G106" s="132"/>
      <c r="H106" s="132"/>
      <c r="I106" s="133"/>
      <c r="J106" s="134">
        <f>J199</f>
        <v>0</v>
      </c>
      <c r="L106" s="130"/>
    </row>
    <row r="107" spans="2:12" s="9" customFormat="1" ht="19.899999999999999" customHeight="1">
      <c r="B107" s="130"/>
      <c r="D107" s="131" t="s">
        <v>196</v>
      </c>
      <c r="E107" s="132"/>
      <c r="F107" s="132"/>
      <c r="G107" s="132"/>
      <c r="H107" s="132"/>
      <c r="I107" s="133"/>
      <c r="J107" s="134">
        <f>J211</f>
        <v>0</v>
      </c>
      <c r="L107" s="130"/>
    </row>
    <row r="108" spans="2:12" s="9" customFormat="1" ht="19.899999999999999" customHeight="1">
      <c r="B108" s="130"/>
      <c r="D108" s="131" t="s">
        <v>2622</v>
      </c>
      <c r="E108" s="132"/>
      <c r="F108" s="132"/>
      <c r="G108" s="132"/>
      <c r="H108" s="132"/>
      <c r="I108" s="133"/>
      <c r="J108" s="134">
        <f>J215</f>
        <v>0</v>
      </c>
      <c r="L108" s="130"/>
    </row>
    <row r="109" spans="2:12" s="8" customFormat="1" ht="24.95" customHeight="1">
      <c r="B109" s="125"/>
      <c r="D109" s="126" t="s">
        <v>202</v>
      </c>
      <c r="E109" s="127"/>
      <c r="F109" s="127"/>
      <c r="G109" s="127"/>
      <c r="H109" s="127"/>
      <c r="I109" s="128"/>
      <c r="J109" s="129">
        <f>J229</f>
        <v>0</v>
      </c>
      <c r="L109" s="125"/>
    </row>
    <row r="110" spans="2:12" s="9" customFormat="1" ht="19.899999999999999" customHeight="1">
      <c r="B110" s="130"/>
      <c r="D110" s="131" t="s">
        <v>2623</v>
      </c>
      <c r="E110" s="132"/>
      <c r="F110" s="132"/>
      <c r="G110" s="132"/>
      <c r="H110" s="132"/>
      <c r="I110" s="133"/>
      <c r="J110" s="134">
        <f>J230</f>
        <v>0</v>
      </c>
      <c r="L110" s="130"/>
    </row>
    <row r="111" spans="2:12" s="1" customFormat="1" ht="21.75" customHeight="1">
      <c r="B111" s="32"/>
      <c r="I111" s="97"/>
      <c r="L111" s="32"/>
    </row>
    <row r="112" spans="2:12" s="1" customFormat="1" ht="6.95" customHeight="1">
      <c r="B112" s="44"/>
      <c r="C112" s="45"/>
      <c r="D112" s="45"/>
      <c r="E112" s="45"/>
      <c r="F112" s="45"/>
      <c r="G112" s="45"/>
      <c r="H112" s="45"/>
      <c r="I112" s="119"/>
      <c r="J112" s="45"/>
      <c r="K112" s="45"/>
      <c r="L112" s="32"/>
    </row>
    <row r="116" spans="2:12" s="1" customFormat="1" ht="6.95" customHeight="1">
      <c r="B116" s="46"/>
      <c r="C116" s="47"/>
      <c r="D116" s="47"/>
      <c r="E116" s="47"/>
      <c r="F116" s="47"/>
      <c r="G116" s="47"/>
      <c r="H116" s="47"/>
      <c r="I116" s="120"/>
      <c r="J116" s="47"/>
      <c r="K116" s="47"/>
      <c r="L116" s="32"/>
    </row>
    <row r="117" spans="2:12" s="1" customFormat="1" ht="24.95" customHeight="1">
      <c r="B117" s="32"/>
      <c r="C117" s="21" t="s">
        <v>208</v>
      </c>
      <c r="I117" s="97"/>
      <c r="L117" s="32"/>
    </row>
    <row r="118" spans="2:12" s="1" customFormat="1" ht="6.95" customHeight="1">
      <c r="B118" s="32"/>
      <c r="I118" s="97"/>
      <c r="L118" s="32"/>
    </row>
    <row r="119" spans="2:12" s="1" customFormat="1" ht="12" customHeight="1">
      <c r="B119" s="32"/>
      <c r="C119" s="27" t="s">
        <v>13</v>
      </c>
      <c r="I119" s="97"/>
      <c r="L119" s="32"/>
    </row>
    <row r="120" spans="2:12" s="1" customFormat="1" ht="16.5" customHeight="1">
      <c r="B120" s="32"/>
      <c r="E120" s="261" t="str">
        <f>E7</f>
        <v>Rekonštrukcia a prístavba k depozitu</v>
      </c>
      <c r="F120" s="262"/>
      <c r="G120" s="262"/>
      <c r="H120" s="262"/>
      <c r="I120" s="97"/>
      <c r="L120" s="32"/>
    </row>
    <row r="121" spans="2:12" s="1" customFormat="1" ht="12" customHeight="1">
      <c r="B121" s="32"/>
      <c r="C121" s="27" t="s">
        <v>112</v>
      </c>
      <c r="I121" s="97"/>
      <c r="L121" s="32"/>
    </row>
    <row r="122" spans="2:12" s="1" customFormat="1" ht="16.5" customHeight="1">
      <c r="B122" s="32"/>
      <c r="E122" s="237" t="str">
        <f>E9</f>
        <v>004 - Vykurovanie, VZT</v>
      </c>
      <c r="F122" s="263"/>
      <c r="G122" s="263"/>
      <c r="H122" s="263"/>
      <c r="I122" s="97"/>
      <c r="L122" s="32"/>
    </row>
    <row r="123" spans="2:12" s="1" customFormat="1" ht="6.95" customHeight="1">
      <c r="B123" s="32"/>
      <c r="I123" s="97"/>
      <c r="L123" s="32"/>
    </row>
    <row r="124" spans="2:12" s="1" customFormat="1" ht="12" customHeight="1">
      <c r="B124" s="32"/>
      <c r="C124" s="27" t="s">
        <v>17</v>
      </c>
      <c r="F124" s="25" t="str">
        <f>F12</f>
        <v>Adyho ulica  658, Lučenec</v>
      </c>
      <c r="I124" s="98" t="s">
        <v>19</v>
      </c>
      <c r="J124" s="52">
        <f>IF(J12="","",J12)</f>
        <v>0</v>
      </c>
      <c r="L124" s="32"/>
    </row>
    <row r="125" spans="2:12" s="1" customFormat="1" ht="6.95" customHeight="1">
      <c r="B125" s="32"/>
      <c r="I125" s="97"/>
      <c r="L125" s="32"/>
    </row>
    <row r="126" spans="2:12" s="1" customFormat="1" ht="15.2" customHeight="1">
      <c r="B126" s="32"/>
      <c r="C126" s="27" t="s">
        <v>20</v>
      </c>
      <c r="F126" s="25" t="str">
        <f>E15</f>
        <v>Novohradské múzeum a galéria Lučenec</v>
      </c>
      <c r="I126" s="98" t="s">
        <v>26</v>
      </c>
      <c r="J126" s="30" t="str">
        <f>E21</f>
        <v>Ing.Attila Farkaš</v>
      </c>
      <c r="L126" s="32"/>
    </row>
    <row r="127" spans="2:12" s="1" customFormat="1" ht="15.2" customHeight="1">
      <c r="B127" s="32"/>
      <c r="C127" s="27" t="s">
        <v>24</v>
      </c>
      <c r="F127" s="25" t="str">
        <f>IF(E18="","",E18)</f>
        <v>Vyplň údaj</v>
      </c>
      <c r="I127" s="98" t="s">
        <v>30</v>
      </c>
      <c r="J127" s="30" t="str">
        <f>E24</f>
        <v>Ing.Igor Janečka</v>
      </c>
      <c r="L127" s="32"/>
    </row>
    <row r="128" spans="2:12" s="1" customFormat="1" ht="10.35" customHeight="1">
      <c r="B128" s="32"/>
      <c r="I128" s="97"/>
      <c r="L128" s="32"/>
    </row>
    <row r="129" spans="2:65" s="10" customFormat="1" ht="29.25" customHeight="1">
      <c r="B129" s="135"/>
      <c r="C129" s="136" t="s">
        <v>209</v>
      </c>
      <c r="D129" s="137" t="s">
        <v>58</v>
      </c>
      <c r="E129" s="137" t="s">
        <v>54</v>
      </c>
      <c r="F129" s="137" t="s">
        <v>55</v>
      </c>
      <c r="G129" s="137" t="s">
        <v>210</v>
      </c>
      <c r="H129" s="137" t="s">
        <v>211</v>
      </c>
      <c r="I129" s="138" t="s">
        <v>212</v>
      </c>
      <c r="J129" s="139" t="s">
        <v>177</v>
      </c>
      <c r="K129" s="140" t="s">
        <v>213</v>
      </c>
      <c r="L129" s="135"/>
      <c r="M129" s="59" t="s">
        <v>0</v>
      </c>
      <c r="N129" s="60" t="s">
        <v>37</v>
      </c>
      <c r="O129" s="60" t="s">
        <v>214</v>
      </c>
      <c r="P129" s="60" t="s">
        <v>215</v>
      </c>
      <c r="Q129" s="60" t="s">
        <v>216</v>
      </c>
      <c r="R129" s="60" t="s">
        <v>217</v>
      </c>
      <c r="S129" s="60" t="s">
        <v>218</v>
      </c>
      <c r="T129" s="61" t="s">
        <v>219</v>
      </c>
    </row>
    <row r="130" spans="2:65" s="1" customFormat="1" ht="22.9" customHeight="1">
      <c r="B130" s="32"/>
      <c r="C130" s="64" t="s">
        <v>178</v>
      </c>
      <c r="I130" s="97"/>
      <c r="J130" s="141">
        <f>BK130</f>
        <v>0</v>
      </c>
      <c r="L130" s="32"/>
      <c r="M130" s="62"/>
      <c r="N130" s="53"/>
      <c r="O130" s="53"/>
      <c r="P130" s="142">
        <f>P131+P146+P229</f>
        <v>0</v>
      </c>
      <c r="Q130" s="53"/>
      <c r="R130" s="142">
        <f>R131+R146+R229</f>
        <v>1.5794600000000001</v>
      </c>
      <c r="S130" s="53"/>
      <c r="T130" s="143">
        <f>T131+T146+T229</f>
        <v>0</v>
      </c>
      <c r="AT130" s="17" t="s">
        <v>72</v>
      </c>
      <c r="AU130" s="17" t="s">
        <v>179</v>
      </c>
      <c r="BK130" s="144">
        <f>BK131+BK146+BK229</f>
        <v>0</v>
      </c>
    </row>
    <row r="131" spans="2:65" s="11" customFormat="1" ht="25.9" customHeight="1">
      <c r="B131" s="145"/>
      <c r="D131" s="146" t="s">
        <v>72</v>
      </c>
      <c r="E131" s="147" t="s">
        <v>220</v>
      </c>
      <c r="F131" s="147" t="s">
        <v>221</v>
      </c>
      <c r="I131" s="148"/>
      <c r="J131" s="149">
        <f>BK131</f>
        <v>0</v>
      </c>
      <c r="L131" s="145"/>
      <c r="M131" s="150"/>
      <c r="N131" s="151"/>
      <c r="O131" s="151"/>
      <c r="P131" s="152">
        <f>P132+P134+P136+P144</f>
        <v>0</v>
      </c>
      <c r="Q131" s="151"/>
      <c r="R131" s="152">
        <f>R132+R134+R136+R144</f>
        <v>0.17621999999999999</v>
      </c>
      <c r="S131" s="151"/>
      <c r="T131" s="153">
        <f>T132+T134+T136+T144</f>
        <v>0</v>
      </c>
      <c r="AR131" s="146" t="s">
        <v>81</v>
      </c>
      <c r="AT131" s="154" t="s">
        <v>72</v>
      </c>
      <c r="AU131" s="154" t="s">
        <v>73</v>
      </c>
      <c r="AY131" s="146" t="s">
        <v>222</v>
      </c>
      <c r="BK131" s="155">
        <f>BK132+BK134+BK136+BK144</f>
        <v>0</v>
      </c>
    </row>
    <row r="132" spans="2:65" s="11" customFormat="1" ht="22.9" customHeight="1">
      <c r="B132" s="145"/>
      <c r="D132" s="146" t="s">
        <v>72</v>
      </c>
      <c r="E132" s="156" t="s">
        <v>242</v>
      </c>
      <c r="F132" s="156" t="s">
        <v>412</v>
      </c>
      <c r="I132" s="148"/>
      <c r="J132" s="157">
        <f>BK132</f>
        <v>0</v>
      </c>
      <c r="L132" s="145"/>
      <c r="M132" s="150"/>
      <c r="N132" s="151"/>
      <c r="O132" s="151"/>
      <c r="P132" s="152">
        <f>P133</f>
        <v>0</v>
      </c>
      <c r="Q132" s="151"/>
      <c r="R132" s="152">
        <f>R133</f>
        <v>0.1215</v>
      </c>
      <c r="S132" s="151"/>
      <c r="T132" s="153">
        <f>T133</f>
        <v>0</v>
      </c>
      <c r="AR132" s="146" t="s">
        <v>81</v>
      </c>
      <c r="AT132" s="154" t="s">
        <v>72</v>
      </c>
      <c r="AU132" s="154" t="s">
        <v>81</v>
      </c>
      <c r="AY132" s="146" t="s">
        <v>222</v>
      </c>
      <c r="BK132" s="155">
        <f>BK133</f>
        <v>0</v>
      </c>
    </row>
    <row r="133" spans="2:65" s="1" customFormat="1" ht="24" customHeight="1">
      <c r="B133" s="158"/>
      <c r="C133" s="159" t="s">
        <v>81</v>
      </c>
      <c r="D133" s="159" t="s">
        <v>224</v>
      </c>
      <c r="E133" s="160" t="s">
        <v>2377</v>
      </c>
      <c r="F133" s="161" t="s">
        <v>2378</v>
      </c>
      <c r="G133" s="162" t="s">
        <v>400</v>
      </c>
      <c r="H133" s="163">
        <v>9</v>
      </c>
      <c r="I133" s="164"/>
      <c r="J133" s="163">
        <f>ROUND(I133*H133,3)</f>
        <v>0</v>
      </c>
      <c r="K133" s="161" t="s">
        <v>0</v>
      </c>
      <c r="L133" s="32"/>
      <c r="M133" s="165" t="s">
        <v>0</v>
      </c>
      <c r="N133" s="166" t="s">
        <v>39</v>
      </c>
      <c r="O133" s="55"/>
      <c r="P133" s="167">
        <f>O133*H133</f>
        <v>0</v>
      </c>
      <c r="Q133" s="167">
        <v>1.35E-2</v>
      </c>
      <c r="R133" s="167">
        <f>Q133*H133</f>
        <v>0.1215</v>
      </c>
      <c r="S133" s="167">
        <v>0</v>
      </c>
      <c r="T133" s="168">
        <f>S133*H133</f>
        <v>0</v>
      </c>
      <c r="AR133" s="169" t="s">
        <v>229</v>
      </c>
      <c r="AT133" s="169" t="s">
        <v>224</v>
      </c>
      <c r="AU133" s="169" t="s">
        <v>88</v>
      </c>
      <c r="AY133" s="17" t="s">
        <v>222</v>
      </c>
      <c r="BE133" s="170">
        <f>IF(N133="základná",J133,0)</f>
        <v>0</v>
      </c>
      <c r="BF133" s="170">
        <f>IF(N133="znížená",J133,0)</f>
        <v>0</v>
      </c>
      <c r="BG133" s="170">
        <f>IF(N133="zákl. prenesená",J133,0)</f>
        <v>0</v>
      </c>
      <c r="BH133" s="170">
        <f>IF(N133="zníž. prenesená",J133,0)</f>
        <v>0</v>
      </c>
      <c r="BI133" s="170">
        <f>IF(N133="nulová",J133,0)</f>
        <v>0</v>
      </c>
      <c r="BJ133" s="17" t="s">
        <v>88</v>
      </c>
      <c r="BK133" s="171">
        <f>ROUND(I133*H133,3)</f>
        <v>0</v>
      </c>
      <c r="BL133" s="17" t="s">
        <v>229</v>
      </c>
      <c r="BM133" s="169" t="s">
        <v>88</v>
      </c>
    </row>
    <row r="134" spans="2:65" s="11" customFormat="1" ht="22.9" customHeight="1">
      <c r="B134" s="145"/>
      <c r="D134" s="146" t="s">
        <v>72</v>
      </c>
      <c r="E134" s="156" t="s">
        <v>261</v>
      </c>
      <c r="F134" s="156" t="s">
        <v>620</v>
      </c>
      <c r="I134" s="148"/>
      <c r="J134" s="157">
        <f>BK134</f>
        <v>0</v>
      </c>
      <c r="L134" s="145"/>
      <c r="M134" s="150"/>
      <c r="N134" s="151"/>
      <c r="O134" s="151"/>
      <c r="P134" s="152">
        <f>P135</f>
        <v>0</v>
      </c>
      <c r="Q134" s="151"/>
      <c r="R134" s="152">
        <f>R135</f>
        <v>5.4720000000000005E-2</v>
      </c>
      <c r="S134" s="151"/>
      <c r="T134" s="153">
        <f>T135</f>
        <v>0</v>
      </c>
      <c r="AR134" s="146" t="s">
        <v>81</v>
      </c>
      <c r="AT134" s="154" t="s">
        <v>72</v>
      </c>
      <c r="AU134" s="154" t="s">
        <v>81</v>
      </c>
      <c r="AY134" s="146" t="s">
        <v>222</v>
      </c>
      <c r="BK134" s="155">
        <f>BK135</f>
        <v>0</v>
      </c>
    </row>
    <row r="135" spans="2:65" s="1" customFormat="1" ht="24" customHeight="1">
      <c r="B135" s="158"/>
      <c r="C135" s="159" t="s">
        <v>88</v>
      </c>
      <c r="D135" s="159" t="s">
        <v>224</v>
      </c>
      <c r="E135" s="160" t="s">
        <v>2391</v>
      </c>
      <c r="F135" s="161" t="s">
        <v>2392</v>
      </c>
      <c r="G135" s="162" t="s">
        <v>400</v>
      </c>
      <c r="H135" s="163">
        <v>18</v>
      </c>
      <c r="I135" s="164"/>
      <c r="J135" s="163">
        <f>ROUND(I135*H135,3)</f>
        <v>0</v>
      </c>
      <c r="K135" s="161" t="s">
        <v>0</v>
      </c>
      <c r="L135" s="32"/>
      <c r="M135" s="165" t="s">
        <v>0</v>
      </c>
      <c r="N135" s="166" t="s">
        <v>39</v>
      </c>
      <c r="O135" s="55"/>
      <c r="P135" s="167">
        <f>O135*H135</f>
        <v>0</v>
      </c>
      <c r="Q135" s="167">
        <v>3.0400000000000002E-3</v>
      </c>
      <c r="R135" s="167">
        <f>Q135*H135</f>
        <v>5.4720000000000005E-2</v>
      </c>
      <c r="S135" s="167">
        <v>0</v>
      </c>
      <c r="T135" s="168">
        <f>S135*H135</f>
        <v>0</v>
      </c>
      <c r="AR135" s="169" t="s">
        <v>229</v>
      </c>
      <c r="AT135" s="169" t="s">
        <v>224</v>
      </c>
      <c r="AU135" s="169" t="s">
        <v>88</v>
      </c>
      <c r="AY135" s="17" t="s">
        <v>222</v>
      </c>
      <c r="BE135" s="170">
        <f>IF(N135="základná",J135,0)</f>
        <v>0</v>
      </c>
      <c r="BF135" s="170">
        <f>IF(N135="znížená",J135,0)</f>
        <v>0</v>
      </c>
      <c r="BG135" s="170">
        <f>IF(N135="zákl. prenesená",J135,0)</f>
        <v>0</v>
      </c>
      <c r="BH135" s="170">
        <f>IF(N135="zníž. prenesená",J135,0)</f>
        <v>0</v>
      </c>
      <c r="BI135" s="170">
        <f>IF(N135="nulová",J135,0)</f>
        <v>0</v>
      </c>
      <c r="BJ135" s="17" t="s">
        <v>88</v>
      </c>
      <c r="BK135" s="171">
        <f>ROUND(I135*H135,3)</f>
        <v>0</v>
      </c>
      <c r="BL135" s="17" t="s">
        <v>229</v>
      </c>
      <c r="BM135" s="169" t="s">
        <v>229</v>
      </c>
    </row>
    <row r="136" spans="2:65" s="11" customFormat="1" ht="22.9" customHeight="1">
      <c r="B136" s="145"/>
      <c r="D136" s="146" t="s">
        <v>72</v>
      </c>
      <c r="E136" s="156" t="s">
        <v>172</v>
      </c>
      <c r="F136" s="156" t="s">
        <v>966</v>
      </c>
      <c r="I136" s="148"/>
      <c r="J136" s="157">
        <f>BK136</f>
        <v>0</v>
      </c>
      <c r="L136" s="145"/>
      <c r="M136" s="150"/>
      <c r="N136" s="151"/>
      <c r="O136" s="151"/>
      <c r="P136" s="152">
        <f>SUM(P137:P143)</f>
        <v>0</v>
      </c>
      <c r="Q136" s="151"/>
      <c r="R136" s="152">
        <f>SUM(R137:R143)</f>
        <v>0</v>
      </c>
      <c r="S136" s="151"/>
      <c r="T136" s="153">
        <f>SUM(T137:T143)</f>
        <v>0</v>
      </c>
      <c r="AR136" s="146" t="s">
        <v>81</v>
      </c>
      <c r="AT136" s="154" t="s">
        <v>72</v>
      </c>
      <c r="AU136" s="154" t="s">
        <v>81</v>
      </c>
      <c r="AY136" s="146" t="s">
        <v>222</v>
      </c>
      <c r="BK136" s="155">
        <f>SUM(BK137:BK143)</f>
        <v>0</v>
      </c>
    </row>
    <row r="137" spans="2:65" s="1" customFormat="1" ht="24" customHeight="1">
      <c r="B137" s="158"/>
      <c r="C137" s="159" t="s">
        <v>242</v>
      </c>
      <c r="D137" s="159" t="s">
        <v>224</v>
      </c>
      <c r="E137" s="160" t="s">
        <v>2624</v>
      </c>
      <c r="F137" s="161" t="s">
        <v>2625</v>
      </c>
      <c r="G137" s="162" t="s">
        <v>227</v>
      </c>
      <c r="H137" s="163">
        <v>0.01</v>
      </c>
      <c r="I137" s="164"/>
      <c r="J137" s="163">
        <f t="shared" ref="J137:J143" si="0">ROUND(I137*H137,3)</f>
        <v>0</v>
      </c>
      <c r="K137" s="161" t="s">
        <v>0</v>
      </c>
      <c r="L137" s="32"/>
      <c r="M137" s="165" t="s">
        <v>0</v>
      </c>
      <c r="N137" s="166" t="s">
        <v>39</v>
      </c>
      <c r="O137" s="55"/>
      <c r="P137" s="167">
        <f t="shared" ref="P137:P143" si="1">O137*H137</f>
        <v>0</v>
      </c>
      <c r="Q137" s="167">
        <v>0</v>
      </c>
      <c r="R137" s="167">
        <f t="shared" ref="R137:R143" si="2">Q137*H137</f>
        <v>0</v>
      </c>
      <c r="S137" s="167">
        <v>0</v>
      </c>
      <c r="T137" s="168">
        <f t="shared" ref="T137:T143" si="3">S137*H137</f>
        <v>0</v>
      </c>
      <c r="AR137" s="169" t="s">
        <v>229</v>
      </c>
      <c r="AT137" s="169" t="s">
        <v>224</v>
      </c>
      <c r="AU137" s="169" t="s">
        <v>88</v>
      </c>
      <c r="AY137" s="17" t="s">
        <v>222</v>
      </c>
      <c r="BE137" s="170">
        <f t="shared" ref="BE137:BE143" si="4">IF(N137="základná",J137,0)</f>
        <v>0</v>
      </c>
      <c r="BF137" s="170">
        <f t="shared" ref="BF137:BF143" si="5">IF(N137="znížená",J137,0)</f>
        <v>0</v>
      </c>
      <c r="BG137" s="170">
        <f t="shared" ref="BG137:BG143" si="6">IF(N137="zákl. prenesená",J137,0)</f>
        <v>0</v>
      </c>
      <c r="BH137" s="170">
        <f t="shared" ref="BH137:BH143" si="7">IF(N137="zníž. prenesená",J137,0)</f>
        <v>0</v>
      </c>
      <c r="BI137" s="170">
        <f t="shared" ref="BI137:BI143" si="8">IF(N137="nulová",J137,0)</f>
        <v>0</v>
      </c>
      <c r="BJ137" s="17" t="s">
        <v>88</v>
      </c>
      <c r="BK137" s="171">
        <f t="shared" ref="BK137:BK143" si="9">ROUND(I137*H137,3)</f>
        <v>0</v>
      </c>
      <c r="BL137" s="17" t="s">
        <v>229</v>
      </c>
      <c r="BM137" s="169" t="s">
        <v>261</v>
      </c>
    </row>
    <row r="138" spans="2:65" s="1" customFormat="1" ht="24" customHeight="1">
      <c r="B138" s="158"/>
      <c r="C138" s="159" t="s">
        <v>229</v>
      </c>
      <c r="D138" s="159" t="s">
        <v>224</v>
      </c>
      <c r="E138" s="160" t="s">
        <v>2626</v>
      </c>
      <c r="F138" s="161" t="s">
        <v>2627</v>
      </c>
      <c r="G138" s="162" t="s">
        <v>400</v>
      </c>
      <c r="H138" s="163">
        <v>5</v>
      </c>
      <c r="I138" s="164"/>
      <c r="J138" s="163">
        <f t="shared" si="0"/>
        <v>0</v>
      </c>
      <c r="K138" s="161" t="s">
        <v>0</v>
      </c>
      <c r="L138" s="32"/>
      <c r="M138" s="165" t="s">
        <v>0</v>
      </c>
      <c r="N138" s="166" t="s">
        <v>39</v>
      </c>
      <c r="O138" s="55"/>
      <c r="P138" s="167">
        <f t="shared" si="1"/>
        <v>0</v>
      </c>
      <c r="Q138" s="167">
        <v>0</v>
      </c>
      <c r="R138" s="167">
        <f t="shared" si="2"/>
        <v>0</v>
      </c>
      <c r="S138" s="167">
        <v>0</v>
      </c>
      <c r="T138" s="168">
        <f t="shared" si="3"/>
        <v>0</v>
      </c>
      <c r="AR138" s="169" t="s">
        <v>229</v>
      </c>
      <c r="AT138" s="169" t="s">
        <v>224</v>
      </c>
      <c r="AU138" s="169" t="s">
        <v>88</v>
      </c>
      <c r="AY138" s="17" t="s">
        <v>222</v>
      </c>
      <c r="BE138" s="170">
        <f t="shared" si="4"/>
        <v>0</v>
      </c>
      <c r="BF138" s="170">
        <f t="shared" si="5"/>
        <v>0</v>
      </c>
      <c r="BG138" s="170">
        <f t="shared" si="6"/>
        <v>0</v>
      </c>
      <c r="BH138" s="170">
        <f t="shared" si="7"/>
        <v>0</v>
      </c>
      <c r="BI138" s="170">
        <f t="shared" si="8"/>
        <v>0</v>
      </c>
      <c r="BJ138" s="17" t="s">
        <v>88</v>
      </c>
      <c r="BK138" s="171">
        <f t="shared" si="9"/>
        <v>0</v>
      </c>
      <c r="BL138" s="17" t="s">
        <v>229</v>
      </c>
      <c r="BM138" s="169" t="s">
        <v>271</v>
      </c>
    </row>
    <row r="139" spans="2:65" s="1" customFormat="1" ht="24" customHeight="1">
      <c r="B139" s="158"/>
      <c r="C139" s="159" t="s">
        <v>255</v>
      </c>
      <c r="D139" s="159" t="s">
        <v>224</v>
      </c>
      <c r="E139" s="160" t="s">
        <v>2414</v>
      </c>
      <c r="F139" s="161" t="s">
        <v>2415</v>
      </c>
      <c r="G139" s="162" t="s">
        <v>400</v>
      </c>
      <c r="H139" s="163">
        <v>4</v>
      </c>
      <c r="I139" s="164"/>
      <c r="J139" s="163">
        <f t="shared" si="0"/>
        <v>0</v>
      </c>
      <c r="K139" s="161" t="s">
        <v>0</v>
      </c>
      <c r="L139" s="32"/>
      <c r="M139" s="165" t="s">
        <v>0</v>
      </c>
      <c r="N139" s="166" t="s">
        <v>39</v>
      </c>
      <c r="O139" s="55"/>
      <c r="P139" s="167">
        <f t="shared" si="1"/>
        <v>0</v>
      </c>
      <c r="Q139" s="167">
        <v>0</v>
      </c>
      <c r="R139" s="167">
        <f t="shared" si="2"/>
        <v>0</v>
      </c>
      <c r="S139" s="167">
        <v>0</v>
      </c>
      <c r="T139" s="168">
        <f t="shared" si="3"/>
        <v>0</v>
      </c>
      <c r="AR139" s="169" t="s">
        <v>229</v>
      </c>
      <c r="AT139" s="169" t="s">
        <v>224</v>
      </c>
      <c r="AU139" s="169" t="s">
        <v>88</v>
      </c>
      <c r="AY139" s="17" t="s">
        <v>222</v>
      </c>
      <c r="BE139" s="170">
        <f t="shared" si="4"/>
        <v>0</v>
      </c>
      <c r="BF139" s="170">
        <f t="shared" si="5"/>
        <v>0</v>
      </c>
      <c r="BG139" s="170">
        <f t="shared" si="6"/>
        <v>0</v>
      </c>
      <c r="BH139" s="170">
        <f t="shared" si="7"/>
        <v>0</v>
      </c>
      <c r="BI139" s="170">
        <f t="shared" si="8"/>
        <v>0</v>
      </c>
      <c r="BJ139" s="17" t="s">
        <v>88</v>
      </c>
      <c r="BK139" s="171">
        <f t="shared" si="9"/>
        <v>0</v>
      </c>
      <c r="BL139" s="17" t="s">
        <v>229</v>
      </c>
      <c r="BM139" s="169" t="s">
        <v>280</v>
      </c>
    </row>
    <row r="140" spans="2:65" s="1" customFormat="1" ht="16.5" customHeight="1">
      <c r="B140" s="158"/>
      <c r="C140" s="159" t="s">
        <v>261</v>
      </c>
      <c r="D140" s="159" t="s">
        <v>224</v>
      </c>
      <c r="E140" s="160" t="s">
        <v>1282</v>
      </c>
      <c r="F140" s="161" t="s">
        <v>1283</v>
      </c>
      <c r="G140" s="162" t="s">
        <v>287</v>
      </c>
      <c r="H140" s="163">
        <v>0.246</v>
      </c>
      <c r="I140" s="164"/>
      <c r="J140" s="163">
        <f t="shared" si="0"/>
        <v>0</v>
      </c>
      <c r="K140" s="161" t="s">
        <v>0</v>
      </c>
      <c r="L140" s="32"/>
      <c r="M140" s="165" t="s">
        <v>0</v>
      </c>
      <c r="N140" s="166" t="s">
        <v>39</v>
      </c>
      <c r="O140" s="55"/>
      <c r="P140" s="167">
        <f t="shared" si="1"/>
        <v>0</v>
      </c>
      <c r="Q140" s="167">
        <v>0</v>
      </c>
      <c r="R140" s="167">
        <f t="shared" si="2"/>
        <v>0</v>
      </c>
      <c r="S140" s="167">
        <v>0</v>
      </c>
      <c r="T140" s="168">
        <f t="shared" si="3"/>
        <v>0</v>
      </c>
      <c r="AR140" s="169" t="s">
        <v>229</v>
      </c>
      <c r="AT140" s="169" t="s">
        <v>224</v>
      </c>
      <c r="AU140" s="169" t="s">
        <v>88</v>
      </c>
      <c r="AY140" s="17" t="s">
        <v>222</v>
      </c>
      <c r="BE140" s="170">
        <f t="shared" si="4"/>
        <v>0</v>
      </c>
      <c r="BF140" s="170">
        <f t="shared" si="5"/>
        <v>0</v>
      </c>
      <c r="BG140" s="170">
        <f t="shared" si="6"/>
        <v>0</v>
      </c>
      <c r="BH140" s="170">
        <f t="shared" si="7"/>
        <v>0</v>
      </c>
      <c r="BI140" s="170">
        <f t="shared" si="8"/>
        <v>0</v>
      </c>
      <c r="BJ140" s="17" t="s">
        <v>88</v>
      </c>
      <c r="BK140" s="171">
        <f t="shared" si="9"/>
        <v>0</v>
      </c>
      <c r="BL140" s="17" t="s">
        <v>229</v>
      </c>
      <c r="BM140" s="169" t="s">
        <v>290</v>
      </c>
    </row>
    <row r="141" spans="2:65" s="1" customFormat="1" ht="24" customHeight="1">
      <c r="B141" s="158"/>
      <c r="C141" s="159" t="s">
        <v>265</v>
      </c>
      <c r="D141" s="159" t="s">
        <v>224</v>
      </c>
      <c r="E141" s="160" t="s">
        <v>1286</v>
      </c>
      <c r="F141" s="161" t="s">
        <v>2422</v>
      </c>
      <c r="G141" s="162" t="s">
        <v>287</v>
      </c>
      <c r="H141" s="163">
        <v>0.47699999999999998</v>
      </c>
      <c r="I141" s="164"/>
      <c r="J141" s="163">
        <f t="shared" si="0"/>
        <v>0</v>
      </c>
      <c r="K141" s="161" t="s">
        <v>0</v>
      </c>
      <c r="L141" s="32"/>
      <c r="M141" s="165" t="s">
        <v>0</v>
      </c>
      <c r="N141" s="166" t="s">
        <v>39</v>
      </c>
      <c r="O141" s="55"/>
      <c r="P141" s="167">
        <f t="shared" si="1"/>
        <v>0</v>
      </c>
      <c r="Q141" s="167">
        <v>0</v>
      </c>
      <c r="R141" s="167">
        <f t="shared" si="2"/>
        <v>0</v>
      </c>
      <c r="S141" s="167">
        <v>0</v>
      </c>
      <c r="T141" s="168">
        <f t="shared" si="3"/>
        <v>0</v>
      </c>
      <c r="AR141" s="169" t="s">
        <v>229</v>
      </c>
      <c r="AT141" s="169" t="s">
        <v>224</v>
      </c>
      <c r="AU141" s="169" t="s">
        <v>88</v>
      </c>
      <c r="AY141" s="17" t="s">
        <v>222</v>
      </c>
      <c r="BE141" s="170">
        <f t="shared" si="4"/>
        <v>0</v>
      </c>
      <c r="BF141" s="170">
        <f t="shared" si="5"/>
        <v>0</v>
      </c>
      <c r="BG141" s="170">
        <f t="shared" si="6"/>
        <v>0</v>
      </c>
      <c r="BH141" s="170">
        <f t="shared" si="7"/>
        <v>0</v>
      </c>
      <c r="BI141" s="170">
        <f t="shared" si="8"/>
        <v>0</v>
      </c>
      <c r="BJ141" s="17" t="s">
        <v>88</v>
      </c>
      <c r="BK141" s="171">
        <f t="shared" si="9"/>
        <v>0</v>
      </c>
      <c r="BL141" s="17" t="s">
        <v>229</v>
      </c>
      <c r="BM141" s="169" t="s">
        <v>300</v>
      </c>
    </row>
    <row r="142" spans="2:65" s="1" customFormat="1" ht="24" customHeight="1">
      <c r="B142" s="158"/>
      <c r="C142" s="159" t="s">
        <v>271</v>
      </c>
      <c r="D142" s="159" t="s">
        <v>224</v>
      </c>
      <c r="E142" s="160" t="s">
        <v>1291</v>
      </c>
      <c r="F142" s="161" t="s">
        <v>1292</v>
      </c>
      <c r="G142" s="162" t="s">
        <v>287</v>
      </c>
      <c r="H142" s="163">
        <v>0.246</v>
      </c>
      <c r="I142" s="164"/>
      <c r="J142" s="163">
        <f t="shared" si="0"/>
        <v>0</v>
      </c>
      <c r="K142" s="161" t="s">
        <v>0</v>
      </c>
      <c r="L142" s="32"/>
      <c r="M142" s="165" t="s">
        <v>0</v>
      </c>
      <c r="N142" s="166" t="s">
        <v>39</v>
      </c>
      <c r="O142" s="55"/>
      <c r="P142" s="167">
        <f t="shared" si="1"/>
        <v>0</v>
      </c>
      <c r="Q142" s="167">
        <v>0</v>
      </c>
      <c r="R142" s="167">
        <f t="shared" si="2"/>
        <v>0</v>
      </c>
      <c r="S142" s="167">
        <v>0</v>
      </c>
      <c r="T142" s="168">
        <f t="shared" si="3"/>
        <v>0</v>
      </c>
      <c r="AR142" s="169" t="s">
        <v>229</v>
      </c>
      <c r="AT142" s="169" t="s">
        <v>224</v>
      </c>
      <c r="AU142" s="169" t="s">
        <v>88</v>
      </c>
      <c r="AY142" s="17" t="s">
        <v>222</v>
      </c>
      <c r="BE142" s="170">
        <f t="shared" si="4"/>
        <v>0</v>
      </c>
      <c r="BF142" s="170">
        <f t="shared" si="5"/>
        <v>0</v>
      </c>
      <c r="BG142" s="170">
        <f t="shared" si="6"/>
        <v>0</v>
      </c>
      <c r="BH142" s="170">
        <f t="shared" si="7"/>
        <v>0</v>
      </c>
      <c r="BI142" s="170">
        <f t="shared" si="8"/>
        <v>0</v>
      </c>
      <c r="BJ142" s="17" t="s">
        <v>88</v>
      </c>
      <c r="BK142" s="171">
        <f t="shared" si="9"/>
        <v>0</v>
      </c>
      <c r="BL142" s="17" t="s">
        <v>229</v>
      </c>
      <c r="BM142" s="169" t="s">
        <v>312</v>
      </c>
    </row>
    <row r="143" spans="2:65" s="1" customFormat="1" ht="24" customHeight="1">
      <c r="B143" s="158"/>
      <c r="C143" s="159" t="s">
        <v>172</v>
      </c>
      <c r="D143" s="159" t="s">
        <v>224</v>
      </c>
      <c r="E143" s="160" t="s">
        <v>1300</v>
      </c>
      <c r="F143" s="161" t="s">
        <v>1301</v>
      </c>
      <c r="G143" s="162" t="s">
        <v>287</v>
      </c>
      <c r="H143" s="163">
        <v>0.246</v>
      </c>
      <c r="I143" s="164"/>
      <c r="J143" s="163">
        <f t="shared" si="0"/>
        <v>0</v>
      </c>
      <c r="K143" s="161" t="s">
        <v>0</v>
      </c>
      <c r="L143" s="32"/>
      <c r="M143" s="165" t="s">
        <v>0</v>
      </c>
      <c r="N143" s="166" t="s">
        <v>39</v>
      </c>
      <c r="O143" s="55"/>
      <c r="P143" s="167">
        <f t="shared" si="1"/>
        <v>0</v>
      </c>
      <c r="Q143" s="167">
        <v>0</v>
      </c>
      <c r="R143" s="167">
        <f t="shared" si="2"/>
        <v>0</v>
      </c>
      <c r="S143" s="167">
        <v>0</v>
      </c>
      <c r="T143" s="168">
        <f t="shared" si="3"/>
        <v>0</v>
      </c>
      <c r="AR143" s="169" t="s">
        <v>229</v>
      </c>
      <c r="AT143" s="169" t="s">
        <v>224</v>
      </c>
      <c r="AU143" s="169" t="s">
        <v>88</v>
      </c>
      <c r="AY143" s="17" t="s">
        <v>222</v>
      </c>
      <c r="BE143" s="170">
        <f t="shared" si="4"/>
        <v>0</v>
      </c>
      <c r="BF143" s="170">
        <f t="shared" si="5"/>
        <v>0</v>
      </c>
      <c r="BG143" s="170">
        <f t="shared" si="6"/>
        <v>0</v>
      </c>
      <c r="BH143" s="170">
        <f t="shared" si="7"/>
        <v>0</v>
      </c>
      <c r="BI143" s="170">
        <f t="shared" si="8"/>
        <v>0</v>
      </c>
      <c r="BJ143" s="17" t="s">
        <v>88</v>
      </c>
      <c r="BK143" s="171">
        <f t="shared" si="9"/>
        <v>0</v>
      </c>
      <c r="BL143" s="17" t="s">
        <v>229</v>
      </c>
      <c r="BM143" s="169" t="s">
        <v>321</v>
      </c>
    </row>
    <row r="144" spans="2:65" s="11" customFormat="1" ht="22.9" customHeight="1">
      <c r="B144" s="145"/>
      <c r="D144" s="146" t="s">
        <v>72</v>
      </c>
      <c r="E144" s="156" t="s">
        <v>877</v>
      </c>
      <c r="F144" s="156" t="s">
        <v>1303</v>
      </c>
      <c r="I144" s="148"/>
      <c r="J144" s="157">
        <f>BK144</f>
        <v>0</v>
      </c>
      <c r="L144" s="145"/>
      <c r="M144" s="150"/>
      <c r="N144" s="151"/>
      <c r="O144" s="151"/>
      <c r="P144" s="152">
        <f>P145</f>
        <v>0</v>
      </c>
      <c r="Q144" s="151"/>
      <c r="R144" s="152">
        <f>R145</f>
        <v>0</v>
      </c>
      <c r="S144" s="151"/>
      <c r="T144" s="153">
        <f>T145</f>
        <v>0</v>
      </c>
      <c r="AR144" s="146" t="s">
        <v>81</v>
      </c>
      <c r="AT144" s="154" t="s">
        <v>72</v>
      </c>
      <c r="AU144" s="154" t="s">
        <v>81</v>
      </c>
      <c r="AY144" s="146" t="s">
        <v>222</v>
      </c>
      <c r="BK144" s="155">
        <f>BK145</f>
        <v>0</v>
      </c>
    </row>
    <row r="145" spans="2:65" s="1" customFormat="1" ht="24" customHeight="1">
      <c r="B145" s="158"/>
      <c r="C145" s="159" t="s">
        <v>280</v>
      </c>
      <c r="D145" s="159" t="s">
        <v>224</v>
      </c>
      <c r="E145" s="160" t="s">
        <v>2423</v>
      </c>
      <c r="F145" s="161" t="s">
        <v>2424</v>
      </c>
      <c r="G145" s="162" t="s">
        <v>287</v>
      </c>
      <c r="H145" s="163">
        <v>0.17599999999999999</v>
      </c>
      <c r="I145" s="164"/>
      <c r="J145" s="163">
        <f>ROUND(I145*H145,3)</f>
        <v>0</v>
      </c>
      <c r="K145" s="161" t="s">
        <v>0</v>
      </c>
      <c r="L145" s="32"/>
      <c r="M145" s="165" t="s">
        <v>0</v>
      </c>
      <c r="N145" s="166" t="s">
        <v>39</v>
      </c>
      <c r="O145" s="55"/>
      <c r="P145" s="167">
        <f>O145*H145</f>
        <v>0</v>
      </c>
      <c r="Q145" s="167">
        <v>0</v>
      </c>
      <c r="R145" s="167">
        <f>Q145*H145</f>
        <v>0</v>
      </c>
      <c r="S145" s="167">
        <v>0</v>
      </c>
      <c r="T145" s="168">
        <f>S145*H145</f>
        <v>0</v>
      </c>
      <c r="AR145" s="169" t="s">
        <v>229</v>
      </c>
      <c r="AT145" s="169" t="s">
        <v>224</v>
      </c>
      <c r="AU145" s="169" t="s">
        <v>88</v>
      </c>
      <c r="AY145" s="17" t="s">
        <v>222</v>
      </c>
      <c r="BE145" s="170">
        <f>IF(N145="základná",J145,0)</f>
        <v>0</v>
      </c>
      <c r="BF145" s="170">
        <f>IF(N145="znížená",J145,0)</f>
        <v>0</v>
      </c>
      <c r="BG145" s="170">
        <f>IF(N145="zákl. prenesená",J145,0)</f>
        <v>0</v>
      </c>
      <c r="BH145" s="170">
        <f>IF(N145="zníž. prenesená",J145,0)</f>
        <v>0</v>
      </c>
      <c r="BI145" s="170">
        <f>IF(N145="nulová",J145,0)</f>
        <v>0</v>
      </c>
      <c r="BJ145" s="17" t="s">
        <v>88</v>
      </c>
      <c r="BK145" s="171">
        <f>ROUND(I145*H145,3)</f>
        <v>0</v>
      </c>
      <c r="BL145" s="17" t="s">
        <v>229</v>
      </c>
      <c r="BM145" s="169" t="s">
        <v>6</v>
      </c>
    </row>
    <row r="146" spans="2:65" s="11" customFormat="1" ht="25.9" customHeight="1">
      <c r="B146" s="145"/>
      <c r="D146" s="146" t="s">
        <v>72</v>
      </c>
      <c r="E146" s="147" t="s">
        <v>1308</v>
      </c>
      <c r="F146" s="147" t="s">
        <v>1309</v>
      </c>
      <c r="I146" s="148"/>
      <c r="J146" s="149">
        <f>BK146</f>
        <v>0</v>
      </c>
      <c r="L146" s="145"/>
      <c r="M146" s="150"/>
      <c r="N146" s="151"/>
      <c r="O146" s="151"/>
      <c r="P146" s="152">
        <f>P147+P153+P164+P199+P211+P215</f>
        <v>0</v>
      </c>
      <c r="Q146" s="151"/>
      <c r="R146" s="152">
        <f>R147+R153+R164+R199+R211+R215</f>
        <v>1.40324</v>
      </c>
      <c r="S146" s="151"/>
      <c r="T146" s="153">
        <f>T147+T153+T164+T199+T211+T215</f>
        <v>0</v>
      </c>
      <c r="AR146" s="146" t="s">
        <v>88</v>
      </c>
      <c r="AT146" s="154" t="s">
        <v>72</v>
      </c>
      <c r="AU146" s="154" t="s">
        <v>73</v>
      </c>
      <c r="AY146" s="146" t="s">
        <v>222</v>
      </c>
      <c r="BK146" s="155">
        <f>BK147+BK153+BK164+BK199+BK211+BK215</f>
        <v>0</v>
      </c>
    </row>
    <row r="147" spans="2:65" s="11" customFormat="1" ht="22.9" customHeight="1">
      <c r="B147" s="145"/>
      <c r="D147" s="146" t="s">
        <v>72</v>
      </c>
      <c r="E147" s="156" t="s">
        <v>1461</v>
      </c>
      <c r="F147" s="156" t="s">
        <v>1462</v>
      </c>
      <c r="I147" s="148"/>
      <c r="J147" s="157">
        <f>BK147</f>
        <v>0</v>
      </c>
      <c r="L147" s="145"/>
      <c r="M147" s="150"/>
      <c r="N147" s="151"/>
      <c r="O147" s="151"/>
      <c r="P147" s="152">
        <f>SUM(P148:P152)</f>
        <v>0</v>
      </c>
      <c r="Q147" s="151"/>
      <c r="R147" s="152">
        <f>SUM(R148:R152)</f>
        <v>4.4800000000000005E-3</v>
      </c>
      <c r="S147" s="151"/>
      <c r="T147" s="153">
        <f>SUM(T148:T152)</f>
        <v>0</v>
      </c>
      <c r="AR147" s="146" t="s">
        <v>88</v>
      </c>
      <c r="AT147" s="154" t="s">
        <v>72</v>
      </c>
      <c r="AU147" s="154" t="s">
        <v>81</v>
      </c>
      <c r="AY147" s="146" t="s">
        <v>222</v>
      </c>
      <c r="BK147" s="155">
        <f>SUM(BK148:BK152)</f>
        <v>0</v>
      </c>
    </row>
    <row r="148" spans="2:65" s="1" customFormat="1" ht="24" customHeight="1">
      <c r="B148" s="158"/>
      <c r="C148" s="159" t="s">
        <v>284</v>
      </c>
      <c r="D148" s="159" t="s">
        <v>224</v>
      </c>
      <c r="E148" s="160" t="s">
        <v>2628</v>
      </c>
      <c r="F148" s="161" t="s">
        <v>2629</v>
      </c>
      <c r="G148" s="162" t="s">
        <v>484</v>
      </c>
      <c r="H148" s="163">
        <v>91</v>
      </c>
      <c r="I148" s="164"/>
      <c r="J148" s="163">
        <f>ROUND(I148*H148,3)</f>
        <v>0</v>
      </c>
      <c r="K148" s="161" t="s">
        <v>0</v>
      </c>
      <c r="L148" s="32"/>
      <c r="M148" s="165" t="s">
        <v>0</v>
      </c>
      <c r="N148" s="166" t="s">
        <v>39</v>
      </c>
      <c r="O148" s="55"/>
      <c r="P148" s="167">
        <f>O148*H148</f>
        <v>0</v>
      </c>
      <c r="Q148" s="167">
        <v>2.0000000000000002E-5</v>
      </c>
      <c r="R148" s="167">
        <f>Q148*H148</f>
        <v>1.8200000000000002E-3</v>
      </c>
      <c r="S148" s="167">
        <v>0</v>
      </c>
      <c r="T148" s="168">
        <f>S148*H148</f>
        <v>0</v>
      </c>
      <c r="AR148" s="169" t="s">
        <v>312</v>
      </c>
      <c r="AT148" s="169" t="s">
        <v>224</v>
      </c>
      <c r="AU148" s="169" t="s">
        <v>88</v>
      </c>
      <c r="AY148" s="17" t="s">
        <v>222</v>
      </c>
      <c r="BE148" s="170">
        <f>IF(N148="základná",J148,0)</f>
        <v>0</v>
      </c>
      <c r="BF148" s="170">
        <f>IF(N148="znížená",J148,0)</f>
        <v>0</v>
      </c>
      <c r="BG148" s="170">
        <f>IF(N148="zákl. prenesená",J148,0)</f>
        <v>0</v>
      </c>
      <c r="BH148" s="170">
        <f>IF(N148="zníž. prenesená",J148,0)</f>
        <v>0</v>
      </c>
      <c r="BI148" s="170">
        <f>IF(N148="nulová",J148,0)</f>
        <v>0</v>
      </c>
      <c r="BJ148" s="17" t="s">
        <v>88</v>
      </c>
      <c r="BK148" s="171">
        <f>ROUND(I148*H148,3)</f>
        <v>0</v>
      </c>
      <c r="BL148" s="17" t="s">
        <v>312</v>
      </c>
      <c r="BM148" s="169" t="s">
        <v>340</v>
      </c>
    </row>
    <row r="149" spans="2:65" s="1" customFormat="1" ht="24" customHeight="1">
      <c r="B149" s="158"/>
      <c r="C149" s="196" t="s">
        <v>290</v>
      </c>
      <c r="D149" s="196" t="s">
        <v>301</v>
      </c>
      <c r="E149" s="197" t="s">
        <v>2630</v>
      </c>
      <c r="F149" s="198" t="s">
        <v>2631</v>
      </c>
      <c r="G149" s="199" t="s">
        <v>484</v>
      </c>
      <c r="H149" s="200">
        <v>16</v>
      </c>
      <c r="I149" s="201"/>
      <c r="J149" s="200">
        <f>ROUND(I149*H149,3)</f>
        <v>0</v>
      </c>
      <c r="K149" s="198" t="s">
        <v>0</v>
      </c>
      <c r="L149" s="202"/>
      <c r="M149" s="203" t="s">
        <v>0</v>
      </c>
      <c r="N149" s="204" t="s">
        <v>39</v>
      </c>
      <c r="O149" s="55"/>
      <c r="P149" s="167">
        <f>O149*H149</f>
        <v>0</v>
      </c>
      <c r="Q149" s="167">
        <v>1.0000000000000001E-5</v>
      </c>
      <c r="R149" s="167">
        <f>Q149*H149</f>
        <v>1.6000000000000001E-4</v>
      </c>
      <c r="S149" s="167">
        <v>0</v>
      </c>
      <c r="T149" s="168">
        <f>S149*H149</f>
        <v>0</v>
      </c>
      <c r="AR149" s="169" t="s">
        <v>407</v>
      </c>
      <c r="AT149" s="169" t="s">
        <v>301</v>
      </c>
      <c r="AU149" s="169" t="s">
        <v>88</v>
      </c>
      <c r="AY149" s="17" t="s">
        <v>222</v>
      </c>
      <c r="BE149" s="170">
        <f>IF(N149="základná",J149,0)</f>
        <v>0</v>
      </c>
      <c r="BF149" s="170">
        <f>IF(N149="znížená",J149,0)</f>
        <v>0</v>
      </c>
      <c r="BG149" s="170">
        <f>IF(N149="zákl. prenesená",J149,0)</f>
        <v>0</v>
      </c>
      <c r="BH149" s="170">
        <f>IF(N149="zníž. prenesená",J149,0)</f>
        <v>0</v>
      </c>
      <c r="BI149" s="170">
        <f>IF(N149="nulová",J149,0)</f>
        <v>0</v>
      </c>
      <c r="BJ149" s="17" t="s">
        <v>88</v>
      </c>
      <c r="BK149" s="171">
        <f>ROUND(I149*H149,3)</f>
        <v>0</v>
      </c>
      <c r="BL149" s="17" t="s">
        <v>312</v>
      </c>
      <c r="BM149" s="169" t="s">
        <v>354</v>
      </c>
    </row>
    <row r="150" spans="2:65" s="1" customFormat="1" ht="24" customHeight="1">
      <c r="B150" s="158"/>
      <c r="C150" s="196" t="s">
        <v>295</v>
      </c>
      <c r="D150" s="196" t="s">
        <v>301</v>
      </c>
      <c r="E150" s="197" t="s">
        <v>2632</v>
      </c>
      <c r="F150" s="198" t="s">
        <v>2633</v>
      </c>
      <c r="G150" s="199" t="s">
        <v>484</v>
      </c>
      <c r="H150" s="200">
        <v>25</v>
      </c>
      <c r="I150" s="201"/>
      <c r="J150" s="200">
        <f>ROUND(I150*H150,3)</f>
        <v>0</v>
      </c>
      <c r="K150" s="198" t="s">
        <v>0</v>
      </c>
      <c r="L150" s="202"/>
      <c r="M150" s="203" t="s">
        <v>0</v>
      </c>
      <c r="N150" s="204" t="s">
        <v>39</v>
      </c>
      <c r="O150" s="55"/>
      <c r="P150" s="167">
        <f>O150*H150</f>
        <v>0</v>
      </c>
      <c r="Q150" s="167">
        <v>2.0000000000000002E-5</v>
      </c>
      <c r="R150" s="167">
        <f>Q150*H150</f>
        <v>5.0000000000000001E-4</v>
      </c>
      <c r="S150" s="167">
        <v>0</v>
      </c>
      <c r="T150" s="168">
        <f>S150*H150</f>
        <v>0</v>
      </c>
      <c r="AR150" s="169" t="s">
        <v>407</v>
      </c>
      <c r="AT150" s="169" t="s">
        <v>301</v>
      </c>
      <c r="AU150" s="169" t="s">
        <v>88</v>
      </c>
      <c r="AY150" s="17" t="s">
        <v>222</v>
      </c>
      <c r="BE150" s="170">
        <f>IF(N150="základná",J150,0)</f>
        <v>0</v>
      </c>
      <c r="BF150" s="170">
        <f>IF(N150="znížená",J150,0)</f>
        <v>0</v>
      </c>
      <c r="BG150" s="170">
        <f>IF(N150="zákl. prenesená",J150,0)</f>
        <v>0</v>
      </c>
      <c r="BH150" s="170">
        <f>IF(N150="zníž. prenesená",J150,0)</f>
        <v>0</v>
      </c>
      <c r="BI150" s="170">
        <f>IF(N150="nulová",J150,0)</f>
        <v>0</v>
      </c>
      <c r="BJ150" s="17" t="s">
        <v>88</v>
      </c>
      <c r="BK150" s="171">
        <f>ROUND(I150*H150,3)</f>
        <v>0</v>
      </c>
      <c r="BL150" s="17" t="s">
        <v>312</v>
      </c>
      <c r="BM150" s="169" t="s">
        <v>370</v>
      </c>
    </row>
    <row r="151" spans="2:65" s="1" customFormat="1" ht="24" customHeight="1">
      <c r="B151" s="158"/>
      <c r="C151" s="196" t="s">
        <v>300</v>
      </c>
      <c r="D151" s="196" t="s">
        <v>301</v>
      </c>
      <c r="E151" s="197" t="s">
        <v>2634</v>
      </c>
      <c r="F151" s="198" t="s">
        <v>2635</v>
      </c>
      <c r="G151" s="199" t="s">
        <v>484</v>
      </c>
      <c r="H151" s="200">
        <v>50</v>
      </c>
      <c r="I151" s="201"/>
      <c r="J151" s="200">
        <f>ROUND(I151*H151,3)</f>
        <v>0</v>
      </c>
      <c r="K151" s="198" t="s">
        <v>0</v>
      </c>
      <c r="L151" s="202"/>
      <c r="M151" s="203" t="s">
        <v>0</v>
      </c>
      <c r="N151" s="204" t="s">
        <v>39</v>
      </c>
      <c r="O151" s="55"/>
      <c r="P151" s="167">
        <f>O151*H151</f>
        <v>0</v>
      </c>
      <c r="Q151" s="167">
        <v>4.0000000000000003E-5</v>
      </c>
      <c r="R151" s="167">
        <f>Q151*H151</f>
        <v>2E-3</v>
      </c>
      <c r="S151" s="167">
        <v>0</v>
      </c>
      <c r="T151" s="168">
        <f>S151*H151</f>
        <v>0</v>
      </c>
      <c r="AR151" s="169" t="s">
        <v>407</v>
      </c>
      <c r="AT151" s="169" t="s">
        <v>301</v>
      </c>
      <c r="AU151" s="169" t="s">
        <v>88</v>
      </c>
      <c r="AY151" s="17" t="s">
        <v>222</v>
      </c>
      <c r="BE151" s="170">
        <f>IF(N151="základná",J151,0)</f>
        <v>0</v>
      </c>
      <c r="BF151" s="170">
        <f>IF(N151="znížená",J151,0)</f>
        <v>0</v>
      </c>
      <c r="BG151" s="170">
        <f>IF(N151="zákl. prenesená",J151,0)</f>
        <v>0</v>
      </c>
      <c r="BH151" s="170">
        <f>IF(N151="zníž. prenesená",J151,0)</f>
        <v>0</v>
      </c>
      <c r="BI151" s="170">
        <f>IF(N151="nulová",J151,0)</f>
        <v>0</v>
      </c>
      <c r="BJ151" s="17" t="s">
        <v>88</v>
      </c>
      <c r="BK151" s="171">
        <f>ROUND(I151*H151,3)</f>
        <v>0</v>
      </c>
      <c r="BL151" s="17" t="s">
        <v>312</v>
      </c>
      <c r="BM151" s="169" t="s">
        <v>387</v>
      </c>
    </row>
    <row r="152" spans="2:65" s="1" customFormat="1" ht="24" customHeight="1">
      <c r="B152" s="158"/>
      <c r="C152" s="159" t="s">
        <v>307</v>
      </c>
      <c r="D152" s="159" t="s">
        <v>224</v>
      </c>
      <c r="E152" s="160" t="s">
        <v>1515</v>
      </c>
      <c r="F152" s="161" t="s">
        <v>1516</v>
      </c>
      <c r="G152" s="162" t="s">
        <v>1361</v>
      </c>
      <c r="H152" s="164"/>
      <c r="I152" s="164"/>
      <c r="J152" s="163">
        <f>ROUND(I152*H152,3)</f>
        <v>0</v>
      </c>
      <c r="K152" s="161" t="s">
        <v>0</v>
      </c>
      <c r="L152" s="32"/>
      <c r="M152" s="165" t="s">
        <v>0</v>
      </c>
      <c r="N152" s="166" t="s">
        <v>39</v>
      </c>
      <c r="O152" s="55"/>
      <c r="P152" s="167">
        <f>O152*H152</f>
        <v>0</v>
      </c>
      <c r="Q152" s="167">
        <v>0</v>
      </c>
      <c r="R152" s="167">
        <f>Q152*H152</f>
        <v>0</v>
      </c>
      <c r="S152" s="167">
        <v>0</v>
      </c>
      <c r="T152" s="168">
        <f>S152*H152</f>
        <v>0</v>
      </c>
      <c r="AR152" s="169" t="s">
        <v>312</v>
      </c>
      <c r="AT152" s="169" t="s">
        <v>224</v>
      </c>
      <c r="AU152" s="169" t="s">
        <v>88</v>
      </c>
      <c r="AY152" s="17" t="s">
        <v>222</v>
      </c>
      <c r="BE152" s="170">
        <f>IF(N152="základná",J152,0)</f>
        <v>0</v>
      </c>
      <c r="BF152" s="170">
        <f>IF(N152="znížená",J152,0)</f>
        <v>0</v>
      </c>
      <c r="BG152" s="170">
        <f>IF(N152="zákl. prenesená",J152,0)</f>
        <v>0</v>
      </c>
      <c r="BH152" s="170">
        <f>IF(N152="zníž. prenesená",J152,0)</f>
        <v>0</v>
      </c>
      <c r="BI152" s="170">
        <f>IF(N152="nulová",J152,0)</f>
        <v>0</v>
      </c>
      <c r="BJ152" s="17" t="s">
        <v>88</v>
      </c>
      <c r="BK152" s="171">
        <f>ROUND(I152*H152,3)</f>
        <v>0</v>
      </c>
      <c r="BL152" s="17" t="s">
        <v>312</v>
      </c>
      <c r="BM152" s="169" t="s">
        <v>397</v>
      </c>
    </row>
    <row r="153" spans="2:65" s="11" customFormat="1" ht="22.9" customHeight="1">
      <c r="B153" s="145"/>
      <c r="D153" s="146" t="s">
        <v>72</v>
      </c>
      <c r="E153" s="156" t="s">
        <v>2636</v>
      </c>
      <c r="F153" s="156" t="s">
        <v>2637</v>
      </c>
      <c r="I153" s="148"/>
      <c r="J153" s="157">
        <f>BK153</f>
        <v>0</v>
      </c>
      <c r="L153" s="145"/>
      <c r="M153" s="150"/>
      <c r="N153" s="151"/>
      <c r="O153" s="151"/>
      <c r="P153" s="152">
        <f>SUM(P154:P163)</f>
        <v>0</v>
      </c>
      <c r="Q153" s="151"/>
      <c r="R153" s="152">
        <f>SUM(R154:R163)</f>
        <v>0.22298000000000001</v>
      </c>
      <c r="S153" s="151"/>
      <c r="T153" s="153">
        <f>SUM(T154:T163)</f>
        <v>0</v>
      </c>
      <c r="AR153" s="146" t="s">
        <v>88</v>
      </c>
      <c r="AT153" s="154" t="s">
        <v>72</v>
      </c>
      <c r="AU153" s="154" t="s">
        <v>81</v>
      </c>
      <c r="AY153" s="146" t="s">
        <v>222</v>
      </c>
      <c r="BK153" s="155">
        <f>SUM(BK154:BK163)</f>
        <v>0</v>
      </c>
    </row>
    <row r="154" spans="2:65" s="1" customFormat="1" ht="24" customHeight="1">
      <c r="B154" s="158"/>
      <c r="C154" s="159" t="s">
        <v>312</v>
      </c>
      <c r="D154" s="159" t="s">
        <v>224</v>
      </c>
      <c r="E154" s="160" t="s">
        <v>2638</v>
      </c>
      <c r="F154" s="161" t="s">
        <v>2639</v>
      </c>
      <c r="G154" s="162" t="s">
        <v>484</v>
      </c>
      <c r="H154" s="163">
        <v>51</v>
      </c>
      <c r="I154" s="164"/>
      <c r="J154" s="163">
        <f t="shared" ref="J154:J163" si="10">ROUND(I154*H154,3)</f>
        <v>0</v>
      </c>
      <c r="K154" s="161" t="s">
        <v>0</v>
      </c>
      <c r="L154" s="32"/>
      <c r="M154" s="165" t="s">
        <v>0</v>
      </c>
      <c r="N154" s="166" t="s">
        <v>39</v>
      </c>
      <c r="O154" s="55"/>
      <c r="P154" s="167">
        <f t="shared" ref="P154:P163" si="11">O154*H154</f>
        <v>0</v>
      </c>
      <c r="Q154" s="167">
        <v>1.0000000000000001E-5</v>
      </c>
      <c r="R154" s="167">
        <f t="shared" ref="R154:R163" si="12">Q154*H154</f>
        <v>5.1000000000000004E-4</v>
      </c>
      <c r="S154" s="167">
        <v>0</v>
      </c>
      <c r="T154" s="168">
        <f t="shared" ref="T154:T163" si="13">S154*H154</f>
        <v>0</v>
      </c>
      <c r="AR154" s="169" t="s">
        <v>312</v>
      </c>
      <c r="AT154" s="169" t="s">
        <v>224</v>
      </c>
      <c r="AU154" s="169" t="s">
        <v>88</v>
      </c>
      <c r="AY154" s="17" t="s">
        <v>222</v>
      </c>
      <c r="BE154" s="170">
        <f t="shared" ref="BE154:BE163" si="14">IF(N154="základná",J154,0)</f>
        <v>0</v>
      </c>
      <c r="BF154" s="170">
        <f t="shared" ref="BF154:BF163" si="15">IF(N154="znížená",J154,0)</f>
        <v>0</v>
      </c>
      <c r="BG154" s="170">
        <f t="shared" ref="BG154:BG163" si="16">IF(N154="zákl. prenesená",J154,0)</f>
        <v>0</v>
      </c>
      <c r="BH154" s="170">
        <f t="shared" ref="BH154:BH163" si="17">IF(N154="zníž. prenesená",J154,0)</f>
        <v>0</v>
      </c>
      <c r="BI154" s="170">
        <f t="shared" ref="BI154:BI163" si="18">IF(N154="nulová",J154,0)</f>
        <v>0</v>
      </c>
      <c r="BJ154" s="17" t="s">
        <v>88</v>
      </c>
      <c r="BK154" s="171">
        <f t="shared" ref="BK154:BK163" si="19">ROUND(I154*H154,3)</f>
        <v>0</v>
      </c>
      <c r="BL154" s="17" t="s">
        <v>312</v>
      </c>
      <c r="BM154" s="169" t="s">
        <v>407</v>
      </c>
    </row>
    <row r="155" spans="2:65" s="1" customFormat="1" ht="24" customHeight="1">
      <c r="B155" s="158"/>
      <c r="C155" s="159" t="s">
        <v>317</v>
      </c>
      <c r="D155" s="159" t="s">
        <v>224</v>
      </c>
      <c r="E155" s="160" t="s">
        <v>2640</v>
      </c>
      <c r="F155" s="161" t="s">
        <v>2641</v>
      </c>
      <c r="G155" s="162" t="s">
        <v>484</v>
      </c>
      <c r="H155" s="163">
        <v>16</v>
      </c>
      <c r="I155" s="164"/>
      <c r="J155" s="163">
        <f t="shared" si="10"/>
        <v>0</v>
      </c>
      <c r="K155" s="161" t="s">
        <v>0</v>
      </c>
      <c r="L155" s="32"/>
      <c r="M155" s="165" t="s">
        <v>0</v>
      </c>
      <c r="N155" s="166" t="s">
        <v>39</v>
      </c>
      <c r="O155" s="55"/>
      <c r="P155" s="167">
        <f t="shared" si="11"/>
        <v>0</v>
      </c>
      <c r="Q155" s="167">
        <v>2.0000000000000002E-5</v>
      </c>
      <c r="R155" s="167">
        <f t="shared" si="12"/>
        <v>3.2000000000000003E-4</v>
      </c>
      <c r="S155" s="167">
        <v>0</v>
      </c>
      <c r="T155" s="168">
        <f t="shared" si="13"/>
        <v>0</v>
      </c>
      <c r="AR155" s="169" t="s">
        <v>312</v>
      </c>
      <c r="AT155" s="169" t="s">
        <v>224</v>
      </c>
      <c r="AU155" s="169" t="s">
        <v>88</v>
      </c>
      <c r="AY155" s="17" t="s">
        <v>222</v>
      </c>
      <c r="BE155" s="170">
        <f t="shared" si="14"/>
        <v>0</v>
      </c>
      <c r="BF155" s="170">
        <f t="shared" si="15"/>
        <v>0</v>
      </c>
      <c r="BG155" s="170">
        <f t="shared" si="16"/>
        <v>0</v>
      </c>
      <c r="BH155" s="170">
        <f t="shared" si="17"/>
        <v>0</v>
      </c>
      <c r="BI155" s="170">
        <f t="shared" si="18"/>
        <v>0</v>
      </c>
      <c r="BJ155" s="17" t="s">
        <v>88</v>
      </c>
      <c r="BK155" s="171">
        <f t="shared" si="19"/>
        <v>0</v>
      </c>
      <c r="BL155" s="17" t="s">
        <v>312</v>
      </c>
      <c r="BM155" s="169" t="s">
        <v>419</v>
      </c>
    </row>
    <row r="156" spans="2:65" s="1" customFormat="1" ht="16.5" customHeight="1">
      <c r="B156" s="158"/>
      <c r="C156" s="159" t="s">
        <v>321</v>
      </c>
      <c r="D156" s="159" t="s">
        <v>224</v>
      </c>
      <c r="E156" s="160" t="s">
        <v>2642</v>
      </c>
      <c r="F156" s="161" t="s">
        <v>2643</v>
      </c>
      <c r="G156" s="162" t="s">
        <v>484</v>
      </c>
      <c r="H156" s="163">
        <v>40</v>
      </c>
      <c r="I156" s="164"/>
      <c r="J156" s="163">
        <f t="shared" si="10"/>
        <v>0</v>
      </c>
      <c r="K156" s="161" t="s">
        <v>0</v>
      </c>
      <c r="L156" s="32"/>
      <c r="M156" s="165" t="s">
        <v>0</v>
      </c>
      <c r="N156" s="166" t="s">
        <v>39</v>
      </c>
      <c r="O156" s="55"/>
      <c r="P156" s="167">
        <f t="shared" si="11"/>
        <v>0</v>
      </c>
      <c r="Q156" s="167">
        <v>1.3600000000000001E-3</v>
      </c>
      <c r="R156" s="167">
        <f t="shared" si="12"/>
        <v>5.4400000000000004E-2</v>
      </c>
      <c r="S156" s="167">
        <v>0</v>
      </c>
      <c r="T156" s="168">
        <f t="shared" si="13"/>
        <v>0</v>
      </c>
      <c r="AR156" s="169" t="s">
        <v>312</v>
      </c>
      <c r="AT156" s="169" t="s">
        <v>224</v>
      </c>
      <c r="AU156" s="169" t="s">
        <v>88</v>
      </c>
      <c r="AY156" s="17" t="s">
        <v>222</v>
      </c>
      <c r="BE156" s="170">
        <f t="shared" si="14"/>
        <v>0</v>
      </c>
      <c r="BF156" s="170">
        <f t="shared" si="15"/>
        <v>0</v>
      </c>
      <c r="BG156" s="170">
        <f t="shared" si="16"/>
        <v>0</v>
      </c>
      <c r="BH156" s="170">
        <f t="shared" si="17"/>
        <v>0</v>
      </c>
      <c r="BI156" s="170">
        <f t="shared" si="18"/>
        <v>0</v>
      </c>
      <c r="BJ156" s="17" t="s">
        <v>88</v>
      </c>
      <c r="BK156" s="171">
        <f t="shared" si="19"/>
        <v>0</v>
      </c>
      <c r="BL156" s="17" t="s">
        <v>312</v>
      </c>
      <c r="BM156" s="169" t="s">
        <v>431</v>
      </c>
    </row>
    <row r="157" spans="2:65" s="1" customFormat="1" ht="16.5" customHeight="1">
      <c r="B157" s="158"/>
      <c r="C157" s="159" t="s">
        <v>325</v>
      </c>
      <c r="D157" s="159" t="s">
        <v>224</v>
      </c>
      <c r="E157" s="160" t="s">
        <v>2644</v>
      </c>
      <c r="F157" s="161" t="s">
        <v>2645</v>
      </c>
      <c r="G157" s="162" t="s">
        <v>484</v>
      </c>
      <c r="H157" s="163">
        <v>25</v>
      </c>
      <c r="I157" s="164"/>
      <c r="J157" s="163">
        <f t="shared" si="10"/>
        <v>0</v>
      </c>
      <c r="K157" s="161" t="s">
        <v>0</v>
      </c>
      <c r="L157" s="32"/>
      <c r="M157" s="165" t="s">
        <v>0</v>
      </c>
      <c r="N157" s="166" t="s">
        <v>39</v>
      </c>
      <c r="O157" s="55"/>
      <c r="P157" s="167">
        <f t="shared" si="11"/>
        <v>0</v>
      </c>
      <c r="Q157" s="167">
        <v>1.48E-3</v>
      </c>
      <c r="R157" s="167">
        <f t="shared" si="12"/>
        <v>3.6999999999999998E-2</v>
      </c>
      <c r="S157" s="167">
        <v>0</v>
      </c>
      <c r="T157" s="168">
        <f t="shared" si="13"/>
        <v>0</v>
      </c>
      <c r="AR157" s="169" t="s">
        <v>312</v>
      </c>
      <c r="AT157" s="169" t="s">
        <v>224</v>
      </c>
      <c r="AU157" s="169" t="s">
        <v>88</v>
      </c>
      <c r="AY157" s="17" t="s">
        <v>222</v>
      </c>
      <c r="BE157" s="170">
        <f t="shared" si="14"/>
        <v>0</v>
      </c>
      <c r="BF157" s="170">
        <f t="shared" si="15"/>
        <v>0</v>
      </c>
      <c r="BG157" s="170">
        <f t="shared" si="16"/>
        <v>0</v>
      </c>
      <c r="BH157" s="170">
        <f t="shared" si="17"/>
        <v>0</v>
      </c>
      <c r="BI157" s="170">
        <f t="shared" si="18"/>
        <v>0</v>
      </c>
      <c r="BJ157" s="17" t="s">
        <v>88</v>
      </c>
      <c r="BK157" s="171">
        <f t="shared" si="19"/>
        <v>0</v>
      </c>
      <c r="BL157" s="17" t="s">
        <v>312</v>
      </c>
      <c r="BM157" s="169" t="s">
        <v>441</v>
      </c>
    </row>
    <row r="158" spans="2:65" s="1" customFormat="1" ht="16.5" customHeight="1">
      <c r="B158" s="158"/>
      <c r="C158" s="159" t="s">
        <v>6</v>
      </c>
      <c r="D158" s="159" t="s">
        <v>224</v>
      </c>
      <c r="E158" s="160" t="s">
        <v>2646</v>
      </c>
      <c r="F158" s="161" t="s">
        <v>2647</v>
      </c>
      <c r="G158" s="162" t="s">
        <v>484</v>
      </c>
      <c r="H158" s="163">
        <v>25</v>
      </c>
      <c r="I158" s="164"/>
      <c r="J158" s="163">
        <f t="shared" si="10"/>
        <v>0</v>
      </c>
      <c r="K158" s="161" t="s">
        <v>0</v>
      </c>
      <c r="L158" s="32"/>
      <c r="M158" s="165" t="s">
        <v>0</v>
      </c>
      <c r="N158" s="166" t="s">
        <v>39</v>
      </c>
      <c r="O158" s="55"/>
      <c r="P158" s="167">
        <f t="shared" si="11"/>
        <v>0</v>
      </c>
      <c r="Q158" s="167">
        <v>1.9300000000000001E-3</v>
      </c>
      <c r="R158" s="167">
        <f t="shared" si="12"/>
        <v>4.8250000000000001E-2</v>
      </c>
      <c r="S158" s="167">
        <v>0</v>
      </c>
      <c r="T158" s="168">
        <f t="shared" si="13"/>
        <v>0</v>
      </c>
      <c r="AR158" s="169" t="s">
        <v>312</v>
      </c>
      <c r="AT158" s="169" t="s">
        <v>224</v>
      </c>
      <c r="AU158" s="169" t="s">
        <v>88</v>
      </c>
      <c r="AY158" s="17" t="s">
        <v>222</v>
      </c>
      <c r="BE158" s="170">
        <f t="shared" si="14"/>
        <v>0</v>
      </c>
      <c r="BF158" s="170">
        <f t="shared" si="15"/>
        <v>0</v>
      </c>
      <c r="BG158" s="170">
        <f t="shared" si="16"/>
        <v>0</v>
      </c>
      <c r="BH158" s="170">
        <f t="shared" si="17"/>
        <v>0</v>
      </c>
      <c r="BI158" s="170">
        <f t="shared" si="18"/>
        <v>0</v>
      </c>
      <c r="BJ158" s="17" t="s">
        <v>88</v>
      </c>
      <c r="BK158" s="171">
        <f t="shared" si="19"/>
        <v>0</v>
      </c>
      <c r="BL158" s="17" t="s">
        <v>312</v>
      </c>
      <c r="BM158" s="169" t="s">
        <v>455</v>
      </c>
    </row>
    <row r="159" spans="2:65" s="1" customFormat="1" ht="16.5" customHeight="1">
      <c r="B159" s="158"/>
      <c r="C159" s="159" t="s">
        <v>334</v>
      </c>
      <c r="D159" s="159" t="s">
        <v>224</v>
      </c>
      <c r="E159" s="160" t="s">
        <v>2648</v>
      </c>
      <c r="F159" s="161" t="s">
        <v>2649</v>
      </c>
      <c r="G159" s="162" t="s">
        <v>484</v>
      </c>
      <c r="H159" s="163">
        <v>50</v>
      </c>
      <c r="I159" s="164"/>
      <c r="J159" s="163">
        <f t="shared" si="10"/>
        <v>0</v>
      </c>
      <c r="K159" s="161" t="s">
        <v>0</v>
      </c>
      <c r="L159" s="32"/>
      <c r="M159" s="165" t="s">
        <v>0</v>
      </c>
      <c r="N159" s="166" t="s">
        <v>39</v>
      </c>
      <c r="O159" s="55"/>
      <c r="P159" s="167">
        <f t="shared" si="11"/>
        <v>0</v>
      </c>
      <c r="Q159" s="167">
        <v>1.65E-3</v>
      </c>
      <c r="R159" s="167">
        <f t="shared" si="12"/>
        <v>8.2500000000000004E-2</v>
      </c>
      <c r="S159" s="167">
        <v>0</v>
      </c>
      <c r="T159" s="168">
        <f t="shared" si="13"/>
        <v>0</v>
      </c>
      <c r="AR159" s="169" t="s">
        <v>312</v>
      </c>
      <c r="AT159" s="169" t="s">
        <v>224</v>
      </c>
      <c r="AU159" s="169" t="s">
        <v>88</v>
      </c>
      <c r="AY159" s="17" t="s">
        <v>222</v>
      </c>
      <c r="BE159" s="170">
        <f t="shared" si="14"/>
        <v>0</v>
      </c>
      <c r="BF159" s="170">
        <f t="shared" si="15"/>
        <v>0</v>
      </c>
      <c r="BG159" s="170">
        <f t="shared" si="16"/>
        <v>0</v>
      </c>
      <c r="BH159" s="170">
        <f t="shared" si="17"/>
        <v>0</v>
      </c>
      <c r="BI159" s="170">
        <f t="shared" si="18"/>
        <v>0</v>
      </c>
      <c r="BJ159" s="17" t="s">
        <v>88</v>
      </c>
      <c r="BK159" s="171">
        <f t="shared" si="19"/>
        <v>0</v>
      </c>
      <c r="BL159" s="17" t="s">
        <v>312</v>
      </c>
      <c r="BM159" s="169" t="s">
        <v>464</v>
      </c>
    </row>
    <row r="160" spans="2:65" s="1" customFormat="1" ht="16.5" customHeight="1">
      <c r="B160" s="158"/>
      <c r="C160" s="159" t="s">
        <v>340</v>
      </c>
      <c r="D160" s="159" t="s">
        <v>224</v>
      </c>
      <c r="E160" s="160" t="s">
        <v>2650</v>
      </c>
      <c r="F160" s="161" t="s">
        <v>2651</v>
      </c>
      <c r="G160" s="162" t="s">
        <v>484</v>
      </c>
      <c r="H160" s="163">
        <v>140</v>
      </c>
      <c r="I160" s="164"/>
      <c r="J160" s="163">
        <f t="shared" si="10"/>
        <v>0</v>
      </c>
      <c r="K160" s="161" t="s">
        <v>0</v>
      </c>
      <c r="L160" s="32"/>
      <c r="M160" s="165" t="s">
        <v>0</v>
      </c>
      <c r="N160" s="166" t="s">
        <v>39</v>
      </c>
      <c r="O160" s="55"/>
      <c r="P160" s="167">
        <f t="shared" si="11"/>
        <v>0</v>
      </c>
      <c r="Q160" s="167">
        <v>0</v>
      </c>
      <c r="R160" s="167">
        <f t="shared" si="12"/>
        <v>0</v>
      </c>
      <c r="S160" s="167">
        <v>0</v>
      </c>
      <c r="T160" s="168">
        <f t="shared" si="13"/>
        <v>0</v>
      </c>
      <c r="AR160" s="169" t="s">
        <v>312</v>
      </c>
      <c r="AT160" s="169" t="s">
        <v>224</v>
      </c>
      <c r="AU160" s="169" t="s">
        <v>88</v>
      </c>
      <c r="AY160" s="17" t="s">
        <v>222</v>
      </c>
      <c r="BE160" s="170">
        <f t="shared" si="14"/>
        <v>0</v>
      </c>
      <c r="BF160" s="170">
        <f t="shared" si="15"/>
        <v>0</v>
      </c>
      <c r="BG160" s="170">
        <f t="shared" si="16"/>
        <v>0</v>
      </c>
      <c r="BH160" s="170">
        <f t="shared" si="17"/>
        <v>0</v>
      </c>
      <c r="BI160" s="170">
        <f t="shared" si="18"/>
        <v>0</v>
      </c>
      <c r="BJ160" s="17" t="s">
        <v>88</v>
      </c>
      <c r="BK160" s="171">
        <f t="shared" si="19"/>
        <v>0</v>
      </c>
      <c r="BL160" s="17" t="s">
        <v>312</v>
      </c>
      <c r="BM160" s="169" t="s">
        <v>474</v>
      </c>
    </row>
    <row r="161" spans="2:65" s="1" customFormat="1" ht="24" customHeight="1">
      <c r="B161" s="158"/>
      <c r="C161" s="159" t="s">
        <v>348</v>
      </c>
      <c r="D161" s="159" t="s">
        <v>224</v>
      </c>
      <c r="E161" s="160" t="s">
        <v>2652</v>
      </c>
      <c r="F161" s="161" t="s">
        <v>2653</v>
      </c>
      <c r="G161" s="162" t="s">
        <v>400</v>
      </c>
      <c r="H161" s="163">
        <v>20</v>
      </c>
      <c r="I161" s="164"/>
      <c r="J161" s="163">
        <f t="shared" si="10"/>
        <v>0</v>
      </c>
      <c r="K161" s="161" t="s">
        <v>0</v>
      </c>
      <c r="L161" s="32"/>
      <c r="M161" s="165" t="s">
        <v>0</v>
      </c>
      <c r="N161" s="166" t="s">
        <v>39</v>
      </c>
      <c r="O161" s="55"/>
      <c r="P161" s="167">
        <f t="shared" si="11"/>
        <v>0</v>
      </c>
      <c r="Q161" s="167">
        <v>0</v>
      </c>
      <c r="R161" s="167">
        <f t="shared" si="12"/>
        <v>0</v>
      </c>
      <c r="S161" s="167">
        <v>0</v>
      </c>
      <c r="T161" s="168">
        <f t="shared" si="13"/>
        <v>0</v>
      </c>
      <c r="AR161" s="169" t="s">
        <v>312</v>
      </c>
      <c r="AT161" s="169" t="s">
        <v>224</v>
      </c>
      <c r="AU161" s="169" t="s">
        <v>88</v>
      </c>
      <c r="AY161" s="17" t="s">
        <v>222</v>
      </c>
      <c r="BE161" s="170">
        <f t="shared" si="14"/>
        <v>0</v>
      </c>
      <c r="BF161" s="170">
        <f t="shared" si="15"/>
        <v>0</v>
      </c>
      <c r="BG161" s="170">
        <f t="shared" si="16"/>
        <v>0</v>
      </c>
      <c r="BH161" s="170">
        <f t="shared" si="17"/>
        <v>0</v>
      </c>
      <c r="BI161" s="170">
        <f t="shared" si="18"/>
        <v>0</v>
      </c>
      <c r="BJ161" s="17" t="s">
        <v>88</v>
      </c>
      <c r="BK161" s="171">
        <f t="shared" si="19"/>
        <v>0</v>
      </c>
      <c r="BL161" s="17" t="s">
        <v>312</v>
      </c>
      <c r="BM161" s="169" t="s">
        <v>492</v>
      </c>
    </row>
    <row r="162" spans="2:65" s="1" customFormat="1" ht="24" customHeight="1">
      <c r="B162" s="158"/>
      <c r="C162" s="159" t="s">
        <v>354</v>
      </c>
      <c r="D162" s="159" t="s">
        <v>224</v>
      </c>
      <c r="E162" s="160" t="s">
        <v>2654</v>
      </c>
      <c r="F162" s="161" t="s">
        <v>2655</v>
      </c>
      <c r="G162" s="162" t="s">
        <v>287</v>
      </c>
      <c r="H162" s="163">
        <v>0.105</v>
      </c>
      <c r="I162" s="164"/>
      <c r="J162" s="163">
        <f t="shared" si="10"/>
        <v>0</v>
      </c>
      <c r="K162" s="161" t="s">
        <v>0</v>
      </c>
      <c r="L162" s="32"/>
      <c r="M162" s="165" t="s">
        <v>0</v>
      </c>
      <c r="N162" s="166" t="s">
        <v>39</v>
      </c>
      <c r="O162" s="55"/>
      <c r="P162" s="167">
        <f t="shared" si="11"/>
        <v>0</v>
      </c>
      <c r="Q162" s="167">
        <v>0</v>
      </c>
      <c r="R162" s="167">
        <f t="shared" si="12"/>
        <v>0</v>
      </c>
      <c r="S162" s="167">
        <v>0</v>
      </c>
      <c r="T162" s="168">
        <f t="shared" si="13"/>
        <v>0</v>
      </c>
      <c r="AR162" s="169" t="s">
        <v>312</v>
      </c>
      <c r="AT162" s="169" t="s">
        <v>224</v>
      </c>
      <c r="AU162" s="169" t="s">
        <v>88</v>
      </c>
      <c r="AY162" s="17" t="s">
        <v>222</v>
      </c>
      <c r="BE162" s="170">
        <f t="shared" si="14"/>
        <v>0</v>
      </c>
      <c r="BF162" s="170">
        <f t="shared" si="15"/>
        <v>0</v>
      </c>
      <c r="BG162" s="170">
        <f t="shared" si="16"/>
        <v>0</v>
      </c>
      <c r="BH162" s="170">
        <f t="shared" si="17"/>
        <v>0</v>
      </c>
      <c r="BI162" s="170">
        <f t="shared" si="18"/>
        <v>0</v>
      </c>
      <c r="BJ162" s="17" t="s">
        <v>88</v>
      </c>
      <c r="BK162" s="171">
        <f t="shared" si="19"/>
        <v>0</v>
      </c>
      <c r="BL162" s="17" t="s">
        <v>312</v>
      </c>
      <c r="BM162" s="169" t="s">
        <v>505</v>
      </c>
    </row>
    <row r="163" spans="2:65" s="1" customFormat="1" ht="24" customHeight="1">
      <c r="B163" s="158"/>
      <c r="C163" s="159" t="s">
        <v>364</v>
      </c>
      <c r="D163" s="159" t="s">
        <v>224</v>
      </c>
      <c r="E163" s="160" t="s">
        <v>2656</v>
      </c>
      <c r="F163" s="161" t="s">
        <v>2657</v>
      </c>
      <c r="G163" s="162" t="s">
        <v>1361</v>
      </c>
      <c r="H163" s="164"/>
      <c r="I163" s="164"/>
      <c r="J163" s="163">
        <f t="shared" si="10"/>
        <v>0</v>
      </c>
      <c r="K163" s="161" t="s">
        <v>0</v>
      </c>
      <c r="L163" s="32"/>
      <c r="M163" s="165" t="s">
        <v>0</v>
      </c>
      <c r="N163" s="166" t="s">
        <v>39</v>
      </c>
      <c r="O163" s="55"/>
      <c r="P163" s="167">
        <f t="shared" si="11"/>
        <v>0</v>
      </c>
      <c r="Q163" s="167">
        <v>0</v>
      </c>
      <c r="R163" s="167">
        <f t="shared" si="12"/>
        <v>0</v>
      </c>
      <c r="S163" s="167">
        <v>0</v>
      </c>
      <c r="T163" s="168">
        <f t="shared" si="13"/>
        <v>0</v>
      </c>
      <c r="AR163" s="169" t="s">
        <v>312</v>
      </c>
      <c r="AT163" s="169" t="s">
        <v>224</v>
      </c>
      <c r="AU163" s="169" t="s">
        <v>88</v>
      </c>
      <c r="AY163" s="17" t="s">
        <v>222</v>
      </c>
      <c r="BE163" s="170">
        <f t="shared" si="14"/>
        <v>0</v>
      </c>
      <c r="BF163" s="170">
        <f t="shared" si="15"/>
        <v>0</v>
      </c>
      <c r="BG163" s="170">
        <f t="shared" si="16"/>
        <v>0</v>
      </c>
      <c r="BH163" s="170">
        <f t="shared" si="17"/>
        <v>0</v>
      </c>
      <c r="BI163" s="170">
        <f t="shared" si="18"/>
        <v>0</v>
      </c>
      <c r="BJ163" s="17" t="s">
        <v>88</v>
      </c>
      <c r="BK163" s="171">
        <f t="shared" si="19"/>
        <v>0</v>
      </c>
      <c r="BL163" s="17" t="s">
        <v>312</v>
      </c>
      <c r="BM163" s="169" t="s">
        <v>518</v>
      </c>
    </row>
    <row r="164" spans="2:65" s="11" customFormat="1" ht="22.9" customHeight="1">
      <c r="B164" s="145"/>
      <c r="D164" s="146" t="s">
        <v>72</v>
      </c>
      <c r="E164" s="156" t="s">
        <v>2658</v>
      </c>
      <c r="F164" s="156" t="s">
        <v>2659</v>
      </c>
      <c r="I164" s="148"/>
      <c r="J164" s="157">
        <f>BK164</f>
        <v>0</v>
      </c>
      <c r="L164" s="145"/>
      <c r="M164" s="150"/>
      <c r="N164" s="151"/>
      <c r="O164" s="151"/>
      <c r="P164" s="152">
        <f>SUM(P165:P198)</f>
        <v>0</v>
      </c>
      <c r="Q164" s="151"/>
      <c r="R164" s="152">
        <f>SUM(R165:R198)</f>
        <v>0.87026999999999999</v>
      </c>
      <c r="S164" s="151"/>
      <c r="T164" s="153">
        <f>SUM(T165:T198)</f>
        <v>0</v>
      </c>
      <c r="AR164" s="146" t="s">
        <v>88</v>
      </c>
      <c r="AT164" s="154" t="s">
        <v>72</v>
      </c>
      <c r="AU164" s="154" t="s">
        <v>81</v>
      </c>
      <c r="AY164" s="146" t="s">
        <v>222</v>
      </c>
      <c r="BK164" s="155">
        <f>SUM(BK165:BK198)</f>
        <v>0</v>
      </c>
    </row>
    <row r="165" spans="2:65" s="1" customFormat="1" ht="24" customHeight="1">
      <c r="B165" s="158"/>
      <c r="C165" s="159" t="s">
        <v>370</v>
      </c>
      <c r="D165" s="159" t="s">
        <v>224</v>
      </c>
      <c r="E165" s="160" t="s">
        <v>2660</v>
      </c>
      <c r="F165" s="161" t="s">
        <v>2661</v>
      </c>
      <c r="G165" s="162" t="s">
        <v>400</v>
      </c>
      <c r="H165" s="163">
        <v>7</v>
      </c>
      <c r="I165" s="164"/>
      <c r="J165" s="163">
        <f t="shared" ref="J165:J198" si="20">ROUND(I165*H165,3)</f>
        <v>0</v>
      </c>
      <c r="K165" s="161" t="s">
        <v>0</v>
      </c>
      <c r="L165" s="32"/>
      <c r="M165" s="165" t="s">
        <v>0</v>
      </c>
      <c r="N165" s="166" t="s">
        <v>39</v>
      </c>
      <c r="O165" s="55"/>
      <c r="P165" s="167">
        <f t="shared" ref="P165:P198" si="21">O165*H165</f>
        <v>0</v>
      </c>
      <c r="Q165" s="167">
        <v>4.0000000000000003E-5</v>
      </c>
      <c r="R165" s="167">
        <f t="shared" ref="R165:R198" si="22">Q165*H165</f>
        <v>2.8000000000000003E-4</v>
      </c>
      <c r="S165" s="167">
        <v>0</v>
      </c>
      <c r="T165" s="168">
        <f t="shared" ref="T165:T198" si="23">S165*H165</f>
        <v>0</v>
      </c>
      <c r="AR165" s="169" t="s">
        <v>312</v>
      </c>
      <c r="AT165" s="169" t="s">
        <v>224</v>
      </c>
      <c r="AU165" s="169" t="s">
        <v>88</v>
      </c>
      <c r="AY165" s="17" t="s">
        <v>222</v>
      </c>
      <c r="BE165" s="170">
        <f t="shared" ref="BE165:BE198" si="24">IF(N165="základná",J165,0)</f>
        <v>0</v>
      </c>
      <c r="BF165" s="170">
        <f t="shared" ref="BF165:BF198" si="25">IF(N165="znížená",J165,0)</f>
        <v>0</v>
      </c>
      <c r="BG165" s="170">
        <f t="shared" ref="BG165:BG198" si="26">IF(N165="zákl. prenesená",J165,0)</f>
        <v>0</v>
      </c>
      <c r="BH165" s="170">
        <f t="shared" ref="BH165:BH198" si="27">IF(N165="zníž. prenesená",J165,0)</f>
        <v>0</v>
      </c>
      <c r="BI165" s="170">
        <f t="shared" ref="BI165:BI198" si="28">IF(N165="nulová",J165,0)</f>
        <v>0</v>
      </c>
      <c r="BJ165" s="17" t="s">
        <v>88</v>
      </c>
      <c r="BK165" s="171">
        <f t="shared" ref="BK165:BK198" si="29">ROUND(I165*H165,3)</f>
        <v>0</v>
      </c>
      <c r="BL165" s="17" t="s">
        <v>312</v>
      </c>
      <c r="BM165" s="169" t="s">
        <v>531</v>
      </c>
    </row>
    <row r="166" spans="2:65" s="1" customFormat="1" ht="24" customHeight="1">
      <c r="B166" s="158"/>
      <c r="C166" s="159" t="s">
        <v>383</v>
      </c>
      <c r="D166" s="159" t="s">
        <v>224</v>
      </c>
      <c r="E166" s="160" t="s">
        <v>2662</v>
      </c>
      <c r="F166" s="161" t="s">
        <v>2663</v>
      </c>
      <c r="G166" s="162" t="s">
        <v>400</v>
      </c>
      <c r="H166" s="163">
        <v>10</v>
      </c>
      <c r="I166" s="164"/>
      <c r="J166" s="163">
        <f t="shared" si="20"/>
        <v>0</v>
      </c>
      <c r="K166" s="161" t="s">
        <v>0</v>
      </c>
      <c r="L166" s="32"/>
      <c r="M166" s="165" t="s">
        <v>0</v>
      </c>
      <c r="N166" s="166" t="s">
        <v>39</v>
      </c>
      <c r="O166" s="55"/>
      <c r="P166" s="167">
        <f t="shared" si="21"/>
        <v>0</v>
      </c>
      <c r="Q166" s="167">
        <v>9.0000000000000006E-5</v>
      </c>
      <c r="R166" s="167">
        <f t="shared" si="22"/>
        <v>9.0000000000000008E-4</v>
      </c>
      <c r="S166" s="167">
        <v>0</v>
      </c>
      <c r="T166" s="168">
        <f t="shared" si="23"/>
        <v>0</v>
      </c>
      <c r="AR166" s="169" t="s">
        <v>312</v>
      </c>
      <c r="AT166" s="169" t="s">
        <v>224</v>
      </c>
      <c r="AU166" s="169" t="s">
        <v>88</v>
      </c>
      <c r="AY166" s="17" t="s">
        <v>222</v>
      </c>
      <c r="BE166" s="170">
        <f t="shared" si="24"/>
        <v>0</v>
      </c>
      <c r="BF166" s="170">
        <f t="shared" si="25"/>
        <v>0</v>
      </c>
      <c r="BG166" s="170">
        <f t="shared" si="26"/>
        <v>0</v>
      </c>
      <c r="BH166" s="170">
        <f t="shared" si="27"/>
        <v>0</v>
      </c>
      <c r="BI166" s="170">
        <f t="shared" si="28"/>
        <v>0</v>
      </c>
      <c r="BJ166" s="17" t="s">
        <v>88</v>
      </c>
      <c r="BK166" s="171">
        <f t="shared" si="29"/>
        <v>0</v>
      </c>
      <c r="BL166" s="17" t="s">
        <v>312</v>
      </c>
      <c r="BM166" s="169" t="s">
        <v>540</v>
      </c>
    </row>
    <row r="167" spans="2:65" s="1" customFormat="1" ht="24" customHeight="1">
      <c r="B167" s="158"/>
      <c r="C167" s="159" t="s">
        <v>387</v>
      </c>
      <c r="D167" s="159" t="s">
        <v>224</v>
      </c>
      <c r="E167" s="160" t="s">
        <v>2664</v>
      </c>
      <c r="F167" s="161" t="s">
        <v>2665</v>
      </c>
      <c r="G167" s="162" t="s">
        <v>400</v>
      </c>
      <c r="H167" s="163">
        <v>4</v>
      </c>
      <c r="I167" s="164"/>
      <c r="J167" s="163">
        <f t="shared" si="20"/>
        <v>0</v>
      </c>
      <c r="K167" s="161" t="s">
        <v>0</v>
      </c>
      <c r="L167" s="32"/>
      <c r="M167" s="165" t="s">
        <v>0</v>
      </c>
      <c r="N167" s="166" t="s">
        <v>39</v>
      </c>
      <c r="O167" s="55"/>
      <c r="P167" s="167">
        <f t="shared" si="21"/>
        <v>0</v>
      </c>
      <c r="Q167" s="167">
        <v>1.2E-4</v>
      </c>
      <c r="R167" s="167">
        <f t="shared" si="22"/>
        <v>4.8000000000000001E-4</v>
      </c>
      <c r="S167" s="167">
        <v>0</v>
      </c>
      <c r="T167" s="168">
        <f t="shared" si="23"/>
        <v>0</v>
      </c>
      <c r="AR167" s="169" t="s">
        <v>312</v>
      </c>
      <c r="AT167" s="169" t="s">
        <v>224</v>
      </c>
      <c r="AU167" s="169" t="s">
        <v>88</v>
      </c>
      <c r="AY167" s="17" t="s">
        <v>222</v>
      </c>
      <c r="BE167" s="170">
        <f t="shared" si="24"/>
        <v>0</v>
      </c>
      <c r="BF167" s="170">
        <f t="shared" si="25"/>
        <v>0</v>
      </c>
      <c r="BG167" s="170">
        <f t="shared" si="26"/>
        <v>0</v>
      </c>
      <c r="BH167" s="170">
        <f t="shared" si="27"/>
        <v>0</v>
      </c>
      <c r="BI167" s="170">
        <f t="shared" si="28"/>
        <v>0</v>
      </c>
      <c r="BJ167" s="17" t="s">
        <v>88</v>
      </c>
      <c r="BK167" s="171">
        <f t="shared" si="29"/>
        <v>0</v>
      </c>
      <c r="BL167" s="17" t="s">
        <v>312</v>
      </c>
      <c r="BM167" s="169" t="s">
        <v>560</v>
      </c>
    </row>
    <row r="168" spans="2:65" s="1" customFormat="1" ht="16.5" customHeight="1">
      <c r="B168" s="158"/>
      <c r="C168" s="159" t="s">
        <v>392</v>
      </c>
      <c r="D168" s="159" t="s">
        <v>224</v>
      </c>
      <c r="E168" s="160" t="s">
        <v>2666</v>
      </c>
      <c r="F168" s="161" t="s">
        <v>2667</v>
      </c>
      <c r="G168" s="162" t="s">
        <v>400</v>
      </c>
      <c r="H168" s="163">
        <v>19</v>
      </c>
      <c r="I168" s="164"/>
      <c r="J168" s="163">
        <f t="shared" si="20"/>
        <v>0</v>
      </c>
      <c r="K168" s="161" t="s">
        <v>0</v>
      </c>
      <c r="L168" s="32"/>
      <c r="M168" s="165" t="s">
        <v>0</v>
      </c>
      <c r="N168" s="166" t="s">
        <v>39</v>
      </c>
      <c r="O168" s="55"/>
      <c r="P168" s="167">
        <f t="shared" si="21"/>
        <v>0</v>
      </c>
      <c r="Q168" s="167">
        <v>3.0000000000000001E-5</v>
      </c>
      <c r="R168" s="167">
        <f t="shared" si="22"/>
        <v>5.6999999999999998E-4</v>
      </c>
      <c r="S168" s="167">
        <v>0</v>
      </c>
      <c r="T168" s="168">
        <f t="shared" si="23"/>
        <v>0</v>
      </c>
      <c r="AR168" s="169" t="s">
        <v>312</v>
      </c>
      <c r="AT168" s="169" t="s">
        <v>224</v>
      </c>
      <c r="AU168" s="169" t="s">
        <v>88</v>
      </c>
      <c r="AY168" s="17" t="s">
        <v>222</v>
      </c>
      <c r="BE168" s="170">
        <f t="shared" si="24"/>
        <v>0</v>
      </c>
      <c r="BF168" s="170">
        <f t="shared" si="25"/>
        <v>0</v>
      </c>
      <c r="BG168" s="170">
        <f t="shared" si="26"/>
        <v>0</v>
      </c>
      <c r="BH168" s="170">
        <f t="shared" si="27"/>
        <v>0</v>
      </c>
      <c r="BI168" s="170">
        <f t="shared" si="28"/>
        <v>0</v>
      </c>
      <c r="BJ168" s="17" t="s">
        <v>88</v>
      </c>
      <c r="BK168" s="171">
        <f t="shared" si="29"/>
        <v>0</v>
      </c>
      <c r="BL168" s="17" t="s">
        <v>312</v>
      </c>
      <c r="BM168" s="169" t="s">
        <v>573</v>
      </c>
    </row>
    <row r="169" spans="2:65" s="1" customFormat="1" ht="16.5" customHeight="1">
      <c r="B169" s="158"/>
      <c r="C169" s="196" t="s">
        <v>397</v>
      </c>
      <c r="D169" s="196" t="s">
        <v>301</v>
      </c>
      <c r="E169" s="197" t="s">
        <v>2668</v>
      </c>
      <c r="F169" s="198" t="s">
        <v>2669</v>
      </c>
      <c r="G169" s="199" t="s">
        <v>400</v>
      </c>
      <c r="H169" s="200">
        <v>19</v>
      </c>
      <c r="I169" s="201"/>
      <c r="J169" s="200">
        <f t="shared" si="20"/>
        <v>0</v>
      </c>
      <c r="K169" s="198" t="s">
        <v>0</v>
      </c>
      <c r="L169" s="202"/>
      <c r="M169" s="203" t="s">
        <v>0</v>
      </c>
      <c r="N169" s="204" t="s">
        <v>39</v>
      </c>
      <c r="O169" s="55"/>
      <c r="P169" s="167">
        <f t="shared" si="21"/>
        <v>0</v>
      </c>
      <c r="Q169" s="167">
        <v>3.8999999999999999E-4</v>
      </c>
      <c r="R169" s="167">
        <f t="shared" si="22"/>
        <v>7.4099999999999999E-3</v>
      </c>
      <c r="S169" s="167">
        <v>0</v>
      </c>
      <c r="T169" s="168">
        <f t="shared" si="23"/>
        <v>0</v>
      </c>
      <c r="AR169" s="169" t="s">
        <v>407</v>
      </c>
      <c r="AT169" s="169" t="s">
        <v>301</v>
      </c>
      <c r="AU169" s="169" t="s">
        <v>88</v>
      </c>
      <c r="AY169" s="17" t="s">
        <v>222</v>
      </c>
      <c r="BE169" s="170">
        <f t="shared" si="24"/>
        <v>0</v>
      </c>
      <c r="BF169" s="170">
        <f t="shared" si="25"/>
        <v>0</v>
      </c>
      <c r="BG169" s="170">
        <f t="shared" si="26"/>
        <v>0</v>
      </c>
      <c r="BH169" s="170">
        <f t="shared" si="27"/>
        <v>0</v>
      </c>
      <c r="BI169" s="170">
        <f t="shared" si="28"/>
        <v>0</v>
      </c>
      <c r="BJ169" s="17" t="s">
        <v>88</v>
      </c>
      <c r="BK169" s="171">
        <f t="shared" si="29"/>
        <v>0</v>
      </c>
      <c r="BL169" s="17" t="s">
        <v>312</v>
      </c>
      <c r="BM169" s="169" t="s">
        <v>584</v>
      </c>
    </row>
    <row r="170" spans="2:65" s="1" customFormat="1" ht="16.5" customHeight="1">
      <c r="B170" s="158"/>
      <c r="C170" s="159" t="s">
        <v>402</v>
      </c>
      <c r="D170" s="159" t="s">
        <v>224</v>
      </c>
      <c r="E170" s="160" t="s">
        <v>2670</v>
      </c>
      <c r="F170" s="161" t="s">
        <v>2671</v>
      </c>
      <c r="G170" s="162" t="s">
        <v>400</v>
      </c>
      <c r="H170" s="163">
        <v>11</v>
      </c>
      <c r="I170" s="164"/>
      <c r="J170" s="163">
        <f t="shared" si="20"/>
        <v>0</v>
      </c>
      <c r="K170" s="161" t="s">
        <v>0</v>
      </c>
      <c r="L170" s="32"/>
      <c r="M170" s="165" t="s">
        <v>0</v>
      </c>
      <c r="N170" s="166" t="s">
        <v>39</v>
      </c>
      <c r="O170" s="55"/>
      <c r="P170" s="167">
        <f t="shared" si="21"/>
        <v>0</v>
      </c>
      <c r="Q170" s="167">
        <v>2.0000000000000002E-5</v>
      </c>
      <c r="R170" s="167">
        <f t="shared" si="22"/>
        <v>2.2000000000000001E-4</v>
      </c>
      <c r="S170" s="167">
        <v>0</v>
      </c>
      <c r="T170" s="168">
        <f t="shared" si="23"/>
        <v>0</v>
      </c>
      <c r="AR170" s="169" t="s">
        <v>312</v>
      </c>
      <c r="AT170" s="169" t="s">
        <v>224</v>
      </c>
      <c r="AU170" s="169" t="s">
        <v>88</v>
      </c>
      <c r="AY170" s="17" t="s">
        <v>222</v>
      </c>
      <c r="BE170" s="170">
        <f t="shared" si="24"/>
        <v>0</v>
      </c>
      <c r="BF170" s="170">
        <f t="shared" si="25"/>
        <v>0</v>
      </c>
      <c r="BG170" s="170">
        <f t="shared" si="26"/>
        <v>0</v>
      </c>
      <c r="BH170" s="170">
        <f t="shared" si="27"/>
        <v>0</v>
      </c>
      <c r="BI170" s="170">
        <f t="shared" si="28"/>
        <v>0</v>
      </c>
      <c r="BJ170" s="17" t="s">
        <v>88</v>
      </c>
      <c r="BK170" s="171">
        <f t="shared" si="29"/>
        <v>0</v>
      </c>
      <c r="BL170" s="17" t="s">
        <v>312</v>
      </c>
      <c r="BM170" s="169" t="s">
        <v>594</v>
      </c>
    </row>
    <row r="171" spans="2:65" s="1" customFormat="1" ht="16.5" customHeight="1">
      <c r="B171" s="158"/>
      <c r="C171" s="159" t="s">
        <v>407</v>
      </c>
      <c r="D171" s="159" t="s">
        <v>224</v>
      </c>
      <c r="E171" s="160" t="s">
        <v>2672</v>
      </c>
      <c r="F171" s="161" t="s">
        <v>2673</v>
      </c>
      <c r="G171" s="162" t="s">
        <v>400</v>
      </c>
      <c r="H171" s="163">
        <v>11</v>
      </c>
      <c r="I171" s="164"/>
      <c r="J171" s="163">
        <f t="shared" si="20"/>
        <v>0</v>
      </c>
      <c r="K171" s="161" t="s">
        <v>0</v>
      </c>
      <c r="L171" s="32"/>
      <c r="M171" s="165" t="s">
        <v>0</v>
      </c>
      <c r="N171" s="166" t="s">
        <v>39</v>
      </c>
      <c r="O171" s="55"/>
      <c r="P171" s="167">
        <f t="shared" si="21"/>
        <v>0</v>
      </c>
      <c r="Q171" s="167">
        <v>2.0000000000000002E-5</v>
      </c>
      <c r="R171" s="167">
        <f t="shared" si="22"/>
        <v>2.2000000000000001E-4</v>
      </c>
      <c r="S171" s="167">
        <v>0</v>
      </c>
      <c r="T171" s="168">
        <f t="shared" si="23"/>
        <v>0</v>
      </c>
      <c r="AR171" s="169" t="s">
        <v>312</v>
      </c>
      <c r="AT171" s="169" t="s">
        <v>224</v>
      </c>
      <c r="AU171" s="169" t="s">
        <v>88</v>
      </c>
      <c r="AY171" s="17" t="s">
        <v>222</v>
      </c>
      <c r="BE171" s="170">
        <f t="shared" si="24"/>
        <v>0</v>
      </c>
      <c r="BF171" s="170">
        <f t="shared" si="25"/>
        <v>0</v>
      </c>
      <c r="BG171" s="170">
        <f t="shared" si="26"/>
        <v>0</v>
      </c>
      <c r="BH171" s="170">
        <f t="shared" si="27"/>
        <v>0</v>
      </c>
      <c r="BI171" s="170">
        <f t="shared" si="28"/>
        <v>0</v>
      </c>
      <c r="BJ171" s="17" t="s">
        <v>88</v>
      </c>
      <c r="BK171" s="171">
        <f t="shared" si="29"/>
        <v>0</v>
      </c>
      <c r="BL171" s="17" t="s">
        <v>312</v>
      </c>
      <c r="BM171" s="169" t="s">
        <v>605</v>
      </c>
    </row>
    <row r="172" spans="2:65" s="1" customFormat="1" ht="16.5" customHeight="1">
      <c r="B172" s="158"/>
      <c r="C172" s="159" t="s">
        <v>413</v>
      </c>
      <c r="D172" s="159" t="s">
        <v>224</v>
      </c>
      <c r="E172" s="160" t="s">
        <v>2674</v>
      </c>
      <c r="F172" s="161" t="s">
        <v>2675</v>
      </c>
      <c r="G172" s="162" t="s">
        <v>400</v>
      </c>
      <c r="H172" s="163">
        <v>9</v>
      </c>
      <c r="I172" s="164"/>
      <c r="J172" s="163">
        <f t="shared" si="20"/>
        <v>0</v>
      </c>
      <c r="K172" s="161" t="s">
        <v>0</v>
      </c>
      <c r="L172" s="32"/>
      <c r="M172" s="165" t="s">
        <v>0</v>
      </c>
      <c r="N172" s="166" t="s">
        <v>39</v>
      </c>
      <c r="O172" s="55"/>
      <c r="P172" s="167">
        <f t="shared" si="21"/>
        <v>0</v>
      </c>
      <c r="Q172" s="167">
        <v>3.0000000000000001E-5</v>
      </c>
      <c r="R172" s="167">
        <f t="shared" si="22"/>
        <v>2.7E-4</v>
      </c>
      <c r="S172" s="167">
        <v>0</v>
      </c>
      <c r="T172" s="168">
        <f t="shared" si="23"/>
        <v>0</v>
      </c>
      <c r="AR172" s="169" t="s">
        <v>312</v>
      </c>
      <c r="AT172" s="169" t="s">
        <v>224</v>
      </c>
      <c r="AU172" s="169" t="s">
        <v>88</v>
      </c>
      <c r="AY172" s="17" t="s">
        <v>222</v>
      </c>
      <c r="BE172" s="170">
        <f t="shared" si="24"/>
        <v>0</v>
      </c>
      <c r="BF172" s="170">
        <f t="shared" si="25"/>
        <v>0</v>
      </c>
      <c r="BG172" s="170">
        <f t="shared" si="26"/>
        <v>0</v>
      </c>
      <c r="BH172" s="170">
        <f t="shared" si="27"/>
        <v>0</v>
      </c>
      <c r="BI172" s="170">
        <f t="shared" si="28"/>
        <v>0</v>
      </c>
      <c r="BJ172" s="17" t="s">
        <v>88</v>
      </c>
      <c r="BK172" s="171">
        <f t="shared" si="29"/>
        <v>0</v>
      </c>
      <c r="BL172" s="17" t="s">
        <v>312</v>
      </c>
      <c r="BM172" s="169" t="s">
        <v>615</v>
      </c>
    </row>
    <row r="173" spans="2:65" s="1" customFormat="1" ht="16.5" customHeight="1">
      <c r="B173" s="158"/>
      <c r="C173" s="159" t="s">
        <v>419</v>
      </c>
      <c r="D173" s="159" t="s">
        <v>224</v>
      </c>
      <c r="E173" s="160" t="s">
        <v>2676</v>
      </c>
      <c r="F173" s="161" t="s">
        <v>2677</v>
      </c>
      <c r="G173" s="162" t="s">
        <v>400</v>
      </c>
      <c r="H173" s="163">
        <v>1</v>
      </c>
      <c r="I173" s="164"/>
      <c r="J173" s="163">
        <f t="shared" si="20"/>
        <v>0</v>
      </c>
      <c r="K173" s="161" t="s">
        <v>0</v>
      </c>
      <c r="L173" s="32"/>
      <c r="M173" s="165" t="s">
        <v>0</v>
      </c>
      <c r="N173" s="166" t="s">
        <v>39</v>
      </c>
      <c r="O173" s="55"/>
      <c r="P173" s="167">
        <f t="shared" si="21"/>
        <v>0</v>
      </c>
      <c r="Q173" s="167">
        <v>3.0000000000000001E-5</v>
      </c>
      <c r="R173" s="167">
        <f t="shared" si="22"/>
        <v>3.0000000000000001E-5</v>
      </c>
      <c r="S173" s="167">
        <v>0</v>
      </c>
      <c r="T173" s="168">
        <f t="shared" si="23"/>
        <v>0</v>
      </c>
      <c r="AR173" s="169" t="s">
        <v>312</v>
      </c>
      <c r="AT173" s="169" t="s">
        <v>224</v>
      </c>
      <c r="AU173" s="169" t="s">
        <v>88</v>
      </c>
      <c r="AY173" s="17" t="s">
        <v>222</v>
      </c>
      <c r="BE173" s="170">
        <f t="shared" si="24"/>
        <v>0</v>
      </c>
      <c r="BF173" s="170">
        <f t="shared" si="25"/>
        <v>0</v>
      </c>
      <c r="BG173" s="170">
        <f t="shared" si="26"/>
        <v>0</v>
      </c>
      <c r="BH173" s="170">
        <f t="shared" si="27"/>
        <v>0</v>
      </c>
      <c r="BI173" s="170">
        <f t="shared" si="28"/>
        <v>0</v>
      </c>
      <c r="BJ173" s="17" t="s">
        <v>88</v>
      </c>
      <c r="BK173" s="171">
        <f t="shared" si="29"/>
        <v>0</v>
      </c>
      <c r="BL173" s="17" t="s">
        <v>312</v>
      </c>
      <c r="BM173" s="169" t="s">
        <v>637</v>
      </c>
    </row>
    <row r="174" spans="2:65" s="1" customFormat="1" ht="16.5" customHeight="1">
      <c r="B174" s="158"/>
      <c r="C174" s="196" t="s">
        <v>425</v>
      </c>
      <c r="D174" s="196" t="s">
        <v>301</v>
      </c>
      <c r="E174" s="197" t="s">
        <v>2678</v>
      </c>
      <c r="F174" s="198" t="s">
        <v>2679</v>
      </c>
      <c r="G174" s="199" t="s">
        <v>400</v>
      </c>
      <c r="H174" s="200">
        <v>8</v>
      </c>
      <c r="I174" s="201"/>
      <c r="J174" s="200">
        <f t="shared" si="20"/>
        <v>0</v>
      </c>
      <c r="K174" s="198" t="s">
        <v>0</v>
      </c>
      <c r="L174" s="202"/>
      <c r="M174" s="203" t="s">
        <v>0</v>
      </c>
      <c r="N174" s="204" t="s">
        <v>39</v>
      </c>
      <c r="O174" s="55"/>
      <c r="P174" s="167">
        <f t="shared" si="21"/>
        <v>0</v>
      </c>
      <c r="Q174" s="167">
        <v>8.0000000000000007E-5</v>
      </c>
      <c r="R174" s="167">
        <f t="shared" si="22"/>
        <v>6.4000000000000005E-4</v>
      </c>
      <c r="S174" s="167">
        <v>0</v>
      </c>
      <c r="T174" s="168">
        <f t="shared" si="23"/>
        <v>0</v>
      </c>
      <c r="AR174" s="169" t="s">
        <v>407</v>
      </c>
      <c r="AT174" s="169" t="s">
        <v>301</v>
      </c>
      <c r="AU174" s="169" t="s">
        <v>88</v>
      </c>
      <c r="AY174" s="17" t="s">
        <v>222</v>
      </c>
      <c r="BE174" s="170">
        <f t="shared" si="24"/>
        <v>0</v>
      </c>
      <c r="BF174" s="170">
        <f t="shared" si="25"/>
        <v>0</v>
      </c>
      <c r="BG174" s="170">
        <f t="shared" si="26"/>
        <v>0</v>
      </c>
      <c r="BH174" s="170">
        <f t="shared" si="27"/>
        <v>0</v>
      </c>
      <c r="BI174" s="170">
        <f t="shared" si="28"/>
        <v>0</v>
      </c>
      <c r="BJ174" s="17" t="s">
        <v>88</v>
      </c>
      <c r="BK174" s="171">
        <f t="shared" si="29"/>
        <v>0</v>
      </c>
      <c r="BL174" s="17" t="s">
        <v>312</v>
      </c>
      <c r="BM174" s="169" t="s">
        <v>648</v>
      </c>
    </row>
    <row r="175" spans="2:65" s="1" customFormat="1" ht="16.5" customHeight="1">
      <c r="B175" s="158"/>
      <c r="C175" s="196" t="s">
        <v>431</v>
      </c>
      <c r="D175" s="196" t="s">
        <v>301</v>
      </c>
      <c r="E175" s="197" t="s">
        <v>2680</v>
      </c>
      <c r="F175" s="198" t="s">
        <v>2681</v>
      </c>
      <c r="G175" s="199" t="s">
        <v>400</v>
      </c>
      <c r="H175" s="200">
        <v>3</v>
      </c>
      <c r="I175" s="201"/>
      <c r="J175" s="200">
        <f t="shared" si="20"/>
        <v>0</v>
      </c>
      <c r="K175" s="198" t="s">
        <v>0</v>
      </c>
      <c r="L175" s="202"/>
      <c r="M175" s="203" t="s">
        <v>0</v>
      </c>
      <c r="N175" s="204" t="s">
        <v>39</v>
      </c>
      <c r="O175" s="55"/>
      <c r="P175" s="167">
        <f t="shared" si="21"/>
        <v>0</v>
      </c>
      <c r="Q175" s="167">
        <v>8.0000000000000007E-5</v>
      </c>
      <c r="R175" s="167">
        <f t="shared" si="22"/>
        <v>2.4000000000000003E-4</v>
      </c>
      <c r="S175" s="167">
        <v>0</v>
      </c>
      <c r="T175" s="168">
        <f t="shared" si="23"/>
        <v>0</v>
      </c>
      <c r="AR175" s="169" t="s">
        <v>407</v>
      </c>
      <c r="AT175" s="169" t="s">
        <v>301</v>
      </c>
      <c r="AU175" s="169" t="s">
        <v>88</v>
      </c>
      <c r="AY175" s="17" t="s">
        <v>222</v>
      </c>
      <c r="BE175" s="170">
        <f t="shared" si="24"/>
        <v>0</v>
      </c>
      <c r="BF175" s="170">
        <f t="shared" si="25"/>
        <v>0</v>
      </c>
      <c r="BG175" s="170">
        <f t="shared" si="26"/>
        <v>0</v>
      </c>
      <c r="BH175" s="170">
        <f t="shared" si="27"/>
        <v>0</v>
      </c>
      <c r="BI175" s="170">
        <f t="shared" si="28"/>
        <v>0</v>
      </c>
      <c r="BJ175" s="17" t="s">
        <v>88</v>
      </c>
      <c r="BK175" s="171">
        <f t="shared" si="29"/>
        <v>0</v>
      </c>
      <c r="BL175" s="17" t="s">
        <v>312</v>
      </c>
      <c r="BM175" s="169" t="s">
        <v>657</v>
      </c>
    </row>
    <row r="176" spans="2:65" s="1" customFormat="1" ht="24" customHeight="1">
      <c r="B176" s="158"/>
      <c r="C176" s="196" t="s">
        <v>436</v>
      </c>
      <c r="D176" s="196" t="s">
        <v>301</v>
      </c>
      <c r="E176" s="197" t="s">
        <v>2682</v>
      </c>
      <c r="F176" s="198" t="s">
        <v>2683</v>
      </c>
      <c r="G176" s="199" t="s">
        <v>400</v>
      </c>
      <c r="H176" s="200">
        <v>2</v>
      </c>
      <c r="I176" s="201"/>
      <c r="J176" s="200">
        <f t="shared" si="20"/>
        <v>0</v>
      </c>
      <c r="K176" s="198" t="s">
        <v>0</v>
      </c>
      <c r="L176" s="202"/>
      <c r="M176" s="203" t="s">
        <v>0</v>
      </c>
      <c r="N176" s="204" t="s">
        <v>39</v>
      </c>
      <c r="O176" s="55"/>
      <c r="P176" s="167">
        <f t="shared" si="21"/>
        <v>0</v>
      </c>
      <c r="Q176" s="167">
        <v>8.0000000000000007E-5</v>
      </c>
      <c r="R176" s="167">
        <f t="shared" si="22"/>
        <v>1.6000000000000001E-4</v>
      </c>
      <c r="S176" s="167">
        <v>0</v>
      </c>
      <c r="T176" s="168">
        <f t="shared" si="23"/>
        <v>0</v>
      </c>
      <c r="AR176" s="169" t="s">
        <v>407</v>
      </c>
      <c r="AT176" s="169" t="s">
        <v>301</v>
      </c>
      <c r="AU176" s="169" t="s">
        <v>88</v>
      </c>
      <c r="AY176" s="17" t="s">
        <v>222</v>
      </c>
      <c r="BE176" s="170">
        <f t="shared" si="24"/>
        <v>0</v>
      </c>
      <c r="BF176" s="170">
        <f t="shared" si="25"/>
        <v>0</v>
      </c>
      <c r="BG176" s="170">
        <f t="shared" si="26"/>
        <v>0</v>
      </c>
      <c r="BH176" s="170">
        <f t="shared" si="27"/>
        <v>0</v>
      </c>
      <c r="BI176" s="170">
        <f t="shared" si="28"/>
        <v>0</v>
      </c>
      <c r="BJ176" s="17" t="s">
        <v>88</v>
      </c>
      <c r="BK176" s="171">
        <f t="shared" si="29"/>
        <v>0</v>
      </c>
      <c r="BL176" s="17" t="s">
        <v>312</v>
      </c>
      <c r="BM176" s="169" t="s">
        <v>665</v>
      </c>
    </row>
    <row r="177" spans="2:65" s="1" customFormat="1" ht="24" customHeight="1">
      <c r="B177" s="158"/>
      <c r="C177" s="196" t="s">
        <v>441</v>
      </c>
      <c r="D177" s="196" t="s">
        <v>301</v>
      </c>
      <c r="E177" s="197" t="s">
        <v>2684</v>
      </c>
      <c r="F177" s="198" t="s">
        <v>2685</v>
      </c>
      <c r="G177" s="199" t="s">
        <v>400</v>
      </c>
      <c r="H177" s="200">
        <v>5</v>
      </c>
      <c r="I177" s="201"/>
      <c r="J177" s="200">
        <f t="shared" si="20"/>
        <v>0</v>
      </c>
      <c r="K177" s="198" t="s">
        <v>0</v>
      </c>
      <c r="L177" s="202"/>
      <c r="M177" s="203" t="s">
        <v>0</v>
      </c>
      <c r="N177" s="204" t="s">
        <v>39</v>
      </c>
      <c r="O177" s="55"/>
      <c r="P177" s="167">
        <f t="shared" si="21"/>
        <v>0</v>
      </c>
      <c r="Q177" s="167">
        <v>8.4000000000000005E-2</v>
      </c>
      <c r="R177" s="167">
        <f t="shared" si="22"/>
        <v>0.42000000000000004</v>
      </c>
      <c r="S177" s="167">
        <v>0</v>
      </c>
      <c r="T177" s="168">
        <f t="shared" si="23"/>
        <v>0</v>
      </c>
      <c r="AR177" s="169" t="s">
        <v>407</v>
      </c>
      <c r="AT177" s="169" t="s">
        <v>301</v>
      </c>
      <c r="AU177" s="169" t="s">
        <v>88</v>
      </c>
      <c r="AY177" s="17" t="s">
        <v>222</v>
      </c>
      <c r="BE177" s="170">
        <f t="shared" si="24"/>
        <v>0</v>
      </c>
      <c r="BF177" s="170">
        <f t="shared" si="25"/>
        <v>0</v>
      </c>
      <c r="BG177" s="170">
        <f t="shared" si="26"/>
        <v>0</v>
      </c>
      <c r="BH177" s="170">
        <f t="shared" si="27"/>
        <v>0</v>
      </c>
      <c r="BI177" s="170">
        <f t="shared" si="28"/>
        <v>0</v>
      </c>
      <c r="BJ177" s="17" t="s">
        <v>88</v>
      </c>
      <c r="BK177" s="171">
        <f t="shared" si="29"/>
        <v>0</v>
      </c>
      <c r="BL177" s="17" t="s">
        <v>312</v>
      </c>
      <c r="BM177" s="169" t="s">
        <v>684</v>
      </c>
    </row>
    <row r="178" spans="2:65" s="1" customFormat="1" ht="24" customHeight="1">
      <c r="B178" s="158"/>
      <c r="C178" s="196" t="s">
        <v>447</v>
      </c>
      <c r="D178" s="196" t="s">
        <v>301</v>
      </c>
      <c r="E178" s="197" t="s">
        <v>2686</v>
      </c>
      <c r="F178" s="198" t="s">
        <v>2687</v>
      </c>
      <c r="G178" s="199" t="s">
        <v>400</v>
      </c>
      <c r="H178" s="200">
        <v>5</v>
      </c>
      <c r="I178" s="201"/>
      <c r="J178" s="200">
        <f t="shared" si="20"/>
        <v>0</v>
      </c>
      <c r="K178" s="198" t="s">
        <v>0</v>
      </c>
      <c r="L178" s="202"/>
      <c r="M178" s="203" t="s">
        <v>0</v>
      </c>
      <c r="N178" s="204" t="s">
        <v>39</v>
      </c>
      <c r="O178" s="55"/>
      <c r="P178" s="167">
        <f t="shared" si="21"/>
        <v>0</v>
      </c>
      <c r="Q178" s="167">
        <v>8.4000000000000005E-2</v>
      </c>
      <c r="R178" s="167">
        <f t="shared" si="22"/>
        <v>0.42000000000000004</v>
      </c>
      <c r="S178" s="167">
        <v>0</v>
      </c>
      <c r="T178" s="168">
        <f t="shared" si="23"/>
        <v>0</v>
      </c>
      <c r="AR178" s="169" t="s">
        <v>407</v>
      </c>
      <c r="AT178" s="169" t="s">
        <v>301</v>
      </c>
      <c r="AU178" s="169" t="s">
        <v>88</v>
      </c>
      <c r="AY178" s="17" t="s">
        <v>222</v>
      </c>
      <c r="BE178" s="170">
        <f t="shared" si="24"/>
        <v>0</v>
      </c>
      <c r="BF178" s="170">
        <f t="shared" si="25"/>
        <v>0</v>
      </c>
      <c r="BG178" s="170">
        <f t="shared" si="26"/>
        <v>0</v>
      </c>
      <c r="BH178" s="170">
        <f t="shared" si="27"/>
        <v>0</v>
      </c>
      <c r="BI178" s="170">
        <f t="shared" si="28"/>
        <v>0</v>
      </c>
      <c r="BJ178" s="17" t="s">
        <v>88</v>
      </c>
      <c r="BK178" s="171">
        <f t="shared" si="29"/>
        <v>0</v>
      </c>
      <c r="BL178" s="17" t="s">
        <v>312</v>
      </c>
      <c r="BM178" s="169" t="s">
        <v>713</v>
      </c>
    </row>
    <row r="179" spans="2:65" s="1" customFormat="1" ht="36" customHeight="1">
      <c r="B179" s="158"/>
      <c r="C179" s="196" t="s">
        <v>455</v>
      </c>
      <c r="D179" s="196" t="s">
        <v>301</v>
      </c>
      <c r="E179" s="197" t="s">
        <v>2688</v>
      </c>
      <c r="F179" s="198" t="s">
        <v>2689</v>
      </c>
      <c r="G179" s="199" t="s">
        <v>400</v>
      </c>
      <c r="H179" s="200">
        <v>1</v>
      </c>
      <c r="I179" s="201"/>
      <c r="J179" s="200">
        <f t="shared" si="20"/>
        <v>0</v>
      </c>
      <c r="K179" s="198" t="s">
        <v>0</v>
      </c>
      <c r="L179" s="202"/>
      <c r="M179" s="203" t="s">
        <v>0</v>
      </c>
      <c r="N179" s="204" t="s">
        <v>39</v>
      </c>
      <c r="O179" s="55"/>
      <c r="P179" s="167">
        <f t="shared" si="21"/>
        <v>0</v>
      </c>
      <c r="Q179" s="167">
        <v>0</v>
      </c>
      <c r="R179" s="167">
        <f t="shared" si="22"/>
        <v>0</v>
      </c>
      <c r="S179" s="167">
        <v>0</v>
      </c>
      <c r="T179" s="168">
        <f t="shared" si="23"/>
        <v>0</v>
      </c>
      <c r="AR179" s="169" t="s">
        <v>407</v>
      </c>
      <c r="AT179" s="169" t="s">
        <v>301</v>
      </c>
      <c r="AU179" s="169" t="s">
        <v>88</v>
      </c>
      <c r="AY179" s="17" t="s">
        <v>222</v>
      </c>
      <c r="BE179" s="170">
        <f t="shared" si="24"/>
        <v>0</v>
      </c>
      <c r="BF179" s="170">
        <f t="shared" si="25"/>
        <v>0</v>
      </c>
      <c r="BG179" s="170">
        <f t="shared" si="26"/>
        <v>0</v>
      </c>
      <c r="BH179" s="170">
        <f t="shared" si="27"/>
        <v>0</v>
      </c>
      <c r="BI179" s="170">
        <f t="shared" si="28"/>
        <v>0</v>
      </c>
      <c r="BJ179" s="17" t="s">
        <v>88</v>
      </c>
      <c r="BK179" s="171">
        <f t="shared" si="29"/>
        <v>0</v>
      </c>
      <c r="BL179" s="17" t="s">
        <v>312</v>
      </c>
      <c r="BM179" s="169" t="s">
        <v>730</v>
      </c>
    </row>
    <row r="180" spans="2:65" s="1" customFormat="1" ht="36" customHeight="1">
      <c r="B180" s="158"/>
      <c r="C180" s="196" t="s">
        <v>459</v>
      </c>
      <c r="D180" s="196" t="s">
        <v>301</v>
      </c>
      <c r="E180" s="197" t="s">
        <v>2690</v>
      </c>
      <c r="F180" s="198" t="s">
        <v>2691</v>
      </c>
      <c r="G180" s="199" t="s">
        <v>400</v>
      </c>
      <c r="H180" s="200">
        <v>3</v>
      </c>
      <c r="I180" s="201"/>
      <c r="J180" s="200">
        <f t="shared" si="20"/>
        <v>0</v>
      </c>
      <c r="K180" s="198" t="s">
        <v>0</v>
      </c>
      <c r="L180" s="202"/>
      <c r="M180" s="203" t="s">
        <v>0</v>
      </c>
      <c r="N180" s="204" t="s">
        <v>39</v>
      </c>
      <c r="O180" s="55"/>
      <c r="P180" s="167">
        <f t="shared" si="21"/>
        <v>0</v>
      </c>
      <c r="Q180" s="167">
        <v>0</v>
      </c>
      <c r="R180" s="167">
        <f t="shared" si="22"/>
        <v>0</v>
      </c>
      <c r="S180" s="167">
        <v>0</v>
      </c>
      <c r="T180" s="168">
        <f t="shared" si="23"/>
        <v>0</v>
      </c>
      <c r="AR180" s="169" t="s">
        <v>407</v>
      </c>
      <c r="AT180" s="169" t="s">
        <v>301</v>
      </c>
      <c r="AU180" s="169" t="s">
        <v>88</v>
      </c>
      <c r="AY180" s="17" t="s">
        <v>222</v>
      </c>
      <c r="BE180" s="170">
        <f t="shared" si="24"/>
        <v>0</v>
      </c>
      <c r="BF180" s="170">
        <f t="shared" si="25"/>
        <v>0</v>
      </c>
      <c r="BG180" s="170">
        <f t="shared" si="26"/>
        <v>0</v>
      </c>
      <c r="BH180" s="170">
        <f t="shared" si="27"/>
        <v>0</v>
      </c>
      <c r="BI180" s="170">
        <f t="shared" si="28"/>
        <v>0</v>
      </c>
      <c r="BJ180" s="17" t="s">
        <v>88</v>
      </c>
      <c r="BK180" s="171">
        <f t="shared" si="29"/>
        <v>0</v>
      </c>
      <c r="BL180" s="17" t="s">
        <v>312</v>
      </c>
      <c r="BM180" s="169" t="s">
        <v>749</v>
      </c>
    </row>
    <row r="181" spans="2:65" s="1" customFormat="1" ht="36" customHeight="1">
      <c r="B181" s="158"/>
      <c r="C181" s="196" t="s">
        <v>464</v>
      </c>
      <c r="D181" s="196" t="s">
        <v>301</v>
      </c>
      <c r="E181" s="197" t="s">
        <v>2692</v>
      </c>
      <c r="F181" s="198" t="s">
        <v>2693</v>
      </c>
      <c r="G181" s="199" t="s">
        <v>400</v>
      </c>
      <c r="H181" s="200">
        <v>1</v>
      </c>
      <c r="I181" s="201"/>
      <c r="J181" s="200">
        <f t="shared" si="20"/>
        <v>0</v>
      </c>
      <c r="K181" s="198" t="s">
        <v>0</v>
      </c>
      <c r="L181" s="202"/>
      <c r="M181" s="203" t="s">
        <v>0</v>
      </c>
      <c r="N181" s="204" t="s">
        <v>39</v>
      </c>
      <c r="O181" s="55"/>
      <c r="P181" s="167">
        <f t="shared" si="21"/>
        <v>0</v>
      </c>
      <c r="Q181" s="167">
        <v>0</v>
      </c>
      <c r="R181" s="167">
        <f t="shared" si="22"/>
        <v>0</v>
      </c>
      <c r="S181" s="167">
        <v>0</v>
      </c>
      <c r="T181" s="168">
        <f t="shared" si="23"/>
        <v>0</v>
      </c>
      <c r="AR181" s="169" t="s">
        <v>407</v>
      </c>
      <c r="AT181" s="169" t="s">
        <v>301</v>
      </c>
      <c r="AU181" s="169" t="s">
        <v>88</v>
      </c>
      <c r="AY181" s="17" t="s">
        <v>222</v>
      </c>
      <c r="BE181" s="170">
        <f t="shared" si="24"/>
        <v>0</v>
      </c>
      <c r="BF181" s="170">
        <f t="shared" si="25"/>
        <v>0</v>
      </c>
      <c r="BG181" s="170">
        <f t="shared" si="26"/>
        <v>0</v>
      </c>
      <c r="BH181" s="170">
        <f t="shared" si="27"/>
        <v>0</v>
      </c>
      <c r="BI181" s="170">
        <f t="shared" si="28"/>
        <v>0</v>
      </c>
      <c r="BJ181" s="17" t="s">
        <v>88</v>
      </c>
      <c r="BK181" s="171">
        <f t="shared" si="29"/>
        <v>0</v>
      </c>
      <c r="BL181" s="17" t="s">
        <v>312</v>
      </c>
      <c r="BM181" s="169" t="s">
        <v>767</v>
      </c>
    </row>
    <row r="182" spans="2:65" s="1" customFormat="1" ht="24" customHeight="1">
      <c r="B182" s="158"/>
      <c r="C182" s="196" t="s">
        <v>469</v>
      </c>
      <c r="D182" s="196" t="s">
        <v>301</v>
      </c>
      <c r="E182" s="197" t="s">
        <v>2694</v>
      </c>
      <c r="F182" s="198" t="s">
        <v>2695</v>
      </c>
      <c r="G182" s="199" t="s">
        <v>400</v>
      </c>
      <c r="H182" s="200">
        <v>1</v>
      </c>
      <c r="I182" s="201"/>
      <c r="J182" s="200">
        <f t="shared" si="20"/>
        <v>0</v>
      </c>
      <c r="K182" s="198" t="s">
        <v>0</v>
      </c>
      <c r="L182" s="202"/>
      <c r="M182" s="203" t="s">
        <v>0</v>
      </c>
      <c r="N182" s="204" t="s">
        <v>39</v>
      </c>
      <c r="O182" s="55"/>
      <c r="P182" s="167">
        <f t="shared" si="21"/>
        <v>0</v>
      </c>
      <c r="Q182" s="167">
        <v>0</v>
      </c>
      <c r="R182" s="167">
        <f t="shared" si="22"/>
        <v>0</v>
      </c>
      <c r="S182" s="167">
        <v>0</v>
      </c>
      <c r="T182" s="168">
        <f t="shared" si="23"/>
        <v>0</v>
      </c>
      <c r="AR182" s="169" t="s">
        <v>407</v>
      </c>
      <c r="AT182" s="169" t="s">
        <v>301</v>
      </c>
      <c r="AU182" s="169" t="s">
        <v>88</v>
      </c>
      <c r="AY182" s="17" t="s">
        <v>222</v>
      </c>
      <c r="BE182" s="170">
        <f t="shared" si="24"/>
        <v>0</v>
      </c>
      <c r="BF182" s="170">
        <f t="shared" si="25"/>
        <v>0</v>
      </c>
      <c r="BG182" s="170">
        <f t="shared" si="26"/>
        <v>0</v>
      </c>
      <c r="BH182" s="170">
        <f t="shared" si="27"/>
        <v>0</v>
      </c>
      <c r="BI182" s="170">
        <f t="shared" si="28"/>
        <v>0</v>
      </c>
      <c r="BJ182" s="17" t="s">
        <v>88</v>
      </c>
      <c r="BK182" s="171">
        <f t="shared" si="29"/>
        <v>0</v>
      </c>
      <c r="BL182" s="17" t="s">
        <v>312</v>
      </c>
      <c r="BM182" s="169" t="s">
        <v>775</v>
      </c>
    </row>
    <row r="183" spans="2:65" s="1" customFormat="1" ht="24" customHeight="1">
      <c r="B183" s="158"/>
      <c r="C183" s="196" t="s">
        <v>474</v>
      </c>
      <c r="D183" s="196" t="s">
        <v>301</v>
      </c>
      <c r="E183" s="197" t="s">
        <v>2696</v>
      </c>
      <c r="F183" s="198" t="s">
        <v>2697</v>
      </c>
      <c r="G183" s="199" t="s">
        <v>400</v>
      </c>
      <c r="H183" s="200">
        <v>1</v>
      </c>
      <c r="I183" s="201"/>
      <c r="J183" s="200">
        <f t="shared" si="20"/>
        <v>0</v>
      </c>
      <c r="K183" s="198" t="s">
        <v>0</v>
      </c>
      <c r="L183" s="202"/>
      <c r="M183" s="203" t="s">
        <v>0</v>
      </c>
      <c r="N183" s="204" t="s">
        <v>39</v>
      </c>
      <c r="O183" s="55"/>
      <c r="P183" s="167">
        <f t="shared" si="21"/>
        <v>0</v>
      </c>
      <c r="Q183" s="167">
        <v>0</v>
      </c>
      <c r="R183" s="167">
        <f t="shared" si="22"/>
        <v>0</v>
      </c>
      <c r="S183" s="167">
        <v>0</v>
      </c>
      <c r="T183" s="168">
        <f t="shared" si="23"/>
        <v>0</v>
      </c>
      <c r="AR183" s="169" t="s">
        <v>407</v>
      </c>
      <c r="AT183" s="169" t="s">
        <v>301</v>
      </c>
      <c r="AU183" s="169" t="s">
        <v>88</v>
      </c>
      <c r="AY183" s="17" t="s">
        <v>222</v>
      </c>
      <c r="BE183" s="170">
        <f t="shared" si="24"/>
        <v>0</v>
      </c>
      <c r="BF183" s="170">
        <f t="shared" si="25"/>
        <v>0</v>
      </c>
      <c r="BG183" s="170">
        <f t="shared" si="26"/>
        <v>0</v>
      </c>
      <c r="BH183" s="170">
        <f t="shared" si="27"/>
        <v>0</v>
      </c>
      <c r="BI183" s="170">
        <f t="shared" si="28"/>
        <v>0</v>
      </c>
      <c r="BJ183" s="17" t="s">
        <v>88</v>
      </c>
      <c r="BK183" s="171">
        <f t="shared" si="29"/>
        <v>0</v>
      </c>
      <c r="BL183" s="17" t="s">
        <v>312</v>
      </c>
      <c r="BM183" s="169" t="s">
        <v>785</v>
      </c>
    </row>
    <row r="184" spans="2:65" s="1" customFormat="1" ht="16.5" customHeight="1">
      <c r="B184" s="158"/>
      <c r="C184" s="196" t="s">
        <v>299</v>
      </c>
      <c r="D184" s="196" t="s">
        <v>301</v>
      </c>
      <c r="E184" s="197" t="s">
        <v>2698</v>
      </c>
      <c r="F184" s="198" t="s">
        <v>2699</v>
      </c>
      <c r="G184" s="199" t="s">
        <v>400</v>
      </c>
      <c r="H184" s="200">
        <v>2</v>
      </c>
      <c r="I184" s="201"/>
      <c r="J184" s="200">
        <f t="shared" si="20"/>
        <v>0</v>
      </c>
      <c r="K184" s="198" t="s">
        <v>0</v>
      </c>
      <c r="L184" s="202"/>
      <c r="M184" s="203" t="s">
        <v>0</v>
      </c>
      <c r="N184" s="204" t="s">
        <v>39</v>
      </c>
      <c r="O184" s="55"/>
      <c r="P184" s="167">
        <f t="shared" si="21"/>
        <v>0</v>
      </c>
      <c r="Q184" s="167">
        <v>1.1100000000000001E-3</v>
      </c>
      <c r="R184" s="167">
        <f t="shared" si="22"/>
        <v>2.2200000000000002E-3</v>
      </c>
      <c r="S184" s="167">
        <v>0</v>
      </c>
      <c r="T184" s="168">
        <f t="shared" si="23"/>
        <v>0</v>
      </c>
      <c r="AR184" s="169" t="s">
        <v>407</v>
      </c>
      <c r="AT184" s="169" t="s">
        <v>301</v>
      </c>
      <c r="AU184" s="169" t="s">
        <v>88</v>
      </c>
      <c r="AY184" s="17" t="s">
        <v>222</v>
      </c>
      <c r="BE184" s="170">
        <f t="shared" si="24"/>
        <v>0</v>
      </c>
      <c r="BF184" s="170">
        <f t="shared" si="25"/>
        <v>0</v>
      </c>
      <c r="BG184" s="170">
        <f t="shared" si="26"/>
        <v>0</v>
      </c>
      <c r="BH184" s="170">
        <f t="shared" si="27"/>
        <v>0</v>
      </c>
      <c r="BI184" s="170">
        <f t="shared" si="28"/>
        <v>0</v>
      </c>
      <c r="BJ184" s="17" t="s">
        <v>88</v>
      </c>
      <c r="BK184" s="171">
        <f t="shared" si="29"/>
        <v>0</v>
      </c>
      <c r="BL184" s="17" t="s">
        <v>312</v>
      </c>
      <c r="BM184" s="169" t="s">
        <v>800</v>
      </c>
    </row>
    <row r="185" spans="2:65" s="1" customFormat="1" ht="24" customHeight="1">
      <c r="B185" s="158"/>
      <c r="C185" s="159" t="s">
        <v>492</v>
      </c>
      <c r="D185" s="159" t="s">
        <v>224</v>
      </c>
      <c r="E185" s="160" t="s">
        <v>2700</v>
      </c>
      <c r="F185" s="161" t="s">
        <v>2701</v>
      </c>
      <c r="G185" s="162" t="s">
        <v>400</v>
      </c>
      <c r="H185" s="163">
        <v>6</v>
      </c>
      <c r="I185" s="164"/>
      <c r="J185" s="163">
        <f t="shared" si="20"/>
        <v>0</v>
      </c>
      <c r="K185" s="161" t="s">
        <v>0</v>
      </c>
      <c r="L185" s="32"/>
      <c r="M185" s="165" t="s">
        <v>0</v>
      </c>
      <c r="N185" s="166" t="s">
        <v>39</v>
      </c>
      <c r="O185" s="55"/>
      <c r="P185" s="167">
        <f t="shared" si="21"/>
        <v>0</v>
      </c>
      <c r="Q185" s="167">
        <v>1.0000000000000001E-5</v>
      </c>
      <c r="R185" s="167">
        <f t="shared" si="22"/>
        <v>6.0000000000000008E-5</v>
      </c>
      <c r="S185" s="167">
        <v>0</v>
      </c>
      <c r="T185" s="168">
        <f t="shared" si="23"/>
        <v>0</v>
      </c>
      <c r="AR185" s="169" t="s">
        <v>312</v>
      </c>
      <c r="AT185" s="169" t="s">
        <v>224</v>
      </c>
      <c r="AU185" s="169" t="s">
        <v>88</v>
      </c>
      <c r="AY185" s="17" t="s">
        <v>222</v>
      </c>
      <c r="BE185" s="170">
        <f t="shared" si="24"/>
        <v>0</v>
      </c>
      <c r="BF185" s="170">
        <f t="shared" si="25"/>
        <v>0</v>
      </c>
      <c r="BG185" s="170">
        <f t="shared" si="26"/>
        <v>0</v>
      </c>
      <c r="BH185" s="170">
        <f t="shared" si="27"/>
        <v>0</v>
      </c>
      <c r="BI185" s="170">
        <f t="shared" si="28"/>
        <v>0</v>
      </c>
      <c r="BJ185" s="17" t="s">
        <v>88</v>
      </c>
      <c r="BK185" s="171">
        <f t="shared" si="29"/>
        <v>0</v>
      </c>
      <c r="BL185" s="17" t="s">
        <v>312</v>
      </c>
      <c r="BM185" s="169" t="s">
        <v>813</v>
      </c>
    </row>
    <row r="186" spans="2:65" s="1" customFormat="1" ht="24" customHeight="1">
      <c r="B186" s="158"/>
      <c r="C186" s="196" t="s">
        <v>500</v>
      </c>
      <c r="D186" s="196" t="s">
        <v>301</v>
      </c>
      <c r="E186" s="197" t="s">
        <v>2702</v>
      </c>
      <c r="F186" s="198" t="s">
        <v>2703</v>
      </c>
      <c r="G186" s="199" t="s">
        <v>400</v>
      </c>
      <c r="H186" s="200">
        <v>6</v>
      </c>
      <c r="I186" s="201"/>
      <c r="J186" s="200">
        <f t="shared" si="20"/>
        <v>0</v>
      </c>
      <c r="K186" s="198" t="s">
        <v>0</v>
      </c>
      <c r="L186" s="202"/>
      <c r="M186" s="203" t="s">
        <v>0</v>
      </c>
      <c r="N186" s="204" t="s">
        <v>39</v>
      </c>
      <c r="O186" s="55"/>
      <c r="P186" s="167">
        <f t="shared" si="21"/>
        <v>0</v>
      </c>
      <c r="Q186" s="167">
        <v>2.1000000000000001E-4</v>
      </c>
      <c r="R186" s="167">
        <f t="shared" si="22"/>
        <v>1.2600000000000001E-3</v>
      </c>
      <c r="S186" s="167">
        <v>0</v>
      </c>
      <c r="T186" s="168">
        <f t="shared" si="23"/>
        <v>0</v>
      </c>
      <c r="AR186" s="169" t="s">
        <v>407</v>
      </c>
      <c r="AT186" s="169" t="s">
        <v>301</v>
      </c>
      <c r="AU186" s="169" t="s">
        <v>88</v>
      </c>
      <c r="AY186" s="17" t="s">
        <v>222</v>
      </c>
      <c r="BE186" s="170">
        <f t="shared" si="24"/>
        <v>0</v>
      </c>
      <c r="BF186" s="170">
        <f t="shared" si="25"/>
        <v>0</v>
      </c>
      <c r="BG186" s="170">
        <f t="shared" si="26"/>
        <v>0</v>
      </c>
      <c r="BH186" s="170">
        <f t="shared" si="27"/>
        <v>0</v>
      </c>
      <c r="BI186" s="170">
        <f t="shared" si="28"/>
        <v>0</v>
      </c>
      <c r="BJ186" s="17" t="s">
        <v>88</v>
      </c>
      <c r="BK186" s="171">
        <f t="shared" si="29"/>
        <v>0</v>
      </c>
      <c r="BL186" s="17" t="s">
        <v>312</v>
      </c>
      <c r="BM186" s="169" t="s">
        <v>831</v>
      </c>
    </row>
    <row r="187" spans="2:65" s="1" customFormat="1" ht="24" customHeight="1">
      <c r="B187" s="158"/>
      <c r="C187" s="159" t="s">
        <v>505</v>
      </c>
      <c r="D187" s="159" t="s">
        <v>224</v>
      </c>
      <c r="E187" s="160" t="s">
        <v>2704</v>
      </c>
      <c r="F187" s="161" t="s">
        <v>2705</v>
      </c>
      <c r="G187" s="162" t="s">
        <v>2547</v>
      </c>
      <c r="H187" s="163">
        <v>5</v>
      </c>
      <c r="I187" s="164"/>
      <c r="J187" s="163">
        <f t="shared" si="20"/>
        <v>0</v>
      </c>
      <c r="K187" s="161" t="s">
        <v>0</v>
      </c>
      <c r="L187" s="32"/>
      <c r="M187" s="165" t="s">
        <v>0</v>
      </c>
      <c r="N187" s="166" t="s">
        <v>39</v>
      </c>
      <c r="O187" s="55"/>
      <c r="P187" s="167">
        <f t="shared" si="21"/>
        <v>0</v>
      </c>
      <c r="Q187" s="167">
        <v>0</v>
      </c>
      <c r="R187" s="167">
        <f t="shared" si="22"/>
        <v>0</v>
      </c>
      <c r="S187" s="167">
        <v>0</v>
      </c>
      <c r="T187" s="168">
        <f t="shared" si="23"/>
        <v>0</v>
      </c>
      <c r="AR187" s="169" t="s">
        <v>312</v>
      </c>
      <c r="AT187" s="169" t="s">
        <v>224</v>
      </c>
      <c r="AU187" s="169" t="s">
        <v>88</v>
      </c>
      <c r="AY187" s="17" t="s">
        <v>222</v>
      </c>
      <c r="BE187" s="170">
        <f t="shared" si="24"/>
        <v>0</v>
      </c>
      <c r="BF187" s="170">
        <f t="shared" si="25"/>
        <v>0</v>
      </c>
      <c r="BG187" s="170">
        <f t="shared" si="26"/>
        <v>0</v>
      </c>
      <c r="BH187" s="170">
        <f t="shared" si="27"/>
        <v>0</v>
      </c>
      <c r="BI187" s="170">
        <f t="shared" si="28"/>
        <v>0</v>
      </c>
      <c r="BJ187" s="17" t="s">
        <v>88</v>
      </c>
      <c r="BK187" s="171">
        <f t="shared" si="29"/>
        <v>0</v>
      </c>
      <c r="BL187" s="17" t="s">
        <v>312</v>
      </c>
      <c r="BM187" s="169" t="s">
        <v>855</v>
      </c>
    </row>
    <row r="188" spans="2:65" s="1" customFormat="1" ht="48" customHeight="1">
      <c r="B188" s="158"/>
      <c r="C188" s="196" t="s">
        <v>512</v>
      </c>
      <c r="D188" s="196" t="s">
        <v>301</v>
      </c>
      <c r="E188" s="197" t="s">
        <v>2706</v>
      </c>
      <c r="F188" s="198" t="s">
        <v>2707</v>
      </c>
      <c r="G188" s="199" t="s">
        <v>400</v>
      </c>
      <c r="H188" s="200">
        <v>5</v>
      </c>
      <c r="I188" s="201"/>
      <c r="J188" s="200">
        <f t="shared" si="20"/>
        <v>0</v>
      </c>
      <c r="K188" s="198" t="s">
        <v>0</v>
      </c>
      <c r="L188" s="202"/>
      <c r="M188" s="203" t="s">
        <v>0</v>
      </c>
      <c r="N188" s="204" t="s">
        <v>39</v>
      </c>
      <c r="O188" s="55"/>
      <c r="P188" s="167">
        <f t="shared" si="21"/>
        <v>0</v>
      </c>
      <c r="Q188" s="167">
        <v>0</v>
      </c>
      <c r="R188" s="167">
        <f t="shared" si="22"/>
        <v>0</v>
      </c>
      <c r="S188" s="167">
        <v>0</v>
      </c>
      <c r="T188" s="168">
        <f t="shared" si="23"/>
        <v>0</v>
      </c>
      <c r="AR188" s="169" t="s">
        <v>407</v>
      </c>
      <c r="AT188" s="169" t="s">
        <v>301</v>
      </c>
      <c r="AU188" s="169" t="s">
        <v>88</v>
      </c>
      <c r="AY188" s="17" t="s">
        <v>222</v>
      </c>
      <c r="BE188" s="170">
        <f t="shared" si="24"/>
        <v>0</v>
      </c>
      <c r="BF188" s="170">
        <f t="shared" si="25"/>
        <v>0</v>
      </c>
      <c r="BG188" s="170">
        <f t="shared" si="26"/>
        <v>0</v>
      </c>
      <c r="BH188" s="170">
        <f t="shared" si="27"/>
        <v>0</v>
      </c>
      <c r="BI188" s="170">
        <f t="shared" si="28"/>
        <v>0</v>
      </c>
      <c r="BJ188" s="17" t="s">
        <v>88</v>
      </c>
      <c r="BK188" s="171">
        <f t="shared" si="29"/>
        <v>0</v>
      </c>
      <c r="BL188" s="17" t="s">
        <v>312</v>
      </c>
      <c r="BM188" s="169" t="s">
        <v>866</v>
      </c>
    </row>
    <row r="189" spans="2:65" s="1" customFormat="1" ht="16.5" customHeight="1">
      <c r="B189" s="158"/>
      <c r="C189" s="159" t="s">
        <v>518</v>
      </c>
      <c r="D189" s="159" t="s">
        <v>224</v>
      </c>
      <c r="E189" s="160" t="s">
        <v>2708</v>
      </c>
      <c r="F189" s="161" t="s">
        <v>2709</v>
      </c>
      <c r="G189" s="162" t="s">
        <v>400</v>
      </c>
      <c r="H189" s="163">
        <v>1</v>
      </c>
      <c r="I189" s="164"/>
      <c r="J189" s="163">
        <f t="shared" si="20"/>
        <v>0</v>
      </c>
      <c r="K189" s="161" t="s">
        <v>0</v>
      </c>
      <c r="L189" s="32"/>
      <c r="M189" s="165" t="s">
        <v>0</v>
      </c>
      <c r="N189" s="166" t="s">
        <v>39</v>
      </c>
      <c r="O189" s="55"/>
      <c r="P189" s="167">
        <f t="shared" si="21"/>
        <v>0</v>
      </c>
      <c r="Q189" s="167">
        <v>1.8000000000000001E-4</v>
      </c>
      <c r="R189" s="167">
        <f t="shared" si="22"/>
        <v>1.8000000000000001E-4</v>
      </c>
      <c r="S189" s="167">
        <v>0</v>
      </c>
      <c r="T189" s="168">
        <f t="shared" si="23"/>
        <v>0</v>
      </c>
      <c r="AR189" s="169" t="s">
        <v>312</v>
      </c>
      <c r="AT189" s="169" t="s">
        <v>224</v>
      </c>
      <c r="AU189" s="169" t="s">
        <v>88</v>
      </c>
      <c r="AY189" s="17" t="s">
        <v>222</v>
      </c>
      <c r="BE189" s="170">
        <f t="shared" si="24"/>
        <v>0</v>
      </c>
      <c r="BF189" s="170">
        <f t="shared" si="25"/>
        <v>0</v>
      </c>
      <c r="BG189" s="170">
        <f t="shared" si="26"/>
        <v>0</v>
      </c>
      <c r="BH189" s="170">
        <f t="shared" si="27"/>
        <v>0</v>
      </c>
      <c r="BI189" s="170">
        <f t="shared" si="28"/>
        <v>0</v>
      </c>
      <c r="BJ189" s="17" t="s">
        <v>88</v>
      </c>
      <c r="BK189" s="171">
        <f t="shared" si="29"/>
        <v>0</v>
      </c>
      <c r="BL189" s="17" t="s">
        <v>312</v>
      </c>
      <c r="BM189" s="169" t="s">
        <v>883</v>
      </c>
    </row>
    <row r="190" spans="2:65" s="1" customFormat="1" ht="16.5" customHeight="1">
      <c r="B190" s="158"/>
      <c r="C190" s="159" t="s">
        <v>525</v>
      </c>
      <c r="D190" s="159" t="s">
        <v>224</v>
      </c>
      <c r="E190" s="160" t="s">
        <v>2710</v>
      </c>
      <c r="F190" s="161" t="s">
        <v>2711</v>
      </c>
      <c r="G190" s="162" t="s">
        <v>400</v>
      </c>
      <c r="H190" s="163">
        <v>11</v>
      </c>
      <c r="I190" s="164"/>
      <c r="J190" s="163">
        <f t="shared" si="20"/>
        <v>0</v>
      </c>
      <c r="K190" s="161" t="s">
        <v>0</v>
      </c>
      <c r="L190" s="32"/>
      <c r="M190" s="165" t="s">
        <v>0</v>
      </c>
      <c r="N190" s="166" t="s">
        <v>39</v>
      </c>
      <c r="O190" s="55"/>
      <c r="P190" s="167">
        <f t="shared" si="21"/>
        <v>0</v>
      </c>
      <c r="Q190" s="167">
        <v>2.7E-4</v>
      </c>
      <c r="R190" s="167">
        <f t="shared" si="22"/>
        <v>2.97E-3</v>
      </c>
      <c r="S190" s="167">
        <v>0</v>
      </c>
      <c r="T190" s="168">
        <f t="shared" si="23"/>
        <v>0</v>
      </c>
      <c r="AR190" s="169" t="s">
        <v>312</v>
      </c>
      <c r="AT190" s="169" t="s">
        <v>224</v>
      </c>
      <c r="AU190" s="169" t="s">
        <v>88</v>
      </c>
      <c r="AY190" s="17" t="s">
        <v>222</v>
      </c>
      <c r="BE190" s="170">
        <f t="shared" si="24"/>
        <v>0</v>
      </c>
      <c r="BF190" s="170">
        <f t="shared" si="25"/>
        <v>0</v>
      </c>
      <c r="BG190" s="170">
        <f t="shared" si="26"/>
        <v>0</v>
      </c>
      <c r="BH190" s="170">
        <f t="shared" si="27"/>
        <v>0</v>
      </c>
      <c r="BI190" s="170">
        <f t="shared" si="28"/>
        <v>0</v>
      </c>
      <c r="BJ190" s="17" t="s">
        <v>88</v>
      </c>
      <c r="BK190" s="171">
        <f t="shared" si="29"/>
        <v>0</v>
      </c>
      <c r="BL190" s="17" t="s">
        <v>312</v>
      </c>
      <c r="BM190" s="169" t="s">
        <v>891</v>
      </c>
    </row>
    <row r="191" spans="2:65" s="1" customFormat="1" ht="16.5" customHeight="1">
      <c r="B191" s="158"/>
      <c r="C191" s="159" t="s">
        <v>531</v>
      </c>
      <c r="D191" s="159" t="s">
        <v>224</v>
      </c>
      <c r="E191" s="160" t="s">
        <v>2712</v>
      </c>
      <c r="F191" s="161" t="s">
        <v>2713</v>
      </c>
      <c r="G191" s="162" t="s">
        <v>400</v>
      </c>
      <c r="H191" s="163">
        <v>9</v>
      </c>
      <c r="I191" s="164"/>
      <c r="J191" s="163">
        <f t="shared" si="20"/>
        <v>0</v>
      </c>
      <c r="K191" s="161" t="s">
        <v>0</v>
      </c>
      <c r="L191" s="32"/>
      <c r="M191" s="165" t="s">
        <v>0</v>
      </c>
      <c r="N191" s="166" t="s">
        <v>39</v>
      </c>
      <c r="O191" s="55"/>
      <c r="P191" s="167">
        <f t="shared" si="21"/>
        <v>0</v>
      </c>
      <c r="Q191" s="167">
        <v>1.0200000000000001E-3</v>
      </c>
      <c r="R191" s="167">
        <f t="shared" si="22"/>
        <v>9.1800000000000007E-3</v>
      </c>
      <c r="S191" s="167">
        <v>0</v>
      </c>
      <c r="T191" s="168">
        <f t="shared" si="23"/>
        <v>0</v>
      </c>
      <c r="AR191" s="169" t="s">
        <v>312</v>
      </c>
      <c r="AT191" s="169" t="s">
        <v>224</v>
      </c>
      <c r="AU191" s="169" t="s">
        <v>88</v>
      </c>
      <c r="AY191" s="17" t="s">
        <v>222</v>
      </c>
      <c r="BE191" s="170">
        <f t="shared" si="24"/>
        <v>0</v>
      </c>
      <c r="BF191" s="170">
        <f t="shared" si="25"/>
        <v>0</v>
      </c>
      <c r="BG191" s="170">
        <f t="shared" si="26"/>
        <v>0</v>
      </c>
      <c r="BH191" s="170">
        <f t="shared" si="27"/>
        <v>0</v>
      </c>
      <c r="BI191" s="170">
        <f t="shared" si="28"/>
        <v>0</v>
      </c>
      <c r="BJ191" s="17" t="s">
        <v>88</v>
      </c>
      <c r="BK191" s="171">
        <f t="shared" si="29"/>
        <v>0</v>
      </c>
      <c r="BL191" s="17" t="s">
        <v>312</v>
      </c>
      <c r="BM191" s="169" t="s">
        <v>899</v>
      </c>
    </row>
    <row r="192" spans="2:65" s="1" customFormat="1" ht="16.5" customHeight="1">
      <c r="B192" s="158"/>
      <c r="C192" s="196" t="s">
        <v>535</v>
      </c>
      <c r="D192" s="196" t="s">
        <v>301</v>
      </c>
      <c r="E192" s="197" t="s">
        <v>2714</v>
      </c>
      <c r="F192" s="198" t="s">
        <v>2715</v>
      </c>
      <c r="G192" s="199" t="s">
        <v>400</v>
      </c>
      <c r="H192" s="200">
        <v>2</v>
      </c>
      <c r="I192" s="201"/>
      <c r="J192" s="200">
        <f t="shared" si="20"/>
        <v>0</v>
      </c>
      <c r="K192" s="198" t="s">
        <v>0</v>
      </c>
      <c r="L192" s="202"/>
      <c r="M192" s="203" t="s">
        <v>0</v>
      </c>
      <c r="N192" s="204" t="s">
        <v>39</v>
      </c>
      <c r="O192" s="55"/>
      <c r="P192" s="167">
        <f t="shared" si="21"/>
        <v>0</v>
      </c>
      <c r="Q192" s="167">
        <v>0</v>
      </c>
      <c r="R192" s="167">
        <f t="shared" si="22"/>
        <v>0</v>
      </c>
      <c r="S192" s="167">
        <v>0</v>
      </c>
      <c r="T192" s="168">
        <f t="shared" si="23"/>
        <v>0</v>
      </c>
      <c r="AR192" s="169" t="s">
        <v>407</v>
      </c>
      <c r="AT192" s="169" t="s">
        <v>301</v>
      </c>
      <c r="AU192" s="169" t="s">
        <v>88</v>
      </c>
      <c r="AY192" s="17" t="s">
        <v>222</v>
      </c>
      <c r="BE192" s="170">
        <f t="shared" si="24"/>
        <v>0</v>
      </c>
      <c r="BF192" s="170">
        <f t="shared" si="25"/>
        <v>0</v>
      </c>
      <c r="BG192" s="170">
        <f t="shared" si="26"/>
        <v>0</v>
      </c>
      <c r="BH192" s="170">
        <f t="shared" si="27"/>
        <v>0</v>
      </c>
      <c r="BI192" s="170">
        <f t="shared" si="28"/>
        <v>0</v>
      </c>
      <c r="BJ192" s="17" t="s">
        <v>88</v>
      </c>
      <c r="BK192" s="171">
        <f t="shared" si="29"/>
        <v>0</v>
      </c>
      <c r="BL192" s="17" t="s">
        <v>312</v>
      </c>
      <c r="BM192" s="169" t="s">
        <v>908</v>
      </c>
    </row>
    <row r="193" spans="2:65" s="1" customFormat="1" ht="36" customHeight="1">
      <c r="B193" s="158"/>
      <c r="C193" s="159" t="s">
        <v>540</v>
      </c>
      <c r="D193" s="159" t="s">
        <v>224</v>
      </c>
      <c r="E193" s="160" t="s">
        <v>2716</v>
      </c>
      <c r="F193" s="161" t="s">
        <v>2717</v>
      </c>
      <c r="G193" s="162" t="s">
        <v>400</v>
      </c>
      <c r="H193" s="163">
        <v>2</v>
      </c>
      <c r="I193" s="164"/>
      <c r="J193" s="163">
        <f t="shared" si="20"/>
        <v>0</v>
      </c>
      <c r="K193" s="161" t="s">
        <v>0</v>
      </c>
      <c r="L193" s="32"/>
      <c r="M193" s="165" t="s">
        <v>0</v>
      </c>
      <c r="N193" s="166" t="s">
        <v>39</v>
      </c>
      <c r="O193" s="55"/>
      <c r="P193" s="167">
        <f t="shared" si="21"/>
        <v>0</v>
      </c>
      <c r="Q193" s="167">
        <v>1.0000000000000001E-5</v>
      </c>
      <c r="R193" s="167">
        <f t="shared" si="22"/>
        <v>2.0000000000000002E-5</v>
      </c>
      <c r="S193" s="167">
        <v>0</v>
      </c>
      <c r="T193" s="168">
        <f t="shared" si="23"/>
        <v>0</v>
      </c>
      <c r="AR193" s="169" t="s">
        <v>312</v>
      </c>
      <c r="AT193" s="169" t="s">
        <v>224</v>
      </c>
      <c r="AU193" s="169" t="s">
        <v>88</v>
      </c>
      <c r="AY193" s="17" t="s">
        <v>222</v>
      </c>
      <c r="BE193" s="170">
        <f t="shared" si="24"/>
        <v>0</v>
      </c>
      <c r="BF193" s="170">
        <f t="shared" si="25"/>
        <v>0</v>
      </c>
      <c r="BG193" s="170">
        <f t="shared" si="26"/>
        <v>0</v>
      </c>
      <c r="BH193" s="170">
        <f t="shared" si="27"/>
        <v>0</v>
      </c>
      <c r="BI193" s="170">
        <f t="shared" si="28"/>
        <v>0</v>
      </c>
      <c r="BJ193" s="17" t="s">
        <v>88</v>
      </c>
      <c r="BK193" s="171">
        <f t="shared" si="29"/>
        <v>0</v>
      </c>
      <c r="BL193" s="17" t="s">
        <v>312</v>
      </c>
      <c r="BM193" s="169" t="s">
        <v>927</v>
      </c>
    </row>
    <row r="194" spans="2:65" s="1" customFormat="1" ht="16.5" customHeight="1">
      <c r="B194" s="158"/>
      <c r="C194" s="159" t="s">
        <v>545</v>
      </c>
      <c r="D194" s="159" t="s">
        <v>224</v>
      </c>
      <c r="E194" s="160" t="s">
        <v>2718</v>
      </c>
      <c r="F194" s="161" t="s">
        <v>2719</v>
      </c>
      <c r="G194" s="162" t="s">
        <v>400</v>
      </c>
      <c r="H194" s="163">
        <v>4</v>
      </c>
      <c r="I194" s="164"/>
      <c r="J194" s="163">
        <f t="shared" si="20"/>
        <v>0</v>
      </c>
      <c r="K194" s="161" t="s">
        <v>0</v>
      </c>
      <c r="L194" s="32"/>
      <c r="M194" s="165" t="s">
        <v>0</v>
      </c>
      <c r="N194" s="166" t="s">
        <v>39</v>
      </c>
      <c r="O194" s="55"/>
      <c r="P194" s="167">
        <f t="shared" si="21"/>
        <v>0</v>
      </c>
      <c r="Q194" s="167">
        <v>2.4000000000000001E-4</v>
      </c>
      <c r="R194" s="167">
        <f t="shared" si="22"/>
        <v>9.6000000000000002E-4</v>
      </c>
      <c r="S194" s="167">
        <v>0</v>
      </c>
      <c r="T194" s="168">
        <f t="shared" si="23"/>
        <v>0</v>
      </c>
      <c r="AR194" s="169" t="s">
        <v>312</v>
      </c>
      <c r="AT194" s="169" t="s">
        <v>224</v>
      </c>
      <c r="AU194" s="169" t="s">
        <v>88</v>
      </c>
      <c r="AY194" s="17" t="s">
        <v>222</v>
      </c>
      <c r="BE194" s="170">
        <f t="shared" si="24"/>
        <v>0</v>
      </c>
      <c r="BF194" s="170">
        <f t="shared" si="25"/>
        <v>0</v>
      </c>
      <c r="BG194" s="170">
        <f t="shared" si="26"/>
        <v>0</v>
      </c>
      <c r="BH194" s="170">
        <f t="shared" si="27"/>
        <v>0</v>
      </c>
      <c r="BI194" s="170">
        <f t="shared" si="28"/>
        <v>0</v>
      </c>
      <c r="BJ194" s="17" t="s">
        <v>88</v>
      </c>
      <c r="BK194" s="171">
        <f t="shared" si="29"/>
        <v>0</v>
      </c>
      <c r="BL194" s="17" t="s">
        <v>312</v>
      </c>
      <c r="BM194" s="169" t="s">
        <v>942</v>
      </c>
    </row>
    <row r="195" spans="2:65" s="1" customFormat="1" ht="16.5" customHeight="1">
      <c r="B195" s="158"/>
      <c r="C195" s="159" t="s">
        <v>560</v>
      </c>
      <c r="D195" s="159" t="s">
        <v>224</v>
      </c>
      <c r="E195" s="160" t="s">
        <v>2720</v>
      </c>
      <c r="F195" s="161" t="s">
        <v>2721</v>
      </c>
      <c r="G195" s="162" t="s">
        <v>400</v>
      </c>
      <c r="H195" s="163">
        <v>1</v>
      </c>
      <c r="I195" s="164"/>
      <c r="J195" s="163">
        <f t="shared" si="20"/>
        <v>0</v>
      </c>
      <c r="K195" s="161" t="s">
        <v>0</v>
      </c>
      <c r="L195" s="32"/>
      <c r="M195" s="165" t="s">
        <v>0</v>
      </c>
      <c r="N195" s="166" t="s">
        <v>39</v>
      </c>
      <c r="O195" s="55"/>
      <c r="P195" s="167">
        <f t="shared" si="21"/>
        <v>0</v>
      </c>
      <c r="Q195" s="167">
        <v>0</v>
      </c>
      <c r="R195" s="167">
        <f t="shared" si="22"/>
        <v>0</v>
      </c>
      <c r="S195" s="167">
        <v>0</v>
      </c>
      <c r="T195" s="168">
        <f t="shared" si="23"/>
        <v>0</v>
      </c>
      <c r="AR195" s="169" t="s">
        <v>312</v>
      </c>
      <c r="AT195" s="169" t="s">
        <v>224</v>
      </c>
      <c r="AU195" s="169" t="s">
        <v>88</v>
      </c>
      <c r="AY195" s="17" t="s">
        <v>222</v>
      </c>
      <c r="BE195" s="170">
        <f t="shared" si="24"/>
        <v>0</v>
      </c>
      <c r="BF195" s="170">
        <f t="shared" si="25"/>
        <v>0</v>
      </c>
      <c r="BG195" s="170">
        <f t="shared" si="26"/>
        <v>0</v>
      </c>
      <c r="BH195" s="170">
        <f t="shared" si="27"/>
        <v>0</v>
      </c>
      <c r="BI195" s="170">
        <f t="shared" si="28"/>
        <v>0</v>
      </c>
      <c r="BJ195" s="17" t="s">
        <v>88</v>
      </c>
      <c r="BK195" s="171">
        <f t="shared" si="29"/>
        <v>0</v>
      </c>
      <c r="BL195" s="17" t="s">
        <v>312</v>
      </c>
      <c r="BM195" s="169" t="s">
        <v>950</v>
      </c>
    </row>
    <row r="196" spans="2:65" s="1" customFormat="1" ht="24" customHeight="1">
      <c r="B196" s="158"/>
      <c r="C196" s="196" t="s">
        <v>569</v>
      </c>
      <c r="D196" s="196" t="s">
        <v>301</v>
      </c>
      <c r="E196" s="197" t="s">
        <v>2722</v>
      </c>
      <c r="F196" s="198" t="s">
        <v>2723</v>
      </c>
      <c r="G196" s="199" t="s">
        <v>2547</v>
      </c>
      <c r="H196" s="200">
        <v>1</v>
      </c>
      <c r="I196" s="201"/>
      <c r="J196" s="200">
        <f t="shared" si="20"/>
        <v>0</v>
      </c>
      <c r="K196" s="198" t="s">
        <v>0</v>
      </c>
      <c r="L196" s="202"/>
      <c r="M196" s="203" t="s">
        <v>0</v>
      </c>
      <c r="N196" s="204" t="s">
        <v>39</v>
      </c>
      <c r="O196" s="55"/>
      <c r="P196" s="167">
        <f t="shared" si="21"/>
        <v>0</v>
      </c>
      <c r="Q196" s="167">
        <v>2E-3</v>
      </c>
      <c r="R196" s="167">
        <f t="shared" si="22"/>
        <v>2E-3</v>
      </c>
      <c r="S196" s="167">
        <v>0</v>
      </c>
      <c r="T196" s="168">
        <f t="shared" si="23"/>
        <v>0</v>
      </c>
      <c r="AR196" s="169" t="s">
        <v>407</v>
      </c>
      <c r="AT196" s="169" t="s">
        <v>301</v>
      </c>
      <c r="AU196" s="169" t="s">
        <v>88</v>
      </c>
      <c r="AY196" s="17" t="s">
        <v>222</v>
      </c>
      <c r="BE196" s="170">
        <f t="shared" si="24"/>
        <v>0</v>
      </c>
      <c r="BF196" s="170">
        <f t="shared" si="25"/>
        <v>0</v>
      </c>
      <c r="BG196" s="170">
        <f t="shared" si="26"/>
        <v>0</v>
      </c>
      <c r="BH196" s="170">
        <f t="shared" si="27"/>
        <v>0</v>
      </c>
      <c r="BI196" s="170">
        <f t="shared" si="28"/>
        <v>0</v>
      </c>
      <c r="BJ196" s="17" t="s">
        <v>88</v>
      </c>
      <c r="BK196" s="171">
        <f t="shared" si="29"/>
        <v>0</v>
      </c>
      <c r="BL196" s="17" t="s">
        <v>312</v>
      </c>
      <c r="BM196" s="169" t="s">
        <v>958</v>
      </c>
    </row>
    <row r="197" spans="2:65" s="1" customFormat="1" ht="24" customHeight="1">
      <c r="B197" s="158"/>
      <c r="C197" s="159" t="s">
        <v>573</v>
      </c>
      <c r="D197" s="159" t="s">
        <v>224</v>
      </c>
      <c r="E197" s="160" t="s">
        <v>2724</v>
      </c>
      <c r="F197" s="161" t="s">
        <v>2725</v>
      </c>
      <c r="G197" s="162" t="s">
        <v>287</v>
      </c>
      <c r="H197" s="163">
        <v>1.4E-2</v>
      </c>
      <c r="I197" s="164"/>
      <c r="J197" s="163">
        <f t="shared" si="20"/>
        <v>0</v>
      </c>
      <c r="K197" s="161" t="s">
        <v>0</v>
      </c>
      <c r="L197" s="32"/>
      <c r="M197" s="165" t="s">
        <v>0</v>
      </c>
      <c r="N197" s="166" t="s">
        <v>39</v>
      </c>
      <c r="O197" s="55"/>
      <c r="P197" s="167">
        <f t="shared" si="21"/>
        <v>0</v>
      </c>
      <c r="Q197" s="167">
        <v>0</v>
      </c>
      <c r="R197" s="167">
        <f t="shared" si="22"/>
        <v>0</v>
      </c>
      <c r="S197" s="167">
        <v>0</v>
      </c>
      <c r="T197" s="168">
        <f t="shared" si="23"/>
        <v>0</v>
      </c>
      <c r="AR197" s="169" t="s">
        <v>312</v>
      </c>
      <c r="AT197" s="169" t="s">
        <v>224</v>
      </c>
      <c r="AU197" s="169" t="s">
        <v>88</v>
      </c>
      <c r="AY197" s="17" t="s">
        <v>222</v>
      </c>
      <c r="BE197" s="170">
        <f t="shared" si="24"/>
        <v>0</v>
      </c>
      <c r="BF197" s="170">
        <f t="shared" si="25"/>
        <v>0</v>
      </c>
      <c r="BG197" s="170">
        <f t="shared" si="26"/>
        <v>0</v>
      </c>
      <c r="BH197" s="170">
        <f t="shared" si="27"/>
        <v>0</v>
      </c>
      <c r="BI197" s="170">
        <f t="shared" si="28"/>
        <v>0</v>
      </c>
      <c r="BJ197" s="17" t="s">
        <v>88</v>
      </c>
      <c r="BK197" s="171">
        <f t="shared" si="29"/>
        <v>0</v>
      </c>
      <c r="BL197" s="17" t="s">
        <v>312</v>
      </c>
      <c r="BM197" s="169" t="s">
        <v>967</v>
      </c>
    </row>
    <row r="198" spans="2:65" s="1" customFormat="1" ht="16.5" customHeight="1">
      <c r="B198" s="158"/>
      <c r="C198" s="159" t="s">
        <v>578</v>
      </c>
      <c r="D198" s="159" t="s">
        <v>224</v>
      </c>
      <c r="E198" s="160" t="s">
        <v>2726</v>
      </c>
      <c r="F198" s="161" t="s">
        <v>2727</v>
      </c>
      <c r="G198" s="162" t="s">
        <v>1361</v>
      </c>
      <c r="H198" s="164"/>
      <c r="I198" s="164"/>
      <c r="J198" s="163">
        <f t="shared" si="20"/>
        <v>0</v>
      </c>
      <c r="K198" s="161" t="s">
        <v>0</v>
      </c>
      <c r="L198" s="32"/>
      <c r="M198" s="165" t="s">
        <v>0</v>
      </c>
      <c r="N198" s="166" t="s">
        <v>39</v>
      </c>
      <c r="O198" s="55"/>
      <c r="P198" s="167">
        <f t="shared" si="21"/>
        <v>0</v>
      </c>
      <c r="Q198" s="167">
        <v>0</v>
      </c>
      <c r="R198" s="167">
        <f t="shared" si="22"/>
        <v>0</v>
      </c>
      <c r="S198" s="167">
        <v>0</v>
      </c>
      <c r="T198" s="168">
        <f t="shared" si="23"/>
        <v>0</v>
      </c>
      <c r="AR198" s="169" t="s">
        <v>312</v>
      </c>
      <c r="AT198" s="169" t="s">
        <v>224</v>
      </c>
      <c r="AU198" s="169" t="s">
        <v>88</v>
      </c>
      <c r="AY198" s="17" t="s">
        <v>222</v>
      </c>
      <c r="BE198" s="170">
        <f t="shared" si="24"/>
        <v>0</v>
      </c>
      <c r="BF198" s="170">
        <f t="shared" si="25"/>
        <v>0</v>
      </c>
      <c r="BG198" s="170">
        <f t="shared" si="26"/>
        <v>0</v>
      </c>
      <c r="BH198" s="170">
        <f t="shared" si="27"/>
        <v>0</v>
      </c>
      <c r="BI198" s="170">
        <f t="shared" si="28"/>
        <v>0</v>
      </c>
      <c r="BJ198" s="17" t="s">
        <v>88</v>
      </c>
      <c r="BK198" s="171">
        <f t="shared" si="29"/>
        <v>0</v>
      </c>
      <c r="BL198" s="17" t="s">
        <v>312</v>
      </c>
      <c r="BM198" s="169" t="s">
        <v>977</v>
      </c>
    </row>
    <row r="199" spans="2:65" s="11" customFormat="1" ht="22.9" customHeight="1">
      <c r="B199" s="145"/>
      <c r="D199" s="146" t="s">
        <v>72</v>
      </c>
      <c r="E199" s="156" t="s">
        <v>2728</v>
      </c>
      <c r="F199" s="156" t="s">
        <v>2729</v>
      </c>
      <c r="I199" s="148"/>
      <c r="J199" s="157">
        <f>BK199</f>
        <v>0</v>
      </c>
      <c r="L199" s="145"/>
      <c r="M199" s="150"/>
      <c r="N199" s="151"/>
      <c r="O199" s="151"/>
      <c r="P199" s="152">
        <f>SUM(P200:P210)</f>
        <v>0</v>
      </c>
      <c r="Q199" s="151"/>
      <c r="R199" s="152">
        <f>SUM(R200:R210)</f>
        <v>0.15975999999999999</v>
      </c>
      <c r="S199" s="151"/>
      <c r="T199" s="153">
        <f>SUM(T200:T210)</f>
        <v>0</v>
      </c>
      <c r="AR199" s="146" t="s">
        <v>88</v>
      </c>
      <c r="AT199" s="154" t="s">
        <v>72</v>
      </c>
      <c r="AU199" s="154" t="s">
        <v>81</v>
      </c>
      <c r="AY199" s="146" t="s">
        <v>222</v>
      </c>
      <c r="BK199" s="155">
        <f>SUM(BK200:BK210)</f>
        <v>0</v>
      </c>
    </row>
    <row r="200" spans="2:65" s="1" customFormat="1" ht="24" customHeight="1">
      <c r="B200" s="158"/>
      <c r="C200" s="159" t="s">
        <v>584</v>
      </c>
      <c r="D200" s="159" t="s">
        <v>224</v>
      </c>
      <c r="E200" s="160" t="s">
        <v>2730</v>
      </c>
      <c r="F200" s="161" t="s">
        <v>2731</v>
      </c>
      <c r="G200" s="162" t="s">
        <v>400</v>
      </c>
      <c r="H200" s="163">
        <v>3</v>
      </c>
      <c r="I200" s="164"/>
      <c r="J200" s="163">
        <f t="shared" ref="J200:J210" si="30">ROUND(I200*H200,3)</f>
        <v>0</v>
      </c>
      <c r="K200" s="161" t="s">
        <v>0</v>
      </c>
      <c r="L200" s="32"/>
      <c r="M200" s="165" t="s">
        <v>0</v>
      </c>
      <c r="N200" s="166" t="s">
        <v>39</v>
      </c>
      <c r="O200" s="55"/>
      <c r="P200" s="167">
        <f t="shared" ref="P200:P210" si="31">O200*H200</f>
        <v>0</v>
      </c>
      <c r="Q200" s="167">
        <v>8.0000000000000007E-5</v>
      </c>
      <c r="R200" s="167">
        <f t="shared" ref="R200:R210" si="32">Q200*H200</f>
        <v>2.4000000000000003E-4</v>
      </c>
      <c r="S200" s="167">
        <v>0</v>
      </c>
      <c r="T200" s="168">
        <f t="shared" ref="T200:T210" si="33">S200*H200</f>
        <v>0</v>
      </c>
      <c r="AR200" s="169" t="s">
        <v>312</v>
      </c>
      <c r="AT200" s="169" t="s">
        <v>224</v>
      </c>
      <c r="AU200" s="169" t="s">
        <v>88</v>
      </c>
      <c r="AY200" s="17" t="s">
        <v>222</v>
      </c>
      <c r="BE200" s="170">
        <f t="shared" ref="BE200:BE210" si="34">IF(N200="základná",J200,0)</f>
        <v>0</v>
      </c>
      <c r="BF200" s="170">
        <f t="shared" ref="BF200:BF210" si="35">IF(N200="znížená",J200,0)</f>
        <v>0</v>
      </c>
      <c r="BG200" s="170">
        <f t="shared" ref="BG200:BG210" si="36">IF(N200="zákl. prenesená",J200,0)</f>
        <v>0</v>
      </c>
      <c r="BH200" s="170">
        <f t="shared" ref="BH200:BH210" si="37">IF(N200="zníž. prenesená",J200,0)</f>
        <v>0</v>
      </c>
      <c r="BI200" s="170">
        <f t="shared" ref="BI200:BI210" si="38">IF(N200="nulová",J200,0)</f>
        <v>0</v>
      </c>
      <c r="BJ200" s="17" t="s">
        <v>88</v>
      </c>
      <c r="BK200" s="171">
        <f t="shared" ref="BK200:BK210" si="39">ROUND(I200*H200,3)</f>
        <v>0</v>
      </c>
      <c r="BL200" s="17" t="s">
        <v>312</v>
      </c>
      <c r="BM200" s="169" t="s">
        <v>987</v>
      </c>
    </row>
    <row r="201" spans="2:65" s="1" customFormat="1" ht="24" customHeight="1">
      <c r="B201" s="158"/>
      <c r="C201" s="159" t="s">
        <v>589</v>
      </c>
      <c r="D201" s="159" t="s">
        <v>224</v>
      </c>
      <c r="E201" s="160" t="s">
        <v>2732</v>
      </c>
      <c r="F201" s="161" t="s">
        <v>2733</v>
      </c>
      <c r="G201" s="162" t="s">
        <v>400</v>
      </c>
      <c r="H201" s="163">
        <v>1</v>
      </c>
      <c r="I201" s="164"/>
      <c r="J201" s="163">
        <f t="shared" si="30"/>
        <v>0</v>
      </c>
      <c r="K201" s="161" t="s">
        <v>0</v>
      </c>
      <c r="L201" s="32"/>
      <c r="M201" s="165" t="s">
        <v>0</v>
      </c>
      <c r="N201" s="166" t="s">
        <v>39</v>
      </c>
      <c r="O201" s="55"/>
      <c r="P201" s="167">
        <f t="shared" si="31"/>
        <v>0</v>
      </c>
      <c r="Q201" s="167">
        <v>2.0000000000000002E-5</v>
      </c>
      <c r="R201" s="167">
        <f t="shared" si="32"/>
        <v>2.0000000000000002E-5</v>
      </c>
      <c r="S201" s="167">
        <v>0</v>
      </c>
      <c r="T201" s="168">
        <f t="shared" si="33"/>
        <v>0</v>
      </c>
      <c r="AR201" s="169" t="s">
        <v>312</v>
      </c>
      <c r="AT201" s="169" t="s">
        <v>224</v>
      </c>
      <c r="AU201" s="169" t="s">
        <v>88</v>
      </c>
      <c r="AY201" s="17" t="s">
        <v>222</v>
      </c>
      <c r="BE201" s="170">
        <f t="shared" si="34"/>
        <v>0</v>
      </c>
      <c r="BF201" s="170">
        <f t="shared" si="35"/>
        <v>0</v>
      </c>
      <c r="BG201" s="170">
        <f t="shared" si="36"/>
        <v>0</v>
      </c>
      <c r="BH201" s="170">
        <f t="shared" si="37"/>
        <v>0</v>
      </c>
      <c r="BI201" s="170">
        <f t="shared" si="38"/>
        <v>0</v>
      </c>
      <c r="BJ201" s="17" t="s">
        <v>88</v>
      </c>
      <c r="BK201" s="171">
        <f t="shared" si="39"/>
        <v>0</v>
      </c>
      <c r="BL201" s="17" t="s">
        <v>312</v>
      </c>
      <c r="BM201" s="169" t="s">
        <v>1009</v>
      </c>
    </row>
    <row r="202" spans="2:65" s="1" customFormat="1" ht="24" customHeight="1">
      <c r="B202" s="158"/>
      <c r="C202" s="159" t="s">
        <v>594</v>
      </c>
      <c r="D202" s="159" t="s">
        <v>224</v>
      </c>
      <c r="E202" s="160" t="s">
        <v>2734</v>
      </c>
      <c r="F202" s="161" t="s">
        <v>2735</v>
      </c>
      <c r="G202" s="162" t="s">
        <v>400</v>
      </c>
      <c r="H202" s="163">
        <v>3</v>
      </c>
      <c r="I202" s="164"/>
      <c r="J202" s="163">
        <f t="shared" si="30"/>
        <v>0</v>
      </c>
      <c r="K202" s="161" t="s">
        <v>0</v>
      </c>
      <c r="L202" s="32"/>
      <c r="M202" s="165" t="s">
        <v>0</v>
      </c>
      <c r="N202" s="166" t="s">
        <v>39</v>
      </c>
      <c r="O202" s="55"/>
      <c r="P202" s="167">
        <f t="shared" si="31"/>
        <v>0</v>
      </c>
      <c r="Q202" s="167">
        <v>2.0000000000000002E-5</v>
      </c>
      <c r="R202" s="167">
        <f t="shared" si="32"/>
        <v>6.0000000000000008E-5</v>
      </c>
      <c r="S202" s="167">
        <v>0</v>
      </c>
      <c r="T202" s="168">
        <f t="shared" si="33"/>
        <v>0</v>
      </c>
      <c r="AR202" s="169" t="s">
        <v>312</v>
      </c>
      <c r="AT202" s="169" t="s">
        <v>224</v>
      </c>
      <c r="AU202" s="169" t="s">
        <v>88</v>
      </c>
      <c r="AY202" s="17" t="s">
        <v>222</v>
      </c>
      <c r="BE202" s="170">
        <f t="shared" si="34"/>
        <v>0</v>
      </c>
      <c r="BF202" s="170">
        <f t="shared" si="35"/>
        <v>0</v>
      </c>
      <c r="BG202" s="170">
        <f t="shared" si="36"/>
        <v>0</v>
      </c>
      <c r="BH202" s="170">
        <f t="shared" si="37"/>
        <v>0</v>
      </c>
      <c r="BI202" s="170">
        <f t="shared" si="38"/>
        <v>0</v>
      </c>
      <c r="BJ202" s="17" t="s">
        <v>88</v>
      </c>
      <c r="BK202" s="171">
        <f t="shared" si="39"/>
        <v>0</v>
      </c>
      <c r="BL202" s="17" t="s">
        <v>312</v>
      </c>
      <c r="BM202" s="169" t="s">
        <v>1020</v>
      </c>
    </row>
    <row r="203" spans="2:65" s="1" customFormat="1" ht="24" customHeight="1">
      <c r="B203" s="158"/>
      <c r="C203" s="159" t="s">
        <v>600</v>
      </c>
      <c r="D203" s="159" t="s">
        <v>224</v>
      </c>
      <c r="E203" s="160" t="s">
        <v>2736</v>
      </c>
      <c r="F203" s="161" t="s">
        <v>2737</v>
      </c>
      <c r="G203" s="162" t="s">
        <v>400</v>
      </c>
      <c r="H203" s="163">
        <v>1</v>
      </c>
      <c r="I203" s="164"/>
      <c r="J203" s="163">
        <f t="shared" si="30"/>
        <v>0</v>
      </c>
      <c r="K203" s="161" t="s">
        <v>0</v>
      </c>
      <c r="L203" s="32"/>
      <c r="M203" s="165" t="s">
        <v>0</v>
      </c>
      <c r="N203" s="166" t="s">
        <v>39</v>
      </c>
      <c r="O203" s="55"/>
      <c r="P203" s="167">
        <f t="shared" si="31"/>
        <v>0</v>
      </c>
      <c r="Q203" s="167">
        <v>2.0000000000000002E-5</v>
      </c>
      <c r="R203" s="167">
        <f t="shared" si="32"/>
        <v>2.0000000000000002E-5</v>
      </c>
      <c r="S203" s="167">
        <v>0</v>
      </c>
      <c r="T203" s="168">
        <f t="shared" si="33"/>
        <v>0</v>
      </c>
      <c r="AR203" s="169" t="s">
        <v>312</v>
      </c>
      <c r="AT203" s="169" t="s">
        <v>224</v>
      </c>
      <c r="AU203" s="169" t="s">
        <v>88</v>
      </c>
      <c r="AY203" s="17" t="s">
        <v>222</v>
      </c>
      <c r="BE203" s="170">
        <f t="shared" si="34"/>
        <v>0</v>
      </c>
      <c r="BF203" s="170">
        <f t="shared" si="35"/>
        <v>0</v>
      </c>
      <c r="BG203" s="170">
        <f t="shared" si="36"/>
        <v>0</v>
      </c>
      <c r="BH203" s="170">
        <f t="shared" si="37"/>
        <v>0</v>
      </c>
      <c r="BI203" s="170">
        <f t="shared" si="38"/>
        <v>0</v>
      </c>
      <c r="BJ203" s="17" t="s">
        <v>88</v>
      </c>
      <c r="BK203" s="171">
        <f t="shared" si="39"/>
        <v>0</v>
      </c>
      <c r="BL203" s="17" t="s">
        <v>312</v>
      </c>
      <c r="BM203" s="169" t="s">
        <v>1029</v>
      </c>
    </row>
    <row r="204" spans="2:65" s="1" customFormat="1" ht="36" customHeight="1">
      <c r="B204" s="158"/>
      <c r="C204" s="196" t="s">
        <v>605</v>
      </c>
      <c r="D204" s="196" t="s">
        <v>301</v>
      </c>
      <c r="E204" s="197" t="s">
        <v>2738</v>
      </c>
      <c r="F204" s="198" t="s">
        <v>2739</v>
      </c>
      <c r="G204" s="199" t="s">
        <v>400</v>
      </c>
      <c r="H204" s="200">
        <v>1</v>
      </c>
      <c r="I204" s="201"/>
      <c r="J204" s="200">
        <f t="shared" si="30"/>
        <v>0</v>
      </c>
      <c r="K204" s="198" t="s">
        <v>0</v>
      </c>
      <c r="L204" s="202"/>
      <c r="M204" s="203" t="s">
        <v>0</v>
      </c>
      <c r="N204" s="204" t="s">
        <v>39</v>
      </c>
      <c r="O204" s="55"/>
      <c r="P204" s="167">
        <f t="shared" si="31"/>
        <v>0</v>
      </c>
      <c r="Q204" s="167">
        <v>7.9600000000000001E-3</v>
      </c>
      <c r="R204" s="167">
        <f t="shared" si="32"/>
        <v>7.9600000000000001E-3</v>
      </c>
      <c r="S204" s="167">
        <v>0</v>
      </c>
      <c r="T204" s="168">
        <f t="shared" si="33"/>
        <v>0</v>
      </c>
      <c r="AR204" s="169" t="s">
        <v>407</v>
      </c>
      <c r="AT204" s="169" t="s">
        <v>301</v>
      </c>
      <c r="AU204" s="169" t="s">
        <v>88</v>
      </c>
      <c r="AY204" s="17" t="s">
        <v>222</v>
      </c>
      <c r="BE204" s="170">
        <f t="shared" si="34"/>
        <v>0</v>
      </c>
      <c r="BF204" s="170">
        <f t="shared" si="35"/>
        <v>0</v>
      </c>
      <c r="BG204" s="170">
        <f t="shared" si="36"/>
        <v>0</v>
      </c>
      <c r="BH204" s="170">
        <f t="shared" si="37"/>
        <v>0</v>
      </c>
      <c r="BI204" s="170">
        <f t="shared" si="38"/>
        <v>0</v>
      </c>
      <c r="BJ204" s="17" t="s">
        <v>88</v>
      </c>
      <c r="BK204" s="171">
        <f t="shared" si="39"/>
        <v>0</v>
      </c>
      <c r="BL204" s="17" t="s">
        <v>312</v>
      </c>
      <c r="BM204" s="169" t="s">
        <v>1037</v>
      </c>
    </row>
    <row r="205" spans="2:65" s="1" customFormat="1" ht="36" customHeight="1">
      <c r="B205" s="158"/>
      <c r="C205" s="196" t="s">
        <v>609</v>
      </c>
      <c r="D205" s="196" t="s">
        <v>301</v>
      </c>
      <c r="E205" s="197" t="s">
        <v>2740</v>
      </c>
      <c r="F205" s="198" t="s">
        <v>2741</v>
      </c>
      <c r="G205" s="199" t="s">
        <v>400</v>
      </c>
      <c r="H205" s="200">
        <v>2</v>
      </c>
      <c r="I205" s="201"/>
      <c r="J205" s="200">
        <f t="shared" si="30"/>
        <v>0</v>
      </c>
      <c r="K205" s="198" t="s">
        <v>0</v>
      </c>
      <c r="L205" s="202"/>
      <c r="M205" s="203" t="s">
        <v>0</v>
      </c>
      <c r="N205" s="204" t="s">
        <v>39</v>
      </c>
      <c r="O205" s="55"/>
      <c r="P205" s="167">
        <f t="shared" si="31"/>
        <v>0</v>
      </c>
      <c r="Q205" s="167">
        <v>3.1539999999999999E-2</v>
      </c>
      <c r="R205" s="167">
        <f t="shared" si="32"/>
        <v>6.3079999999999997E-2</v>
      </c>
      <c r="S205" s="167">
        <v>0</v>
      </c>
      <c r="T205" s="168">
        <f t="shared" si="33"/>
        <v>0</v>
      </c>
      <c r="AR205" s="169" t="s">
        <v>407</v>
      </c>
      <c r="AT205" s="169" t="s">
        <v>301</v>
      </c>
      <c r="AU205" s="169" t="s">
        <v>88</v>
      </c>
      <c r="AY205" s="17" t="s">
        <v>222</v>
      </c>
      <c r="BE205" s="170">
        <f t="shared" si="34"/>
        <v>0</v>
      </c>
      <c r="BF205" s="170">
        <f t="shared" si="35"/>
        <v>0</v>
      </c>
      <c r="BG205" s="170">
        <f t="shared" si="36"/>
        <v>0</v>
      </c>
      <c r="BH205" s="170">
        <f t="shared" si="37"/>
        <v>0</v>
      </c>
      <c r="BI205" s="170">
        <f t="shared" si="38"/>
        <v>0</v>
      </c>
      <c r="BJ205" s="17" t="s">
        <v>88</v>
      </c>
      <c r="BK205" s="171">
        <f t="shared" si="39"/>
        <v>0</v>
      </c>
      <c r="BL205" s="17" t="s">
        <v>312</v>
      </c>
      <c r="BM205" s="169" t="s">
        <v>1045</v>
      </c>
    </row>
    <row r="206" spans="2:65" s="1" customFormat="1" ht="36" customHeight="1">
      <c r="B206" s="158"/>
      <c r="C206" s="196" t="s">
        <v>615</v>
      </c>
      <c r="D206" s="196" t="s">
        <v>301</v>
      </c>
      <c r="E206" s="197" t="s">
        <v>2742</v>
      </c>
      <c r="F206" s="198" t="s">
        <v>2743</v>
      </c>
      <c r="G206" s="199" t="s">
        <v>400</v>
      </c>
      <c r="H206" s="200">
        <v>1</v>
      </c>
      <c r="I206" s="201"/>
      <c r="J206" s="200">
        <f t="shared" si="30"/>
        <v>0</v>
      </c>
      <c r="K206" s="198" t="s">
        <v>0</v>
      </c>
      <c r="L206" s="202"/>
      <c r="M206" s="203" t="s">
        <v>0</v>
      </c>
      <c r="N206" s="204" t="s">
        <v>39</v>
      </c>
      <c r="O206" s="55"/>
      <c r="P206" s="167">
        <f t="shared" si="31"/>
        <v>0</v>
      </c>
      <c r="Q206" s="167">
        <v>3.7839999999999999E-2</v>
      </c>
      <c r="R206" s="167">
        <f t="shared" si="32"/>
        <v>3.7839999999999999E-2</v>
      </c>
      <c r="S206" s="167">
        <v>0</v>
      </c>
      <c r="T206" s="168">
        <f t="shared" si="33"/>
        <v>0</v>
      </c>
      <c r="AR206" s="169" t="s">
        <v>407</v>
      </c>
      <c r="AT206" s="169" t="s">
        <v>301</v>
      </c>
      <c r="AU206" s="169" t="s">
        <v>88</v>
      </c>
      <c r="AY206" s="17" t="s">
        <v>222</v>
      </c>
      <c r="BE206" s="170">
        <f t="shared" si="34"/>
        <v>0</v>
      </c>
      <c r="BF206" s="170">
        <f t="shared" si="35"/>
        <v>0</v>
      </c>
      <c r="BG206" s="170">
        <f t="shared" si="36"/>
        <v>0</v>
      </c>
      <c r="BH206" s="170">
        <f t="shared" si="37"/>
        <v>0</v>
      </c>
      <c r="BI206" s="170">
        <f t="shared" si="38"/>
        <v>0</v>
      </c>
      <c r="BJ206" s="17" t="s">
        <v>88</v>
      </c>
      <c r="BK206" s="171">
        <f t="shared" si="39"/>
        <v>0</v>
      </c>
      <c r="BL206" s="17" t="s">
        <v>312</v>
      </c>
      <c r="BM206" s="169" t="s">
        <v>1054</v>
      </c>
    </row>
    <row r="207" spans="2:65" s="1" customFormat="1" ht="36" customHeight="1">
      <c r="B207" s="158"/>
      <c r="C207" s="196" t="s">
        <v>621</v>
      </c>
      <c r="D207" s="196" t="s">
        <v>301</v>
      </c>
      <c r="E207" s="197" t="s">
        <v>2744</v>
      </c>
      <c r="F207" s="198" t="s">
        <v>2745</v>
      </c>
      <c r="G207" s="199" t="s">
        <v>400</v>
      </c>
      <c r="H207" s="200">
        <v>1</v>
      </c>
      <c r="I207" s="201"/>
      <c r="J207" s="200">
        <f t="shared" si="30"/>
        <v>0</v>
      </c>
      <c r="K207" s="198" t="s">
        <v>0</v>
      </c>
      <c r="L207" s="202"/>
      <c r="M207" s="203" t="s">
        <v>0</v>
      </c>
      <c r="N207" s="204" t="s">
        <v>39</v>
      </c>
      <c r="O207" s="55"/>
      <c r="P207" s="167">
        <f t="shared" si="31"/>
        <v>0</v>
      </c>
      <c r="Q207" s="167">
        <v>5.0459999999999998E-2</v>
      </c>
      <c r="R207" s="167">
        <f t="shared" si="32"/>
        <v>5.0459999999999998E-2</v>
      </c>
      <c r="S207" s="167">
        <v>0</v>
      </c>
      <c r="T207" s="168">
        <f t="shared" si="33"/>
        <v>0</v>
      </c>
      <c r="AR207" s="169" t="s">
        <v>407</v>
      </c>
      <c r="AT207" s="169" t="s">
        <v>301</v>
      </c>
      <c r="AU207" s="169" t="s">
        <v>88</v>
      </c>
      <c r="AY207" s="17" t="s">
        <v>222</v>
      </c>
      <c r="BE207" s="170">
        <f t="shared" si="34"/>
        <v>0</v>
      </c>
      <c r="BF207" s="170">
        <f t="shared" si="35"/>
        <v>0</v>
      </c>
      <c r="BG207" s="170">
        <f t="shared" si="36"/>
        <v>0</v>
      </c>
      <c r="BH207" s="170">
        <f t="shared" si="37"/>
        <v>0</v>
      </c>
      <c r="BI207" s="170">
        <f t="shared" si="38"/>
        <v>0</v>
      </c>
      <c r="BJ207" s="17" t="s">
        <v>88</v>
      </c>
      <c r="BK207" s="171">
        <f t="shared" si="39"/>
        <v>0</v>
      </c>
      <c r="BL207" s="17" t="s">
        <v>312</v>
      </c>
      <c r="BM207" s="169" t="s">
        <v>1065</v>
      </c>
    </row>
    <row r="208" spans="2:65" s="1" customFormat="1" ht="24" customHeight="1">
      <c r="B208" s="158"/>
      <c r="C208" s="159" t="s">
        <v>637</v>
      </c>
      <c r="D208" s="159" t="s">
        <v>224</v>
      </c>
      <c r="E208" s="160" t="s">
        <v>2746</v>
      </c>
      <c r="F208" s="161" t="s">
        <v>2747</v>
      </c>
      <c r="G208" s="162" t="s">
        <v>400</v>
      </c>
      <c r="H208" s="163">
        <v>8</v>
      </c>
      <c r="I208" s="164"/>
      <c r="J208" s="163">
        <f t="shared" si="30"/>
        <v>0</v>
      </c>
      <c r="K208" s="161" t="s">
        <v>0</v>
      </c>
      <c r="L208" s="32"/>
      <c r="M208" s="165" t="s">
        <v>0</v>
      </c>
      <c r="N208" s="166" t="s">
        <v>39</v>
      </c>
      <c r="O208" s="55"/>
      <c r="P208" s="167">
        <f t="shared" si="31"/>
        <v>0</v>
      </c>
      <c r="Q208" s="167">
        <v>1.0000000000000001E-5</v>
      </c>
      <c r="R208" s="167">
        <f t="shared" si="32"/>
        <v>8.0000000000000007E-5</v>
      </c>
      <c r="S208" s="167">
        <v>0</v>
      </c>
      <c r="T208" s="168">
        <f t="shared" si="33"/>
        <v>0</v>
      </c>
      <c r="AR208" s="169" t="s">
        <v>312</v>
      </c>
      <c r="AT208" s="169" t="s">
        <v>224</v>
      </c>
      <c r="AU208" s="169" t="s">
        <v>88</v>
      </c>
      <c r="AY208" s="17" t="s">
        <v>222</v>
      </c>
      <c r="BE208" s="170">
        <f t="shared" si="34"/>
        <v>0</v>
      </c>
      <c r="BF208" s="170">
        <f t="shared" si="35"/>
        <v>0</v>
      </c>
      <c r="BG208" s="170">
        <f t="shared" si="36"/>
        <v>0</v>
      </c>
      <c r="BH208" s="170">
        <f t="shared" si="37"/>
        <v>0</v>
      </c>
      <c r="BI208" s="170">
        <f t="shared" si="38"/>
        <v>0</v>
      </c>
      <c r="BJ208" s="17" t="s">
        <v>88</v>
      </c>
      <c r="BK208" s="171">
        <f t="shared" si="39"/>
        <v>0</v>
      </c>
      <c r="BL208" s="17" t="s">
        <v>312</v>
      </c>
      <c r="BM208" s="169" t="s">
        <v>1073</v>
      </c>
    </row>
    <row r="209" spans="2:65" s="1" customFormat="1" ht="24" customHeight="1">
      <c r="B209" s="158"/>
      <c r="C209" s="159" t="s">
        <v>642</v>
      </c>
      <c r="D209" s="159" t="s">
        <v>224</v>
      </c>
      <c r="E209" s="160" t="s">
        <v>2748</v>
      </c>
      <c r="F209" s="161" t="s">
        <v>2749</v>
      </c>
      <c r="G209" s="162" t="s">
        <v>287</v>
      </c>
      <c r="H209" s="163">
        <v>7.4999999999999997E-2</v>
      </c>
      <c r="I209" s="164"/>
      <c r="J209" s="163">
        <f t="shared" si="30"/>
        <v>0</v>
      </c>
      <c r="K209" s="161" t="s">
        <v>0</v>
      </c>
      <c r="L209" s="32"/>
      <c r="M209" s="165" t="s">
        <v>0</v>
      </c>
      <c r="N209" s="166" t="s">
        <v>39</v>
      </c>
      <c r="O209" s="55"/>
      <c r="P209" s="167">
        <f t="shared" si="31"/>
        <v>0</v>
      </c>
      <c r="Q209" s="167">
        <v>0</v>
      </c>
      <c r="R209" s="167">
        <f t="shared" si="32"/>
        <v>0</v>
      </c>
      <c r="S209" s="167">
        <v>0</v>
      </c>
      <c r="T209" s="168">
        <f t="shared" si="33"/>
        <v>0</v>
      </c>
      <c r="AR209" s="169" t="s">
        <v>312</v>
      </c>
      <c r="AT209" s="169" t="s">
        <v>224</v>
      </c>
      <c r="AU209" s="169" t="s">
        <v>88</v>
      </c>
      <c r="AY209" s="17" t="s">
        <v>222</v>
      </c>
      <c r="BE209" s="170">
        <f t="shared" si="34"/>
        <v>0</v>
      </c>
      <c r="BF209" s="170">
        <f t="shared" si="35"/>
        <v>0</v>
      </c>
      <c r="BG209" s="170">
        <f t="shared" si="36"/>
        <v>0</v>
      </c>
      <c r="BH209" s="170">
        <f t="shared" si="37"/>
        <v>0</v>
      </c>
      <c r="BI209" s="170">
        <f t="shared" si="38"/>
        <v>0</v>
      </c>
      <c r="BJ209" s="17" t="s">
        <v>88</v>
      </c>
      <c r="BK209" s="171">
        <f t="shared" si="39"/>
        <v>0</v>
      </c>
      <c r="BL209" s="17" t="s">
        <v>312</v>
      </c>
      <c r="BM209" s="169" t="s">
        <v>1081</v>
      </c>
    </row>
    <row r="210" spans="2:65" s="1" customFormat="1" ht="24" customHeight="1">
      <c r="B210" s="158"/>
      <c r="C210" s="159" t="s">
        <v>648</v>
      </c>
      <c r="D210" s="159" t="s">
        <v>224</v>
      </c>
      <c r="E210" s="160" t="s">
        <v>2750</v>
      </c>
      <c r="F210" s="161" t="s">
        <v>2751</v>
      </c>
      <c r="G210" s="162" t="s">
        <v>1361</v>
      </c>
      <c r="H210" s="164"/>
      <c r="I210" s="164"/>
      <c r="J210" s="163">
        <f t="shared" si="30"/>
        <v>0</v>
      </c>
      <c r="K210" s="161" t="s">
        <v>0</v>
      </c>
      <c r="L210" s="32"/>
      <c r="M210" s="165" t="s">
        <v>0</v>
      </c>
      <c r="N210" s="166" t="s">
        <v>39</v>
      </c>
      <c r="O210" s="55"/>
      <c r="P210" s="167">
        <f t="shared" si="31"/>
        <v>0</v>
      </c>
      <c r="Q210" s="167">
        <v>0</v>
      </c>
      <c r="R210" s="167">
        <f t="shared" si="32"/>
        <v>0</v>
      </c>
      <c r="S210" s="167">
        <v>0</v>
      </c>
      <c r="T210" s="168">
        <f t="shared" si="33"/>
        <v>0</v>
      </c>
      <c r="AR210" s="169" t="s">
        <v>312</v>
      </c>
      <c r="AT210" s="169" t="s">
        <v>224</v>
      </c>
      <c r="AU210" s="169" t="s">
        <v>88</v>
      </c>
      <c r="AY210" s="17" t="s">
        <v>222</v>
      </c>
      <c r="BE210" s="170">
        <f t="shared" si="34"/>
        <v>0</v>
      </c>
      <c r="BF210" s="170">
        <f t="shared" si="35"/>
        <v>0</v>
      </c>
      <c r="BG210" s="170">
        <f t="shared" si="36"/>
        <v>0</v>
      </c>
      <c r="BH210" s="170">
        <f t="shared" si="37"/>
        <v>0</v>
      </c>
      <c r="BI210" s="170">
        <f t="shared" si="38"/>
        <v>0</v>
      </c>
      <c r="BJ210" s="17" t="s">
        <v>88</v>
      </c>
      <c r="BK210" s="171">
        <f t="shared" si="39"/>
        <v>0</v>
      </c>
      <c r="BL210" s="17" t="s">
        <v>312</v>
      </c>
      <c r="BM210" s="169" t="s">
        <v>1105</v>
      </c>
    </row>
    <row r="211" spans="2:65" s="11" customFormat="1" ht="22.9" customHeight="1">
      <c r="B211" s="145"/>
      <c r="D211" s="146" t="s">
        <v>72</v>
      </c>
      <c r="E211" s="156" t="s">
        <v>1759</v>
      </c>
      <c r="F211" s="156" t="s">
        <v>1760</v>
      </c>
      <c r="I211" s="148"/>
      <c r="J211" s="157">
        <f>BK211</f>
        <v>0</v>
      </c>
      <c r="L211" s="145"/>
      <c r="M211" s="150"/>
      <c r="N211" s="151"/>
      <c r="O211" s="151"/>
      <c r="P211" s="152">
        <f>SUM(P212:P214)</f>
        <v>0</v>
      </c>
      <c r="Q211" s="151"/>
      <c r="R211" s="152">
        <f>SUM(R212:R214)</f>
        <v>2.9700000000000001E-2</v>
      </c>
      <c r="S211" s="151"/>
      <c r="T211" s="153">
        <f>SUM(T212:T214)</f>
        <v>0</v>
      </c>
      <c r="AR211" s="146" t="s">
        <v>88</v>
      </c>
      <c r="AT211" s="154" t="s">
        <v>72</v>
      </c>
      <c r="AU211" s="154" t="s">
        <v>81</v>
      </c>
      <c r="AY211" s="146" t="s">
        <v>222</v>
      </c>
      <c r="BK211" s="155">
        <f>SUM(BK212:BK214)</f>
        <v>0</v>
      </c>
    </row>
    <row r="212" spans="2:65" s="1" customFormat="1" ht="24" customHeight="1">
      <c r="B212" s="158"/>
      <c r="C212" s="159" t="s">
        <v>652</v>
      </c>
      <c r="D212" s="159" t="s">
        <v>224</v>
      </c>
      <c r="E212" s="160" t="s">
        <v>2606</v>
      </c>
      <c r="F212" s="161" t="s">
        <v>2607</v>
      </c>
      <c r="G212" s="162" t="s">
        <v>304</v>
      </c>
      <c r="H212" s="163">
        <v>30</v>
      </c>
      <c r="I212" s="164"/>
      <c r="J212" s="163">
        <f>ROUND(I212*H212,3)</f>
        <v>0</v>
      </c>
      <c r="K212" s="161" t="s">
        <v>0</v>
      </c>
      <c r="L212" s="32"/>
      <c r="M212" s="165" t="s">
        <v>0</v>
      </c>
      <c r="N212" s="166" t="s">
        <v>39</v>
      </c>
      <c r="O212" s="55"/>
      <c r="P212" s="167">
        <f>O212*H212</f>
        <v>0</v>
      </c>
      <c r="Q212" s="167">
        <v>6.0000000000000002E-5</v>
      </c>
      <c r="R212" s="167">
        <f>Q212*H212</f>
        <v>1.8E-3</v>
      </c>
      <c r="S212" s="167">
        <v>0</v>
      </c>
      <c r="T212" s="168">
        <f>S212*H212</f>
        <v>0</v>
      </c>
      <c r="AR212" s="169" t="s">
        <v>312</v>
      </c>
      <c r="AT212" s="169" t="s">
        <v>224</v>
      </c>
      <c r="AU212" s="169" t="s">
        <v>88</v>
      </c>
      <c r="AY212" s="17" t="s">
        <v>222</v>
      </c>
      <c r="BE212" s="170">
        <f>IF(N212="základná",J212,0)</f>
        <v>0</v>
      </c>
      <c r="BF212" s="170">
        <f>IF(N212="znížená",J212,0)</f>
        <v>0</v>
      </c>
      <c r="BG212" s="170">
        <f>IF(N212="zákl. prenesená",J212,0)</f>
        <v>0</v>
      </c>
      <c r="BH212" s="170">
        <f>IF(N212="zníž. prenesená",J212,0)</f>
        <v>0</v>
      </c>
      <c r="BI212" s="170">
        <f>IF(N212="nulová",J212,0)</f>
        <v>0</v>
      </c>
      <c r="BJ212" s="17" t="s">
        <v>88</v>
      </c>
      <c r="BK212" s="171">
        <f>ROUND(I212*H212,3)</f>
        <v>0</v>
      </c>
      <c r="BL212" s="17" t="s">
        <v>312</v>
      </c>
      <c r="BM212" s="169" t="s">
        <v>1119</v>
      </c>
    </row>
    <row r="213" spans="2:65" s="1" customFormat="1" ht="24" customHeight="1">
      <c r="B213" s="158"/>
      <c r="C213" s="196" t="s">
        <v>657</v>
      </c>
      <c r="D213" s="196" t="s">
        <v>301</v>
      </c>
      <c r="E213" s="197" t="s">
        <v>2752</v>
      </c>
      <c r="F213" s="198" t="s">
        <v>2753</v>
      </c>
      <c r="G213" s="199" t="s">
        <v>304</v>
      </c>
      <c r="H213" s="200">
        <v>30</v>
      </c>
      <c r="I213" s="201"/>
      <c r="J213" s="200">
        <f>ROUND(I213*H213,3)</f>
        <v>0</v>
      </c>
      <c r="K213" s="198" t="s">
        <v>0</v>
      </c>
      <c r="L213" s="202"/>
      <c r="M213" s="203" t="s">
        <v>0</v>
      </c>
      <c r="N213" s="204" t="s">
        <v>39</v>
      </c>
      <c r="O213" s="55"/>
      <c r="P213" s="167">
        <f>O213*H213</f>
        <v>0</v>
      </c>
      <c r="Q213" s="167">
        <v>9.3000000000000005E-4</v>
      </c>
      <c r="R213" s="167">
        <f>Q213*H213</f>
        <v>2.7900000000000001E-2</v>
      </c>
      <c r="S213" s="167">
        <v>0</v>
      </c>
      <c r="T213" s="168">
        <f>S213*H213</f>
        <v>0</v>
      </c>
      <c r="AR213" s="169" t="s">
        <v>407</v>
      </c>
      <c r="AT213" s="169" t="s">
        <v>301</v>
      </c>
      <c r="AU213" s="169" t="s">
        <v>88</v>
      </c>
      <c r="AY213" s="17" t="s">
        <v>222</v>
      </c>
      <c r="BE213" s="170">
        <f>IF(N213="základná",J213,0)</f>
        <v>0</v>
      </c>
      <c r="BF213" s="170">
        <f>IF(N213="znížená",J213,0)</f>
        <v>0</v>
      </c>
      <c r="BG213" s="170">
        <f>IF(N213="zákl. prenesená",J213,0)</f>
        <v>0</v>
      </c>
      <c r="BH213" s="170">
        <f>IF(N213="zníž. prenesená",J213,0)</f>
        <v>0</v>
      </c>
      <c r="BI213" s="170">
        <f>IF(N213="nulová",J213,0)</f>
        <v>0</v>
      </c>
      <c r="BJ213" s="17" t="s">
        <v>88</v>
      </c>
      <c r="BK213" s="171">
        <f>ROUND(I213*H213,3)</f>
        <v>0</v>
      </c>
      <c r="BL213" s="17" t="s">
        <v>312</v>
      </c>
      <c r="BM213" s="169" t="s">
        <v>1131</v>
      </c>
    </row>
    <row r="214" spans="2:65" s="1" customFormat="1" ht="24" customHeight="1">
      <c r="B214" s="158"/>
      <c r="C214" s="159" t="s">
        <v>661</v>
      </c>
      <c r="D214" s="159" t="s">
        <v>224</v>
      </c>
      <c r="E214" s="160" t="s">
        <v>2754</v>
      </c>
      <c r="F214" s="161" t="s">
        <v>2755</v>
      </c>
      <c r="G214" s="162" t="s">
        <v>1361</v>
      </c>
      <c r="H214" s="164"/>
      <c r="I214" s="164"/>
      <c r="J214" s="163">
        <f>ROUND(I214*H214,3)</f>
        <v>0</v>
      </c>
      <c r="K214" s="161" t="s">
        <v>0</v>
      </c>
      <c r="L214" s="32"/>
      <c r="M214" s="165" t="s">
        <v>0</v>
      </c>
      <c r="N214" s="166" t="s">
        <v>39</v>
      </c>
      <c r="O214" s="55"/>
      <c r="P214" s="167">
        <f>O214*H214</f>
        <v>0</v>
      </c>
      <c r="Q214" s="167">
        <v>0</v>
      </c>
      <c r="R214" s="167">
        <f>Q214*H214</f>
        <v>0</v>
      </c>
      <c r="S214" s="167">
        <v>0</v>
      </c>
      <c r="T214" s="168">
        <f>S214*H214</f>
        <v>0</v>
      </c>
      <c r="AR214" s="169" t="s">
        <v>312</v>
      </c>
      <c r="AT214" s="169" t="s">
        <v>224</v>
      </c>
      <c r="AU214" s="169" t="s">
        <v>88</v>
      </c>
      <c r="AY214" s="17" t="s">
        <v>222</v>
      </c>
      <c r="BE214" s="170">
        <f>IF(N214="základná",J214,0)</f>
        <v>0</v>
      </c>
      <c r="BF214" s="170">
        <f>IF(N214="znížená",J214,0)</f>
        <v>0</v>
      </c>
      <c r="BG214" s="170">
        <f>IF(N214="zákl. prenesená",J214,0)</f>
        <v>0</v>
      </c>
      <c r="BH214" s="170">
        <f>IF(N214="zníž. prenesená",J214,0)</f>
        <v>0</v>
      </c>
      <c r="BI214" s="170">
        <f>IF(N214="nulová",J214,0)</f>
        <v>0</v>
      </c>
      <c r="BJ214" s="17" t="s">
        <v>88</v>
      </c>
      <c r="BK214" s="171">
        <f>ROUND(I214*H214,3)</f>
        <v>0</v>
      </c>
      <c r="BL214" s="17" t="s">
        <v>312</v>
      </c>
      <c r="BM214" s="169" t="s">
        <v>1145</v>
      </c>
    </row>
    <row r="215" spans="2:65" s="11" customFormat="1" ht="22.9" customHeight="1">
      <c r="B215" s="145"/>
      <c r="D215" s="146" t="s">
        <v>72</v>
      </c>
      <c r="E215" s="156" t="s">
        <v>2610</v>
      </c>
      <c r="F215" s="156" t="s">
        <v>2756</v>
      </c>
      <c r="I215" s="148"/>
      <c r="J215" s="157">
        <f>BK215</f>
        <v>0</v>
      </c>
      <c r="L215" s="145"/>
      <c r="M215" s="150"/>
      <c r="N215" s="151"/>
      <c r="O215" s="151"/>
      <c r="P215" s="152">
        <f>SUM(P216:P228)</f>
        <v>0</v>
      </c>
      <c r="Q215" s="151"/>
      <c r="R215" s="152">
        <f>SUM(R216:R228)</f>
        <v>0.11605</v>
      </c>
      <c r="S215" s="151"/>
      <c r="T215" s="153">
        <f>SUM(T216:T228)</f>
        <v>0</v>
      </c>
      <c r="AR215" s="146" t="s">
        <v>88</v>
      </c>
      <c r="AT215" s="154" t="s">
        <v>72</v>
      </c>
      <c r="AU215" s="154" t="s">
        <v>81</v>
      </c>
      <c r="AY215" s="146" t="s">
        <v>222</v>
      </c>
      <c r="BK215" s="155">
        <f>SUM(BK216:BK228)</f>
        <v>0</v>
      </c>
    </row>
    <row r="216" spans="2:65" s="1" customFormat="1" ht="24" customHeight="1">
      <c r="B216" s="158"/>
      <c r="C216" s="159" t="s">
        <v>665</v>
      </c>
      <c r="D216" s="159" t="s">
        <v>224</v>
      </c>
      <c r="E216" s="160" t="s">
        <v>2757</v>
      </c>
      <c r="F216" s="161" t="s">
        <v>2758</v>
      </c>
      <c r="G216" s="162" t="s">
        <v>400</v>
      </c>
      <c r="H216" s="163">
        <v>1</v>
      </c>
      <c r="I216" s="164"/>
      <c r="J216" s="163">
        <f t="shared" ref="J216:J228" si="40">ROUND(I216*H216,3)</f>
        <v>0</v>
      </c>
      <c r="K216" s="161" t="s">
        <v>0</v>
      </c>
      <c r="L216" s="32"/>
      <c r="M216" s="165" t="s">
        <v>0</v>
      </c>
      <c r="N216" s="166" t="s">
        <v>39</v>
      </c>
      <c r="O216" s="55"/>
      <c r="P216" s="167">
        <f t="shared" ref="P216:P228" si="41">O216*H216</f>
        <v>0</v>
      </c>
      <c r="Q216" s="167">
        <v>0</v>
      </c>
      <c r="R216" s="167">
        <f t="shared" ref="R216:R228" si="42">Q216*H216</f>
        <v>0</v>
      </c>
      <c r="S216" s="167">
        <v>0</v>
      </c>
      <c r="T216" s="168">
        <f t="shared" ref="T216:T228" si="43">S216*H216</f>
        <v>0</v>
      </c>
      <c r="AR216" s="169" t="s">
        <v>312</v>
      </c>
      <c r="AT216" s="169" t="s">
        <v>224</v>
      </c>
      <c r="AU216" s="169" t="s">
        <v>88</v>
      </c>
      <c r="AY216" s="17" t="s">
        <v>222</v>
      </c>
      <c r="BE216" s="170">
        <f t="shared" ref="BE216:BE228" si="44">IF(N216="základná",J216,0)</f>
        <v>0</v>
      </c>
      <c r="BF216" s="170">
        <f t="shared" ref="BF216:BF228" si="45">IF(N216="znížená",J216,0)</f>
        <v>0</v>
      </c>
      <c r="BG216" s="170">
        <f t="shared" ref="BG216:BG228" si="46">IF(N216="zákl. prenesená",J216,0)</f>
        <v>0</v>
      </c>
      <c r="BH216" s="170">
        <f t="shared" ref="BH216:BH228" si="47">IF(N216="zníž. prenesená",J216,0)</f>
        <v>0</v>
      </c>
      <c r="BI216" s="170">
        <f t="shared" ref="BI216:BI228" si="48">IF(N216="nulová",J216,0)</f>
        <v>0</v>
      </c>
      <c r="BJ216" s="17" t="s">
        <v>88</v>
      </c>
      <c r="BK216" s="171">
        <f t="shared" ref="BK216:BK228" si="49">ROUND(I216*H216,3)</f>
        <v>0</v>
      </c>
      <c r="BL216" s="17" t="s">
        <v>312</v>
      </c>
      <c r="BM216" s="169" t="s">
        <v>1155</v>
      </c>
    </row>
    <row r="217" spans="2:65" s="1" customFormat="1" ht="24" customHeight="1">
      <c r="B217" s="158"/>
      <c r="C217" s="196" t="s">
        <v>679</v>
      </c>
      <c r="D217" s="196" t="s">
        <v>301</v>
      </c>
      <c r="E217" s="197" t="s">
        <v>2759</v>
      </c>
      <c r="F217" s="198" t="s">
        <v>2760</v>
      </c>
      <c r="G217" s="199" t="s">
        <v>400</v>
      </c>
      <c r="H217" s="200">
        <v>1</v>
      </c>
      <c r="I217" s="201"/>
      <c r="J217" s="200">
        <f t="shared" si="40"/>
        <v>0</v>
      </c>
      <c r="K217" s="198" t="s">
        <v>0</v>
      </c>
      <c r="L217" s="202"/>
      <c r="M217" s="203" t="s">
        <v>0</v>
      </c>
      <c r="N217" s="204" t="s">
        <v>39</v>
      </c>
      <c r="O217" s="55"/>
      <c r="P217" s="167">
        <f t="shared" si="41"/>
        <v>0</v>
      </c>
      <c r="Q217" s="167">
        <v>1.4400000000000001E-3</v>
      </c>
      <c r="R217" s="167">
        <f t="shared" si="42"/>
        <v>1.4400000000000001E-3</v>
      </c>
      <c r="S217" s="167">
        <v>0</v>
      </c>
      <c r="T217" s="168">
        <f t="shared" si="43"/>
        <v>0</v>
      </c>
      <c r="AR217" s="169" t="s">
        <v>407</v>
      </c>
      <c r="AT217" s="169" t="s">
        <v>301</v>
      </c>
      <c r="AU217" s="169" t="s">
        <v>88</v>
      </c>
      <c r="AY217" s="17" t="s">
        <v>222</v>
      </c>
      <c r="BE217" s="170">
        <f t="shared" si="44"/>
        <v>0</v>
      </c>
      <c r="BF217" s="170">
        <f t="shared" si="45"/>
        <v>0</v>
      </c>
      <c r="BG217" s="170">
        <f t="shared" si="46"/>
        <v>0</v>
      </c>
      <c r="BH217" s="170">
        <f t="shared" si="47"/>
        <v>0</v>
      </c>
      <c r="BI217" s="170">
        <f t="shared" si="48"/>
        <v>0</v>
      </c>
      <c r="BJ217" s="17" t="s">
        <v>88</v>
      </c>
      <c r="BK217" s="171">
        <f t="shared" si="49"/>
        <v>0</v>
      </c>
      <c r="BL217" s="17" t="s">
        <v>312</v>
      </c>
      <c r="BM217" s="169" t="s">
        <v>1170</v>
      </c>
    </row>
    <row r="218" spans="2:65" s="1" customFormat="1" ht="24" customHeight="1">
      <c r="B218" s="158"/>
      <c r="C218" s="196" t="s">
        <v>684</v>
      </c>
      <c r="D218" s="196" t="s">
        <v>301</v>
      </c>
      <c r="E218" s="197" t="s">
        <v>2761</v>
      </c>
      <c r="F218" s="198" t="s">
        <v>2762</v>
      </c>
      <c r="G218" s="199" t="s">
        <v>400</v>
      </c>
      <c r="H218" s="200">
        <v>1</v>
      </c>
      <c r="I218" s="201"/>
      <c r="J218" s="200">
        <f t="shared" si="40"/>
        <v>0</v>
      </c>
      <c r="K218" s="198" t="s">
        <v>0</v>
      </c>
      <c r="L218" s="202"/>
      <c r="M218" s="203" t="s">
        <v>0</v>
      </c>
      <c r="N218" s="204" t="s">
        <v>39</v>
      </c>
      <c r="O218" s="55"/>
      <c r="P218" s="167">
        <f t="shared" si="41"/>
        <v>0</v>
      </c>
      <c r="Q218" s="167">
        <v>1.4400000000000001E-3</v>
      </c>
      <c r="R218" s="167">
        <f t="shared" si="42"/>
        <v>1.4400000000000001E-3</v>
      </c>
      <c r="S218" s="167">
        <v>0</v>
      </c>
      <c r="T218" s="168">
        <f t="shared" si="43"/>
        <v>0</v>
      </c>
      <c r="AR218" s="169" t="s">
        <v>407</v>
      </c>
      <c r="AT218" s="169" t="s">
        <v>301</v>
      </c>
      <c r="AU218" s="169" t="s">
        <v>88</v>
      </c>
      <c r="AY218" s="17" t="s">
        <v>222</v>
      </c>
      <c r="BE218" s="170">
        <f t="shared" si="44"/>
        <v>0</v>
      </c>
      <c r="BF218" s="170">
        <f t="shared" si="45"/>
        <v>0</v>
      </c>
      <c r="BG218" s="170">
        <f t="shared" si="46"/>
        <v>0</v>
      </c>
      <c r="BH218" s="170">
        <f t="shared" si="47"/>
        <v>0</v>
      </c>
      <c r="BI218" s="170">
        <f t="shared" si="48"/>
        <v>0</v>
      </c>
      <c r="BJ218" s="17" t="s">
        <v>88</v>
      </c>
      <c r="BK218" s="171">
        <f t="shared" si="49"/>
        <v>0</v>
      </c>
      <c r="BL218" s="17" t="s">
        <v>312</v>
      </c>
      <c r="BM218" s="169" t="s">
        <v>1179</v>
      </c>
    </row>
    <row r="219" spans="2:65" s="1" customFormat="1" ht="24" customHeight="1">
      <c r="B219" s="158"/>
      <c r="C219" s="159" t="s">
        <v>707</v>
      </c>
      <c r="D219" s="159" t="s">
        <v>224</v>
      </c>
      <c r="E219" s="160" t="s">
        <v>2763</v>
      </c>
      <c r="F219" s="161" t="s">
        <v>2764</v>
      </c>
      <c r="G219" s="162" t="s">
        <v>484</v>
      </c>
      <c r="H219" s="163">
        <v>5</v>
      </c>
      <c r="I219" s="164"/>
      <c r="J219" s="163">
        <f t="shared" si="40"/>
        <v>0</v>
      </c>
      <c r="K219" s="161" t="s">
        <v>0</v>
      </c>
      <c r="L219" s="32"/>
      <c r="M219" s="165" t="s">
        <v>0</v>
      </c>
      <c r="N219" s="166" t="s">
        <v>39</v>
      </c>
      <c r="O219" s="55"/>
      <c r="P219" s="167">
        <f t="shared" si="41"/>
        <v>0</v>
      </c>
      <c r="Q219" s="167">
        <v>0</v>
      </c>
      <c r="R219" s="167">
        <f t="shared" si="42"/>
        <v>0</v>
      </c>
      <c r="S219" s="167">
        <v>0</v>
      </c>
      <c r="T219" s="168">
        <f t="shared" si="43"/>
        <v>0</v>
      </c>
      <c r="AR219" s="169" t="s">
        <v>312</v>
      </c>
      <c r="AT219" s="169" t="s">
        <v>224</v>
      </c>
      <c r="AU219" s="169" t="s">
        <v>88</v>
      </c>
      <c r="AY219" s="17" t="s">
        <v>222</v>
      </c>
      <c r="BE219" s="170">
        <f t="shared" si="44"/>
        <v>0</v>
      </c>
      <c r="BF219" s="170">
        <f t="shared" si="45"/>
        <v>0</v>
      </c>
      <c r="BG219" s="170">
        <f t="shared" si="46"/>
        <v>0</v>
      </c>
      <c r="BH219" s="170">
        <f t="shared" si="47"/>
        <v>0</v>
      </c>
      <c r="BI219" s="170">
        <f t="shared" si="48"/>
        <v>0</v>
      </c>
      <c r="BJ219" s="17" t="s">
        <v>88</v>
      </c>
      <c r="BK219" s="171">
        <f t="shared" si="49"/>
        <v>0</v>
      </c>
      <c r="BL219" s="17" t="s">
        <v>312</v>
      </c>
      <c r="BM219" s="169" t="s">
        <v>1190</v>
      </c>
    </row>
    <row r="220" spans="2:65" s="1" customFormat="1" ht="16.5" customHeight="1">
      <c r="B220" s="158"/>
      <c r="C220" s="196" t="s">
        <v>713</v>
      </c>
      <c r="D220" s="196" t="s">
        <v>301</v>
      </c>
      <c r="E220" s="197" t="s">
        <v>2765</v>
      </c>
      <c r="F220" s="198" t="s">
        <v>2766</v>
      </c>
      <c r="G220" s="199" t="s">
        <v>400</v>
      </c>
      <c r="H220" s="200">
        <v>1</v>
      </c>
      <c r="I220" s="201"/>
      <c r="J220" s="200">
        <f t="shared" si="40"/>
        <v>0</v>
      </c>
      <c r="K220" s="198" t="s">
        <v>0</v>
      </c>
      <c r="L220" s="202"/>
      <c r="M220" s="203" t="s">
        <v>0</v>
      </c>
      <c r="N220" s="204" t="s">
        <v>39</v>
      </c>
      <c r="O220" s="55"/>
      <c r="P220" s="167">
        <f t="shared" si="41"/>
        <v>0</v>
      </c>
      <c r="Q220" s="167">
        <v>1E-4</v>
      </c>
      <c r="R220" s="167">
        <f t="shared" si="42"/>
        <v>1E-4</v>
      </c>
      <c r="S220" s="167">
        <v>0</v>
      </c>
      <c r="T220" s="168">
        <f t="shared" si="43"/>
        <v>0</v>
      </c>
      <c r="AR220" s="169" t="s">
        <v>407</v>
      </c>
      <c r="AT220" s="169" t="s">
        <v>301</v>
      </c>
      <c r="AU220" s="169" t="s">
        <v>88</v>
      </c>
      <c r="AY220" s="17" t="s">
        <v>222</v>
      </c>
      <c r="BE220" s="170">
        <f t="shared" si="44"/>
        <v>0</v>
      </c>
      <c r="BF220" s="170">
        <f t="shared" si="45"/>
        <v>0</v>
      </c>
      <c r="BG220" s="170">
        <f t="shared" si="46"/>
        <v>0</v>
      </c>
      <c r="BH220" s="170">
        <f t="shared" si="47"/>
        <v>0</v>
      </c>
      <c r="BI220" s="170">
        <f t="shared" si="48"/>
        <v>0</v>
      </c>
      <c r="BJ220" s="17" t="s">
        <v>88</v>
      </c>
      <c r="BK220" s="171">
        <f t="shared" si="49"/>
        <v>0</v>
      </c>
      <c r="BL220" s="17" t="s">
        <v>312</v>
      </c>
      <c r="BM220" s="169" t="s">
        <v>1199</v>
      </c>
    </row>
    <row r="221" spans="2:65" s="1" customFormat="1" ht="16.5" customHeight="1">
      <c r="B221" s="158"/>
      <c r="C221" s="196" t="s">
        <v>719</v>
      </c>
      <c r="D221" s="196" t="s">
        <v>301</v>
      </c>
      <c r="E221" s="197" t="s">
        <v>2767</v>
      </c>
      <c r="F221" s="198" t="s">
        <v>2768</v>
      </c>
      <c r="G221" s="199" t="s">
        <v>400</v>
      </c>
      <c r="H221" s="200">
        <v>4</v>
      </c>
      <c r="I221" s="201"/>
      <c r="J221" s="200">
        <f t="shared" si="40"/>
        <v>0</v>
      </c>
      <c r="K221" s="198" t="s">
        <v>0</v>
      </c>
      <c r="L221" s="202"/>
      <c r="M221" s="203" t="s">
        <v>0</v>
      </c>
      <c r="N221" s="204" t="s">
        <v>39</v>
      </c>
      <c r="O221" s="55"/>
      <c r="P221" s="167">
        <f t="shared" si="41"/>
        <v>0</v>
      </c>
      <c r="Q221" s="167">
        <v>1.2E-4</v>
      </c>
      <c r="R221" s="167">
        <f t="shared" si="42"/>
        <v>4.8000000000000001E-4</v>
      </c>
      <c r="S221" s="167">
        <v>0</v>
      </c>
      <c r="T221" s="168">
        <f t="shared" si="43"/>
        <v>0</v>
      </c>
      <c r="AR221" s="169" t="s">
        <v>407</v>
      </c>
      <c r="AT221" s="169" t="s">
        <v>301</v>
      </c>
      <c r="AU221" s="169" t="s">
        <v>88</v>
      </c>
      <c r="AY221" s="17" t="s">
        <v>222</v>
      </c>
      <c r="BE221" s="170">
        <f t="shared" si="44"/>
        <v>0</v>
      </c>
      <c r="BF221" s="170">
        <f t="shared" si="45"/>
        <v>0</v>
      </c>
      <c r="BG221" s="170">
        <f t="shared" si="46"/>
        <v>0</v>
      </c>
      <c r="BH221" s="170">
        <f t="shared" si="47"/>
        <v>0</v>
      </c>
      <c r="BI221" s="170">
        <f t="shared" si="48"/>
        <v>0</v>
      </c>
      <c r="BJ221" s="17" t="s">
        <v>88</v>
      </c>
      <c r="BK221" s="171">
        <f t="shared" si="49"/>
        <v>0</v>
      </c>
      <c r="BL221" s="17" t="s">
        <v>312</v>
      </c>
      <c r="BM221" s="169" t="s">
        <v>1209</v>
      </c>
    </row>
    <row r="222" spans="2:65" s="1" customFormat="1" ht="16.5" customHeight="1">
      <c r="B222" s="158"/>
      <c r="C222" s="159" t="s">
        <v>730</v>
      </c>
      <c r="D222" s="159" t="s">
        <v>224</v>
      </c>
      <c r="E222" s="160" t="s">
        <v>2769</v>
      </c>
      <c r="F222" s="161" t="s">
        <v>2770</v>
      </c>
      <c r="G222" s="162" t="s">
        <v>400</v>
      </c>
      <c r="H222" s="163">
        <v>1</v>
      </c>
      <c r="I222" s="164"/>
      <c r="J222" s="163">
        <f t="shared" si="40"/>
        <v>0</v>
      </c>
      <c r="K222" s="161" t="s">
        <v>0</v>
      </c>
      <c r="L222" s="32"/>
      <c r="M222" s="165" t="s">
        <v>0</v>
      </c>
      <c r="N222" s="166" t="s">
        <v>39</v>
      </c>
      <c r="O222" s="55"/>
      <c r="P222" s="167">
        <f t="shared" si="41"/>
        <v>0</v>
      </c>
      <c r="Q222" s="167">
        <v>0</v>
      </c>
      <c r="R222" s="167">
        <f t="shared" si="42"/>
        <v>0</v>
      </c>
      <c r="S222" s="167">
        <v>0</v>
      </c>
      <c r="T222" s="168">
        <f t="shared" si="43"/>
        <v>0</v>
      </c>
      <c r="AR222" s="169" t="s">
        <v>312</v>
      </c>
      <c r="AT222" s="169" t="s">
        <v>224</v>
      </c>
      <c r="AU222" s="169" t="s">
        <v>88</v>
      </c>
      <c r="AY222" s="17" t="s">
        <v>222</v>
      </c>
      <c r="BE222" s="170">
        <f t="shared" si="44"/>
        <v>0</v>
      </c>
      <c r="BF222" s="170">
        <f t="shared" si="45"/>
        <v>0</v>
      </c>
      <c r="BG222" s="170">
        <f t="shared" si="46"/>
        <v>0</v>
      </c>
      <c r="BH222" s="170">
        <f t="shared" si="47"/>
        <v>0</v>
      </c>
      <c r="BI222" s="170">
        <f t="shared" si="48"/>
        <v>0</v>
      </c>
      <c r="BJ222" s="17" t="s">
        <v>88</v>
      </c>
      <c r="BK222" s="171">
        <f t="shared" si="49"/>
        <v>0</v>
      </c>
      <c r="BL222" s="17" t="s">
        <v>312</v>
      </c>
      <c r="BM222" s="169" t="s">
        <v>1221</v>
      </c>
    </row>
    <row r="223" spans="2:65" s="1" customFormat="1" ht="16.5" customHeight="1">
      <c r="B223" s="158"/>
      <c r="C223" s="196" t="s">
        <v>734</v>
      </c>
      <c r="D223" s="196" t="s">
        <v>301</v>
      </c>
      <c r="E223" s="197" t="s">
        <v>2771</v>
      </c>
      <c r="F223" s="198" t="s">
        <v>2772</v>
      </c>
      <c r="G223" s="199" t="s">
        <v>400</v>
      </c>
      <c r="H223" s="200">
        <v>1</v>
      </c>
      <c r="I223" s="201"/>
      <c r="J223" s="200">
        <f t="shared" si="40"/>
        <v>0</v>
      </c>
      <c r="K223" s="198" t="s">
        <v>0</v>
      </c>
      <c r="L223" s="202"/>
      <c r="M223" s="203" t="s">
        <v>0</v>
      </c>
      <c r="N223" s="204" t="s">
        <v>39</v>
      </c>
      <c r="O223" s="55"/>
      <c r="P223" s="167">
        <f t="shared" si="41"/>
        <v>0</v>
      </c>
      <c r="Q223" s="167">
        <v>1.15E-3</v>
      </c>
      <c r="R223" s="167">
        <f t="shared" si="42"/>
        <v>1.15E-3</v>
      </c>
      <c r="S223" s="167">
        <v>0</v>
      </c>
      <c r="T223" s="168">
        <f t="shared" si="43"/>
        <v>0</v>
      </c>
      <c r="AR223" s="169" t="s">
        <v>407</v>
      </c>
      <c r="AT223" s="169" t="s">
        <v>301</v>
      </c>
      <c r="AU223" s="169" t="s">
        <v>88</v>
      </c>
      <c r="AY223" s="17" t="s">
        <v>222</v>
      </c>
      <c r="BE223" s="170">
        <f t="shared" si="44"/>
        <v>0</v>
      </c>
      <c r="BF223" s="170">
        <f t="shared" si="45"/>
        <v>0</v>
      </c>
      <c r="BG223" s="170">
        <f t="shared" si="46"/>
        <v>0</v>
      </c>
      <c r="BH223" s="170">
        <f t="shared" si="47"/>
        <v>0</v>
      </c>
      <c r="BI223" s="170">
        <f t="shared" si="48"/>
        <v>0</v>
      </c>
      <c r="BJ223" s="17" t="s">
        <v>88</v>
      </c>
      <c r="BK223" s="171">
        <f t="shared" si="49"/>
        <v>0</v>
      </c>
      <c r="BL223" s="17" t="s">
        <v>312</v>
      </c>
      <c r="BM223" s="169" t="s">
        <v>1235</v>
      </c>
    </row>
    <row r="224" spans="2:65" s="1" customFormat="1" ht="16.5" customHeight="1">
      <c r="B224" s="158"/>
      <c r="C224" s="159" t="s">
        <v>749</v>
      </c>
      <c r="D224" s="159" t="s">
        <v>224</v>
      </c>
      <c r="E224" s="160" t="s">
        <v>2773</v>
      </c>
      <c r="F224" s="161" t="s">
        <v>2774</v>
      </c>
      <c r="G224" s="162" t="s">
        <v>400</v>
      </c>
      <c r="H224" s="163">
        <v>1</v>
      </c>
      <c r="I224" s="164"/>
      <c r="J224" s="163">
        <f t="shared" si="40"/>
        <v>0</v>
      </c>
      <c r="K224" s="161" t="s">
        <v>0</v>
      </c>
      <c r="L224" s="32"/>
      <c r="M224" s="165" t="s">
        <v>0</v>
      </c>
      <c r="N224" s="166" t="s">
        <v>39</v>
      </c>
      <c r="O224" s="55"/>
      <c r="P224" s="167">
        <f t="shared" si="41"/>
        <v>0</v>
      </c>
      <c r="Q224" s="167">
        <v>0</v>
      </c>
      <c r="R224" s="167">
        <f t="shared" si="42"/>
        <v>0</v>
      </c>
      <c r="S224" s="167">
        <v>0</v>
      </c>
      <c r="T224" s="168">
        <f t="shared" si="43"/>
        <v>0</v>
      </c>
      <c r="AR224" s="169" t="s">
        <v>312</v>
      </c>
      <c r="AT224" s="169" t="s">
        <v>224</v>
      </c>
      <c r="AU224" s="169" t="s">
        <v>88</v>
      </c>
      <c r="AY224" s="17" t="s">
        <v>222</v>
      </c>
      <c r="BE224" s="170">
        <f t="shared" si="44"/>
        <v>0</v>
      </c>
      <c r="BF224" s="170">
        <f t="shared" si="45"/>
        <v>0</v>
      </c>
      <c r="BG224" s="170">
        <f t="shared" si="46"/>
        <v>0</v>
      </c>
      <c r="BH224" s="170">
        <f t="shared" si="47"/>
        <v>0</v>
      </c>
      <c r="BI224" s="170">
        <f t="shared" si="48"/>
        <v>0</v>
      </c>
      <c r="BJ224" s="17" t="s">
        <v>88</v>
      </c>
      <c r="BK224" s="171">
        <f t="shared" si="49"/>
        <v>0</v>
      </c>
      <c r="BL224" s="17" t="s">
        <v>312</v>
      </c>
      <c r="BM224" s="169" t="s">
        <v>1245</v>
      </c>
    </row>
    <row r="225" spans="2:65" s="1" customFormat="1" ht="24" customHeight="1">
      <c r="B225" s="158"/>
      <c r="C225" s="196" t="s">
        <v>757</v>
      </c>
      <c r="D225" s="196" t="s">
        <v>301</v>
      </c>
      <c r="E225" s="197" t="s">
        <v>2775</v>
      </c>
      <c r="F225" s="198" t="s">
        <v>2776</v>
      </c>
      <c r="G225" s="199" t="s">
        <v>400</v>
      </c>
      <c r="H225" s="200">
        <v>1</v>
      </c>
      <c r="I225" s="201"/>
      <c r="J225" s="200">
        <f t="shared" si="40"/>
        <v>0</v>
      </c>
      <c r="K225" s="198" t="s">
        <v>0</v>
      </c>
      <c r="L225" s="202"/>
      <c r="M225" s="203" t="s">
        <v>0</v>
      </c>
      <c r="N225" s="204" t="s">
        <v>39</v>
      </c>
      <c r="O225" s="55"/>
      <c r="P225" s="167">
        <f t="shared" si="41"/>
        <v>0</v>
      </c>
      <c r="Q225" s="167">
        <v>7.3999999999999999E-4</v>
      </c>
      <c r="R225" s="167">
        <f t="shared" si="42"/>
        <v>7.3999999999999999E-4</v>
      </c>
      <c r="S225" s="167">
        <v>0</v>
      </c>
      <c r="T225" s="168">
        <f t="shared" si="43"/>
        <v>0</v>
      </c>
      <c r="AR225" s="169" t="s">
        <v>407</v>
      </c>
      <c r="AT225" s="169" t="s">
        <v>301</v>
      </c>
      <c r="AU225" s="169" t="s">
        <v>88</v>
      </c>
      <c r="AY225" s="17" t="s">
        <v>222</v>
      </c>
      <c r="BE225" s="170">
        <f t="shared" si="44"/>
        <v>0</v>
      </c>
      <c r="BF225" s="170">
        <f t="shared" si="45"/>
        <v>0</v>
      </c>
      <c r="BG225" s="170">
        <f t="shared" si="46"/>
        <v>0</v>
      </c>
      <c r="BH225" s="170">
        <f t="shared" si="47"/>
        <v>0</v>
      </c>
      <c r="BI225" s="170">
        <f t="shared" si="48"/>
        <v>0</v>
      </c>
      <c r="BJ225" s="17" t="s">
        <v>88</v>
      </c>
      <c r="BK225" s="171">
        <f t="shared" si="49"/>
        <v>0</v>
      </c>
      <c r="BL225" s="17" t="s">
        <v>312</v>
      </c>
      <c r="BM225" s="169" t="s">
        <v>1256</v>
      </c>
    </row>
    <row r="226" spans="2:65" s="1" customFormat="1" ht="24" customHeight="1">
      <c r="B226" s="158"/>
      <c r="C226" s="159" t="s">
        <v>767</v>
      </c>
      <c r="D226" s="159" t="s">
        <v>224</v>
      </c>
      <c r="E226" s="160" t="s">
        <v>2777</v>
      </c>
      <c r="F226" s="161" t="s">
        <v>2778</v>
      </c>
      <c r="G226" s="162" t="s">
        <v>400</v>
      </c>
      <c r="H226" s="163">
        <v>3</v>
      </c>
      <c r="I226" s="164"/>
      <c r="J226" s="163">
        <f t="shared" si="40"/>
        <v>0</v>
      </c>
      <c r="K226" s="161" t="s">
        <v>0</v>
      </c>
      <c r="L226" s="32"/>
      <c r="M226" s="165" t="s">
        <v>0</v>
      </c>
      <c r="N226" s="166" t="s">
        <v>39</v>
      </c>
      <c r="O226" s="55"/>
      <c r="P226" s="167">
        <f t="shared" si="41"/>
        <v>0</v>
      </c>
      <c r="Q226" s="167">
        <v>3.8999999999999998E-3</v>
      </c>
      <c r="R226" s="167">
        <f t="shared" si="42"/>
        <v>1.1699999999999999E-2</v>
      </c>
      <c r="S226" s="167">
        <v>0</v>
      </c>
      <c r="T226" s="168">
        <f t="shared" si="43"/>
        <v>0</v>
      </c>
      <c r="AR226" s="169" t="s">
        <v>312</v>
      </c>
      <c r="AT226" s="169" t="s">
        <v>224</v>
      </c>
      <c r="AU226" s="169" t="s">
        <v>88</v>
      </c>
      <c r="AY226" s="17" t="s">
        <v>222</v>
      </c>
      <c r="BE226" s="170">
        <f t="shared" si="44"/>
        <v>0</v>
      </c>
      <c r="BF226" s="170">
        <f t="shared" si="45"/>
        <v>0</v>
      </c>
      <c r="BG226" s="170">
        <f t="shared" si="46"/>
        <v>0</v>
      </c>
      <c r="BH226" s="170">
        <f t="shared" si="47"/>
        <v>0</v>
      </c>
      <c r="BI226" s="170">
        <f t="shared" si="48"/>
        <v>0</v>
      </c>
      <c r="BJ226" s="17" t="s">
        <v>88</v>
      </c>
      <c r="BK226" s="171">
        <f t="shared" si="49"/>
        <v>0</v>
      </c>
      <c r="BL226" s="17" t="s">
        <v>312</v>
      </c>
      <c r="BM226" s="169" t="s">
        <v>1264</v>
      </c>
    </row>
    <row r="227" spans="2:65" s="1" customFormat="1" ht="16.5" customHeight="1">
      <c r="B227" s="158"/>
      <c r="C227" s="196" t="s">
        <v>771</v>
      </c>
      <c r="D227" s="196" t="s">
        <v>301</v>
      </c>
      <c r="E227" s="197" t="s">
        <v>2779</v>
      </c>
      <c r="F227" s="198" t="s">
        <v>2780</v>
      </c>
      <c r="G227" s="199" t="s">
        <v>400</v>
      </c>
      <c r="H227" s="200">
        <v>3</v>
      </c>
      <c r="I227" s="201"/>
      <c r="J227" s="200">
        <f t="shared" si="40"/>
        <v>0</v>
      </c>
      <c r="K227" s="198" t="s">
        <v>0</v>
      </c>
      <c r="L227" s="202"/>
      <c r="M227" s="203" t="s">
        <v>0</v>
      </c>
      <c r="N227" s="204" t="s">
        <v>39</v>
      </c>
      <c r="O227" s="55"/>
      <c r="P227" s="167">
        <f t="shared" si="41"/>
        <v>0</v>
      </c>
      <c r="Q227" s="167">
        <v>3.3000000000000002E-2</v>
      </c>
      <c r="R227" s="167">
        <f t="shared" si="42"/>
        <v>9.9000000000000005E-2</v>
      </c>
      <c r="S227" s="167">
        <v>0</v>
      </c>
      <c r="T227" s="168">
        <f t="shared" si="43"/>
        <v>0</v>
      </c>
      <c r="AR227" s="169" t="s">
        <v>407</v>
      </c>
      <c r="AT227" s="169" t="s">
        <v>301</v>
      </c>
      <c r="AU227" s="169" t="s">
        <v>88</v>
      </c>
      <c r="AY227" s="17" t="s">
        <v>222</v>
      </c>
      <c r="BE227" s="170">
        <f t="shared" si="44"/>
        <v>0</v>
      </c>
      <c r="BF227" s="170">
        <f t="shared" si="45"/>
        <v>0</v>
      </c>
      <c r="BG227" s="170">
        <f t="shared" si="46"/>
        <v>0</v>
      </c>
      <c r="BH227" s="170">
        <f t="shared" si="47"/>
        <v>0</v>
      </c>
      <c r="BI227" s="170">
        <f t="shared" si="48"/>
        <v>0</v>
      </c>
      <c r="BJ227" s="17" t="s">
        <v>88</v>
      </c>
      <c r="BK227" s="171">
        <f t="shared" si="49"/>
        <v>0</v>
      </c>
      <c r="BL227" s="17" t="s">
        <v>312</v>
      </c>
      <c r="BM227" s="169" t="s">
        <v>1272</v>
      </c>
    </row>
    <row r="228" spans="2:65" s="1" customFormat="1" ht="24" customHeight="1">
      <c r="B228" s="158"/>
      <c r="C228" s="159" t="s">
        <v>775</v>
      </c>
      <c r="D228" s="159" t="s">
        <v>224</v>
      </c>
      <c r="E228" s="160" t="s">
        <v>2616</v>
      </c>
      <c r="F228" s="161" t="s">
        <v>2617</v>
      </c>
      <c r="G228" s="162" t="s">
        <v>1361</v>
      </c>
      <c r="H228" s="164"/>
      <c r="I228" s="164"/>
      <c r="J228" s="163">
        <f t="shared" si="40"/>
        <v>0</v>
      </c>
      <c r="K228" s="161" t="s">
        <v>0</v>
      </c>
      <c r="L228" s="32"/>
      <c r="M228" s="165" t="s">
        <v>0</v>
      </c>
      <c r="N228" s="166" t="s">
        <v>39</v>
      </c>
      <c r="O228" s="55"/>
      <c r="P228" s="167">
        <f t="shared" si="41"/>
        <v>0</v>
      </c>
      <c r="Q228" s="167">
        <v>0</v>
      </c>
      <c r="R228" s="167">
        <f t="shared" si="42"/>
        <v>0</v>
      </c>
      <c r="S228" s="167">
        <v>0</v>
      </c>
      <c r="T228" s="168">
        <f t="shared" si="43"/>
        <v>0</v>
      </c>
      <c r="AR228" s="169" t="s">
        <v>312</v>
      </c>
      <c r="AT228" s="169" t="s">
        <v>224</v>
      </c>
      <c r="AU228" s="169" t="s">
        <v>88</v>
      </c>
      <c r="AY228" s="17" t="s">
        <v>222</v>
      </c>
      <c r="BE228" s="170">
        <f t="shared" si="44"/>
        <v>0</v>
      </c>
      <c r="BF228" s="170">
        <f t="shared" si="45"/>
        <v>0</v>
      </c>
      <c r="BG228" s="170">
        <f t="shared" si="46"/>
        <v>0</v>
      </c>
      <c r="BH228" s="170">
        <f t="shared" si="47"/>
        <v>0</v>
      </c>
      <c r="BI228" s="170">
        <f t="shared" si="48"/>
        <v>0</v>
      </c>
      <c r="BJ228" s="17" t="s">
        <v>88</v>
      </c>
      <c r="BK228" s="171">
        <f t="shared" si="49"/>
        <v>0</v>
      </c>
      <c r="BL228" s="17" t="s">
        <v>312</v>
      </c>
      <c r="BM228" s="169" t="s">
        <v>1285</v>
      </c>
    </row>
    <row r="229" spans="2:65" s="11" customFormat="1" ht="25.9" customHeight="1">
      <c r="B229" s="145"/>
      <c r="D229" s="146" t="s">
        <v>72</v>
      </c>
      <c r="E229" s="147" t="s">
        <v>301</v>
      </c>
      <c r="F229" s="147" t="s">
        <v>1999</v>
      </c>
      <c r="I229" s="148"/>
      <c r="J229" s="149">
        <f>BK229</f>
        <v>0</v>
      </c>
      <c r="L229" s="145"/>
      <c r="M229" s="150"/>
      <c r="N229" s="151"/>
      <c r="O229" s="151"/>
      <c r="P229" s="152">
        <f>P230</f>
        <v>0</v>
      </c>
      <c r="Q229" s="151"/>
      <c r="R229" s="152">
        <f>R230</f>
        <v>0</v>
      </c>
      <c r="S229" s="151"/>
      <c r="T229" s="153">
        <f>T230</f>
        <v>0</v>
      </c>
      <c r="AR229" s="146" t="s">
        <v>242</v>
      </c>
      <c r="AT229" s="154" t="s">
        <v>72</v>
      </c>
      <c r="AU229" s="154" t="s">
        <v>73</v>
      </c>
      <c r="AY229" s="146" t="s">
        <v>222</v>
      </c>
      <c r="BK229" s="155">
        <f>BK230</f>
        <v>0</v>
      </c>
    </row>
    <row r="230" spans="2:65" s="11" customFormat="1" ht="22.9" customHeight="1">
      <c r="B230" s="145"/>
      <c r="D230" s="146" t="s">
        <v>72</v>
      </c>
      <c r="E230" s="156" t="s">
        <v>2781</v>
      </c>
      <c r="F230" s="156" t="s">
        <v>2782</v>
      </c>
      <c r="I230" s="148"/>
      <c r="J230" s="157">
        <f>BK230</f>
        <v>0</v>
      </c>
      <c r="L230" s="145"/>
      <c r="M230" s="150"/>
      <c r="N230" s="151"/>
      <c r="O230" s="151"/>
      <c r="P230" s="152">
        <f>P231</f>
        <v>0</v>
      </c>
      <c r="Q230" s="151"/>
      <c r="R230" s="152">
        <f>R231</f>
        <v>0</v>
      </c>
      <c r="S230" s="151"/>
      <c r="T230" s="153">
        <f>T231</f>
        <v>0</v>
      </c>
      <c r="AR230" s="146" t="s">
        <v>242</v>
      </c>
      <c r="AT230" s="154" t="s">
        <v>72</v>
      </c>
      <c r="AU230" s="154" t="s">
        <v>81</v>
      </c>
      <c r="AY230" s="146" t="s">
        <v>222</v>
      </c>
      <c r="BK230" s="155">
        <f>BK231</f>
        <v>0</v>
      </c>
    </row>
    <row r="231" spans="2:65" s="1" customFormat="1" ht="24" customHeight="1">
      <c r="B231" s="158"/>
      <c r="C231" s="159" t="s">
        <v>781</v>
      </c>
      <c r="D231" s="159" t="s">
        <v>224</v>
      </c>
      <c r="E231" s="160" t="s">
        <v>2783</v>
      </c>
      <c r="F231" s="161" t="s">
        <v>2784</v>
      </c>
      <c r="G231" s="162" t="s">
        <v>484</v>
      </c>
      <c r="H231" s="163">
        <v>100</v>
      </c>
      <c r="I231" s="164"/>
      <c r="J231" s="163">
        <f>ROUND(I231*H231,3)</f>
        <v>0</v>
      </c>
      <c r="K231" s="161" t="s">
        <v>0</v>
      </c>
      <c r="L231" s="32"/>
      <c r="M231" s="213" t="s">
        <v>0</v>
      </c>
      <c r="N231" s="214" t="s">
        <v>39</v>
      </c>
      <c r="O231" s="215"/>
      <c r="P231" s="216">
        <f>O231*H231</f>
        <v>0</v>
      </c>
      <c r="Q231" s="216">
        <v>0</v>
      </c>
      <c r="R231" s="216">
        <f>Q231*H231</f>
        <v>0</v>
      </c>
      <c r="S231" s="216">
        <v>0</v>
      </c>
      <c r="T231" s="217">
        <f>S231*H231</f>
        <v>0</v>
      </c>
      <c r="AR231" s="169" t="s">
        <v>605</v>
      </c>
      <c r="AT231" s="169" t="s">
        <v>224</v>
      </c>
      <c r="AU231" s="169" t="s">
        <v>88</v>
      </c>
      <c r="AY231" s="17" t="s">
        <v>222</v>
      </c>
      <c r="BE231" s="170">
        <f>IF(N231="základná",J231,0)</f>
        <v>0</v>
      </c>
      <c r="BF231" s="170">
        <f>IF(N231="znížená",J231,0)</f>
        <v>0</v>
      </c>
      <c r="BG231" s="170">
        <f>IF(N231="zákl. prenesená",J231,0)</f>
        <v>0</v>
      </c>
      <c r="BH231" s="170">
        <f>IF(N231="zníž. prenesená",J231,0)</f>
        <v>0</v>
      </c>
      <c r="BI231" s="170">
        <f>IF(N231="nulová",J231,0)</f>
        <v>0</v>
      </c>
      <c r="BJ231" s="17" t="s">
        <v>88</v>
      </c>
      <c r="BK231" s="171">
        <f>ROUND(I231*H231,3)</f>
        <v>0</v>
      </c>
      <c r="BL231" s="17" t="s">
        <v>605</v>
      </c>
      <c r="BM231" s="169" t="s">
        <v>1294</v>
      </c>
    </row>
    <row r="232" spans="2:65" s="1" customFormat="1" ht="6.95" customHeight="1">
      <c r="B232" s="44"/>
      <c r="C232" s="45"/>
      <c r="D232" s="45"/>
      <c r="E232" s="45"/>
      <c r="F232" s="45"/>
      <c r="G232" s="45"/>
      <c r="H232" s="45"/>
      <c r="I232" s="119"/>
      <c r="J232" s="45"/>
      <c r="K232" s="45"/>
      <c r="L232" s="32"/>
    </row>
  </sheetData>
  <autoFilter ref="C129:K231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001 - Architektúra a stav...</vt:lpstr>
      <vt:lpstr>001 - Bleskozvod</vt:lpstr>
      <vt:lpstr>002 - Elektroinštalácia</vt:lpstr>
      <vt:lpstr>003 - Prípojka NN</vt:lpstr>
      <vt:lpstr>003 - Zdravotechnika</vt:lpstr>
      <vt:lpstr>004 - Vykurovanie, VZT</vt:lpstr>
      <vt:lpstr>'001 - Architektúra a stav...'!Názvy_tlače</vt:lpstr>
      <vt:lpstr>'001 - Bleskozvod'!Názvy_tlače</vt:lpstr>
      <vt:lpstr>'002 - Elektroinštalácia'!Názvy_tlače</vt:lpstr>
      <vt:lpstr>'003 - Prípojka NN'!Názvy_tlače</vt:lpstr>
      <vt:lpstr>'003 - Zdravotechnika'!Názvy_tlače</vt:lpstr>
      <vt:lpstr>'004 - Vykurovanie, VZT'!Názvy_tlače</vt:lpstr>
      <vt:lpstr>'Rekapitulácia stavby'!Názvy_tlače</vt:lpstr>
      <vt:lpstr>'001 - Architektúra a stav...'!Oblasť_tlače</vt:lpstr>
      <vt:lpstr>'001 - Bleskozvod'!Oblasť_tlače</vt:lpstr>
      <vt:lpstr>'002 - Elektroinštalácia'!Oblasť_tlače</vt:lpstr>
      <vt:lpstr>'003 - Prípojka NN'!Oblasť_tlače</vt:lpstr>
      <vt:lpstr>'003 - Zdravotechnika'!Oblasť_tlače</vt:lpstr>
      <vt:lpstr>'004 - Vykurovanie, VZT'!Oblasť_tlače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DESKTOP-FHBU5EG\Arteco</dc:creator>
  <cp:lastModifiedBy>Vašičková Jana</cp:lastModifiedBy>
  <dcterms:created xsi:type="dcterms:W3CDTF">2019-02-08T09:43:05Z</dcterms:created>
  <dcterms:modified xsi:type="dcterms:W3CDTF">2019-05-16T06:48:55Z</dcterms:modified>
</cp:coreProperties>
</file>