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600" windowWidth="22716" windowHeight="10788"/>
  </bookViews>
  <sheets>
    <sheet name="Rekapitulácia stavby" sheetId="1" r:id="rId1"/>
    <sheet name="20180301 - Kaštieľ-Fasáda" sheetId="2" r:id="rId2"/>
    <sheet name="20180302 - Kaštieľ-Vnút.o..." sheetId="3" r:id="rId3"/>
    <sheet name="20180303 - Kaštieľ-Podlah..." sheetId="4" r:id="rId4"/>
    <sheet name="20180304 - Kaštieľ-Obkl.a..." sheetId="5" r:id="rId5"/>
    <sheet name="20180306 - Kaštieľ-Vým.ok..." sheetId="6" r:id="rId6"/>
    <sheet name="20180307 - Kaštiel-Zatepl..." sheetId="7" r:id="rId7"/>
    <sheet name="20230103 - Kaštieľ-Poschodie" sheetId="8" r:id="rId8"/>
    <sheet name="20230104 - Kaštieľ-Podstr..." sheetId="9" r:id="rId9"/>
    <sheet name="20230106 - Kaštieľ-Reštau..." sheetId="10" r:id="rId10"/>
    <sheet name="20230107 - Kaštieľ-Reštau..." sheetId="11" r:id="rId11"/>
  </sheets>
  <definedNames>
    <definedName name="_xlnm._FilterDatabase" localSheetId="1" hidden="1">'20180301 - Kaštieľ-Fasáda'!$C$123:$K$202</definedName>
    <definedName name="_xlnm._FilterDatabase" localSheetId="2" hidden="1">'20180302 - Kaštieľ-Vnút.o...'!$C$116:$K$123</definedName>
    <definedName name="_xlnm._FilterDatabase" localSheetId="3" hidden="1">'20180303 - Kaštieľ-Podlah...'!$C$118:$K$152</definedName>
    <definedName name="_xlnm._FilterDatabase" localSheetId="4" hidden="1">'20180304 - Kaštieľ-Obkl.a...'!$C$121:$K$170</definedName>
    <definedName name="_xlnm._FilterDatabase" localSheetId="5" hidden="1">'20180306 - Kaštieľ-Vým.ok...'!$C$117:$K$220</definedName>
    <definedName name="_xlnm._FilterDatabase" localSheetId="6" hidden="1">'20180307 - Kaštiel-Zatepl...'!$C$118:$K$140</definedName>
    <definedName name="_xlnm._FilterDatabase" localSheetId="7" hidden="1">'20230103 - Kaštieľ-Poschodie'!$C$122:$K$334</definedName>
    <definedName name="_xlnm._FilterDatabase" localSheetId="8" hidden="1">'20230104 - Kaštieľ-Podstr...'!$C$129:$K$309</definedName>
    <definedName name="_xlnm._FilterDatabase" localSheetId="9" hidden="1">'20230106 - Kaštieľ-Reštau...'!$C$126:$K$185</definedName>
    <definedName name="_xlnm._FilterDatabase" localSheetId="10" hidden="1">'20230107 - Kaštieľ-Reštau...'!$C$127:$K$182</definedName>
    <definedName name="_xlnm.Print_Titles" localSheetId="1">'20180301 - Kaštieľ-Fasáda'!$123:$123</definedName>
    <definedName name="_xlnm.Print_Titles" localSheetId="2">'20180302 - Kaštieľ-Vnút.o...'!$116:$116</definedName>
    <definedName name="_xlnm.Print_Titles" localSheetId="3">'20180303 - Kaštieľ-Podlah...'!$118:$118</definedName>
    <definedName name="_xlnm.Print_Titles" localSheetId="4">'20180304 - Kaštieľ-Obkl.a...'!$121:$121</definedName>
    <definedName name="_xlnm.Print_Titles" localSheetId="5">'20180306 - Kaštieľ-Vým.ok...'!$117:$117</definedName>
    <definedName name="_xlnm.Print_Titles" localSheetId="6">'20180307 - Kaštiel-Zatepl...'!$118:$118</definedName>
    <definedName name="_xlnm.Print_Titles" localSheetId="7">'20230103 - Kaštieľ-Poschodie'!$122:$122</definedName>
    <definedName name="_xlnm.Print_Titles" localSheetId="8">'20230104 - Kaštieľ-Podstr...'!$129:$129</definedName>
    <definedName name="_xlnm.Print_Titles" localSheetId="9">'20230106 - Kaštieľ-Reštau...'!$126:$126</definedName>
    <definedName name="_xlnm.Print_Titles" localSheetId="10">'20230107 - Kaštieľ-Reštau...'!$127:$127</definedName>
    <definedName name="_xlnm.Print_Titles" localSheetId="0">'Rekapitulácia stavby'!$92:$92</definedName>
    <definedName name="_xlnm.Print_Area" localSheetId="1">'20180301 - Kaštieľ-Fasáda'!$C$4:$J$76,'20180301 - Kaštieľ-Fasáda'!$C$82:$J$105,'20180301 - Kaštieľ-Fasáda'!$C$111:$J$202</definedName>
    <definedName name="_xlnm.Print_Area" localSheetId="2">'20180302 - Kaštieľ-Vnút.o...'!$C$4:$J$76,'20180302 - Kaštieľ-Vnút.o...'!$C$82:$J$98,'20180302 - Kaštieľ-Vnút.o...'!$C$104:$J$123</definedName>
    <definedName name="_xlnm.Print_Area" localSheetId="3">'20180303 - Kaštieľ-Podlah...'!$C$4:$J$76,'20180303 - Kaštieľ-Podlah...'!$C$82:$J$100,'20180303 - Kaštieľ-Podlah...'!$C$106:$J$152</definedName>
    <definedName name="_xlnm.Print_Area" localSheetId="4">'20180304 - Kaštieľ-Obkl.a...'!$C$4:$J$76,'20180304 - Kaštieľ-Obkl.a...'!$C$82:$J$103,'20180304 - Kaštieľ-Obkl.a...'!$C$109:$J$170</definedName>
    <definedName name="_xlnm.Print_Area" localSheetId="5">'20180306 - Kaštieľ-Vým.ok...'!$C$4:$J$76,'20180306 - Kaštieľ-Vým.ok...'!$C$82:$J$99,'20180306 - Kaštieľ-Vým.ok...'!$C$105:$J$220</definedName>
    <definedName name="_xlnm.Print_Area" localSheetId="6">'20180307 - Kaštiel-Zatepl...'!$C$4:$J$76,'20180307 - Kaštiel-Zatepl...'!$C$82:$J$100,'20180307 - Kaštiel-Zatepl...'!$C$106:$J$140</definedName>
    <definedName name="_xlnm.Print_Area" localSheetId="7">'20230103 - Kaštieľ-Poschodie'!$C$4:$J$76,'20230103 - Kaštieľ-Poschodie'!$C$82:$J$104,'20230103 - Kaštieľ-Poschodie'!$C$110:$J$334</definedName>
    <definedName name="_xlnm.Print_Area" localSheetId="8">'20230104 - Kaštieľ-Podstr...'!$C$4:$J$76,'20230104 - Kaštieľ-Podstr...'!$C$82:$J$111,'20230104 - Kaštieľ-Podstr...'!$C$117:$J$309</definedName>
    <definedName name="_xlnm.Print_Area" localSheetId="9">'20230106 - Kaštieľ-Reštau...'!$C$4:$J$76,'20230106 - Kaštieľ-Reštau...'!$C$82:$J$108,'20230106 - Kaštieľ-Reštau...'!$C$114:$J$185</definedName>
    <definedName name="_xlnm.Print_Area" localSheetId="10">'20230107 - Kaštieľ-Reštau...'!$C$4:$J$76,'20230107 - Kaštieľ-Reštau...'!$C$82:$J$109,'20230107 - Kaštieľ-Reštau...'!$C$115:$J$182</definedName>
    <definedName name="_xlnm.Print_Area" localSheetId="0">'Rekapitulácia stavby'!$D$4:$AO$76,'Rekapitulácia stavby'!$C$82:$AQ$105</definedName>
  </definedNames>
  <calcPr calcId="145621"/>
</workbook>
</file>

<file path=xl/calcChain.xml><?xml version="1.0" encoding="utf-8"?>
<calcChain xmlns="http://schemas.openxmlformats.org/spreadsheetml/2006/main">
  <c r="J37" i="11" l="1"/>
  <c r="J36" i="11"/>
  <c r="AY104" i="1" s="1"/>
  <c r="J35" i="11"/>
  <c r="AX104" i="1"/>
  <c r="BI182" i="11"/>
  <c r="BH182" i="11"/>
  <c r="BG182" i="11"/>
  <c r="BE182" i="11"/>
  <c r="T182" i="11"/>
  <c r="R182" i="11"/>
  <c r="P182" i="11"/>
  <c r="BI181" i="11"/>
  <c r="BH181" i="11"/>
  <c r="BG181" i="11"/>
  <c r="BE181" i="11"/>
  <c r="T181" i="11"/>
  <c r="R181" i="11"/>
  <c r="P181" i="11"/>
  <c r="BI180" i="11"/>
  <c r="BH180" i="11"/>
  <c r="BG180" i="11"/>
  <c r="BE180" i="11"/>
  <c r="T180" i="11"/>
  <c r="R180" i="11"/>
  <c r="P180" i="11"/>
  <c r="BI179" i="11"/>
  <c r="BH179" i="11"/>
  <c r="BG179" i="11"/>
  <c r="BE179" i="11"/>
  <c r="T179" i="11"/>
  <c r="R179" i="11"/>
  <c r="P179" i="11"/>
  <c r="BI178" i="11"/>
  <c r="BH178" i="11"/>
  <c r="BG178" i="11"/>
  <c r="BE178" i="11"/>
  <c r="T178" i="11"/>
  <c r="R178" i="11"/>
  <c r="P178" i="11"/>
  <c r="BI177" i="11"/>
  <c r="BH177" i="11"/>
  <c r="BG177" i="11"/>
  <c r="BE177" i="11"/>
  <c r="T177" i="11"/>
  <c r="R177" i="11"/>
  <c r="P177" i="11"/>
  <c r="BI175" i="11"/>
  <c r="BH175" i="11"/>
  <c r="BG175" i="11"/>
  <c r="BE175" i="11"/>
  <c r="T175" i="11"/>
  <c r="R175" i="11"/>
  <c r="P175" i="11"/>
  <c r="BI174" i="11"/>
  <c r="BH174" i="11"/>
  <c r="BG174" i="11"/>
  <c r="BE174" i="11"/>
  <c r="T174" i="11"/>
  <c r="R174" i="11"/>
  <c r="P174" i="11"/>
  <c r="BI173" i="11"/>
  <c r="BH173" i="11"/>
  <c r="BG173" i="11"/>
  <c r="BE173" i="11"/>
  <c r="T173" i="11"/>
  <c r="R173" i="11"/>
  <c r="P173" i="11"/>
  <c r="BI171" i="11"/>
  <c r="BH171" i="11"/>
  <c r="BG171" i="11"/>
  <c r="BE171" i="11"/>
  <c r="T171" i="11"/>
  <c r="R171" i="11"/>
  <c r="P171" i="11"/>
  <c r="BI170" i="11"/>
  <c r="BH170" i="11"/>
  <c r="BG170" i="11"/>
  <c r="BE170" i="11"/>
  <c r="T170" i="11"/>
  <c r="R170" i="11"/>
  <c r="P170" i="11"/>
  <c r="BI169" i="11"/>
  <c r="BH169" i="11"/>
  <c r="BG169" i="11"/>
  <c r="BE169" i="11"/>
  <c r="T169" i="11"/>
  <c r="R169" i="11"/>
  <c r="P169" i="11"/>
  <c r="BI168" i="11"/>
  <c r="BH168" i="11"/>
  <c r="BG168" i="11"/>
  <c r="BE168" i="11"/>
  <c r="T168" i="11"/>
  <c r="R168" i="11"/>
  <c r="P168" i="11"/>
  <c r="BI167" i="11"/>
  <c r="BH167" i="11"/>
  <c r="BG167" i="11"/>
  <c r="BE167" i="11"/>
  <c r="T167" i="11"/>
  <c r="R167" i="11"/>
  <c r="P167" i="11"/>
  <c r="BI166" i="11"/>
  <c r="BH166" i="11"/>
  <c r="BG166" i="11"/>
  <c r="BE166" i="11"/>
  <c r="T166" i="11"/>
  <c r="R166" i="11"/>
  <c r="P166" i="11"/>
  <c r="BI165" i="11"/>
  <c r="BH165" i="11"/>
  <c r="BG165" i="11"/>
  <c r="BE165" i="11"/>
  <c r="T165" i="11"/>
  <c r="R165" i="11"/>
  <c r="P165" i="11"/>
  <c r="BI164" i="11"/>
  <c r="BH164" i="11"/>
  <c r="BG164" i="11"/>
  <c r="BE164" i="11"/>
  <c r="T164" i="11"/>
  <c r="R164" i="11"/>
  <c r="P164" i="11"/>
  <c r="BI163" i="11"/>
  <c r="BH163" i="11"/>
  <c r="BG163" i="11"/>
  <c r="BE163" i="11"/>
  <c r="T163" i="11"/>
  <c r="R163" i="11"/>
  <c r="P163" i="11"/>
  <c r="BI162" i="11"/>
  <c r="BH162" i="11"/>
  <c r="BG162" i="11"/>
  <c r="BE162" i="11"/>
  <c r="T162" i="11"/>
  <c r="R162" i="11"/>
  <c r="P162" i="11"/>
  <c r="BI159" i="11"/>
  <c r="BH159" i="11"/>
  <c r="BG159" i="11"/>
  <c r="BE159" i="11"/>
  <c r="T159" i="11"/>
  <c r="R159" i="11"/>
  <c r="P159" i="11"/>
  <c r="BI158" i="11"/>
  <c r="BH158" i="11"/>
  <c r="BG158" i="11"/>
  <c r="BE158" i="11"/>
  <c r="T158" i="11"/>
  <c r="R158" i="11"/>
  <c r="P158" i="11"/>
  <c r="BI157" i="11"/>
  <c r="BH157" i="11"/>
  <c r="BG157" i="11"/>
  <c r="BE157" i="11"/>
  <c r="T157" i="11"/>
  <c r="R157" i="11"/>
  <c r="P157" i="11"/>
  <c r="BI156" i="11"/>
  <c r="BH156" i="11"/>
  <c r="BG156" i="11"/>
  <c r="BE156" i="11"/>
  <c r="T156" i="11"/>
  <c r="R156" i="11"/>
  <c r="P156" i="11"/>
  <c r="BI154" i="11"/>
  <c r="BH154" i="11"/>
  <c r="BG154" i="11"/>
  <c r="BE154" i="11"/>
  <c r="T154" i="11"/>
  <c r="R154" i="11"/>
  <c r="P154" i="11"/>
  <c r="BI153" i="11"/>
  <c r="BH153" i="11"/>
  <c r="BG153" i="11"/>
  <c r="BE153" i="11"/>
  <c r="T153" i="11"/>
  <c r="R153" i="11"/>
  <c r="P153" i="11"/>
  <c r="BI152" i="11"/>
  <c r="BH152" i="11"/>
  <c r="BG152" i="11"/>
  <c r="BE152" i="11"/>
  <c r="T152" i="11"/>
  <c r="R152" i="11"/>
  <c r="P152" i="11"/>
  <c r="BI151" i="11"/>
  <c r="BH151" i="11"/>
  <c r="BG151" i="11"/>
  <c r="BE151" i="11"/>
  <c r="T151" i="11"/>
  <c r="R151" i="11"/>
  <c r="P151" i="11"/>
  <c r="BI150" i="11"/>
  <c r="BH150" i="11"/>
  <c r="BG150" i="11"/>
  <c r="BE150" i="11"/>
  <c r="T150" i="11"/>
  <c r="R150" i="11"/>
  <c r="P150" i="11"/>
  <c r="BI148" i="11"/>
  <c r="BH148" i="11"/>
  <c r="BG148" i="11"/>
  <c r="BE148" i="11"/>
  <c r="T148" i="11"/>
  <c r="R148" i="11"/>
  <c r="P148" i="11"/>
  <c r="BI147" i="11"/>
  <c r="BH147" i="11"/>
  <c r="BG147" i="11"/>
  <c r="BE147" i="11"/>
  <c r="T147" i="11"/>
  <c r="R147" i="11"/>
  <c r="P147" i="11"/>
  <c r="BI145" i="11"/>
  <c r="BH145" i="11"/>
  <c r="BG145" i="11"/>
  <c r="BE145" i="11"/>
  <c r="T145" i="11"/>
  <c r="R145" i="11"/>
  <c r="P145" i="11"/>
  <c r="BI144" i="11"/>
  <c r="BH144" i="11"/>
  <c r="BG144" i="11"/>
  <c r="BE144" i="11"/>
  <c r="T144" i="11"/>
  <c r="R144" i="11"/>
  <c r="R143" i="11" s="1"/>
  <c r="P144" i="11"/>
  <c r="BI141" i="11"/>
  <c r="BH141" i="11"/>
  <c r="BG141" i="11"/>
  <c r="BE141" i="11"/>
  <c r="T141" i="11"/>
  <c r="R141" i="11"/>
  <c r="P141" i="11"/>
  <c r="BI140" i="11"/>
  <c r="BH140" i="11"/>
  <c r="BG140" i="11"/>
  <c r="BE140" i="11"/>
  <c r="T140" i="11"/>
  <c r="R140" i="11"/>
  <c r="P140" i="11"/>
  <c r="BI139" i="11"/>
  <c r="BH139" i="11"/>
  <c r="BG139" i="11"/>
  <c r="BE139" i="11"/>
  <c r="T139" i="11"/>
  <c r="R139" i="11"/>
  <c r="P139" i="11"/>
  <c r="BI138" i="11"/>
  <c r="BH138" i="11"/>
  <c r="BG138" i="11"/>
  <c r="BE138" i="11"/>
  <c r="T138" i="11"/>
  <c r="R138" i="11"/>
  <c r="P138" i="11"/>
  <c r="BI136" i="11"/>
  <c r="BH136" i="11"/>
  <c r="BG136" i="11"/>
  <c r="BE136" i="11"/>
  <c r="T136" i="11"/>
  <c r="R136" i="11"/>
  <c r="P136" i="11"/>
  <c r="BI135" i="11"/>
  <c r="BH135" i="11"/>
  <c r="BG135" i="11"/>
  <c r="BE135" i="11"/>
  <c r="T135" i="11"/>
  <c r="R135" i="11"/>
  <c r="P135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J125" i="11"/>
  <c r="J124" i="11"/>
  <c r="F124" i="11"/>
  <c r="F122" i="11"/>
  <c r="E120" i="11"/>
  <c r="J92" i="11"/>
  <c r="J91" i="11"/>
  <c r="F91" i="11"/>
  <c r="F89" i="11"/>
  <c r="E87" i="11"/>
  <c r="J18" i="11"/>
  <c r="E18" i="11"/>
  <c r="F92" i="11"/>
  <c r="J17" i="11"/>
  <c r="J12" i="11"/>
  <c r="J89" i="11" s="1"/>
  <c r="E7" i="11"/>
  <c r="E118" i="11"/>
  <c r="J37" i="10"/>
  <c r="J36" i="10"/>
  <c r="AY103" i="1"/>
  <c r="J35" i="10"/>
  <c r="AX103" i="1" s="1"/>
  <c r="BI185" i="10"/>
  <c r="BH185" i="10"/>
  <c r="BG185" i="10"/>
  <c r="BE185" i="10"/>
  <c r="T185" i="10"/>
  <c r="R185" i="10"/>
  <c r="P185" i="10"/>
  <c r="BI184" i="10"/>
  <c r="BH184" i="10"/>
  <c r="BG184" i="10"/>
  <c r="BE184" i="10"/>
  <c r="T184" i="10"/>
  <c r="R184" i="10"/>
  <c r="P184" i="10"/>
  <c r="BI183" i="10"/>
  <c r="BH183" i="10"/>
  <c r="BG183" i="10"/>
  <c r="BE183" i="10"/>
  <c r="T183" i="10"/>
  <c r="R183" i="10"/>
  <c r="P183" i="10"/>
  <c r="BI182" i="10"/>
  <c r="BH182" i="10"/>
  <c r="BG182" i="10"/>
  <c r="BE182" i="10"/>
  <c r="T182" i="10"/>
  <c r="R182" i="10"/>
  <c r="P182" i="10"/>
  <c r="BI181" i="10"/>
  <c r="BH181" i="10"/>
  <c r="BG181" i="10"/>
  <c r="BE181" i="10"/>
  <c r="T181" i="10"/>
  <c r="R181" i="10"/>
  <c r="P181" i="10"/>
  <c r="BI180" i="10"/>
  <c r="BH180" i="10"/>
  <c r="BG180" i="10"/>
  <c r="BE180" i="10"/>
  <c r="T180" i="10"/>
  <c r="R180" i="10"/>
  <c r="P180" i="10"/>
  <c r="BI179" i="10"/>
  <c r="BH179" i="10"/>
  <c r="BG179" i="10"/>
  <c r="BE179" i="10"/>
  <c r="T179" i="10"/>
  <c r="R179" i="10"/>
  <c r="P179" i="10"/>
  <c r="BI178" i="10"/>
  <c r="BH178" i="10"/>
  <c r="BG178" i="10"/>
  <c r="BE178" i="10"/>
  <c r="T178" i="10"/>
  <c r="R178" i="10"/>
  <c r="P178" i="10"/>
  <c r="BI177" i="10"/>
  <c r="BH177" i="10"/>
  <c r="BG177" i="10"/>
  <c r="BE177" i="10"/>
  <c r="T177" i="10"/>
  <c r="R177" i="10"/>
  <c r="P177" i="10"/>
  <c r="BI176" i="10"/>
  <c r="BH176" i="10"/>
  <c r="BG176" i="10"/>
  <c r="BE176" i="10"/>
  <c r="T176" i="10"/>
  <c r="R176" i="10"/>
  <c r="P176" i="10"/>
  <c r="BI175" i="10"/>
  <c r="BH175" i="10"/>
  <c r="BG175" i="10"/>
  <c r="BE175" i="10"/>
  <c r="T175" i="10"/>
  <c r="R175" i="10"/>
  <c r="P175" i="10"/>
  <c r="BI174" i="10"/>
  <c r="BH174" i="10"/>
  <c r="BG174" i="10"/>
  <c r="BE174" i="10"/>
  <c r="T174" i="10"/>
  <c r="R174" i="10"/>
  <c r="P174" i="10"/>
  <c r="BI173" i="10"/>
  <c r="BH173" i="10"/>
  <c r="BG173" i="10"/>
  <c r="BE173" i="10"/>
  <c r="T173" i="10"/>
  <c r="R173" i="10"/>
  <c r="P173" i="10"/>
  <c r="BI172" i="10"/>
  <c r="BH172" i="10"/>
  <c r="BG172" i="10"/>
  <c r="BE172" i="10"/>
  <c r="T172" i="10"/>
  <c r="R172" i="10"/>
  <c r="P172" i="10"/>
  <c r="BI171" i="10"/>
  <c r="BH171" i="10"/>
  <c r="BG171" i="10"/>
  <c r="BE171" i="10"/>
  <c r="T171" i="10"/>
  <c r="R171" i="10"/>
  <c r="P171" i="10"/>
  <c r="BI169" i="10"/>
  <c r="BH169" i="10"/>
  <c r="BG169" i="10"/>
  <c r="BE169" i="10"/>
  <c r="T169" i="10"/>
  <c r="R169" i="10"/>
  <c r="P169" i="10"/>
  <c r="BI168" i="10"/>
  <c r="BH168" i="10"/>
  <c r="BG168" i="10"/>
  <c r="BE168" i="10"/>
  <c r="T168" i="10"/>
  <c r="R168" i="10"/>
  <c r="P168" i="10"/>
  <c r="BI167" i="10"/>
  <c r="BH167" i="10"/>
  <c r="BG167" i="10"/>
  <c r="BE167" i="10"/>
  <c r="T167" i="10"/>
  <c r="R167" i="10"/>
  <c r="P167" i="10"/>
  <c r="BI165" i="10"/>
  <c r="BH165" i="10"/>
  <c r="BG165" i="10"/>
  <c r="BE165" i="10"/>
  <c r="T165" i="10"/>
  <c r="T164" i="10" s="1"/>
  <c r="R165" i="10"/>
  <c r="R164" i="10"/>
  <c r="P165" i="10"/>
  <c r="P164" i="10"/>
  <c r="BI161" i="10"/>
  <c r="BH161" i="10"/>
  <c r="BG161" i="10"/>
  <c r="BE161" i="10"/>
  <c r="T161" i="10"/>
  <c r="T160" i="10"/>
  <c r="R161" i="10"/>
  <c r="R160" i="10"/>
  <c r="P161" i="10"/>
  <c r="P160" i="10"/>
  <c r="BI159" i="10"/>
  <c r="BH159" i="10"/>
  <c r="BG159" i="10"/>
  <c r="BE159" i="10"/>
  <c r="T159" i="10"/>
  <c r="R159" i="10"/>
  <c r="P159" i="10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3" i="10"/>
  <c r="BH153" i="10"/>
  <c r="BG153" i="10"/>
  <c r="BE153" i="10"/>
  <c r="T153" i="10"/>
  <c r="R153" i="10"/>
  <c r="P153" i="10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1" i="10"/>
  <c r="BH141" i="10"/>
  <c r="BG141" i="10"/>
  <c r="BE141" i="10"/>
  <c r="T141" i="10"/>
  <c r="R141" i="10"/>
  <c r="P141" i="10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2" i="10"/>
  <c r="BH132" i="10"/>
  <c r="BG132" i="10"/>
  <c r="BE132" i="10"/>
  <c r="T132" i="10"/>
  <c r="T131" i="10"/>
  <c r="R132" i="10"/>
  <c r="R131" i="10"/>
  <c r="P132" i="10"/>
  <c r="P131" i="10"/>
  <c r="BI130" i="10"/>
  <c r="BH130" i="10"/>
  <c r="BG130" i="10"/>
  <c r="BE130" i="10"/>
  <c r="T130" i="10"/>
  <c r="T129" i="10"/>
  <c r="R130" i="10"/>
  <c r="R129" i="10"/>
  <c r="P130" i="10"/>
  <c r="P129" i="10"/>
  <c r="J124" i="10"/>
  <c r="J123" i="10"/>
  <c r="F123" i="10"/>
  <c r="F121" i="10"/>
  <c r="E119" i="10"/>
  <c r="J92" i="10"/>
  <c r="J91" i="10"/>
  <c r="F91" i="10"/>
  <c r="F89" i="10"/>
  <c r="E87" i="10"/>
  <c r="J18" i="10"/>
  <c r="E18" i="10"/>
  <c r="F124" i="10"/>
  <c r="J17" i="10"/>
  <c r="J12" i="10"/>
  <c r="J89" i="10"/>
  <c r="E7" i="10"/>
  <c r="E117" i="10"/>
  <c r="J37" i="9"/>
  <c r="J36" i="9"/>
  <c r="AY102" i="1"/>
  <c r="J35" i="9"/>
  <c r="AX102" i="1" s="1"/>
  <c r="BI309" i="9"/>
  <c r="BH309" i="9"/>
  <c r="BG309" i="9"/>
  <c r="BE309" i="9"/>
  <c r="T309" i="9"/>
  <c r="T308" i="9"/>
  <c r="R309" i="9"/>
  <c r="R308" i="9" s="1"/>
  <c r="P309" i="9"/>
  <c r="P308" i="9"/>
  <c r="BI307" i="9"/>
  <c r="BH307" i="9"/>
  <c r="BG307" i="9"/>
  <c r="BE307" i="9"/>
  <c r="T307" i="9"/>
  <c r="R307" i="9"/>
  <c r="P307" i="9"/>
  <c r="BI304" i="9"/>
  <c r="BH304" i="9"/>
  <c r="BG304" i="9"/>
  <c r="BE304" i="9"/>
  <c r="T304" i="9"/>
  <c r="R304" i="9"/>
  <c r="P304" i="9"/>
  <c r="BI300" i="9"/>
  <c r="BH300" i="9"/>
  <c r="BG300" i="9"/>
  <c r="BE300" i="9"/>
  <c r="T300" i="9"/>
  <c r="R300" i="9"/>
  <c r="P300" i="9"/>
  <c r="BI291" i="9"/>
  <c r="BH291" i="9"/>
  <c r="BG291" i="9"/>
  <c r="BE291" i="9"/>
  <c r="T291" i="9"/>
  <c r="R291" i="9"/>
  <c r="P291" i="9"/>
  <c r="P283" i="9"/>
  <c r="BI284" i="9"/>
  <c r="BH284" i="9"/>
  <c r="BG284" i="9"/>
  <c r="BE284" i="9"/>
  <c r="T284" i="9"/>
  <c r="T283" i="9" s="1"/>
  <c r="R284" i="9"/>
  <c r="R283" i="9" s="1"/>
  <c r="P284" i="9"/>
  <c r="BI282" i="9"/>
  <c r="BH282" i="9"/>
  <c r="BG282" i="9"/>
  <c r="BE282" i="9"/>
  <c r="T282" i="9"/>
  <c r="R282" i="9"/>
  <c r="P282" i="9"/>
  <c r="BI276" i="9"/>
  <c r="BH276" i="9"/>
  <c r="BG276" i="9"/>
  <c r="BE276" i="9"/>
  <c r="T276" i="9"/>
  <c r="R276" i="9"/>
  <c r="P276" i="9"/>
  <c r="BI273" i="9"/>
  <c r="BH273" i="9"/>
  <c r="BG273" i="9"/>
  <c r="BE273" i="9"/>
  <c r="T273" i="9"/>
  <c r="R273" i="9"/>
  <c r="P273" i="9"/>
  <c r="BI271" i="9"/>
  <c r="BH271" i="9"/>
  <c r="BG271" i="9"/>
  <c r="BE271" i="9"/>
  <c r="T271" i="9"/>
  <c r="R271" i="9"/>
  <c r="P271" i="9"/>
  <c r="BI269" i="9"/>
  <c r="BH269" i="9"/>
  <c r="BG269" i="9"/>
  <c r="BE269" i="9"/>
  <c r="T269" i="9"/>
  <c r="R269" i="9"/>
  <c r="P269" i="9"/>
  <c r="BI264" i="9"/>
  <c r="BH264" i="9"/>
  <c r="BG264" i="9"/>
  <c r="BE264" i="9"/>
  <c r="T264" i="9"/>
  <c r="R264" i="9"/>
  <c r="P264" i="9"/>
  <c r="BI259" i="9"/>
  <c r="BH259" i="9"/>
  <c r="BG259" i="9"/>
  <c r="BE259" i="9"/>
  <c r="T259" i="9"/>
  <c r="R259" i="9"/>
  <c r="P259" i="9"/>
  <c r="BI254" i="9"/>
  <c r="BH254" i="9"/>
  <c r="BG254" i="9"/>
  <c r="BE254" i="9"/>
  <c r="T254" i="9"/>
  <c r="R254" i="9"/>
  <c r="P254" i="9"/>
  <c r="BI247" i="9"/>
  <c r="BH247" i="9"/>
  <c r="BG247" i="9"/>
  <c r="BE247" i="9"/>
  <c r="T247" i="9"/>
  <c r="R247" i="9"/>
  <c r="P247" i="9"/>
  <c r="BI245" i="9"/>
  <c r="BH245" i="9"/>
  <c r="BG245" i="9"/>
  <c r="BE245" i="9"/>
  <c r="T245" i="9"/>
  <c r="R245" i="9"/>
  <c r="P245" i="9"/>
  <c r="BI238" i="9"/>
  <c r="BH238" i="9"/>
  <c r="BG238" i="9"/>
  <c r="BE238" i="9"/>
  <c r="T238" i="9"/>
  <c r="R238" i="9"/>
  <c r="P238" i="9"/>
  <c r="BI236" i="9"/>
  <c r="BH236" i="9"/>
  <c r="BG236" i="9"/>
  <c r="BE236" i="9"/>
  <c r="T236" i="9"/>
  <c r="R236" i="9"/>
  <c r="P236" i="9"/>
  <c r="BI229" i="9"/>
  <c r="BH229" i="9"/>
  <c r="BG229" i="9"/>
  <c r="BE229" i="9"/>
  <c r="T229" i="9"/>
  <c r="R229" i="9"/>
  <c r="P229" i="9"/>
  <c r="BI227" i="9"/>
  <c r="BH227" i="9"/>
  <c r="BG227" i="9"/>
  <c r="BE227" i="9"/>
  <c r="T227" i="9"/>
  <c r="R227" i="9"/>
  <c r="P227" i="9"/>
  <c r="BI225" i="9"/>
  <c r="BH225" i="9"/>
  <c r="BG225" i="9"/>
  <c r="BE225" i="9"/>
  <c r="T225" i="9"/>
  <c r="R225" i="9"/>
  <c r="P225" i="9"/>
  <c r="BI223" i="9"/>
  <c r="BH223" i="9"/>
  <c r="BG223" i="9"/>
  <c r="BE223" i="9"/>
  <c r="T223" i="9"/>
  <c r="R223" i="9"/>
  <c r="P223" i="9"/>
  <c r="BI222" i="9"/>
  <c r="BH222" i="9"/>
  <c r="BG222" i="9"/>
  <c r="BE222" i="9"/>
  <c r="T222" i="9"/>
  <c r="R222" i="9"/>
  <c r="P222" i="9"/>
  <c r="BI219" i="9"/>
  <c r="BH219" i="9"/>
  <c r="BG219" i="9"/>
  <c r="BE219" i="9"/>
  <c r="T219" i="9"/>
  <c r="T218" i="9"/>
  <c r="R219" i="9"/>
  <c r="R218" i="9"/>
  <c r="P219" i="9"/>
  <c r="P218" i="9"/>
  <c r="BI217" i="9"/>
  <c r="BH217" i="9"/>
  <c r="BG217" i="9"/>
  <c r="BE217" i="9"/>
  <c r="T217" i="9"/>
  <c r="R217" i="9"/>
  <c r="P217" i="9"/>
  <c r="BI216" i="9"/>
  <c r="BH216" i="9"/>
  <c r="BG216" i="9"/>
  <c r="BE216" i="9"/>
  <c r="T216" i="9"/>
  <c r="R216" i="9"/>
  <c r="P216" i="9"/>
  <c r="BI215" i="9"/>
  <c r="BH215" i="9"/>
  <c r="BG215" i="9"/>
  <c r="BE215" i="9"/>
  <c r="T215" i="9"/>
  <c r="R215" i="9"/>
  <c r="P215" i="9"/>
  <c r="BI213" i="9"/>
  <c r="BH213" i="9"/>
  <c r="BG213" i="9"/>
  <c r="BE213" i="9"/>
  <c r="T213" i="9"/>
  <c r="R213" i="9"/>
  <c r="P213" i="9"/>
  <c r="BI212" i="9"/>
  <c r="BH212" i="9"/>
  <c r="BG212" i="9"/>
  <c r="BE212" i="9"/>
  <c r="T212" i="9"/>
  <c r="R212" i="9"/>
  <c r="P212" i="9"/>
  <c r="BI211" i="9"/>
  <c r="BH211" i="9"/>
  <c r="BG211" i="9"/>
  <c r="BE211" i="9"/>
  <c r="T211" i="9"/>
  <c r="R211" i="9"/>
  <c r="P211" i="9"/>
  <c r="BI209" i="9"/>
  <c r="BH209" i="9"/>
  <c r="BG209" i="9"/>
  <c r="BE209" i="9"/>
  <c r="T209" i="9"/>
  <c r="R209" i="9"/>
  <c r="P209" i="9"/>
  <c r="BI206" i="9"/>
  <c r="BH206" i="9"/>
  <c r="BG206" i="9"/>
  <c r="BE206" i="9"/>
  <c r="T206" i="9"/>
  <c r="R206" i="9"/>
  <c r="P206" i="9"/>
  <c r="BI204" i="9"/>
  <c r="BH204" i="9"/>
  <c r="BG204" i="9"/>
  <c r="BE204" i="9"/>
  <c r="T204" i="9"/>
  <c r="R204" i="9"/>
  <c r="P204" i="9"/>
  <c r="BI201" i="9"/>
  <c r="BH201" i="9"/>
  <c r="BG201" i="9"/>
  <c r="BE201" i="9"/>
  <c r="T201" i="9"/>
  <c r="R201" i="9"/>
  <c r="P201" i="9"/>
  <c r="BI197" i="9"/>
  <c r="BH197" i="9"/>
  <c r="BG197" i="9"/>
  <c r="BE197" i="9"/>
  <c r="T197" i="9"/>
  <c r="R197" i="9"/>
  <c r="P197" i="9"/>
  <c r="BI193" i="9"/>
  <c r="BH193" i="9"/>
  <c r="BG193" i="9"/>
  <c r="BE193" i="9"/>
  <c r="T193" i="9"/>
  <c r="R193" i="9"/>
  <c r="P193" i="9"/>
  <c r="BI190" i="9"/>
  <c r="BH190" i="9"/>
  <c r="BG190" i="9"/>
  <c r="BE190" i="9"/>
  <c r="T190" i="9"/>
  <c r="R190" i="9"/>
  <c r="P190" i="9"/>
  <c r="BI188" i="9"/>
  <c r="BH188" i="9"/>
  <c r="BG188" i="9"/>
  <c r="BE188" i="9"/>
  <c r="T188" i="9"/>
  <c r="R188" i="9"/>
  <c r="P188" i="9"/>
  <c r="BI186" i="9"/>
  <c r="BH186" i="9"/>
  <c r="BG186" i="9"/>
  <c r="BE186" i="9"/>
  <c r="T186" i="9"/>
  <c r="R186" i="9"/>
  <c r="P186" i="9"/>
  <c r="BI184" i="9"/>
  <c r="BH184" i="9"/>
  <c r="BG184" i="9"/>
  <c r="BE184" i="9"/>
  <c r="T184" i="9"/>
  <c r="R184" i="9"/>
  <c r="P184" i="9"/>
  <c r="BI182" i="9"/>
  <c r="BH182" i="9"/>
  <c r="BG182" i="9"/>
  <c r="BE182" i="9"/>
  <c r="T182" i="9"/>
  <c r="R182" i="9"/>
  <c r="P182" i="9"/>
  <c r="BI181" i="9"/>
  <c r="BH181" i="9"/>
  <c r="BG181" i="9"/>
  <c r="BE181" i="9"/>
  <c r="T181" i="9"/>
  <c r="R181" i="9"/>
  <c r="P181" i="9"/>
  <c r="BI180" i="9"/>
  <c r="BH180" i="9"/>
  <c r="BG180" i="9"/>
  <c r="BE180" i="9"/>
  <c r="T180" i="9"/>
  <c r="R180" i="9"/>
  <c r="P180" i="9"/>
  <c r="BI174" i="9"/>
  <c r="BH174" i="9"/>
  <c r="BG174" i="9"/>
  <c r="BE174" i="9"/>
  <c r="T174" i="9"/>
  <c r="R174" i="9"/>
  <c r="P174" i="9"/>
  <c r="BI171" i="9"/>
  <c r="BH171" i="9"/>
  <c r="BG171" i="9"/>
  <c r="BE171" i="9"/>
  <c r="T171" i="9"/>
  <c r="R171" i="9"/>
  <c r="P171" i="9"/>
  <c r="BI165" i="9"/>
  <c r="BH165" i="9"/>
  <c r="BG165" i="9"/>
  <c r="BE165" i="9"/>
  <c r="T165" i="9"/>
  <c r="R165" i="9"/>
  <c r="P165" i="9"/>
  <c r="BI159" i="9"/>
  <c r="BH159" i="9"/>
  <c r="BG159" i="9"/>
  <c r="BE159" i="9"/>
  <c r="T159" i="9"/>
  <c r="R159" i="9"/>
  <c r="P159" i="9"/>
  <c r="BI153" i="9"/>
  <c r="BH153" i="9"/>
  <c r="BG153" i="9"/>
  <c r="BE153" i="9"/>
  <c r="T153" i="9"/>
  <c r="R153" i="9"/>
  <c r="P153" i="9"/>
  <c r="BI151" i="9"/>
  <c r="BH151" i="9"/>
  <c r="BG151" i="9"/>
  <c r="BE151" i="9"/>
  <c r="T151" i="9"/>
  <c r="R151" i="9"/>
  <c r="P151" i="9"/>
  <c r="BI149" i="9"/>
  <c r="BH149" i="9"/>
  <c r="BG149" i="9"/>
  <c r="BE149" i="9"/>
  <c r="T149" i="9"/>
  <c r="R149" i="9"/>
  <c r="P149" i="9"/>
  <c r="BI144" i="9"/>
  <c r="BH144" i="9"/>
  <c r="BG144" i="9"/>
  <c r="BE144" i="9"/>
  <c r="T144" i="9"/>
  <c r="R144" i="9"/>
  <c r="P144" i="9"/>
  <c r="BI141" i="9"/>
  <c r="BH141" i="9"/>
  <c r="BG141" i="9"/>
  <c r="BE141" i="9"/>
  <c r="T141" i="9"/>
  <c r="R141" i="9"/>
  <c r="P141" i="9"/>
  <c r="BI138" i="9"/>
  <c r="BH138" i="9"/>
  <c r="BG138" i="9"/>
  <c r="BE138" i="9"/>
  <c r="T138" i="9"/>
  <c r="R138" i="9"/>
  <c r="P138" i="9"/>
  <c r="BI136" i="9"/>
  <c r="BH136" i="9"/>
  <c r="BG136" i="9"/>
  <c r="BE136" i="9"/>
  <c r="T136" i="9"/>
  <c r="R136" i="9"/>
  <c r="P136" i="9"/>
  <c r="BI133" i="9"/>
  <c r="BH133" i="9"/>
  <c r="BG133" i="9"/>
  <c r="BE133" i="9"/>
  <c r="T133" i="9"/>
  <c r="R133" i="9"/>
  <c r="P133" i="9"/>
  <c r="J127" i="9"/>
  <c r="J126" i="9"/>
  <c r="F126" i="9"/>
  <c r="F124" i="9"/>
  <c r="E122" i="9"/>
  <c r="J92" i="9"/>
  <c r="J91" i="9"/>
  <c r="F91" i="9"/>
  <c r="F89" i="9"/>
  <c r="E87" i="9"/>
  <c r="J18" i="9"/>
  <c r="E18" i="9"/>
  <c r="F92" i="9"/>
  <c r="J17" i="9"/>
  <c r="J12" i="9"/>
  <c r="J124" i="9"/>
  <c r="E7" i="9"/>
  <c r="E85" i="9" s="1"/>
  <c r="J37" i="8"/>
  <c r="J36" i="8"/>
  <c r="AY101" i="1"/>
  <c r="J35" i="8"/>
  <c r="AX101" i="1" s="1"/>
  <c r="BI333" i="8"/>
  <c r="BH333" i="8"/>
  <c r="BG333" i="8"/>
  <c r="BE333" i="8"/>
  <c r="T333" i="8"/>
  <c r="R333" i="8"/>
  <c r="P333" i="8"/>
  <c r="BI331" i="8"/>
  <c r="BH331" i="8"/>
  <c r="BG331" i="8"/>
  <c r="BE331" i="8"/>
  <c r="T331" i="8"/>
  <c r="R331" i="8"/>
  <c r="P331" i="8"/>
  <c r="BI327" i="8"/>
  <c r="BH327" i="8"/>
  <c r="BG327" i="8"/>
  <c r="BE327" i="8"/>
  <c r="T327" i="8"/>
  <c r="T326" i="8" s="1"/>
  <c r="R327" i="8"/>
  <c r="R326" i="8"/>
  <c r="P327" i="8"/>
  <c r="P326" i="8" s="1"/>
  <c r="BI324" i="8"/>
  <c r="BH324" i="8"/>
  <c r="BG324" i="8"/>
  <c r="BE324" i="8"/>
  <c r="T324" i="8"/>
  <c r="T323" i="8"/>
  <c r="R324" i="8"/>
  <c r="R323" i="8" s="1"/>
  <c r="P324" i="8"/>
  <c r="P323" i="8"/>
  <c r="BI261" i="8"/>
  <c r="BH261" i="8"/>
  <c r="BG261" i="8"/>
  <c r="BE261" i="8"/>
  <c r="T261" i="8"/>
  <c r="R261" i="8"/>
  <c r="P261" i="8"/>
  <c r="BI199" i="8"/>
  <c r="BH199" i="8"/>
  <c r="BG199" i="8"/>
  <c r="BE199" i="8"/>
  <c r="T199" i="8"/>
  <c r="R199" i="8"/>
  <c r="P199" i="8"/>
  <c r="BI137" i="8"/>
  <c r="BH137" i="8"/>
  <c r="BG137" i="8"/>
  <c r="BE137" i="8"/>
  <c r="T137" i="8"/>
  <c r="R137" i="8"/>
  <c r="R135" i="8" s="1"/>
  <c r="P137" i="8"/>
  <c r="P135" i="8" s="1"/>
  <c r="BI136" i="8"/>
  <c r="BH136" i="8"/>
  <c r="BG136" i="8"/>
  <c r="BE136" i="8"/>
  <c r="T136" i="8"/>
  <c r="T135" i="8" s="1"/>
  <c r="R136" i="8"/>
  <c r="P136" i="8"/>
  <c r="BI130" i="8"/>
  <c r="BH130" i="8"/>
  <c r="BG130" i="8"/>
  <c r="BE130" i="8"/>
  <c r="T130" i="8"/>
  <c r="R130" i="8"/>
  <c r="P130" i="8"/>
  <c r="BI126" i="8"/>
  <c r="BH126" i="8"/>
  <c r="BG126" i="8"/>
  <c r="BE126" i="8"/>
  <c r="T126" i="8"/>
  <c r="R126" i="8"/>
  <c r="P126" i="8"/>
  <c r="J120" i="8"/>
  <c r="J119" i="8"/>
  <c r="F119" i="8"/>
  <c r="F117" i="8"/>
  <c r="E115" i="8"/>
  <c r="J92" i="8"/>
  <c r="J91" i="8"/>
  <c r="F91" i="8"/>
  <c r="F89" i="8"/>
  <c r="E87" i="8"/>
  <c r="J18" i="8"/>
  <c r="E18" i="8"/>
  <c r="F120" i="8"/>
  <c r="J17" i="8"/>
  <c r="J12" i="8"/>
  <c r="J89" i="8" s="1"/>
  <c r="E7" i="8"/>
  <c r="E113" i="8"/>
  <c r="J37" i="7"/>
  <c r="J36" i="7"/>
  <c r="AY100" i="1"/>
  <c r="J35" i="7"/>
  <c r="AX100" i="1"/>
  <c r="BI140" i="7"/>
  <c r="BH140" i="7"/>
  <c r="BG140" i="7"/>
  <c r="BE140" i="7"/>
  <c r="T140" i="7"/>
  <c r="R140" i="7"/>
  <c r="P140" i="7"/>
  <c r="BI137" i="7"/>
  <c r="BH137" i="7"/>
  <c r="BG137" i="7"/>
  <c r="BE137" i="7"/>
  <c r="T137" i="7"/>
  <c r="R137" i="7"/>
  <c r="P137" i="7"/>
  <c r="BI134" i="7"/>
  <c r="BH134" i="7"/>
  <c r="BG134" i="7"/>
  <c r="BE134" i="7"/>
  <c r="T134" i="7"/>
  <c r="R134" i="7"/>
  <c r="P134" i="7"/>
  <c r="BI132" i="7"/>
  <c r="BH132" i="7"/>
  <c r="BG132" i="7"/>
  <c r="BE132" i="7"/>
  <c r="T132" i="7"/>
  <c r="R132" i="7"/>
  <c r="P132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2" i="7"/>
  <c r="BH122" i="7"/>
  <c r="BG122" i="7"/>
  <c r="BE122" i="7"/>
  <c r="T122" i="7"/>
  <c r="R122" i="7"/>
  <c r="P122" i="7"/>
  <c r="J116" i="7"/>
  <c r="J115" i="7"/>
  <c r="F115" i="7"/>
  <c r="F113" i="7"/>
  <c r="E111" i="7"/>
  <c r="J92" i="7"/>
  <c r="J91" i="7"/>
  <c r="F91" i="7"/>
  <c r="F89" i="7"/>
  <c r="E87" i="7"/>
  <c r="J18" i="7"/>
  <c r="E18" i="7"/>
  <c r="F92" i="7" s="1"/>
  <c r="J17" i="7"/>
  <c r="J12" i="7"/>
  <c r="J113" i="7"/>
  <c r="E7" i="7"/>
  <c r="E85" i="7"/>
  <c r="J37" i="6"/>
  <c r="J36" i="6"/>
  <c r="AY99" i="1" s="1"/>
  <c r="J35" i="6"/>
  <c r="AX99" i="1"/>
  <c r="BI220" i="6"/>
  <c r="BH220" i="6"/>
  <c r="BG220" i="6"/>
  <c r="BE220" i="6"/>
  <c r="T220" i="6"/>
  <c r="R220" i="6"/>
  <c r="P220" i="6"/>
  <c r="BI217" i="6"/>
  <c r="BH217" i="6"/>
  <c r="BG217" i="6"/>
  <c r="BE217" i="6"/>
  <c r="T217" i="6"/>
  <c r="R217" i="6"/>
  <c r="P217" i="6"/>
  <c r="BI212" i="6"/>
  <c r="BH212" i="6"/>
  <c r="BG212" i="6"/>
  <c r="BE212" i="6"/>
  <c r="T212" i="6"/>
  <c r="R212" i="6"/>
  <c r="P212" i="6"/>
  <c r="BI207" i="6"/>
  <c r="BH207" i="6"/>
  <c r="BG207" i="6"/>
  <c r="BE207" i="6"/>
  <c r="T207" i="6"/>
  <c r="R207" i="6"/>
  <c r="P207" i="6"/>
  <c r="BI203" i="6"/>
  <c r="BH203" i="6"/>
  <c r="BG203" i="6"/>
  <c r="BE203" i="6"/>
  <c r="T203" i="6"/>
  <c r="R203" i="6"/>
  <c r="P203" i="6"/>
  <c r="BI198" i="6"/>
  <c r="BH198" i="6"/>
  <c r="BG198" i="6"/>
  <c r="BE198" i="6"/>
  <c r="T198" i="6"/>
  <c r="R198" i="6"/>
  <c r="P198" i="6"/>
  <c r="BI193" i="6"/>
  <c r="BH193" i="6"/>
  <c r="BG193" i="6"/>
  <c r="BE193" i="6"/>
  <c r="T193" i="6"/>
  <c r="R193" i="6"/>
  <c r="P193" i="6"/>
  <c r="BI190" i="6"/>
  <c r="BH190" i="6"/>
  <c r="BG190" i="6"/>
  <c r="BE190" i="6"/>
  <c r="T190" i="6"/>
  <c r="R190" i="6"/>
  <c r="P190" i="6"/>
  <c r="BI187" i="6"/>
  <c r="BH187" i="6"/>
  <c r="BG187" i="6"/>
  <c r="BE187" i="6"/>
  <c r="T187" i="6"/>
  <c r="R187" i="6"/>
  <c r="P187" i="6"/>
  <c r="BI184" i="6"/>
  <c r="BH184" i="6"/>
  <c r="BG184" i="6"/>
  <c r="BE184" i="6"/>
  <c r="T184" i="6"/>
  <c r="R184" i="6"/>
  <c r="P184" i="6"/>
  <c r="BI181" i="6"/>
  <c r="BH181" i="6"/>
  <c r="BG181" i="6"/>
  <c r="BE181" i="6"/>
  <c r="T181" i="6"/>
  <c r="R181" i="6"/>
  <c r="P181" i="6"/>
  <c r="BI178" i="6"/>
  <c r="BH178" i="6"/>
  <c r="BG178" i="6"/>
  <c r="BE178" i="6"/>
  <c r="T178" i="6"/>
  <c r="R178" i="6"/>
  <c r="P178" i="6"/>
  <c r="BI175" i="6"/>
  <c r="BH175" i="6"/>
  <c r="BG175" i="6"/>
  <c r="BE175" i="6"/>
  <c r="T175" i="6"/>
  <c r="R175" i="6"/>
  <c r="P175" i="6"/>
  <c r="BI172" i="6"/>
  <c r="BH172" i="6"/>
  <c r="BG172" i="6"/>
  <c r="BE172" i="6"/>
  <c r="T172" i="6"/>
  <c r="R172" i="6"/>
  <c r="P172" i="6"/>
  <c r="BI169" i="6"/>
  <c r="BH169" i="6"/>
  <c r="BG169" i="6"/>
  <c r="BE169" i="6"/>
  <c r="T169" i="6"/>
  <c r="R169" i="6"/>
  <c r="P169" i="6"/>
  <c r="BI166" i="6"/>
  <c r="BH166" i="6"/>
  <c r="BG166" i="6"/>
  <c r="BE166" i="6"/>
  <c r="T166" i="6"/>
  <c r="R166" i="6"/>
  <c r="P166" i="6"/>
  <c r="BI163" i="6"/>
  <c r="BH163" i="6"/>
  <c r="BG163" i="6"/>
  <c r="BE163" i="6"/>
  <c r="T163" i="6"/>
  <c r="R163" i="6"/>
  <c r="P163" i="6"/>
  <c r="BI160" i="6"/>
  <c r="BH160" i="6"/>
  <c r="BG160" i="6"/>
  <c r="BE160" i="6"/>
  <c r="T160" i="6"/>
  <c r="R160" i="6"/>
  <c r="P160" i="6"/>
  <c r="BI157" i="6"/>
  <c r="BH157" i="6"/>
  <c r="BG157" i="6"/>
  <c r="BE157" i="6"/>
  <c r="T157" i="6"/>
  <c r="R157" i="6"/>
  <c r="P157" i="6"/>
  <c r="BI154" i="6"/>
  <c r="BH154" i="6"/>
  <c r="BG154" i="6"/>
  <c r="BE154" i="6"/>
  <c r="T154" i="6"/>
  <c r="R154" i="6"/>
  <c r="P154" i="6"/>
  <c r="BI151" i="6"/>
  <c r="BH151" i="6"/>
  <c r="BG151" i="6"/>
  <c r="BE151" i="6"/>
  <c r="T151" i="6"/>
  <c r="R151" i="6"/>
  <c r="P151" i="6"/>
  <c r="BI148" i="6"/>
  <c r="BH148" i="6"/>
  <c r="BG148" i="6"/>
  <c r="BE148" i="6"/>
  <c r="T148" i="6"/>
  <c r="R148" i="6"/>
  <c r="P148" i="6"/>
  <c r="BI145" i="6"/>
  <c r="BH145" i="6"/>
  <c r="BG145" i="6"/>
  <c r="BE145" i="6"/>
  <c r="T145" i="6"/>
  <c r="R145" i="6"/>
  <c r="P145" i="6"/>
  <c r="BI142" i="6"/>
  <c r="BH142" i="6"/>
  <c r="BG142" i="6"/>
  <c r="BE142" i="6"/>
  <c r="T142" i="6"/>
  <c r="R142" i="6"/>
  <c r="P142" i="6"/>
  <c r="BI138" i="6"/>
  <c r="BH138" i="6"/>
  <c r="BG138" i="6"/>
  <c r="BE138" i="6"/>
  <c r="T138" i="6"/>
  <c r="R138" i="6"/>
  <c r="P138" i="6"/>
  <c r="BI136" i="6"/>
  <c r="BH136" i="6"/>
  <c r="BG136" i="6"/>
  <c r="BE136" i="6"/>
  <c r="T136" i="6"/>
  <c r="R136" i="6"/>
  <c r="P136" i="6"/>
  <c r="BI124" i="6"/>
  <c r="BH124" i="6"/>
  <c r="BG124" i="6"/>
  <c r="BE124" i="6"/>
  <c r="T124" i="6"/>
  <c r="R124" i="6"/>
  <c r="P124" i="6"/>
  <c r="BI121" i="6"/>
  <c r="BH121" i="6"/>
  <c r="BG121" i="6"/>
  <c r="BE121" i="6"/>
  <c r="T121" i="6"/>
  <c r="R121" i="6"/>
  <c r="P121" i="6"/>
  <c r="J115" i="6"/>
  <c r="J114" i="6"/>
  <c r="F114" i="6"/>
  <c r="F112" i="6"/>
  <c r="E110" i="6"/>
  <c r="J92" i="6"/>
  <c r="J91" i="6"/>
  <c r="F91" i="6"/>
  <c r="F89" i="6"/>
  <c r="E87" i="6"/>
  <c r="J18" i="6"/>
  <c r="E18" i="6"/>
  <c r="F92" i="6"/>
  <c r="J17" i="6"/>
  <c r="J12" i="6"/>
  <c r="J89" i="6"/>
  <c r="E7" i="6"/>
  <c r="E85" i="6" s="1"/>
  <c r="J37" i="5"/>
  <c r="J36" i="5"/>
  <c r="AY98" i="1"/>
  <c r="J35" i="5"/>
  <c r="AX98" i="1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5" i="5"/>
  <c r="BH155" i="5"/>
  <c r="BG155" i="5"/>
  <c r="BE155" i="5"/>
  <c r="T155" i="5"/>
  <c r="R155" i="5"/>
  <c r="P155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0" i="5"/>
  <c r="BH140" i="5"/>
  <c r="BG140" i="5"/>
  <c r="BE140" i="5"/>
  <c r="T140" i="5"/>
  <c r="R140" i="5"/>
  <c r="P140" i="5"/>
  <c r="BI125" i="5"/>
  <c r="BH125" i="5"/>
  <c r="BG125" i="5"/>
  <c r="BE125" i="5"/>
  <c r="T125" i="5"/>
  <c r="R125" i="5"/>
  <c r="P125" i="5"/>
  <c r="J119" i="5"/>
  <c r="J118" i="5"/>
  <c r="F118" i="5"/>
  <c r="F116" i="5"/>
  <c r="E114" i="5"/>
  <c r="J92" i="5"/>
  <c r="J91" i="5"/>
  <c r="F91" i="5"/>
  <c r="F89" i="5"/>
  <c r="E87" i="5"/>
  <c r="J18" i="5"/>
  <c r="E18" i="5"/>
  <c r="F92" i="5" s="1"/>
  <c r="J17" i="5"/>
  <c r="J12" i="5"/>
  <c r="J116" i="5"/>
  <c r="E7" i="5"/>
  <c r="E112" i="5"/>
  <c r="J120" i="4"/>
  <c r="J97" i="4" s="1"/>
  <c r="J37" i="4"/>
  <c r="J36" i="4"/>
  <c r="AY97" i="1"/>
  <c r="J35" i="4"/>
  <c r="AX97" i="1"/>
  <c r="BI152" i="4"/>
  <c r="BH152" i="4"/>
  <c r="BG152" i="4"/>
  <c r="BE152" i="4"/>
  <c r="T152" i="4"/>
  <c r="R152" i="4"/>
  <c r="P152" i="4"/>
  <c r="BI149" i="4"/>
  <c r="BH149" i="4"/>
  <c r="BG149" i="4"/>
  <c r="BE149" i="4"/>
  <c r="T149" i="4"/>
  <c r="R149" i="4"/>
  <c r="P149" i="4"/>
  <c r="BI146" i="4"/>
  <c r="BH146" i="4"/>
  <c r="BG146" i="4"/>
  <c r="BE146" i="4"/>
  <c r="T146" i="4"/>
  <c r="R146" i="4"/>
  <c r="P146" i="4"/>
  <c r="BI142" i="4"/>
  <c r="BH142" i="4"/>
  <c r="BG142" i="4"/>
  <c r="BE142" i="4"/>
  <c r="T142" i="4"/>
  <c r="R142" i="4"/>
  <c r="P142" i="4"/>
  <c r="BI139" i="4"/>
  <c r="BH139" i="4"/>
  <c r="BG139" i="4"/>
  <c r="BE139" i="4"/>
  <c r="T139" i="4"/>
  <c r="R139" i="4"/>
  <c r="P139" i="4"/>
  <c r="BI135" i="4"/>
  <c r="BH135" i="4"/>
  <c r="BG135" i="4"/>
  <c r="BE135" i="4"/>
  <c r="T135" i="4"/>
  <c r="R135" i="4"/>
  <c r="P135" i="4"/>
  <c r="BI122" i="4"/>
  <c r="BH122" i="4"/>
  <c r="BG122" i="4"/>
  <c r="BE122" i="4"/>
  <c r="T122" i="4"/>
  <c r="T121" i="4"/>
  <c r="R122" i="4"/>
  <c r="R121" i="4"/>
  <c r="P122" i="4"/>
  <c r="P121" i="4"/>
  <c r="J116" i="4"/>
  <c r="J115" i="4"/>
  <c r="F115" i="4"/>
  <c r="F113" i="4"/>
  <c r="E111" i="4"/>
  <c r="J92" i="4"/>
  <c r="J91" i="4"/>
  <c r="F91" i="4"/>
  <c r="F89" i="4"/>
  <c r="E87" i="4"/>
  <c r="J18" i="4"/>
  <c r="E18" i="4"/>
  <c r="F92" i="4"/>
  <c r="J17" i="4"/>
  <c r="J12" i="4"/>
  <c r="J113" i="4" s="1"/>
  <c r="E7" i="4"/>
  <c r="E85" i="4"/>
  <c r="J37" i="3"/>
  <c r="J36" i="3"/>
  <c r="AY96" i="1"/>
  <c r="J35" i="3"/>
  <c r="AX96" i="1"/>
  <c r="BI123" i="3"/>
  <c r="BH123" i="3"/>
  <c r="BG123" i="3"/>
  <c r="BE123" i="3"/>
  <c r="T123" i="3"/>
  <c r="R123" i="3"/>
  <c r="P123" i="3"/>
  <c r="BI121" i="3"/>
  <c r="BH121" i="3"/>
  <c r="BG121" i="3"/>
  <c r="BE121" i="3"/>
  <c r="T121" i="3"/>
  <c r="R121" i="3"/>
  <c r="P121" i="3"/>
  <c r="BI119" i="3"/>
  <c r="BH119" i="3"/>
  <c r="BG119" i="3"/>
  <c r="BE119" i="3"/>
  <c r="T119" i="3"/>
  <c r="R119" i="3"/>
  <c r="P119" i="3"/>
  <c r="J114" i="3"/>
  <c r="J113" i="3"/>
  <c r="F113" i="3"/>
  <c r="F111" i="3"/>
  <c r="E109" i="3"/>
  <c r="J92" i="3"/>
  <c r="J91" i="3"/>
  <c r="F91" i="3"/>
  <c r="F89" i="3"/>
  <c r="E87" i="3"/>
  <c r="J18" i="3"/>
  <c r="E18" i="3"/>
  <c r="F92" i="3"/>
  <c r="J17" i="3"/>
  <c r="J12" i="3"/>
  <c r="J111" i="3" s="1"/>
  <c r="E7" i="3"/>
  <c r="E107" i="3"/>
  <c r="J37" i="2"/>
  <c r="J36" i="2"/>
  <c r="AY95" i="1"/>
  <c r="J35" i="2"/>
  <c r="AX95" i="1"/>
  <c r="BI202" i="2"/>
  <c r="BH202" i="2"/>
  <c r="BG202" i="2"/>
  <c r="BE202" i="2"/>
  <c r="T202" i="2"/>
  <c r="T201" i="2"/>
  <c r="R202" i="2"/>
  <c r="R201" i="2"/>
  <c r="P202" i="2"/>
  <c r="P201" i="2"/>
  <c r="BI195" i="2"/>
  <c r="BH195" i="2"/>
  <c r="BG195" i="2"/>
  <c r="BE195" i="2"/>
  <c r="T195" i="2"/>
  <c r="R195" i="2"/>
  <c r="P195" i="2"/>
  <c r="BI192" i="2"/>
  <c r="BH192" i="2"/>
  <c r="BG192" i="2"/>
  <c r="BE192" i="2"/>
  <c r="T192" i="2"/>
  <c r="T185" i="2" s="1"/>
  <c r="T184" i="2" s="1"/>
  <c r="R192" i="2"/>
  <c r="P192" i="2"/>
  <c r="P185" i="2" s="1"/>
  <c r="P184" i="2" s="1"/>
  <c r="BI186" i="2"/>
  <c r="BH186" i="2"/>
  <c r="BG186" i="2"/>
  <c r="BE186" i="2"/>
  <c r="T186" i="2"/>
  <c r="R186" i="2"/>
  <c r="R185" i="2" s="1"/>
  <c r="R184" i="2" s="1"/>
  <c r="P186" i="2"/>
  <c r="BI183" i="2"/>
  <c r="BH183" i="2"/>
  <c r="BG183" i="2"/>
  <c r="BE183" i="2"/>
  <c r="T183" i="2"/>
  <c r="T182" i="2"/>
  <c r="R183" i="2"/>
  <c r="R182" i="2" s="1"/>
  <c r="P183" i="2"/>
  <c r="P182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5" i="2"/>
  <c r="BH175" i="2"/>
  <c r="BG175" i="2"/>
  <c r="BE175" i="2"/>
  <c r="T175" i="2"/>
  <c r="R175" i="2"/>
  <c r="P175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29" i="2"/>
  <c r="BH129" i="2"/>
  <c r="BG129" i="2"/>
  <c r="BE129" i="2"/>
  <c r="T129" i="2"/>
  <c r="R129" i="2"/>
  <c r="P129" i="2"/>
  <c r="BI127" i="2"/>
  <c r="BH127" i="2"/>
  <c r="BG127" i="2"/>
  <c r="BE127" i="2"/>
  <c r="J33" i="2" s="1"/>
  <c r="T127" i="2"/>
  <c r="T126" i="2" s="1"/>
  <c r="R127" i="2"/>
  <c r="R126" i="2"/>
  <c r="P127" i="2"/>
  <c r="P126" i="2" s="1"/>
  <c r="J121" i="2"/>
  <c r="J120" i="2"/>
  <c r="F120" i="2"/>
  <c r="F118" i="2"/>
  <c r="E116" i="2"/>
  <c r="J92" i="2"/>
  <c r="J91" i="2"/>
  <c r="F91" i="2"/>
  <c r="F89" i="2"/>
  <c r="E87" i="2"/>
  <c r="J18" i="2"/>
  <c r="E18" i="2"/>
  <c r="F121" i="2"/>
  <c r="J17" i="2"/>
  <c r="J12" i="2"/>
  <c r="J118" i="2" s="1"/>
  <c r="E7" i="2"/>
  <c r="E114" i="2"/>
  <c r="L90" i="1"/>
  <c r="AM90" i="1"/>
  <c r="AM89" i="1"/>
  <c r="L89" i="1"/>
  <c r="AM87" i="1"/>
  <c r="L87" i="1"/>
  <c r="L85" i="1"/>
  <c r="L84" i="1"/>
  <c r="J179" i="2"/>
  <c r="BK140" i="5"/>
  <c r="BK155" i="5"/>
  <c r="BK160" i="6"/>
  <c r="BK198" i="6"/>
  <c r="BK148" i="6"/>
  <c r="J160" i="6"/>
  <c r="J187" i="6"/>
  <c r="J127" i="7"/>
  <c r="BK122" i="7"/>
  <c r="BK333" i="8"/>
  <c r="J238" i="9"/>
  <c r="J264" i="9"/>
  <c r="J222" i="9"/>
  <c r="J180" i="9"/>
  <c r="J186" i="9"/>
  <c r="J209" i="9"/>
  <c r="J273" i="9"/>
  <c r="J276" i="9"/>
  <c r="BK300" i="9"/>
  <c r="J291" i="9"/>
  <c r="J174" i="10"/>
  <c r="J169" i="10"/>
  <c r="J182" i="10"/>
  <c r="BK182" i="10"/>
  <c r="BK159" i="10"/>
  <c r="J172" i="10"/>
  <c r="J181" i="10"/>
  <c r="J140" i="10"/>
  <c r="J147" i="10"/>
  <c r="J154" i="11"/>
  <c r="BK165" i="11"/>
  <c r="J132" i="11"/>
  <c r="BK173" i="11"/>
  <c r="BK169" i="11"/>
  <c r="J151" i="11"/>
  <c r="J173" i="11"/>
  <c r="BK179" i="11"/>
  <c r="J183" i="2"/>
  <c r="BK183" i="2"/>
  <c r="BK192" i="2"/>
  <c r="J178" i="2"/>
  <c r="J162" i="2"/>
  <c r="J119" i="3"/>
  <c r="J135" i="4"/>
  <c r="BK142" i="4"/>
  <c r="J149" i="4"/>
  <c r="J144" i="5"/>
  <c r="BK151" i="5"/>
  <c r="BK193" i="6"/>
  <c r="J166" i="6"/>
  <c r="J175" i="6"/>
  <c r="J169" i="6"/>
  <c r="BK172" i="6"/>
  <c r="BK134" i="7"/>
  <c r="J122" i="7"/>
  <c r="J324" i="8"/>
  <c r="BK126" i="8"/>
  <c r="BK141" i="9"/>
  <c r="BK182" i="9"/>
  <c r="BK138" i="9"/>
  <c r="J206" i="9"/>
  <c r="J229" i="9"/>
  <c r="J165" i="9"/>
  <c r="BK227" i="9"/>
  <c r="BK216" i="9"/>
  <c r="BK206" i="9"/>
  <c r="BK211" i="9"/>
  <c r="BK165" i="10"/>
  <c r="J183" i="10"/>
  <c r="J155" i="10"/>
  <c r="J159" i="10"/>
  <c r="J141" i="10"/>
  <c r="J137" i="10"/>
  <c r="BK149" i="10"/>
  <c r="J133" i="11"/>
  <c r="J168" i="11"/>
  <c r="BK159" i="11"/>
  <c r="J181" i="11"/>
  <c r="J180" i="11"/>
  <c r="J141" i="11"/>
  <c r="J178" i="11"/>
  <c r="BK138" i="11"/>
  <c r="BK179" i="2"/>
  <c r="J202" i="2"/>
  <c r="BK195" i="2"/>
  <c r="J186" i="2"/>
  <c r="J175" i="2"/>
  <c r="BK157" i="2"/>
  <c r="J121" i="3"/>
  <c r="BK135" i="4"/>
  <c r="J142" i="4"/>
  <c r="BK150" i="5"/>
  <c r="J160" i="5"/>
  <c r="BK169" i="5"/>
  <c r="J125" i="5"/>
  <c r="J157" i="6"/>
  <c r="J154" i="6"/>
  <c r="J172" i="6"/>
  <c r="BK138" i="6"/>
  <c r="BK154" i="6"/>
  <c r="J140" i="7"/>
  <c r="BK140" i="7"/>
  <c r="J130" i="8"/>
  <c r="BK136" i="8"/>
  <c r="J269" i="9"/>
  <c r="J159" i="9"/>
  <c r="BK180" i="9"/>
  <c r="BK217" i="9"/>
  <c r="J300" i="9"/>
  <c r="BK222" i="9"/>
  <c r="BK291" i="9"/>
  <c r="BK151" i="9"/>
  <c r="J180" i="10"/>
  <c r="BK168" i="10"/>
  <c r="BK184" i="10"/>
  <c r="BK178" i="10"/>
  <c r="J161" i="10"/>
  <c r="J185" i="10"/>
  <c r="J178" i="10"/>
  <c r="J138" i="10"/>
  <c r="BK147" i="11"/>
  <c r="J138" i="11"/>
  <c r="BK153" i="11"/>
  <c r="BK133" i="11"/>
  <c r="J147" i="11"/>
  <c r="BK135" i="11"/>
  <c r="BK170" i="11"/>
  <c r="J156" i="2"/>
  <c r="AS94" i="1"/>
  <c r="J139" i="4"/>
  <c r="BK152" i="4"/>
  <c r="J149" i="5"/>
  <c r="J150" i="5"/>
  <c r="BK159" i="5"/>
  <c r="J143" i="5"/>
  <c r="J178" i="6"/>
  <c r="BK207" i="6"/>
  <c r="J220" i="6"/>
  <c r="J184" i="6"/>
  <c r="J138" i="6"/>
  <c r="J128" i="7"/>
  <c r="BK331" i="8"/>
  <c r="BK223" i="9"/>
  <c r="BK184" i="9"/>
  <c r="J181" i="9"/>
  <c r="J254" i="9"/>
  <c r="J201" i="9"/>
  <c r="J215" i="9"/>
  <c r="BK245" i="9"/>
  <c r="BK186" i="9"/>
  <c r="BK229" i="9"/>
  <c r="BK276" i="9"/>
  <c r="BK157" i="10"/>
  <c r="J130" i="10"/>
  <c r="BK171" i="10"/>
  <c r="BK146" i="10"/>
  <c r="BK158" i="10"/>
  <c r="J167" i="10"/>
  <c r="BK144" i="10"/>
  <c r="J174" i="11"/>
  <c r="J156" i="11"/>
  <c r="BK141" i="11"/>
  <c r="J153" i="11"/>
  <c r="BK132" i="11"/>
  <c r="BK139" i="11"/>
  <c r="BK129" i="2"/>
  <c r="J192" i="2"/>
  <c r="BK178" i="2"/>
  <c r="BK162" i="2"/>
  <c r="J157" i="2"/>
  <c r="BK119" i="3"/>
  <c r="J152" i="4"/>
  <c r="J146" i="4"/>
  <c r="BK139" i="4"/>
  <c r="J146" i="5"/>
  <c r="J159" i="5"/>
  <c r="BK170" i="5"/>
  <c r="J121" i="6"/>
  <c r="BK203" i="6"/>
  <c r="BK181" i="6"/>
  <c r="J163" i="6"/>
  <c r="J217" i="6"/>
  <c r="J151" i="6"/>
  <c r="J134" i="7"/>
  <c r="J126" i="8"/>
  <c r="BK324" i="8"/>
  <c r="BK269" i="9"/>
  <c r="J138" i="9"/>
  <c r="BK165" i="9"/>
  <c r="BK247" i="9"/>
  <c r="J304" i="9"/>
  <c r="BK201" i="9"/>
  <c r="J184" i="10"/>
  <c r="J152" i="10"/>
  <c r="BK185" i="10"/>
  <c r="BK181" i="10"/>
  <c r="BK167" i="10"/>
  <c r="J158" i="10"/>
  <c r="J144" i="10"/>
  <c r="J151" i="10"/>
  <c r="J167" i="11"/>
  <c r="J152" i="11"/>
  <c r="BK162" i="11"/>
  <c r="BK167" i="11"/>
  <c r="J164" i="11"/>
  <c r="BK150" i="11"/>
  <c r="J144" i="11"/>
  <c r="BK136" i="11"/>
  <c r="BK156" i="2"/>
  <c r="F37" i="2"/>
  <c r="BK125" i="5"/>
  <c r="J140" i="5"/>
  <c r="J207" i="6"/>
  <c r="BK151" i="6"/>
  <c r="BK169" i="6"/>
  <c r="BK166" i="6"/>
  <c r="BK217" i="6"/>
  <c r="BK175" i="6"/>
  <c r="J142" i="6"/>
  <c r="J132" i="7"/>
  <c r="BK137" i="7"/>
  <c r="J333" i="8"/>
  <c r="J199" i="8"/>
  <c r="J197" i="9"/>
  <c r="BK219" i="9"/>
  <c r="BK209" i="9"/>
  <c r="BK284" i="9"/>
  <c r="J153" i="9"/>
  <c r="BK254" i="9"/>
  <c r="J133" i="9"/>
  <c r="J217" i="9"/>
  <c r="BK309" i="9"/>
  <c r="BK204" i="9"/>
  <c r="J153" i="10"/>
  <c r="J145" i="10"/>
  <c r="J156" i="10"/>
  <c r="BK177" i="10"/>
  <c r="BK151" i="10"/>
  <c r="J173" i="10"/>
  <c r="BK141" i="10"/>
  <c r="BK145" i="10"/>
  <c r="J136" i="11"/>
  <c r="J170" i="11"/>
  <c r="BK145" i="11"/>
  <c r="BK175" i="11"/>
  <c r="BK180" i="11"/>
  <c r="BK171" i="11"/>
  <c r="J129" i="2"/>
  <c r="F33" i="2"/>
  <c r="J170" i="5"/>
  <c r="BK144" i="5"/>
  <c r="BK187" i="6"/>
  <c r="J198" i="6"/>
  <c r="J203" i="6"/>
  <c r="BK124" i="6"/>
  <c r="J148" i="6"/>
  <c r="BK127" i="7"/>
  <c r="J136" i="8"/>
  <c r="J213" i="9"/>
  <c r="J282" i="9"/>
  <c r="BK273" i="9"/>
  <c r="J247" i="9"/>
  <c r="BK307" i="9"/>
  <c r="J307" i="9"/>
  <c r="BK174" i="9"/>
  <c r="BK155" i="10"/>
  <c r="BK172" i="10"/>
  <c r="J132" i="10"/>
  <c r="BK180" i="10"/>
  <c r="J179" i="10"/>
  <c r="BK175" i="10"/>
  <c r="J168" i="10"/>
  <c r="BK139" i="10"/>
  <c r="J150" i="11"/>
  <c r="BK164" i="11"/>
  <c r="J158" i="11"/>
  <c r="J140" i="11"/>
  <c r="BK156" i="11"/>
  <c r="BK134" i="11"/>
  <c r="BK140" i="11"/>
  <c r="BK163" i="6"/>
  <c r="BK136" i="6"/>
  <c r="BK178" i="6"/>
  <c r="BK129" i="7"/>
  <c r="J261" i="8"/>
  <c r="BK327" i="8"/>
  <c r="J193" i="9"/>
  <c r="BK236" i="9"/>
  <c r="BK190" i="9"/>
  <c r="J259" i="9"/>
  <c r="BK264" i="9"/>
  <c r="J216" i="9"/>
  <c r="BK282" i="9"/>
  <c r="J284" i="9"/>
  <c r="BK259" i="9"/>
  <c r="J141" i="9"/>
  <c r="J177" i="10"/>
  <c r="BK153" i="10"/>
  <c r="J157" i="10"/>
  <c r="J150" i="10"/>
  <c r="BK156" i="10"/>
  <c r="BK132" i="10"/>
  <c r="BK143" i="10"/>
  <c r="J171" i="11"/>
  <c r="J179" i="11"/>
  <c r="BK163" i="11"/>
  <c r="J159" i="11"/>
  <c r="J163" i="11"/>
  <c r="BK152" i="11"/>
  <c r="BK166" i="11"/>
  <c r="J134" i="11"/>
  <c r="J160" i="2"/>
  <c r="BK121" i="3"/>
  <c r="BK146" i="4"/>
  <c r="BK149" i="4"/>
  <c r="J169" i="5"/>
  <c r="BK149" i="5"/>
  <c r="J155" i="5"/>
  <c r="J147" i="5"/>
  <c r="BK157" i="6"/>
  <c r="J145" i="6"/>
  <c r="BK220" i="6"/>
  <c r="BK184" i="6"/>
  <c r="BK121" i="6"/>
  <c r="J129" i="7"/>
  <c r="BK199" i="8"/>
  <c r="BK137" i="8"/>
  <c r="J174" i="9"/>
  <c r="J171" i="9"/>
  <c r="BK133" i="9"/>
  <c r="BK171" i="9"/>
  <c r="J245" i="9"/>
  <c r="BK271" i="9"/>
  <c r="J144" i="9"/>
  <c r="BK153" i="9"/>
  <c r="J149" i="9"/>
  <c r="J149" i="10"/>
  <c r="BK138" i="10"/>
  <c r="J165" i="10"/>
  <c r="J139" i="10"/>
  <c r="J176" i="10"/>
  <c r="BK150" i="10"/>
  <c r="J146" i="10"/>
  <c r="J131" i="11"/>
  <c r="BK178" i="11"/>
  <c r="J135" i="11"/>
  <c r="BK181" i="11"/>
  <c r="J182" i="11"/>
  <c r="J175" i="11"/>
  <c r="BK202" i="2"/>
  <c r="F35" i="2"/>
  <c r="BK143" i="5"/>
  <c r="J151" i="5"/>
  <c r="J193" i="6"/>
  <c r="J212" i="6"/>
  <c r="BK212" i="6"/>
  <c r="BK190" i="6"/>
  <c r="J136" i="6"/>
  <c r="BK128" i="7"/>
  <c r="BK261" i="8"/>
  <c r="J327" i="8"/>
  <c r="BK136" i="9"/>
  <c r="BK212" i="9"/>
  <c r="BK197" i="9"/>
  <c r="J227" i="9"/>
  <c r="BK149" i="9"/>
  <c r="BK144" i="9"/>
  <c r="J219" i="9"/>
  <c r="BK193" i="9"/>
  <c r="J236" i="9"/>
  <c r="BK215" i="9"/>
  <c r="BK161" i="10"/>
  <c r="J171" i="10"/>
  <c r="J157" i="11"/>
  <c r="J162" i="11"/>
  <c r="J165" i="11"/>
  <c r="BK157" i="11"/>
  <c r="J169" i="11"/>
  <c r="BK154" i="11"/>
  <c r="BK127" i="2"/>
  <c r="BK186" i="2"/>
  <c r="BK175" i="2"/>
  <c r="BK160" i="2"/>
  <c r="J123" i="3"/>
  <c r="BK123" i="3"/>
  <c r="J122" i="4"/>
  <c r="BK122" i="4"/>
  <c r="BK160" i="5"/>
  <c r="BK147" i="5"/>
  <c r="BK146" i="5"/>
  <c r="J190" i="6"/>
  <c r="J181" i="6"/>
  <c r="J124" i="6"/>
  <c r="BK142" i="6"/>
  <c r="BK145" i="6"/>
  <c r="BK132" i="7"/>
  <c r="J137" i="7"/>
  <c r="J137" i="8"/>
  <c r="BK225" i="9"/>
  <c r="J223" i="9"/>
  <c r="J211" i="9"/>
  <c r="J151" i="9"/>
  <c r="J136" i="9"/>
  <c r="BK188" i="9"/>
  <c r="BK159" i="9"/>
  <c r="J309" i="9"/>
  <c r="J188" i="9"/>
  <c r="J204" i="9"/>
  <c r="J184" i="9"/>
  <c r="BK173" i="10"/>
  <c r="J143" i="10"/>
  <c r="J175" i="10"/>
  <c r="BK130" i="10"/>
  <c r="BK169" i="10"/>
  <c r="BK137" i="10"/>
  <c r="BK148" i="11"/>
  <c r="BK151" i="11"/>
  <c r="BK158" i="11"/>
  <c r="J166" i="11"/>
  <c r="BK174" i="11"/>
  <c r="J177" i="11"/>
  <c r="J127" i="2"/>
  <c r="J195" i="2"/>
  <c r="F36" i="2"/>
  <c r="J331" i="8"/>
  <c r="BK130" i="8"/>
  <c r="BK181" i="9"/>
  <c r="J225" i="9"/>
  <c r="J182" i="9"/>
  <c r="J271" i="9"/>
  <c r="BK304" i="9"/>
  <c r="BK238" i="9"/>
  <c r="J190" i="9"/>
  <c r="J212" i="9"/>
  <c r="BK213" i="9"/>
  <c r="BK176" i="10"/>
  <c r="BK147" i="10"/>
  <c r="BK179" i="10"/>
  <c r="BK174" i="10"/>
  <c r="BK140" i="10"/>
  <c r="BK183" i="10"/>
  <c r="BK152" i="10"/>
  <c r="BK177" i="11"/>
  <c r="J145" i="11"/>
  <c r="BK144" i="11"/>
  <c r="BK182" i="11"/>
  <c r="J148" i="11"/>
  <c r="J139" i="11"/>
  <c r="BK168" i="11"/>
  <c r="BK131" i="11"/>
  <c r="BK128" i="2" l="1"/>
  <c r="P118" i="3"/>
  <c r="P117" i="3"/>
  <c r="AU96" i="1" s="1"/>
  <c r="BK148" i="5"/>
  <c r="J148" i="5"/>
  <c r="J100" i="5"/>
  <c r="BK168" i="5"/>
  <c r="J168" i="5" s="1"/>
  <c r="J102" i="5" s="1"/>
  <c r="BK121" i="7"/>
  <c r="J121" i="7" s="1"/>
  <c r="J98" i="7" s="1"/>
  <c r="T132" i="9"/>
  <c r="R140" i="9"/>
  <c r="BK246" i="9"/>
  <c r="J246" i="9" s="1"/>
  <c r="J106" i="9" s="1"/>
  <c r="R299" i="9"/>
  <c r="R298" i="9" s="1"/>
  <c r="BK154" i="10"/>
  <c r="J154" i="10"/>
  <c r="J103" i="10"/>
  <c r="BK170" i="10"/>
  <c r="J170" i="10" s="1"/>
  <c r="J107" i="10" s="1"/>
  <c r="R148" i="5"/>
  <c r="T121" i="7"/>
  <c r="R125" i="8"/>
  <c r="R124" i="8"/>
  <c r="P173" i="9"/>
  <c r="P221" i="9"/>
  <c r="P142" i="10"/>
  <c r="T154" i="10"/>
  <c r="P166" i="10"/>
  <c r="T128" i="2"/>
  <c r="R124" i="5"/>
  <c r="P158" i="5"/>
  <c r="P121" i="7"/>
  <c r="P125" i="8"/>
  <c r="P124" i="8" s="1"/>
  <c r="P123" i="8" s="1"/>
  <c r="AU101" i="1" s="1"/>
  <c r="R173" i="9"/>
  <c r="BK221" i="9"/>
  <c r="J221" i="9"/>
  <c r="J104" i="9"/>
  <c r="T221" i="9"/>
  <c r="BK161" i="2"/>
  <c r="J161" i="2"/>
  <c r="J100" i="2"/>
  <c r="R134" i="4"/>
  <c r="R119" i="4" s="1"/>
  <c r="P145" i="5"/>
  <c r="P168" i="5"/>
  <c r="P330" i="8"/>
  <c r="P325" i="8" s="1"/>
  <c r="P132" i="9"/>
  <c r="R150" i="9"/>
  <c r="R246" i="9"/>
  <c r="T142" i="10"/>
  <c r="P130" i="11"/>
  <c r="P149" i="11"/>
  <c r="R161" i="2"/>
  <c r="T145" i="5"/>
  <c r="R168" i="5"/>
  <c r="T133" i="7"/>
  <c r="T125" i="8"/>
  <c r="T124" i="8" s="1"/>
  <c r="R330" i="8"/>
  <c r="R325" i="8"/>
  <c r="BK150" i="9"/>
  <c r="J150" i="9" s="1"/>
  <c r="J100" i="9" s="1"/>
  <c r="T224" i="9"/>
  <c r="P299" i="9"/>
  <c r="P298" i="9" s="1"/>
  <c r="R128" i="2"/>
  <c r="R125" i="2"/>
  <c r="R124" i="2" s="1"/>
  <c r="BK118" i="3"/>
  <c r="J118" i="3"/>
  <c r="J97" i="3"/>
  <c r="BK134" i="4"/>
  <c r="J134" i="4" s="1"/>
  <c r="J99" i="4" s="1"/>
  <c r="T150" i="9"/>
  <c r="P224" i="9"/>
  <c r="BK299" i="9"/>
  <c r="BK142" i="10"/>
  <c r="J142" i="10"/>
  <c r="J101" i="10" s="1"/>
  <c r="R154" i="10"/>
  <c r="P170" i="10"/>
  <c r="BK130" i="11"/>
  <c r="BK146" i="11"/>
  <c r="J146" i="11" s="1"/>
  <c r="J102" i="11" s="1"/>
  <c r="T149" i="11"/>
  <c r="P172" i="11"/>
  <c r="P148" i="5"/>
  <c r="P120" i="6"/>
  <c r="P119" i="6"/>
  <c r="P118" i="6" s="1"/>
  <c r="AU99" i="1" s="1"/>
  <c r="R121" i="7"/>
  <c r="R132" i="9"/>
  <c r="P140" i="9"/>
  <c r="BK224" i="9"/>
  <c r="J224" i="9"/>
  <c r="J105" i="9"/>
  <c r="BK136" i="10"/>
  <c r="J136" i="10" s="1"/>
  <c r="J100" i="10" s="1"/>
  <c r="T148" i="10"/>
  <c r="T128" i="10" s="1"/>
  <c r="T127" i="10" s="1"/>
  <c r="T170" i="10"/>
  <c r="BK137" i="11"/>
  <c r="J137" i="11"/>
  <c r="J99" i="11"/>
  <c r="BK149" i="11"/>
  <c r="J149" i="11" s="1"/>
  <c r="J103" i="11" s="1"/>
  <c r="BK161" i="11"/>
  <c r="T172" i="11"/>
  <c r="T161" i="2"/>
  <c r="P124" i="5"/>
  <c r="P123" i="5"/>
  <c r="P122" i="5" s="1"/>
  <c r="AU98" i="1" s="1"/>
  <c r="BK158" i="5"/>
  <c r="J158" i="5"/>
  <c r="J101" i="5" s="1"/>
  <c r="T120" i="6"/>
  <c r="T119" i="6"/>
  <c r="T118" i="6"/>
  <c r="R133" i="7"/>
  <c r="BK125" i="8"/>
  <c r="J125" i="8"/>
  <c r="J98" i="8"/>
  <c r="BK330" i="8"/>
  <c r="J330" i="8"/>
  <c r="J103" i="8" s="1"/>
  <c r="P150" i="9"/>
  <c r="P131" i="9" s="1"/>
  <c r="T246" i="9"/>
  <c r="R148" i="10"/>
  <c r="R170" i="10"/>
  <c r="R137" i="11"/>
  <c r="T143" i="11"/>
  <c r="R149" i="11"/>
  <c r="T161" i="11"/>
  <c r="BK176" i="11"/>
  <c r="J176" i="11" s="1"/>
  <c r="J108" i="11" s="1"/>
  <c r="P161" i="2"/>
  <c r="P125" i="2" s="1"/>
  <c r="P124" i="2" s="1"/>
  <c r="AU95" i="1" s="1"/>
  <c r="R118" i="3"/>
  <c r="R117" i="3"/>
  <c r="BK124" i="5"/>
  <c r="J124" i="5"/>
  <c r="J98" i="5" s="1"/>
  <c r="R145" i="5"/>
  <c r="T168" i="5"/>
  <c r="R120" i="6"/>
  <c r="R119" i="6" s="1"/>
  <c r="R118" i="6" s="1"/>
  <c r="BK135" i="8"/>
  <c r="J135" i="8"/>
  <c r="J99" i="8" s="1"/>
  <c r="T173" i="9"/>
  <c r="R221" i="9"/>
  <c r="R136" i="10"/>
  <c r="BK148" i="10"/>
  <c r="J148" i="10"/>
  <c r="J102" i="10"/>
  <c r="T166" i="10"/>
  <c r="R130" i="11"/>
  <c r="R129" i="11" s="1"/>
  <c r="P143" i="11"/>
  <c r="T146" i="11"/>
  <c r="T155" i="11"/>
  <c r="R172" i="11"/>
  <c r="T134" i="4"/>
  <c r="T119" i="4"/>
  <c r="T124" i="5"/>
  <c r="R158" i="5"/>
  <c r="BK120" i="6"/>
  <c r="BK119" i="6"/>
  <c r="J119" i="6" s="1"/>
  <c r="J97" i="6" s="1"/>
  <c r="BK173" i="9"/>
  <c r="J173" i="9"/>
  <c r="J101" i="9" s="1"/>
  <c r="R224" i="9"/>
  <c r="T299" i="9"/>
  <c r="T298" i="9"/>
  <c r="P136" i="10"/>
  <c r="P154" i="10"/>
  <c r="BK166" i="10"/>
  <c r="J166" i="10"/>
  <c r="J106" i="10"/>
  <c r="P137" i="11"/>
  <c r="R155" i="11"/>
  <c r="BK172" i="11"/>
  <c r="J172" i="11"/>
  <c r="J107" i="11" s="1"/>
  <c r="P176" i="11"/>
  <c r="T148" i="5"/>
  <c r="P133" i="7"/>
  <c r="BK132" i="9"/>
  <c r="J132" i="9" s="1"/>
  <c r="J98" i="9" s="1"/>
  <c r="BK140" i="9"/>
  <c r="BK131" i="9" s="1"/>
  <c r="J131" i="9" s="1"/>
  <c r="J97" i="9" s="1"/>
  <c r="T140" i="9"/>
  <c r="P246" i="9"/>
  <c r="T136" i="10"/>
  <c r="P148" i="10"/>
  <c r="P128" i="10" s="1"/>
  <c r="P127" i="10" s="1"/>
  <c r="AU103" i="1" s="1"/>
  <c r="R166" i="10"/>
  <c r="T130" i="11"/>
  <c r="BK143" i="11"/>
  <c r="J143" i="11"/>
  <c r="J101" i="11" s="1"/>
  <c r="P146" i="11"/>
  <c r="BK155" i="11"/>
  <c r="J155" i="11"/>
  <c r="J104" i="11" s="1"/>
  <c r="R161" i="11"/>
  <c r="R176" i="11"/>
  <c r="R160" i="11" s="1"/>
  <c r="P128" i="2"/>
  <c r="T118" i="3"/>
  <c r="T117" i="3" s="1"/>
  <c r="P134" i="4"/>
  <c r="P119" i="4"/>
  <c r="AU97" i="1" s="1"/>
  <c r="BK145" i="5"/>
  <c r="J145" i="5"/>
  <c r="J99" i="5"/>
  <c r="T158" i="5"/>
  <c r="BK133" i="7"/>
  <c r="J133" i="7"/>
  <c r="J99" i="7"/>
  <c r="T330" i="8"/>
  <c r="T325" i="8"/>
  <c r="R142" i="10"/>
  <c r="T137" i="11"/>
  <c r="R146" i="11"/>
  <c r="R142" i="11" s="1"/>
  <c r="P155" i="11"/>
  <c r="P161" i="11"/>
  <c r="P160" i="11" s="1"/>
  <c r="T176" i="11"/>
  <c r="BK326" i="8"/>
  <c r="BK325" i="8"/>
  <c r="J325" i="8" s="1"/>
  <c r="J101" i="8" s="1"/>
  <c r="BK218" i="9"/>
  <c r="J218" i="9"/>
  <c r="J102" i="9" s="1"/>
  <c r="BK283" i="9"/>
  <c r="J283" i="9"/>
  <c r="J107" i="9"/>
  <c r="BK131" i="10"/>
  <c r="J131" i="10" s="1"/>
  <c r="J99" i="10" s="1"/>
  <c r="BK308" i="9"/>
  <c r="J308" i="9" s="1"/>
  <c r="J110" i="9" s="1"/>
  <c r="BK323" i="8"/>
  <c r="J323" i="8"/>
  <c r="J100" i="8" s="1"/>
  <c r="BK201" i="2"/>
  <c r="J201" i="2"/>
  <c r="J104" i="2"/>
  <c r="BK129" i="10"/>
  <c r="J129" i="10"/>
  <c r="J98" i="10"/>
  <c r="BK182" i="2"/>
  <c r="J182" i="2" s="1"/>
  <c r="J101" i="2" s="1"/>
  <c r="BK185" i="2"/>
  <c r="BK184" i="2"/>
  <c r="J184" i="2" s="1"/>
  <c r="J102" i="2" s="1"/>
  <c r="BK126" i="2"/>
  <c r="J126" i="2"/>
  <c r="J98" i="2" s="1"/>
  <c r="BK121" i="4"/>
  <c r="BK119" i="4"/>
  <c r="J119" i="4"/>
  <c r="J96" i="4" s="1"/>
  <c r="BK160" i="10"/>
  <c r="J160" i="10"/>
  <c r="J104" i="10"/>
  <c r="BK164" i="10"/>
  <c r="J164" i="10" s="1"/>
  <c r="J105" i="10" s="1"/>
  <c r="F125" i="11"/>
  <c r="BF167" i="11"/>
  <c r="BF170" i="11"/>
  <c r="BF132" i="11"/>
  <c r="BF141" i="11"/>
  <c r="BF144" i="11"/>
  <c r="BF158" i="11"/>
  <c r="BF148" i="11"/>
  <c r="BF153" i="11"/>
  <c r="BF163" i="11"/>
  <c r="BF133" i="11"/>
  <c r="BF140" i="11"/>
  <c r="BF154" i="11"/>
  <c r="BF168" i="11"/>
  <c r="BF179" i="11"/>
  <c r="BF181" i="11"/>
  <c r="BF139" i="11"/>
  <c r="BF182" i="11"/>
  <c r="BF136" i="11"/>
  <c r="BF151" i="11"/>
  <c r="BF164" i="11"/>
  <c r="BF175" i="11"/>
  <c r="BF135" i="11"/>
  <c r="BF147" i="11"/>
  <c r="BF159" i="11"/>
  <c r="BF162" i="11"/>
  <c r="BF171" i="11"/>
  <c r="BF178" i="11"/>
  <c r="E85" i="11"/>
  <c r="BF138" i="11"/>
  <c r="BF150" i="11"/>
  <c r="J122" i="11"/>
  <c r="BF131" i="11"/>
  <c r="BF145" i="11"/>
  <c r="BF152" i="11"/>
  <c r="BF166" i="11"/>
  <c r="BF156" i="11"/>
  <c r="BF169" i="11"/>
  <c r="BF177" i="11"/>
  <c r="BF180" i="11"/>
  <c r="BF134" i="11"/>
  <c r="BF157" i="11"/>
  <c r="BF174" i="11"/>
  <c r="BF165" i="11"/>
  <c r="BF173" i="11"/>
  <c r="J299" i="9"/>
  <c r="J109" i="9" s="1"/>
  <c r="BF141" i="10"/>
  <c r="BF168" i="10"/>
  <c r="BF176" i="10"/>
  <c r="E85" i="10"/>
  <c r="BF145" i="10"/>
  <c r="BF158" i="10"/>
  <c r="BF175" i="10"/>
  <c r="BF138" i="10"/>
  <c r="BF140" i="10"/>
  <c r="BF159" i="10"/>
  <c r="BF185" i="10"/>
  <c r="J121" i="10"/>
  <c r="BF150" i="10"/>
  <c r="BF165" i="10"/>
  <c r="BF178" i="10"/>
  <c r="BF180" i="10"/>
  <c r="BF182" i="10"/>
  <c r="BK220" i="9"/>
  <c r="J220" i="9"/>
  <c r="J103" i="9" s="1"/>
  <c r="BF137" i="10"/>
  <c r="BF144" i="10"/>
  <c r="BF147" i="10"/>
  <c r="BF149" i="10"/>
  <c r="BF152" i="10"/>
  <c r="BF169" i="10"/>
  <c r="BF173" i="10"/>
  <c r="BF130" i="10"/>
  <c r="BF153" i="10"/>
  <c r="BF171" i="10"/>
  <c r="BF151" i="10"/>
  <c r="BF156" i="10"/>
  <c r="BF183" i="10"/>
  <c r="BF139" i="10"/>
  <c r="BF146" i="10"/>
  <c r="BF161" i="10"/>
  <c r="BF172" i="10"/>
  <c r="BF174" i="10"/>
  <c r="BF177" i="10"/>
  <c r="F92" i="10"/>
  <c r="BF132" i="10"/>
  <c r="BF155" i="10"/>
  <c r="BF157" i="10"/>
  <c r="BF179" i="10"/>
  <c r="BF143" i="10"/>
  <c r="BF167" i="10"/>
  <c r="BF181" i="10"/>
  <c r="BF184" i="10"/>
  <c r="BK124" i="8"/>
  <c r="J124" i="8" s="1"/>
  <c r="J97" i="8" s="1"/>
  <c r="BF136" i="9"/>
  <c r="BF180" i="9"/>
  <c r="BF206" i="9"/>
  <c r="BF229" i="9"/>
  <c r="BF259" i="9"/>
  <c r="BF271" i="9"/>
  <c r="BF273" i="9"/>
  <c r="E120" i="9"/>
  <c r="BF171" i="9"/>
  <c r="BF188" i="9"/>
  <c r="BF264" i="9"/>
  <c r="BF284" i="9"/>
  <c r="BF291" i="9"/>
  <c r="BF300" i="9"/>
  <c r="BF307" i="9"/>
  <c r="BF138" i="9"/>
  <c r="BF182" i="9"/>
  <c r="BF197" i="9"/>
  <c r="BF269" i="9"/>
  <c r="BF304" i="9"/>
  <c r="J326" i="8"/>
  <c r="J102" i="8"/>
  <c r="F127" i="9"/>
  <c r="BF153" i="9"/>
  <c r="BF165" i="9"/>
  <c r="BF174" i="9"/>
  <c r="BF276" i="9"/>
  <c r="BF309" i="9"/>
  <c r="BF149" i="9"/>
  <c r="BF181" i="9"/>
  <c r="BF186" i="9"/>
  <c r="BF193" i="9"/>
  <c r="BF201" i="9"/>
  <c r="BF219" i="9"/>
  <c r="BF223" i="9"/>
  <c r="BF133" i="9"/>
  <c r="BF151" i="9"/>
  <c r="BF184" i="9"/>
  <c r="BF190" i="9"/>
  <c r="BF204" i="9"/>
  <c r="BF211" i="9"/>
  <c r="BF216" i="9"/>
  <c r="BF238" i="9"/>
  <c r="BF245" i="9"/>
  <c r="BF254" i="9"/>
  <c r="BF282" i="9"/>
  <c r="BF159" i="9"/>
  <c r="BF213" i="9"/>
  <c r="BF217" i="9"/>
  <c r="BF222" i="9"/>
  <c r="BF141" i="9"/>
  <c r="BF236" i="9"/>
  <c r="BF247" i="9"/>
  <c r="J89" i="9"/>
  <c r="BF215" i="9"/>
  <c r="BF225" i="9"/>
  <c r="BF144" i="9"/>
  <c r="BF209" i="9"/>
  <c r="BF212" i="9"/>
  <c r="BF227" i="9"/>
  <c r="BF126" i="8"/>
  <c r="BF136" i="8"/>
  <c r="BF137" i="8"/>
  <c r="BF199" i="8"/>
  <c r="BF324" i="8"/>
  <c r="E85" i="8"/>
  <c r="J117" i="8"/>
  <c r="BF261" i="8"/>
  <c r="BF327" i="8"/>
  <c r="BK120" i="7"/>
  <c r="BK119" i="7"/>
  <c r="J119" i="7"/>
  <c r="J30" i="7" s="1"/>
  <c r="BF331" i="8"/>
  <c r="BF333" i="8"/>
  <c r="BF130" i="8"/>
  <c r="F92" i="8"/>
  <c r="F116" i="7"/>
  <c r="E109" i="7"/>
  <c r="BF132" i="7"/>
  <c r="J120" i="6"/>
  <c r="J98" i="6" s="1"/>
  <c r="BF122" i="7"/>
  <c r="BF129" i="7"/>
  <c r="BF128" i="7"/>
  <c r="BF134" i="7"/>
  <c r="J89" i="7"/>
  <c r="BK118" i="6"/>
  <c r="J118" i="6"/>
  <c r="J30" i="6" s="1"/>
  <c r="BF127" i="7"/>
  <c r="BF140" i="7"/>
  <c r="BF137" i="7"/>
  <c r="BF190" i="6"/>
  <c r="BF198" i="6"/>
  <c r="BF138" i="6"/>
  <c r="BF148" i="6"/>
  <c r="BF193" i="6"/>
  <c r="BK123" i="5"/>
  <c r="J123" i="5" s="1"/>
  <c r="J97" i="5" s="1"/>
  <c r="E108" i="6"/>
  <c r="F115" i="6"/>
  <c r="BF166" i="6"/>
  <c r="BF136" i="6"/>
  <c r="BF154" i="6"/>
  <c r="BF175" i="6"/>
  <c r="BF124" i="6"/>
  <c r="BF157" i="6"/>
  <c r="BF181" i="6"/>
  <c r="BF187" i="6"/>
  <c r="BF212" i="6"/>
  <c r="BF217" i="6"/>
  <c r="BF220" i="6"/>
  <c r="BF145" i="6"/>
  <c r="BF172" i="6"/>
  <c r="BF184" i="6"/>
  <c r="J112" i="6"/>
  <c r="BF151" i="6"/>
  <c r="BF163" i="6"/>
  <c r="BF121" i="6"/>
  <c r="BF178" i="6"/>
  <c r="BF142" i="6"/>
  <c r="BF207" i="6"/>
  <c r="BF160" i="6"/>
  <c r="BF169" i="6"/>
  <c r="BF203" i="6"/>
  <c r="F119" i="5"/>
  <c r="BF149" i="5"/>
  <c r="J121" i="4"/>
  <c r="J98" i="4" s="1"/>
  <c r="J89" i="5"/>
  <c r="BF147" i="5"/>
  <c r="BF150" i="5"/>
  <c r="BF169" i="5"/>
  <c r="BF140" i="5"/>
  <c r="BF144" i="5"/>
  <c r="BF160" i="5"/>
  <c r="BF170" i="5"/>
  <c r="BF143" i="5"/>
  <c r="BF159" i="5"/>
  <c r="E85" i="5"/>
  <c r="BF146" i="5"/>
  <c r="BF155" i="5"/>
  <c r="BF125" i="5"/>
  <c r="BF151" i="5"/>
  <c r="F116" i="4"/>
  <c r="BF139" i="4"/>
  <c r="BK117" i="3"/>
  <c r="J117" i="3"/>
  <c r="J30" i="3" s="1"/>
  <c r="BF142" i="4"/>
  <c r="BF135" i="4"/>
  <c r="BF152" i="4"/>
  <c r="E109" i="4"/>
  <c r="BF146" i="4"/>
  <c r="J89" i="4"/>
  <c r="BF149" i="4"/>
  <c r="BF122" i="4"/>
  <c r="J185" i="2"/>
  <c r="J103" i="2"/>
  <c r="F114" i="3"/>
  <c r="J89" i="3"/>
  <c r="J128" i="2"/>
  <c r="J99" i="2"/>
  <c r="BF121" i="3"/>
  <c r="E85" i="3"/>
  <c r="BF119" i="3"/>
  <c r="BF123" i="3"/>
  <c r="BF160" i="2"/>
  <c r="BF162" i="2"/>
  <c r="BF175" i="2"/>
  <c r="BC95" i="1"/>
  <c r="BF183" i="2"/>
  <c r="BF186" i="2"/>
  <c r="BF192" i="2"/>
  <c r="BF195" i="2"/>
  <c r="AZ95" i="1"/>
  <c r="BB95" i="1"/>
  <c r="BF157" i="2"/>
  <c r="AV95" i="1"/>
  <c r="E85" i="2"/>
  <c r="J89" i="2"/>
  <c r="F92" i="2"/>
  <c r="BF127" i="2"/>
  <c r="BF129" i="2"/>
  <c r="BF156" i="2"/>
  <c r="BF178" i="2"/>
  <c r="BF179" i="2"/>
  <c r="BF202" i="2"/>
  <c r="BD95" i="1"/>
  <c r="F36" i="4"/>
  <c r="BC97" i="1"/>
  <c r="J33" i="6"/>
  <c r="AV99" i="1"/>
  <c r="F35" i="9"/>
  <c r="BB102" i="1" s="1"/>
  <c r="J33" i="4"/>
  <c r="AV97" i="1"/>
  <c r="F35" i="6"/>
  <c r="BB99" i="1" s="1"/>
  <c r="F37" i="9"/>
  <c r="BD102" i="1"/>
  <c r="J30" i="4"/>
  <c r="F36" i="5"/>
  <c r="BC98" i="1"/>
  <c r="F36" i="7"/>
  <c r="BC100" i="1" s="1"/>
  <c r="F36" i="8"/>
  <c r="BC101" i="1"/>
  <c r="J33" i="10"/>
  <c r="AV103" i="1" s="1"/>
  <c r="J33" i="11"/>
  <c r="AV104" i="1"/>
  <c r="J33" i="3"/>
  <c r="AV96" i="1" s="1"/>
  <c r="F33" i="5"/>
  <c r="AZ98" i="1"/>
  <c r="J33" i="7"/>
  <c r="AV100" i="1" s="1"/>
  <c r="F35" i="8"/>
  <c r="BB101" i="1"/>
  <c r="F37" i="10"/>
  <c r="BD103" i="1" s="1"/>
  <c r="F33" i="4"/>
  <c r="AZ97" i="1"/>
  <c r="F33" i="7"/>
  <c r="AZ100" i="1" s="1"/>
  <c r="F33" i="8"/>
  <c r="AZ101" i="1"/>
  <c r="F35" i="11"/>
  <c r="BB104" i="1" s="1"/>
  <c r="F37" i="3"/>
  <c r="BD96" i="1"/>
  <c r="F37" i="5"/>
  <c r="BD98" i="1" s="1"/>
  <c r="F35" i="7"/>
  <c r="BB100" i="1"/>
  <c r="F33" i="10"/>
  <c r="AZ103" i="1"/>
  <c r="F36" i="11"/>
  <c r="BC104" i="1" s="1"/>
  <c r="F37" i="11"/>
  <c r="BD104" i="1"/>
  <c r="F37" i="4"/>
  <c r="BD97" i="1" s="1"/>
  <c r="F36" i="6"/>
  <c r="BC99" i="1"/>
  <c r="F33" i="9"/>
  <c r="AZ102" i="1" s="1"/>
  <c r="F33" i="11"/>
  <c r="AZ104" i="1"/>
  <c r="F36" i="3"/>
  <c r="BC96" i="1" s="1"/>
  <c r="F37" i="6"/>
  <c r="BD99" i="1"/>
  <c r="J33" i="9"/>
  <c r="AV102" i="1" s="1"/>
  <c r="F35" i="3"/>
  <c r="BB96" i="1"/>
  <c r="F35" i="5"/>
  <c r="BB98" i="1" s="1"/>
  <c r="F37" i="8"/>
  <c r="BD101" i="1"/>
  <c r="F36" i="10"/>
  <c r="BC103" i="1" s="1"/>
  <c r="F33" i="3"/>
  <c r="AZ96" i="1"/>
  <c r="J33" i="5"/>
  <c r="AV98" i="1" s="1"/>
  <c r="F37" i="7"/>
  <c r="BD100" i="1"/>
  <c r="J33" i="8"/>
  <c r="AV101" i="1" s="1"/>
  <c r="F35" i="10"/>
  <c r="BB103" i="1"/>
  <c r="F35" i="4"/>
  <c r="BB97" i="1" s="1"/>
  <c r="F33" i="6"/>
  <c r="AZ99" i="1"/>
  <c r="F36" i="9"/>
  <c r="BC102" i="1" s="1"/>
  <c r="J140" i="9" l="1"/>
  <c r="J99" i="9" s="1"/>
  <c r="R128" i="11"/>
  <c r="R128" i="10"/>
  <c r="R127" i="10" s="1"/>
  <c r="T160" i="11"/>
  <c r="T123" i="5"/>
  <c r="T122" i="5"/>
  <c r="P220" i="9"/>
  <c r="P130" i="9"/>
  <c r="AU102" i="1"/>
  <c r="P129" i="11"/>
  <c r="BK129" i="11"/>
  <c r="BK298" i="9"/>
  <c r="J298" i="9"/>
  <c r="J108" i="9"/>
  <c r="T131" i="9"/>
  <c r="BK160" i="11"/>
  <c r="J160" i="11"/>
  <c r="J105" i="11"/>
  <c r="T123" i="8"/>
  <c r="P142" i="11"/>
  <c r="T142" i="11"/>
  <c r="T125" i="2"/>
  <c r="T124" i="2" s="1"/>
  <c r="T120" i="7"/>
  <c r="T119" i="7"/>
  <c r="R220" i="9"/>
  <c r="T220" i="9"/>
  <c r="R123" i="5"/>
  <c r="R122" i="5"/>
  <c r="R120" i="7"/>
  <c r="R119" i="7" s="1"/>
  <c r="P120" i="7"/>
  <c r="P119" i="7"/>
  <c r="AU100" i="1"/>
  <c r="R123" i="8"/>
  <c r="T129" i="11"/>
  <c r="T128" i="11"/>
  <c r="R131" i="9"/>
  <c r="R130" i="9" s="1"/>
  <c r="BK125" i="2"/>
  <c r="J125" i="2"/>
  <c r="J97" i="2"/>
  <c r="BK128" i="10"/>
  <c r="J128" i="10"/>
  <c r="J97" i="10"/>
  <c r="J130" i="11"/>
  <c r="J98" i="11" s="1"/>
  <c r="BK142" i="11"/>
  <c r="J142" i="11"/>
  <c r="J100" i="11"/>
  <c r="J161" i="11"/>
  <c r="J106" i="11"/>
  <c r="BK130" i="9"/>
  <c r="J130" i="9"/>
  <c r="J96" i="9" s="1"/>
  <c r="BK123" i="8"/>
  <c r="J123" i="8"/>
  <c r="J96" i="8"/>
  <c r="AG100" i="1"/>
  <c r="J120" i="7"/>
  <c r="J97" i="7"/>
  <c r="J96" i="7"/>
  <c r="AG99" i="1"/>
  <c r="J96" i="6"/>
  <c r="BK122" i="5"/>
  <c r="J122" i="5"/>
  <c r="AG97" i="1"/>
  <c r="AG96" i="1"/>
  <c r="J96" i="3"/>
  <c r="F34" i="2"/>
  <c r="BA95" i="1" s="1"/>
  <c r="AZ94" i="1"/>
  <c r="AV94" i="1"/>
  <c r="AK29" i="1"/>
  <c r="F34" i="4"/>
  <c r="BA97" i="1"/>
  <c r="J34" i="8"/>
  <c r="AW101" i="1"/>
  <c r="AT101" i="1" s="1"/>
  <c r="F34" i="3"/>
  <c r="BA96" i="1"/>
  <c r="F34" i="7"/>
  <c r="BA100" i="1" s="1"/>
  <c r="F34" i="9"/>
  <c r="BA102" i="1"/>
  <c r="J30" i="5"/>
  <c r="AG98" i="1" s="1"/>
  <c r="F34" i="6"/>
  <c r="BA99" i="1"/>
  <c r="BD94" i="1"/>
  <c r="W33" i="1" s="1"/>
  <c r="J34" i="2"/>
  <c r="AW95" i="1"/>
  <c r="AT95" i="1"/>
  <c r="F34" i="11"/>
  <c r="BA104" i="1"/>
  <c r="J34" i="5"/>
  <c r="AW98" i="1"/>
  <c r="AT98" i="1" s="1"/>
  <c r="J34" i="10"/>
  <c r="AW103" i="1"/>
  <c r="AT103" i="1"/>
  <c r="J34" i="4"/>
  <c r="AW97" i="1"/>
  <c r="AT97" i="1"/>
  <c r="AN97" i="1"/>
  <c r="J34" i="9"/>
  <c r="AW102" i="1"/>
  <c r="AT102" i="1"/>
  <c r="J34" i="3"/>
  <c r="AW96" i="1" s="1"/>
  <c r="AT96" i="1" s="1"/>
  <c r="AN96" i="1" s="1"/>
  <c r="J34" i="7"/>
  <c r="AW100" i="1" s="1"/>
  <c r="AT100" i="1" s="1"/>
  <c r="AN100" i="1" s="1"/>
  <c r="J34" i="11"/>
  <c r="AW104" i="1" s="1"/>
  <c r="AT104" i="1" s="1"/>
  <c r="J34" i="6"/>
  <c r="AW99" i="1"/>
  <c r="AT99" i="1" s="1"/>
  <c r="AN99" i="1" s="1"/>
  <c r="BB94" i="1"/>
  <c r="AX94" i="1"/>
  <c r="F34" i="5"/>
  <c r="BA98" i="1"/>
  <c r="F34" i="10"/>
  <c r="BA103" i="1"/>
  <c r="F34" i="8"/>
  <c r="BA101" i="1"/>
  <c r="BC94" i="1"/>
  <c r="AY94" i="1"/>
  <c r="BK128" i="11" l="1"/>
  <c r="J128" i="11"/>
  <c r="J96" i="11"/>
  <c r="P128" i="11"/>
  <c r="AU104" i="1"/>
  <c r="T130" i="9"/>
  <c r="BK127" i="10"/>
  <c r="J127" i="10" s="1"/>
  <c r="J30" i="10" s="1"/>
  <c r="AG103" i="1" s="1"/>
  <c r="J129" i="11"/>
  <c r="J97" i="11"/>
  <c r="BK124" i="2"/>
  <c r="J124" i="2" s="1"/>
  <c r="J30" i="2" s="1"/>
  <c r="AG95" i="1" s="1"/>
  <c r="J39" i="7"/>
  <c r="AN98" i="1"/>
  <c r="J96" i="5"/>
  <c r="J39" i="6"/>
  <c r="J39" i="5"/>
  <c r="J39" i="4"/>
  <c r="J39" i="3"/>
  <c r="W29" i="1"/>
  <c r="AU94" i="1"/>
  <c r="BA94" i="1"/>
  <c r="AW94" i="1"/>
  <c r="AK30" i="1"/>
  <c r="J30" i="8"/>
  <c r="AG101" i="1" s="1"/>
  <c r="W31" i="1"/>
  <c r="W32" i="1"/>
  <c r="J30" i="9"/>
  <c r="AG102" i="1"/>
  <c r="AN102" i="1"/>
  <c r="J39" i="2" l="1"/>
  <c r="J39" i="10"/>
  <c r="J96" i="2"/>
  <c r="J96" i="10"/>
  <c r="J39" i="9"/>
  <c r="J39" i="8"/>
  <c r="AN101" i="1"/>
  <c r="AN95" i="1"/>
  <c r="AN103" i="1"/>
  <c r="J30" i="11"/>
  <c r="AG104" i="1"/>
  <c r="AG94" i="1"/>
  <c r="AN94" i="1" s="1"/>
  <c r="AK26" i="1"/>
  <c r="W30" i="1"/>
  <c r="AT94" i="1"/>
  <c r="J39" i="11" l="1"/>
  <c r="AK35" i="1"/>
  <c r="AN104" i="1"/>
</calcChain>
</file>

<file path=xl/sharedStrings.xml><?xml version="1.0" encoding="utf-8"?>
<sst xmlns="http://schemas.openxmlformats.org/spreadsheetml/2006/main" count="9514" uniqueCount="1207">
  <si>
    <t>Export Komplet</t>
  </si>
  <si>
    <t/>
  </si>
  <si>
    <t>2.0</t>
  </si>
  <si>
    <t>ZAMOK</t>
  </si>
  <si>
    <t>False</t>
  </si>
  <si>
    <t>{bcbf0a94-b7cc-4369-a7ab-712e479074ed}</t>
  </si>
  <si>
    <t>0,001</t>
  </si>
  <si>
    <t>20</t>
  </si>
  <si>
    <t>0,01</t>
  </si>
  <si>
    <t>REKAPITULÁCIA STAVBY</t>
  </si>
  <si>
    <t>v ---  nižšie sa nachádzajú doplnkové a pomocné údaje k zostavám  --- v</t>
  </si>
  <si>
    <t>Návod na vyplnenie</t>
  </si>
  <si>
    <t>Kód:</t>
  </si>
  <si>
    <t>SNM_HUM_VO_S_opciou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</si>
  <si>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</si>
  <si>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</si>
  <si>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areálu a kaštieľa Dolná Krupá</t>
  </si>
  <si>
    <t>JKSO:</t>
  </si>
  <si>
    <t>KS:</t>
  </si>
  <si>
    <t>Miesto:</t>
  </si>
  <si>
    <t>Kaštieľ Dolná Krupá</t>
  </si>
  <si>
    <t>Dátum:</t>
  </si>
  <si>
    <t>30. 1. 2023</t>
  </si>
  <si>
    <t>Objednávateľ:</t>
  </si>
  <si>
    <t>IČO:</t>
  </si>
  <si>
    <t>SNM, Vajanského nábrežie 2, 810 06 Bratislava</t>
  </si>
  <si>
    <t>IČ DPH:</t>
  </si>
  <si>
    <t>Zhotoviteľ:</t>
  </si>
  <si>
    <t>Vyplň údaj</t>
  </si>
  <si>
    <t>Projektant:</t>
  </si>
  <si>
    <t>Ing.Vladimír Kobliška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</si>
  <si>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</si>
  <si>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</si>
  <si>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</si>
  <si>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</si>
  <si>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</si>
  <si>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</si>
  <si>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</si>
  <si>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</si>
  <si>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</si>
  <si>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</si>
  <si>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</si>
  <si>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</si>
  <si>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</si>
  <si>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</si>
  <si>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</si>
  <si>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</si>
  <si>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</si>
  <si>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</si>
  <si>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</si>
  <si>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</si>
  <si>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</si>
  <si>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</si>
  <si>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</si>
  <si>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</si>
  <si>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</si>
  <si>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</si>
  <si>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</si>
  <si>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</si>
  <si>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</si>
  <si>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</si>
  <si>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</si>
  <si>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</si>
  <si>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</si>
  <si>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</si>
  <si>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</si>
  <si>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</si>
  <si>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</si>
  <si>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</si>
  <si>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</si>
  <si>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</si>
  <si>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</si>
  <si>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</si>
  <si>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</si>
  <si>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</si>
  <si>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</si>
  <si>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</si>
  <si>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</si>
  <si>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</si>
  <si>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20180301</t>
  </si>
  <si>
    <t>Kaštieľ-Fasáda</t>
  </si>
  <si>
    <t>STA</t>
  </si>
  <si>
    <t>1</t>
  </si>
  <si>
    <t>{d5bc6d12-1d1c-4c9f-8c49-9e59645beacb}</t>
  </si>
  <si>
    <t>20180302</t>
  </si>
  <si>
    <t>Kaštieľ-Vnút.om,SDK,stav.úpravy a maľby</t>
  </si>
  <si>
    <t>{9b350df3-f60e-4399-9665-5ea670446830}</t>
  </si>
  <si>
    <t>20180303</t>
  </si>
  <si>
    <t>Kaštieľ-Podlahy drev.a PVC podklad.vrsvy obsiah.v ker.podl. vr.demontáže</t>
  </si>
  <si>
    <t>{1f03269f-641a-4d56-93ec-865a279e4908}</t>
  </si>
  <si>
    <t>20180304</t>
  </si>
  <si>
    <t>Kaštieľ-Obkl.a dlažby soc. zariad+podkl.vrsvy podláh suterén vr.demont.podkl.vrstiev</t>
  </si>
  <si>
    <t>{0efd0e23-e369-48b7-94c0-f964f0d5f2a0}</t>
  </si>
  <si>
    <t>20180306</t>
  </si>
  <si>
    <t>Kaštieľ-Vým.okien,dverí,parapetov</t>
  </si>
  <si>
    <t>{a8396f6a-23b9-414e-b3f4-c0371a9841cb}</t>
  </si>
  <si>
    <t>20180307</t>
  </si>
  <si>
    <t>Kaštiel-Zateplenie stropu</t>
  </si>
  <si>
    <t>{18904719-5b95-49ff-ac01-f1c13954d89a}</t>
  </si>
  <si>
    <t>20230103</t>
  </si>
  <si>
    <t>Kaštieľ-Poschodie</t>
  </si>
  <si>
    <t>{a19ccf92-abb4-4a39-b995-3073a0a1f32e}</t>
  </si>
  <si>
    <t>20230104</t>
  </si>
  <si>
    <t>Kaštieľ-Podstrešný priestor</t>
  </si>
  <si>
    <t>{51432b28-da17-4994-83bb-616e147a5a3f}</t>
  </si>
  <si>
    <t>20230106</t>
  </si>
  <si>
    <t>Kaštieľ-Reštaurátorské práce-interiér</t>
  </si>
  <si>
    <t>{14133d22-6ee5-4c20-b0cb-c528cbb21bae}</t>
  </si>
  <si>
    <t>20230107</t>
  </si>
  <si>
    <t>Kaštieľ-Reštaurátorské práce-exteriér</t>
  </si>
  <si>
    <t>{eacab082-e434-4640-9332-f46619bb6e9d}</t>
  </si>
  <si>
    <t>KRYCÍ LIST ROZPOČTU</t>
  </si>
  <si>
    <t>Objekt:</t>
  </si>
  <si>
    <t>20180301 - Kaštieľ-Fasáda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</si>
  <si>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</si>
  <si>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</si>
  <si>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</si>
  <si>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</si>
  <si>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</si>
  <si>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</si>
  <si>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2 - Zakladanie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</si>
  <si>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</si>
  <si>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</si>
  <si>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</si>
  <si>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</si>
  <si>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764 - Konštrukcie klampiarske</t>
  </si>
  <si>
    <t xml:space="preserve">    783 - Nátery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</si>
  <si>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</si>
  <si>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</si>
  <si>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</si>
  <si>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</si>
  <si>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</si>
  <si>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</si>
  <si>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</si>
  <si>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</si>
  <si>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</si>
  <si>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</si>
  <si>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</si>
  <si>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</si>
  <si>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</si>
  <si>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</si>
  <si>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</si>
  <si>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2</t>
  </si>
  <si>
    <t>Zakladanie</t>
  </si>
  <si>
    <t>K</t>
  </si>
  <si>
    <t>216903121</t>
  </si>
  <si>
    <t>Otriskanie plôch pieskom FP líca klenieb</t>
  </si>
  <si>
    <t>M2</t>
  </si>
  <si>
    <t>4</t>
  </si>
  <si>
    <t>-1664238232</t>
  </si>
  <si>
    <t>6</t>
  </si>
  <si>
    <t>Úpravy povrchov, podlahy, osadenie</t>
  </si>
  <si>
    <t>620991121</t>
  </si>
  <si>
    <t>Zakrývanie škár panelov výplní vonkajších otvorov zhotovené z lešenia akýmkoľvek spôsobom</t>
  </si>
  <si>
    <t>m2</t>
  </si>
  <si>
    <t>1140856114</t>
  </si>
  <si>
    <t>VV</t>
  </si>
  <si>
    <t>"pohľad SV</t>
  </si>
  <si>
    <t>"plocha"3,14*0,65*0,65*0,5</t>
  </si>
  <si>
    <t>"šírka x dľžka x počet"1,3*1,3*5</t>
  </si>
  <si>
    <t>1,1*1,3*6</t>
  </si>
  <si>
    <t>1,3*2,1</t>
  </si>
  <si>
    <t>1,35*2,45*12+1,5*2,45*2+1,55*3,2+3,14*0,75*0,75*0,5*3</t>
  </si>
  <si>
    <t>1,35*2,22*15</t>
  </si>
  <si>
    <t>"pohľad JZ</t>
  </si>
  <si>
    <t>1,3*1,3*6</t>
  </si>
  <si>
    <t>3,14*0,65*0,65*0,5</t>
  </si>
  <si>
    <t>1,35*2,45*12+1,5*2,45*2+1,6*3,3+3,14*0,75*0,75*0,5*3</t>
  </si>
  <si>
    <t>"pohľad SZ</t>
  </si>
  <si>
    <t>1,3*0,6+3,14*0,65*0,65*0,5</t>
  </si>
  <si>
    <t>1,35*2,45</t>
  </si>
  <si>
    <t>1,35*2,22*3</t>
  </si>
  <si>
    <t>"pohľad JV</t>
  </si>
  <si>
    <t>0,8*2,1</t>
  </si>
  <si>
    <t>0,85*1,3</t>
  </si>
  <si>
    <t>0,9*2,45*2</t>
  </si>
  <si>
    <t>0,9*2,22*2</t>
  </si>
  <si>
    <t>Súčet</t>
  </si>
  <si>
    <t>3</t>
  </si>
  <si>
    <t>622422121.S</t>
  </si>
  <si>
    <t>Oprava vonkajších omietok vápenných a vápennocementových bez otĺkania chybných miest stupeň členitosti I a II v množstve opravovanej plochy do 10 % štukových</t>
  </si>
  <si>
    <t>-1095644613</t>
  </si>
  <si>
    <t>622466123</t>
  </si>
  <si>
    <t>Príprava vonkajšieho podkladu stien BAUMIT, základný náter SanovaPrimer</t>
  </si>
  <si>
    <t>925199206</t>
  </si>
  <si>
    <t>276+989,137</t>
  </si>
  <si>
    <t>5</t>
  </si>
  <si>
    <t>622471322.1</t>
  </si>
  <si>
    <t>Náter vonkajších stien vápenný-fasáda bez použitia cementu</t>
  </si>
  <si>
    <t>1646101835</t>
  </si>
  <si>
    <t>9</t>
  </si>
  <si>
    <t>Ostatné konštrukcie a práce-búranie</t>
  </si>
  <si>
    <t>941941042</t>
  </si>
  <si>
    <t>Montáž lešenia ľahkého pracovného radového s podlahami šírky nad 1,00 do 1,20 m a výšky 10-30 m</t>
  </si>
  <si>
    <t>-539982943</t>
  </si>
  <si>
    <t>"pohľad SV-dľžka x výška</t>
  </si>
  <si>
    <t>(2*0,1+54,57+2*1,2)*(9,41+2,6)</t>
  </si>
  <si>
    <t>(1,2+0,25+5,7)*12,01*2</t>
  </si>
  <si>
    <t>2,35*3,5</t>
  </si>
  <si>
    <t>(54,57+1,0*2+0,8*2+2*3,0+2*1,2)*(9,41+2,24)</t>
  </si>
  <si>
    <t>(16,33+2*0,1)*(9,41+2,24)</t>
  </si>
  <si>
    <t>(16,39+2*0,1)*(9,41+2,24)</t>
  </si>
  <si>
    <t>7</t>
  </si>
  <si>
    <t>941941292</t>
  </si>
  <si>
    <t>Príplatok za prvý a každý ďalší i začatý mesiac použitia lešenia k cene -1042</t>
  </si>
  <si>
    <t>44648465</t>
  </si>
  <si>
    <t>2036,195*5</t>
  </si>
  <si>
    <t>8</t>
  </si>
  <si>
    <t>941941842</t>
  </si>
  <si>
    <t>Demontáž lešenia ľahkého pracovného radového a s podlahami, šírky nad 1,00 do 1,20 m výšky 10-30 m</t>
  </si>
  <si>
    <t>-2020746423</t>
  </si>
  <si>
    <t>963-01</t>
  </si>
  <si>
    <t>Rozobratie kamenných stupňov včetne spätného použitia</t>
  </si>
  <si>
    <t>m</t>
  </si>
  <si>
    <t>-526888259</t>
  </si>
  <si>
    <t>"dľžka x počet"7,4*15</t>
  </si>
  <si>
    <t>99</t>
  </si>
  <si>
    <t>Presun hmôt HSV</t>
  </si>
  <si>
    <t>10</t>
  </si>
  <si>
    <t>998011002</t>
  </si>
  <si>
    <t>Presun hmôt pre budovy JKSO 801, 803,812,zvislá konštr.z tehál,tvárnic,z kovu výšky do 12 m</t>
  </si>
  <si>
    <t>t</t>
  </si>
  <si>
    <t>1489584398</t>
  </si>
  <si>
    <t>PSV</t>
  </si>
  <si>
    <t>Práce a dodávky PSV</t>
  </si>
  <si>
    <t>764</t>
  </si>
  <si>
    <t>Konštrukcie klampiarske</t>
  </si>
  <si>
    <t>11</t>
  </si>
  <si>
    <t>764421270</t>
  </si>
  <si>
    <t>Oplechovanie ríms a ozdobných prvkov z pozinkov. Pz plechu rš 500 mm</t>
  </si>
  <si>
    <t>16</t>
  </si>
  <si>
    <t>1428692421</t>
  </si>
  <si>
    <t>"K2-dľžka "94,0</t>
  </si>
  <si>
    <t>"K3 "125,0</t>
  </si>
  <si>
    <t>"K4 "103,0</t>
  </si>
  <si>
    <t>"K5 "125,0</t>
  </si>
  <si>
    <t>12</t>
  </si>
  <si>
    <t>764421280</t>
  </si>
  <si>
    <t>Oplechovanie ríms a ozdobných prvkov z pozinkov. Pz plechu rš 600 mm</t>
  </si>
  <si>
    <t>-1861059903</t>
  </si>
  <si>
    <t>"K6-dľžka "2,0</t>
  </si>
  <si>
    <t>13</t>
  </si>
  <si>
    <t>764421870</t>
  </si>
  <si>
    <t>Demontáž oplechovania ríms rš od 400 do 500 mm,  -0,00252t</t>
  </si>
  <si>
    <t>-1602938481</t>
  </si>
  <si>
    <t>783</t>
  </si>
  <si>
    <t>Nátery</t>
  </si>
  <si>
    <t>14</t>
  </si>
  <si>
    <t>783522000</t>
  </si>
  <si>
    <t>Nátery klamp.konštr.syntet.na vzduchu schnúce dvojnás.so základného náterom reakt.farbou</t>
  </si>
  <si>
    <t>400575237</t>
  </si>
  <si>
    <t>20180302 - Kaštieľ-Vnút.om,SDK,stav.úpravy a maľby</t>
  </si>
  <si>
    <t>9 - Ostatné konštrukcie a práce-búranie</t>
  </si>
  <si>
    <t>943943221.S</t>
  </si>
  <si>
    <t>Montáž lešenia priestorového ľahkého, bez podláh, pre zaťaženie podlahovej plochy do 2 kPa (200 kg/m2), výšky do 10 m</t>
  </si>
  <si>
    <t>m3</t>
  </si>
  <si>
    <t>366995681</t>
  </si>
  <si>
    <t>55*12*2,2</t>
  </si>
  <si>
    <t>943943292.S</t>
  </si>
  <si>
    <t>Montáž lešenia priestorového ľahkého, bez podláh, príplatok za prvý a každý ďalší i začatý mesiac použitia lešenia výšky do 10 m a nad 10 do 22 m</t>
  </si>
  <si>
    <t>596700758</t>
  </si>
  <si>
    <t>1452*5 "Prepočítané koeficientom množstva</t>
  </si>
  <si>
    <t>943943821.S</t>
  </si>
  <si>
    <t>Demontáž lešenia priestorového ľahkého bez podlahy pre zaťaženie do 2 kPa (200 kg/m2) podlahovej plochy, výšky do 10 m</t>
  </si>
  <si>
    <t>-674622169</t>
  </si>
  <si>
    <t>20180303 - Kaštieľ-Podlahy drev.a PVC podklad.vrsvy obsiah.v ker.podl. vr.demontáže</t>
  </si>
  <si>
    <t>775 - Podlahy vlysové a parketové</t>
  </si>
  <si>
    <t>776 - Podlahy povlakové</t>
  </si>
  <si>
    <t>775</t>
  </si>
  <si>
    <t>Podlahy vlysové a parketové</t>
  </si>
  <si>
    <t>775551225.2</t>
  </si>
  <si>
    <t>D+M masívne dubové drevené parkety s olejovým náterom vr.olišt.</t>
  </si>
  <si>
    <t>833505842</t>
  </si>
  <si>
    <t>"v.archit.plochy miestností dľa jednotl.podl.</t>
  </si>
  <si>
    <t>"ozn.Po7-poschodie</t>
  </si>
  <si>
    <t>"m.č.206a,206b,207,209,210,212,213,215,216,218,219,221</t>
  </si>
  <si>
    <t>"m.č.222,224,225,227,229-232,234,235,237,238,240-242</t>
  </si>
  <si>
    <t>"m.č.244,245,247,248,250,251253,254</t>
  </si>
  <si>
    <t>10,94+25,48+5,72+18,05+4,05+12,91</t>
  </si>
  <si>
    <t>3,18+12,51+4,17+13,07+4,19+3,33+12,46+3,5+12,44</t>
  </si>
  <si>
    <t>2,09+12,62+18,79+2,4+12,0+2,4+12,6+1,5+15,58+26,17</t>
  </si>
  <si>
    <t>14,28+19,68+4,7+13,25+5,07+20,24+2,73+14,56+3,78</t>
  </si>
  <si>
    <t>13,76+3,28</t>
  </si>
  <si>
    <t>776</t>
  </si>
  <si>
    <t>Podlahy povlakové</t>
  </si>
  <si>
    <t>776421100</t>
  </si>
  <si>
    <t>Lepenie podlahových soklíkov alebo líšt z PVC</t>
  </si>
  <si>
    <t>1205575832</t>
  </si>
  <si>
    <t>"dľa obvodu miest.ozn.So5-poschodie m.č.202-205</t>
  </si>
  <si>
    <t>7,2+12,6+12,6+21,2</t>
  </si>
  <si>
    <t>M</t>
  </si>
  <si>
    <t>283424000</t>
  </si>
  <si>
    <t>Profil  PVC -soklik</t>
  </si>
  <si>
    <t>32</t>
  </si>
  <si>
    <t>-1554605615</t>
  </si>
  <si>
    <t>53,60*1,03</t>
  </si>
  <si>
    <t>776521100</t>
  </si>
  <si>
    <t>Lepenie povlakových podláh z plastov PVC bez podkladu z pásov</t>
  </si>
  <si>
    <t>37163958</t>
  </si>
  <si>
    <t>"dľa plôch mistností ozn.P10-poschodie m.č.202-205</t>
  </si>
  <si>
    <t>5,45+10,25+10,25+54,3</t>
  </si>
  <si>
    <t>2841291499</t>
  </si>
  <si>
    <t>Podlahovina z PVC-tvrdená</t>
  </si>
  <si>
    <t>289068094</t>
  </si>
  <si>
    <t>80,25*1,05</t>
  </si>
  <si>
    <t>776691001</t>
  </si>
  <si>
    <t>Vyrovnanie podkladovej vrstvy samonivelizačnou stierkou hrúbky 3 mm, s min. pevnosťou 15 MPa</t>
  </si>
  <si>
    <t>-1575281778</t>
  </si>
  <si>
    <t>"P10 "80,25</t>
  </si>
  <si>
    <t>998776102</t>
  </si>
  <si>
    <t>Presun hmôt pre podlahy povlakové v objektoch výšky nad 6 do 12 m</t>
  </si>
  <si>
    <t>-830000998</t>
  </si>
  <si>
    <t>20180304 - Kaštieľ-Obkl.a dlažby soc. zariad+podkl.vrsvy podláh suterén vr.demont.podkl.vrstiev</t>
  </si>
  <si>
    <t xml:space="preserve">    711 - Izolácie proti vode a vlhkosti</t>
  </si>
  <si>
    <t xml:space="preserve">    762 - Konštrukcie tesárske</t>
  </si>
  <si>
    <t xml:space="preserve">    771 - Podlahy z dlaždíc</t>
  </si>
  <si>
    <t xml:space="preserve">    772 - Podlahy z prírodného a konglomerovaného kameňa</t>
  </si>
  <si>
    <t xml:space="preserve">    781 - Obklady</t>
  </si>
  <si>
    <t>711</t>
  </si>
  <si>
    <t>Izolácie proti vode a vlhkosti</t>
  </si>
  <si>
    <t>711111001</t>
  </si>
  <si>
    <t>Zhotovenie izolácie proti zemnej vlhkosti vodorovná náterom penetračným za studena</t>
  </si>
  <si>
    <t>2006579599</t>
  </si>
  <si>
    <t>"plocha dľa jednotl.podláh kamen.dl+ker.dlažba</t>
  </si>
  <si>
    <t>"Po4,Po6,Po8,Po9"140,84+35,77+55,26+126,824</t>
  </si>
  <si>
    <t>Medzisúčet</t>
  </si>
  <si>
    <t>"ozn.Po7-poschodie-plocha dľa miestností</t>
  </si>
  <si>
    <t>"m.č.206a,206b,207,209,210,212,213,215,216,218,219,221,222</t>
  </si>
  <si>
    <t>"m.č.224,225,227,229-232,234,235,237,238,240-242</t>
  </si>
  <si>
    <t>1116315000</t>
  </si>
  <si>
    <t>Lak asfaltový ALP v sudoch</t>
  </si>
  <si>
    <t>-1076622670</t>
  </si>
  <si>
    <t>726,174*0,0003</t>
  </si>
  <si>
    <t>2101085742</t>
  </si>
  <si>
    <t>711199120</t>
  </si>
  <si>
    <t>2x Tekutá hydroizolácia</t>
  </si>
  <si>
    <t>-577456675</t>
  </si>
  <si>
    <t>762</t>
  </si>
  <si>
    <t>Konštrukcie tesárske</t>
  </si>
  <si>
    <t>762810026.</t>
  </si>
  <si>
    <t>Záklop stropov z dosiek skrutkovaných na trámy na pero a drážku hr. dosky 22 mm lepená a mech.spájaná</t>
  </si>
  <si>
    <t>-2103677261</t>
  </si>
  <si>
    <t>998762102</t>
  </si>
  <si>
    <t>Presun hmôt pre konštrukcie tesárske objektoch v.do 12m</t>
  </si>
  <si>
    <t>-1613153752</t>
  </si>
  <si>
    <t>771</t>
  </si>
  <si>
    <t>Podlahy z dlaždíc</t>
  </si>
  <si>
    <t>771271210.1</t>
  </si>
  <si>
    <t>ozn.V4 Dod+mont prechod. lišty-medzi dlažbou a dlažbou</t>
  </si>
  <si>
    <t>1960819297</t>
  </si>
  <si>
    <t>771445014.1</t>
  </si>
  <si>
    <t>Montáž soklíkov z obkladačiek hutných, keramických do tmelu,rovné</t>
  </si>
  <si>
    <t>-1026941890</t>
  </si>
  <si>
    <t>771575208</t>
  </si>
  <si>
    <t>Montáž podláh z dlaždíc keram. ukladanie do tmelu bez povrchovej úpravy alebo glaz., reliéf.</t>
  </si>
  <si>
    <t>1983611228</t>
  </si>
  <si>
    <t>"ozn.Po3a-plochy z výkr.arch.jednotl.podlaží</t>
  </si>
  <si>
    <t>"suterén m.č.006"57,32</t>
  </si>
  <si>
    <t>5976398021.7</t>
  </si>
  <si>
    <t>Keramická dlažba protišmyková 200/200mm</t>
  </si>
  <si>
    <t>-1844416153</t>
  </si>
  <si>
    <t>"Po3a"57,32*1,05</t>
  </si>
  <si>
    <t>772</t>
  </si>
  <si>
    <t>Podlahy z prírodného a konglomerovaného kameňa</t>
  </si>
  <si>
    <t>772501140.1</t>
  </si>
  <si>
    <t>D+M Kamenná dlažba klad.so škárami medzi jednotl.kamen.platňami do malt.lôžka z váp.malty a vyškár.váp.maltou 400x400mm protišmyková, samočistice povrchové zušľachtenie</t>
  </si>
  <si>
    <t>685898379</t>
  </si>
  <si>
    <t>772501141.2</t>
  </si>
  <si>
    <t>D+M Soklík rovný z kamennej dlažby do malt.lôžka z váp.malty a vyškár.váp.maltou</t>
  </si>
  <si>
    <t>-1143355171</t>
  </si>
  <si>
    <t>"poschodie</t>
  </si>
  <si>
    <t>" m.č.201a"48,0+0,167*6</t>
  </si>
  <si>
    <t>" m.č.201b"16,0+0,167*6</t>
  </si>
  <si>
    <t>" m.č.201c"37,0+0,167*6</t>
  </si>
  <si>
    <t>"stratné" 104,0*0,05</t>
  </si>
  <si>
    <t>781</t>
  </si>
  <si>
    <t>Obklady</t>
  </si>
  <si>
    <t>781445020</t>
  </si>
  <si>
    <t>Montáž obkladov stien z obkladačiek hutných, keramických do tmelu</t>
  </si>
  <si>
    <t>413170680</t>
  </si>
  <si>
    <t>5976579602.2</t>
  </si>
  <si>
    <t>Obkladačky keramické 300x600mm veľkorozmerný keramický obklad, farebnosť určí KPÚ</t>
  </si>
  <si>
    <t>1150139697</t>
  </si>
  <si>
    <t>20180306 - Kaštieľ-Vým.okien,dverí,parapetov</t>
  </si>
  <si>
    <t xml:space="preserve">    766 - Konštrukcie stolárske</t>
  </si>
  <si>
    <t>766</t>
  </si>
  <si>
    <t>Konštrukcie stolárske</t>
  </si>
  <si>
    <t>766601114.0</t>
  </si>
  <si>
    <t>D+M+O podávacích okien</t>
  </si>
  <si>
    <t>933445287</t>
  </si>
  <si>
    <t>"1.pp-šírka x výška x kusy"1,2*1,5*2</t>
  </si>
  <si>
    <t>766601114.53</t>
  </si>
  <si>
    <t>D+M+O Zabudovaných drevených vstavaných skrín s posuvnými dvierami-Roldor</t>
  </si>
  <si>
    <t>819201115</t>
  </si>
  <si>
    <t>"2.np</t>
  </si>
  <si>
    <t>"šírka x kusy x výška</t>
  </si>
  <si>
    <t>"mč 207,210"2,20*2,30*2</t>
  </si>
  <si>
    <t>"mč 213,216"1,20*2,30*2</t>
  </si>
  <si>
    <t>"mč 224"0,85*2,30*1</t>
  </si>
  <si>
    <t>"mč 231,234"1,50*2,30*2</t>
  </si>
  <si>
    <t>"mč 242"2,40*2,30*1</t>
  </si>
  <si>
    <t>"mč 245"2,55*2,30*1</t>
  </si>
  <si>
    <t>"mč 248" 1,48*2,30*1</t>
  </si>
  <si>
    <t>"mč 251"2,00*2,30*1</t>
  </si>
  <si>
    <t>766601114.54</t>
  </si>
  <si>
    <t>D+M+O Šatníková skriňa 1200 x 2300 dvojkrídlová, poličky, vešiaková tyč, ozn. V12</t>
  </si>
  <si>
    <t>ks</t>
  </si>
  <si>
    <t>-964870381</t>
  </si>
  <si>
    <t>766-D01001</t>
  </si>
  <si>
    <t>ozn.D1 D+M+O-Novonavrhované vnút.drev.hladké dvere v oceľ.zárubni 600/1970mm farba hnedá,vr.kovanie zámok,kľučka-kľučka,zár.oceľ, bez prahu</t>
  </si>
  <si>
    <t>-555083503</t>
  </si>
  <si>
    <t>"šírka x výška x kusy pre všetky dvere</t>
  </si>
  <si>
    <t>"1pp+1np"0,6*1,97*(8)</t>
  </si>
  <si>
    <t>766-D02002</t>
  </si>
  <si>
    <t>ozn.D2 D+M+O-Novonavrhované vnút.kazet.dvere v drev.masívnej zárubni 600/1970mm farba hnedá,kovanie zámok,kľučka-prah drevený v cene zár.,dvere,kovanie,prah</t>
  </si>
  <si>
    <t>-1902144039</t>
  </si>
  <si>
    <t>"1pp+1np"0,6*1,97*(2+2)</t>
  </si>
  <si>
    <t>766-D03003</t>
  </si>
  <si>
    <t>ozn.D3 D+M+O-Novonavrhované vnút.kazet.dvere v drev.masívnej zárubni 800/1970mm farba hnedá,historizujúce kovanie vr.závesov dverí,zámok,kľučka-prah drevený v cene zár.,dvere,kovanie,prah</t>
  </si>
  <si>
    <t>-1715712607</t>
  </si>
  <si>
    <t>"1pp"0,8*1,97*2</t>
  </si>
  <si>
    <t>766-D04004</t>
  </si>
  <si>
    <t>ozn.D4 D+M+O-Nový remes.-umel.výrobok-Masívne otvár.dvere s kazet.vzorom v masívnej rám.zárubni 800/2000mm farba hnedá,historizujúce kovanie vr.závesov dverí,v cene zár.,dvere,kovanie</t>
  </si>
  <si>
    <t>-1081635789</t>
  </si>
  <si>
    <t>"1pp"0,8*2,0*1</t>
  </si>
  <si>
    <t>766-D05005</t>
  </si>
  <si>
    <t>ozn.D5 D+M+O-Nový remes.-umel.výrobok-Masívne otvár.dvere s kazet.vzorom v masívnej rám.zárubni 800/2000mm farba hnedá,historizujúce kovanie vr.závesov dverí,v cene zár.,dvere,kovanie</t>
  </si>
  <si>
    <t>691134894</t>
  </si>
  <si>
    <t>766-D066006</t>
  </si>
  <si>
    <t>ozn.D6 D+M+O-Nový remes.-umel.výrobok-Masívne otvár.dvere s kazet.vzorom a presklením vrátane  masívnej rám.zárubne 900/2000 mm farba hnedá,historizujúce kovanie vr.závesov dverí</t>
  </si>
  <si>
    <t>69036073</t>
  </si>
  <si>
    <t>"1np"0,9*2*1</t>
  </si>
  <si>
    <t>766-D07007</t>
  </si>
  <si>
    <t>ozn.D7 D+M+O-Nový remes.-umel.výrobok-Masívne otvár.dvere s kazet.vzorom v masívnej rám.zárubni 800/2000mm farba hnedá,historizujúce kovanie vr.závesov dverí,v cene zár.,dvere,kovanie</t>
  </si>
  <si>
    <t>1582664801</t>
  </si>
  <si>
    <t>"1pp"0,9*2,0*1*2</t>
  </si>
  <si>
    <t>766-D10010</t>
  </si>
  <si>
    <t>ozn.D10 D+M+O-Nový remes.-umel. výrobok-2-kr.masívne otvár.dvere s preskl.časťami s nadsvet.v masívnej zárubni (1200+400)/1970mm farba hnedá,historizujúce kovanie vr.závesov dverí,v cene zár.,dvere,kovanie</t>
  </si>
  <si>
    <t>-1180019930</t>
  </si>
  <si>
    <t>"1pp"(1,2+0,4)*1,97*1</t>
  </si>
  <si>
    <t>766-D11011</t>
  </si>
  <si>
    <t>ozn.D11 D+M+O-Nový remes.-umel.výrobok-Masívne otvár.dvere s kazet.vzorom v masívnej rám.zárubni 900/2000mm farba hnedá,historizujúce kovanie vr.závesov dverí,v cene zár.,dvere,kovanie</t>
  </si>
  <si>
    <t>-1089660985</t>
  </si>
  <si>
    <t>"1pp"0,9*2,0*1</t>
  </si>
  <si>
    <t>766-D12012</t>
  </si>
  <si>
    <t>ozn.D12 D+M+O-Nový remes.-umel.výrobok-Masívne 2-kr.kyvné dvere v časti preskl.v masívnej zárubni 1200/2000mm farba hnedá,historizujúce kovanie vr.závesov dverí,v cene zár.,dvere,kovanie</t>
  </si>
  <si>
    <t>1226357829</t>
  </si>
  <si>
    <t>"1pp"1,2*2,0*1</t>
  </si>
  <si>
    <t>766-D13013</t>
  </si>
  <si>
    <t>ozn.D13 D+M+O-Nový remes.-umel.výrobok-Masívne 2-kr.kyvné dvere v časti preskl.v masívnej zárubni 1400/2000mm farba hnedá,historizujúce kovanie vr.závesov dverí,v cene zár.,dvere,kovanie</t>
  </si>
  <si>
    <t>-66258700</t>
  </si>
  <si>
    <t>"1pp"1,4*2,0*1</t>
  </si>
  <si>
    <t>15</t>
  </si>
  <si>
    <t>766-D14014</t>
  </si>
  <si>
    <t>ozn.D14 D+M+O-Nový remes.-umel. výrobok-2-kr.masívne otvár.dvere s preskl.časťami s nadsvet.v masívnej zárubni (600+600)/2000mm farba hnedá,historizujúce kovanie vr.závesov dverí,v cene zár.,dvere,kovanie</t>
  </si>
  <si>
    <t>407150391</t>
  </si>
  <si>
    <t>"1pp"(1,2+2)*1,97*1</t>
  </si>
  <si>
    <t>766-D40040</t>
  </si>
  <si>
    <t>ozn.D40 D+M+O-reštaurátorsky obnovenie jestv.výplne remes.-umel.výrobok-Masívne drev.otvár.dvere do podstreš.priestoru v oblož.zárubni 900/2000mm, farba hnedá,historizujúce kovanie vr.závesov dverí</t>
  </si>
  <si>
    <t>496624286</t>
  </si>
  <si>
    <t>"podstrešie"0,9*2,0*1</t>
  </si>
  <si>
    <t>17</t>
  </si>
  <si>
    <t>766-D41041</t>
  </si>
  <si>
    <t>ozn.D41 D+M+O-Vnút.kazetové dvere v masívnej drev.zárubni požiar.odol.EW30 D3-C 800/1970mm,kr.dverí s kazet.reliéfom farba hnedá,historizujúce kovanie vr.závesov dverí,zámok,kľučka-kľučka a prahu</t>
  </si>
  <si>
    <t>-307106714</t>
  </si>
  <si>
    <t>"2.np"0,8*2,0*17</t>
  </si>
  <si>
    <t>18</t>
  </si>
  <si>
    <t>766-D42042</t>
  </si>
  <si>
    <t>ozn.D42 D+M+O-Vnútorné drev.hladké dvere v jestv.oceľ.zárubni 800/1970mm, farba hnedá,historizujúce kovanie vr.závesov dverí,zámok,kľučka-kľučka a prahu</t>
  </si>
  <si>
    <t>898776204</t>
  </si>
  <si>
    <t>"2.np"0,8*1,97*18</t>
  </si>
  <si>
    <t>19</t>
  </si>
  <si>
    <t>766-D43043</t>
  </si>
  <si>
    <t>ozn.D43 D+M+O-Vnútorné drev.hladké dvere v jestv.oceľ.zárubni 600/1970mm, farba hnedá,vr.kovania zámok,kľučka-kľučka a prahu</t>
  </si>
  <si>
    <t>348127319</t>
  </si>
  <si>
    <t>"2.np"0,6*1,97*16</t>
  </si>
  <si>
    <t>766-D44044</t>
  </si>
  <si>
    <t>ozn.D44 D+M+O-Jestv.dvere-reštaurátorsky obnoviť-1-kr.masívne otvár.dvere v masívnej zárubni 800/1970mm farba hnedá,historizujúce kovanie vr.závesov dverí</t>
  </si>
  <si>
    <t>-238473215</t>
  </si>
  <si>
    <t>"2np"0,8*1,97*1</t>
  </si>
  <si>
    <t>21</t>
  </si>
  <si>
    <t>766-D45045</t>
  </si>
  <si>
    <t>ozn.D45 D+M+O-Nové drev.dvere 1-kr.otvár. v oblož. zárubni 800/1970mm farba hnedá,historizujúce kovanie vr.závesov dverí</t>
  </si>
  <si>
    <t>1556551023</t>
  </si>
  <si>
    <t>"2np"0,8*1,97*3</t>
  </si>
  <si>
    <t>22</t>
  </si>
  <si>
    <t>766-D46046</t>
  </si>
  <si>
    <t>ozn.D46 D+M+O-Nový umel.remes.výr.-fas.drev.dvojit.dvere 2-kr.drev.masív 1300/2100 na vonk.povrch.von otvár.,v interiér dnu otvár.,vonk.rám predsad.pred fasádu, hornej časti oplech.rímsou s okapom,dosková konštr.s delením vr.zárubne,kovania kľ.-kľ.a prahu</t>
  </si>
  <si>
    <t>1819139564</t>
  </si>
  <si>
    <t>"historizujúce kovanie vr.závesov dverí</t>
  </si>
  <si>
    <t>"za kópie klasicistických výplní na základe analógií</t>
  </si>
  <si>
    <t>"1pp"1,3*2,1*2*1</t>
  </si>
  <si>
    <t>23</t>
  </si>
  <si>
    <t>766-D47047</t>
  </si>
  <si>
    <t>ozn.D47 D+M+O-Nový umel.remes.výr.-fas.drev.dvojit.dvere 2-kr.drevený masív 1300/2100mm na vonk.povrch.dnu otvár.v hornej tretine s preskl. izol. 2-sklo,rám predsad.pred fasádu,doskové kazet.delenie vr.zárubne,kovania kľučka-kľučka a prahu</t>
  </si>
  <si>
    <t>1041561560</t>
  </si>
  <si>
    <t>24</t>
  </si>
  <si>
    <t>766-D48048</t>
  </si>
  <si>
    <t>ozn.D48 D+M+O-Nový umel.remes.výrobok-fasádne drev.dvojit.dvere 1-kr.drevený masív 900/2100mm na vonk.povrch.von otvár.v inter.dnu otv.vonk.rám predsad.pred fasádu,v hor.časti oplech.rímsou s okap.dosk.konšt.s delením vr.zár,kovania kľučka-kľučka a prahu</t>
  </si>
  <si>
    <t>-1965680567</t>
  </si>
  <si>
    <t>"1pp"0,9*2,1*2*1</t>
  </si>
  <si>
    <t>25</t>
  </si>
  <si>
    <t>766-D49049</t>
  </si>
  <si>
    <t>ozn.D49 D+M+O-Nový umel.remes.výr.-fas.drev.dvojit.dvere 2-kr.drevený masív 1300/2100mm na vonk.povrch.dnu otvár.v hornej tretine s preskl. izol. 2-sklo,rám predsad.pred fasádu,doskové kazet.delenie vr.zárubne,kovania kľučka-kľučka a prahu</t>
  </si>
  <si>
    <t>306585668</t>
  </si>
  <si>
    <t>"1pp"1,3*2,1</t>
  </si>
  <si>
    <t>26</t>
  </si>
  <si>
    <t>766-D50050</t>
  </si>
  <si>
    <t>ozn.D50 D+M+O-Nový umel.remes.výr.-interiérové.drevené dvojkrídlové dvere slaboprúdovej ústredne 700+700/2000, plné krídlo vrátane masívnej drevenej zárubne, kovania, závesov</t>
  </si>
  <si>
    <t>543406218</t>
  </si>
  <si>
    <t>27</t>
  </si>
  <si>
    <t>766-D51051</t>
  </si>
  <si>
    <t>ozn.D51 D+M+O-reštaurátorsky obnovenie jestv.výplne remes.-umel.výrobok-Masívne drev.otvár.dvere do m.č. 240 v oblož.zárubni 800/1970mm, farba hnedá,historizujúce kovanie vr.závesov dverí a prahu</t>
  </si>
  <si>
    <t>615867813</t>
  </si>
  <si>
    <t>"podstrešie"0,8*2,0*1</t>
  </si>
  <si>
    <t>28</t>
  </si>
  <si>
    <t>998766202.S</t>
  </si>
  <si>
    <t>Presun hmôt pre stolárske konštrukcie v objektoch výšky nad 6 do 12 m</t>
  </si>
  <si>
    <t>%</t>
  </si>
  <si>
    <t>-1224657169</t>
  </si>
  <si>
    <t>20180307 - Kaštiel-Zateplenie stropu</t>
  </si>
  <si>
    <t xml:space="preserve">    713 - Izolácie tepelné</t>
  </si>
  <si>
    <t>713</t>
  </si>
  <si>
    <t>Izolácie tepelné</t>
  </si>
  <si>
    <t>713141151</t>
  </si>
  <si>
    <t>Montáž tepelnej izolácie pásmi striech, jednovrstvová kladenie na sucho</t>
  </si>
  <si>
    <t>949848027</t>
  </si>
  <si>
    <t>"zateplenie stropu nad 2.np</t>
  </si>
  <si>
    <t>"minerálna vlna hr.(100+150)mm"702,0*2</t>
  </si>
  <si>
    <t>"paropriepustná fólia"702,0</t>
  </si>
  <si>
    <t>6314150050</t>
  </si>
  <si>
    <t>Dosky z minerálnej vlny protipožiarne hrúbky 100 mm</t>
  </si>
  <si>
    <t>361597565</t>
  </si>
  <si>
    <t>6314150080</t>
  </si>
  <si>
    <t>Dosky z minerálnej vlny protipožiarne hrúbky 150 mm</t>
  </si>
  <si>
    <t>1026331699</t>
  </si>
  <si>
    <t>2832000100</t>
  </si>
  <si>
    <t>Difúzna fólia paropriepustná</t>
  </si>
  <si>
    <t>1528179724</t>
  </si>
  <si>
    <t>702,0*1,15</t>
  </si>
  <si>
    <t>998713102</t>
  </si>
  <si>
    <t>Presun hmôt pre izolácie tepelné v objekt.v.nad 6 m do 12m</t>
  </si>
  <si>
    <t>-780752099</t>
  </si>
  <si>
    <t>762810023.S</t>
  </si>
  <si>
    <t>Záklop stropov z drevotrieskových dosiek OSB skrutkovaných na trámy na pero a drážku, hrúbky dosky 15 mm</t>
  </si>
  <si>
    <t>160703642</t>
  </si>
  <si>
    <t>"plocha OSB dosiek šírky 1250mm"(18,41+132,63+3,37)*2"2 vrstvy osb dosiek"</t>
  </si>
  <si>
    <t>762895000</t>
  </si>
  <si>
    <t>Spojovacie prostriedky pre záklop, stropnice, podbíjanie - klince, svorky</t>
  </si>
  <si>
    <t>1434572207</t>
  </si>
  <si>
    <t>"plocha OSB 15 mm dosiek šírky 1250mm"((18,41+132,63+3,37)*0,015)*2</t>
  </si>
  <si>
    <t>Presun hmôt pre konštrukcie tesárske v objekt.v.do 12m</t>
  </si>
  <si>
    <t>-77759223</t>
  </si>
  <si>
    <t>20230103 - Kaštieľ-Poschodie</t>
  </si>
  <si>
    <t xml:space="preserve">    763 - Konštrukcie - drevostavby</t>
  </si>
  <si>
    <t>612421643</t>
  </si>
  <si>
    <t>Vnútorná omietka stien vápenná bez použitia cementu</t>
  </si>
  <si>
    <t>42985199</t>
  </si>
  <si>
    <t>"poschodie"</t>
  </si>
  <si>
    <t>"vyspravenie omietky po vybúraní 6 ks otvorov odvetrania 500x500"</t>
  </si>
  <si>
    <t>0,600*6</t>
  </si>
  <si>
    <t>612423731.S1</t>
  </si>
  <si>
    <t>Omietka rýh v stenách maltou vápennou šírky ryhy nad 300 mm omietkou štukovou</t>
  </si>
  <si>
    <t>823524037</t>
  </si>
  <si>
    <t>952901110.S</t>
  </si>
  <si>
    <t>Čistenie budov umývaním vonkajších plôch okien a dverí</t>
  </si>
  <si>
    <t>1855199226</t>
  </si>
  <si>
    <t>952901111.S</t>
  </si>
  <si>
    <t>Vyčistenie budov bytovej, alebo občianskej výstavby - zametenie a umytie podláh, dlažieb, obkladov, schodov v miestnostiach, chodbách a schodiskách, vyčistenie a umytie okien, dverí s rámami, zárubňami, umytie a vyčistenie iných zasklených a natieraných plôch a zariaďovacích predmetov pred odovzdaním do užívania pri svetlej výške podlaží do 4 m</t>
  </si>
  <si>
    <t>383552149</t>
  </si>
  <si>
    <t>"prízemie"</t>
  </si>
  <si>
    <t>"m.č.201a"52,27</t>
  </si>
  <si>
    <t>"m.č.201b"23,7</t>
  </si>
  <si>
    <t>"m.č.201c"46,55</t>
  </si>
  <si>
    <t>"m.č.202"5,45</t>
  </si>
  <si>
    <t>"m.č.203"10,25</t>
  </si>
  <si>
    <t>"m.č.205"54,30</t>
  </si>
  <si>
    <t>"m.č.206a"10,94</t>
  </si>
  <si>
    <t>"m.č.206a"25,48</t>
  </si>
  <si>
    <t>"m.č.207"5,72</t>
  </si>
  <si>
    <t>"m.č.208"3,33</t>
  </si>
  <si>
    <t>"m.č.209"18,05</t>
  </si>
  <si>
    <t>"m.č.210"4,05</t>
  </si>
  <si>
    <t>"m.č.211"5,33</t>
  </si>
  <si>
    <t>"m.č.212"12,91</t>
  </si>
  <si>
    <t>"m.č.213"3,18</t>
  </si>
  <si>
    <t>"m.č.214"3,36</t>
  </si>
  <si>
    <t>"m.č.215"12,51</t>
  </si>
  <si>
    <t>"m.č.216"4,17</t>
  </si>
  <si>
    <t>"m.č.217"3,87</t>
  </si>
  <si>
    <t>"m.č.218"13,07</t>
  </si>
  <si>
    <t>"m.č.219"4,19</t>
  </si>
  <si>
    <t>"m.č.220"3,50</t>
  </si>
  <si>
    <t>"m.č.221"3,33</t>
  </si>
  <si>
    <t>"m.č.222"12,46</t>
  </si>
  <si>
    <t>"m.č.223"3,10</t>
  </si>
  <si>
    <t>"m.č.224"3,50</t>
  </si>
  <si>
    <t>"m.č.225"12,44</t>
  </si>
  <si>
    <t>"m.č.226"2,92</t>
  </si>
  <si>
    <t>"m.č.227"2,09</t>
  </si>
  <si>
    <t>"m.č.228"3,75</t>
  </si>
  <si>
    <t>"m.č.229"12,62</t>
  </si>
  <si>
    <t>"m.č.230"18,79</t>
  </si>
  <si>
    <t>"m.č.231"2,4</t>
  </si>
  <si>
    <t>"m.č.232"12,0</t>
  </si>
  <si>
    <t>"m.č.233"3,38</t>
  </si>
  <si>
    <t>"m.č.234"2,40</t>
  </si>
  <si>
    <t>"m.č.235"12,6</t>
  </si>
  <si>
    <t>"m.č.236"3,68</t>
  </si>
  <si>
    <t>"m.č.237"1,5</t>
  </si>
  <si>
    <t>"m.č.238"15,58</t>
  </si>
  <si>
    <t>"m.č.239"3,31</t>
  </si>
  <si>
    <t>"m.č.240"26,17</t>
  </si>
  <si>
    <t>"m.č.241a"14,28</t>
  </si>
  <si>
    <t>"m.č.241b"19,68</t>
  </si>
  <si>
    <t>"m.č.242"4,7</t>
  </si>
  <si>
    <t>"m.č.243"3,50</t>
  </si>
  <si>
    <t>"m.č.244"13,25</t>
  </si>
  <si>
    <t>"m.č.245"5,07</t>
  </si>
  <si>
    <t>"m.č.246"2,81</t>
  </si>
  <si>
    <t>"m.č.247"20,24</t>
  </si>
  <si>
    <t>"m.č.248"2,73</t>
  </si>
  <si>
    <t>"m.č.249"3,56</t>
  </si>
  <si>
    <t>"m.č.250"14,56</t>
  </si>
  <si>
    <t>"m.č.251"3,78</t>
  </si>
  <si>
    <t>"m.č.252"3,78</t>
  </si>
  <si>
    <t>"m.č.253"13,76</t>
  </si>
  <si>
    <t>"m.č.254"3,28</t>
  </si>
  <si>
    <t>"m.č.255"3,88</t>
  </si>
  <si>
    <t>952901521.S</t>
  </si>
  <si>
    <t>Vyčistenie ostatných objektov(napr. kanálov, zásobníkov, kôlní a pod.) vynesenie zvyškov stavebnej sutiny, kropenie a 2 x zametenie podláh, oprášenie stien a výplní otvorov akejkoľvek výšky podlaží</t>
  </si>
  <si>
    <t>-359692368</t>
  </si>
  <si>
    <t>952902110.S</t>
  </si>
  <si>
    <t>Čistenie budov zametaním v miestnostiach, chodbách, na schodišti a na povalách</t>
  </si>
  <si>
    <t>-820124561</t>
  </si>
  <si>
    <t>998011002.S</t>
  </si>
  <si>
    <t>Presun hmôt pre budovy občianskej výstavby (801), budovy pre bývanie (803) budovy pre výrobu a služby (812), s nosnou zvislou konštrukciou murovanou z tehál, alebo tvárnic, alebo kovovou, výšky nad 6 do 12 m</t>
  </si>
  <si>
    <t>-942071979</t>
  </si>
  <si>
    <t>763</t>
  </si>
  <si>
    <t>Konštrukcie - drevostavby</t>
  </si>
  <si>
    <t>763190020.S</t>
  </si>
  <si>
    <t>Úprava spojov medzi SDK konštrukciou a murivom, betónovou konštrukciou prepáskovaním a pretmelením</t>
  </si>
  <si>
    <t>-1681243263</t>
  </si>
  <si>
    <t>"m.č.2.36+ 2.33"</t>
  </si>
  <si>
    <t>1,2*2,0*2</t>
  </si>
  <si>
    <t>766-D45049</t>
  </si>
  <si>
    <t>V10</t>
  </si>
  <si>
    <t>-843210389</t>
  </si>
  <si>
    <t>"poschodie"0,6*1,06*1</t>
  </si>
  <si>
    <t>766-D45049A</t>
  </si>
  <si>
    <t>D+M+O-Nový umelecko remeselné lemovanie hydrantu s dolným panelom V9</t>
  </si>
  <si>
    <t>-758958615</t>
  </si>
  <si>
    <t>"poschodie"0,8*1,7*2"V9"</t>
  </si>
  <si>
    <t>20230104 - Kaštieľ-Podstrešný priestor</t>
  </si>
  <si>
    <t xml:space="preserve">    3 - Zvislé a kompletné konštrukcie</t>
  </si>
  <si>
    <t xml:space="preserve">    4 - Vodorovné konštrukcie</t>
  </si>
  <si>
    <t xml:space="preserve">    732 - Ústredné kúrenie - strojovne</t>
  </si>
  <si>
    <t>M - Práce a dodávky M</t>
  </si>
  <si>
    <t xml:space="preserve">    21-M - Elektromontáže</t>
  </si>
  <si>
    <t xml:space="preserve">    22-M - Montáže oznamovacích a zabezpečovacích zariadení</t>
  </si>
  <si>
    <t>Zvislé a kompletné konštrukcie</t>
  </si>
  <si>
    <t>314231293.S</t>
  </si>
  <si>
    <t>Murivo komínov a ventilácií voľne stojacich tehál pálených dierovaných CDm na maltu vápennocementovú rozmeru tehly 240x115x113 mm</t>
  </si>
  <si>
    <t>-1440363683</t>
  </si>
  <si>
    <t>"podstrešný  priestor - 6 KOMíNOV"</t>
  </si>
  <si>
    <t>4,25*0,497*0,175*0,249*4*6</t>
  </si>
  <si>
    <t>316121002.S</t>
  </si>
  <si>
    <t>Montáž komínovej dosky</t>
  </si>
  <si>
    <t>-842207727</t>
  </si>
  <si>
    <t>2*6</t>
  </si>
  <si>
    <t>598190000200.1</t>
  </si>
  <si>
    <t>Tvarovky normalizované zo šamotu obyčajného</t>
  </si>
  <si>
    <t>2113628173</t>
  </si>
  <si>
    <t>6*2</t>
  </si>
  <si>
    <t>Vodorovné konštrukcie</t>
  </si>
  <si>
    <t>411311711.S</t>
  </si>
  <si>
    <t>Betón klenieb akéhokoľvek tvaru a hrúbky, prostý tr.C 20/25</t>
  </si>
  <si>
    <t>-197214570</t>
  </si>
  <si>
    <t>"komínové hlavice"</t>
  </si>
  <si>
    <t>(1,05*0,510-0,500*0,175)*0,100*6</t>
  </si>
  <si>
    <t>411351107.S</t>
  </si>
  <si>
    <t>Debnenie bez podpernej konštrukcie stropov doskových, balkónových alebo plošných konzol plné, rovné, popr. s nábehmi zhotovenie-tradičné</t>
  </si>
  <si>
    <t>488298830</t>
  </si>
  <si>
    <t>((1,05+0,150)*2+(0,500*0,150*2))*6</t>
  </si>
  <si>
    <t>(0,500*2+0,175*2)*0,100*6</t>
  </si>
  <si>
    <t>411351108.S</t>
  </si>
  <si>
    <t>Debnenie bez podpernej konštrukcie stropov doskových, balkónových alebo plošných konzol plné, rovné, popr. s nábehmi odstránenie-tradičné</t>
  </si>
  <si>
    <t>2120834080</t>
  </si>
  <si>
    <t>622451082.S</t>
  </si>
  <si>
    <t>Zatretie škár murovaných vonkajších konštrukcií, pilierov alebo stĺpov akýmkoľvek druhom malty použitej na murovanie muriva (do roviny líca) z tehál alebo kameňa</t>
  </si>
  <si>
    <t>2273683</t>
  </si>
  <si>
    <t>"komín z kotolne"4,0</t>
  </si>
  <si>
    <t>622460111.S</t>
  </si>
  <si>
    <t>Príprava vonkajšieho podkladu stien na silno a nerovnomerne nasiakavé podklady regulátorom nasiakavosti</t>
  </si>
  <si>
    <t>-1940694667</t>
  </si>
  <si>
    <t>"podstiešny priestor"</t>
  </si>
  <si>
    <t>"komíny domurované výšky  4,250 m 6 ks"</t>
  </si>
  <si>
    <t>4,25*(0,500*2+0,175*2+0,500+2)*6</t>
  </si>
  <si>
    <t>622460213.1</t>
  </si>
  <si>
    <t>Vonkajšia omietka stien zo suchých zmesí vápenná jadrová pre historické stavby (hrubá) hr. 20 mm</t>
  </si>
  <si>
    <t>-1497204734</t>
  </si>
  <si>
    <t>622491310.S</t>
  </si>
  <si>
    <t>Fasádna farba dvojnásobná silikátová</t>
  </si>
  <si>
    <t>86159439</t>
  </si>
  <si>
    <t>"podstrešny priestor"</t>
  </si>
  <si>
    <t>"komíny domurované výšky   - 4,250 m 6 ks"</t>
  </si>
  <si>
    <t>627452641.S</t>
  </si>
  <si>
    <t>Oprava škárovania nad strechou akoukoľvek cement. maltou vrátane vysekania a vyčistenia škár, bez pomocného lešenia stien v množstve opravovanej plochy z tehlového muriva komínového, nad 30 do 40 %</t>
  </si>
  <si>
    <t>113894823</t>
  </si>
  <si>
    <t>"komín z kotolne"4</t>
  </si>
  <si>
    <t>941941031</t>
  </si>
  <si>
    <t>Montáž lešenia ľahkého pracovného radového, s podlahami, šírky od 0,80 do 1,00 m, výšky do 10 m</t>
  </si>
  <si>
    <t>-557817919</t>
  </si>
  <si>
    <t>"okolo komínov"</t>
  </si>
  <si>
    <t>"komín z kotolne"(3,4*2+1,425*2)*4,5</t>
  </si>
  <si>
    <t>"doplnenie krytiny po domurovanií  a opravách komínov "</t>
  </si>
  <si>
    <t>(2,900*2+1,255*2)*6*4,5</t>
  </si>
  <si>
    <t>941941191</t>
  </si>
  <si>
    <t>Montáž lešenia ľahkého pracovného radového, s podlahami, príplatok za prvý a každý ďalší i začatý mesiac použitia lešenia šírky od 0,80 do 1,00 m, výšky do 10 m</t>
  </si>
  <si>
    <t>1390178558</t>
  </si>
  <si>
    <t>941941831</t>
  </si>
  <si>
    <t>Demontáž lešenia ľahkého pracovného radového s podlahami šírky od 0,80 do 1,00 m a výšky do 10 m</t>
  </si>
  <si>
    <t>-949192088</t>
  </si>
  <si>
    <t>2100933624</t>
  </si>
  <si>
    <t>"postrešný priestor"730,60</t>
  </si>
  <si>
    <t>-1517114190</t>
  </si>
  <si>
    <t>952902115.S</t>
  </si>
  <si>
    <t>-563467708</t>
  </si>
  <si>
    <t>952902120.S</t>
  </si>
  <si>
    <t>-1228512015</t>
  </si>
  <si>
    <t>3*16</t>
  </si>
  <si>
    <t>952902125.S</t>
  </si>
  <si>
    <t>1124737414</t>
  </si>
  <si>
    <t>"overenie priechodnosti komínov"</t>
  </si>
  <si>
    <t>3*16,0</t>
  </si>
  <si>
    <t>953842144.1</t>
  </si>
  <si>
    <t>Vyvložkovanie existujúceho komínového telesa ohybnými nerezovými vložkami výšky 10 m, priemeru DN 120 mm</t>
  </si>
  <si>
    <t>súb.</t>
  </si>
  <si>
    <t>-1295271961</t>
  </si>
  <si>
    <t>"komínové prieduchy jestvujúce"3</t>
  </si>
  <si>
    <t>"komínové prieduchy jestvujúce s nadmurovením 4,25 m"6*2</t>
  </si>
  <si>
    <t>953921122.S</t>
  </si>
  <si>
    <t>Doplňujúca konštrukcia komínové dvierka</t>
  </si>
  <si>
    <t>-995612940</t>
  </si>
  <si>
    <t>"komíny nadmurované - výška  4,250 m 6 ks"</t>
  </si>
  <si>
    <t>953942401.S</t>
  </si>
  <si>
    <t>Osadzovanie drobných kovových predmetov so zaliatím cementovou maltou, liatinových rámov poklopu v podlahách, alebo čistiacich dvierok v dymových kanáloch (bez dodania) liatinového rámu</t>
  </si>
  <si>
    <t>-723027164</t>
  </si>
  <si>
    <t>"podstrešný priestor - komínové dvierka"</t>
  </si>
  <si>
    <t>553410068000.1</t>
  </si>
  <si>
    <t>Revízne dvierka nerezové, rozmer 200x300 mm</t>
  </si>
  <si>
    <t>1045008085</t>
  </si>
  <si>
    <t>"podstrešný priestor"8</t>
  </si>
  <si>
    <t>971033441.S</t>
  </si>
  <si>
    <t>Vybúranie otvorov v murive základovom alebo nadzákladovom z akýchkoľvek tehál pálených na akúkoľvek maltu plochy do 0,25 m2, hr. do 300 mm -0,146 t</t>
  </si>
  <si>
    <t>332252751</t>
  </si>
  <si>
    <t>"podstešný priestor"</t>
  </si>
  <si>
    <t>"vybúranie  otvorov pre osadenie dvierok"8</t>
  </si>
  <si>
    <t>978023471.S</t>
  </si>
  <si>
    <t>Vysekanie, vyškriabanie a vyčistenie škár muriva komínového nad strechou -0,014 t</t>
  </si>
  <si>
    <t>935080197</t>
  </si>
  <si>
    <t>979011111.S</t>
  </si>
  <si>
    <t>Zvislá doprava sutiny a vybúraných hmôt za prvé podlažie nad alebo pod základným podlažím</t>
  </si>
  <si>
    <t>-2041954797</t>
  </si>
  <si>
    <t>979081111.S</t>
  </si>
  <si>
    <t>Odvoz sutiny a vybúraných hmôt na skládku do 1 km</t>
  </si>
  <si>
    <t>1598050049</t>
  </si>
  <si>
    <t>979081121.S</t>
  </si>
  <si>
    <t>Odvoz sutiny a vybúraných hmôt na skládku za každý ďalší 1 km</t>
  </si>
  <si>
    <t>-136449096</t>
  </si>
  <si>
    <t>20,374*30 "Prepočítané koeficientom množstva</t>
  </si>
  <si>
    <t>29</t>
  </si>
  <si>
    <t>979082111.S</t>
  </si>
  <si>
    <t>Vnútrostavenisková doprava sutiny a vybúraných hmôt do 10 m</t>
  </si>
  <si>
    <t>-394764616</t>
  </si>
  <si>
    <t>30</t>
  </si>
  <si>
    <t>979089012.S</t>
  </si>
  <si>
    <t>Poplatok za skladovanie stavebného odpadu (17) betón, tehly, dlaždice, obkladačky a keramika (17 01) ostatné (O) (17 01, 02, 03, 07)</t>
  </si>
  <si>
    <t>1092685044</t>
  </si>
  <si>
    <t>31</t>
  </si>
  <si>
    <t>979089713.S</t>
  </si>
  <si>
    <t>Prenájom kontajnera 7 m3</t>
  </si>
  <si>
    <t>-1925776722</t>
  </si>
  <si>
    <t>-130554933</t>
  </si>
  <si>
    <t>732</t>
  </si>
  <si>
    <t>Ústredné kúrenie - strojovne</t>
  </si>
  <si>
    <t>33</t>
  </si>
  <si>
    <t>732320815.S</t>
  </si>
  <si>
    <t>Demontáž nádrží beztlakových alebo tlakových odpojenie od rozvodov potrubia nádrže objemu nad 500 do 1000 l</t>
  </si>
  <si>
    <t>-2112379205</t>
  </si>
  <si>
    <t>34</t>
  </si>
  <si>
    <t>732393815.S</t>
  </si>
  <si>
    <t>Ostatné - rozrezanie demontovaných nádrží objemu do 1000 l</t>
  </si>
  <si>
    <t>279243709</t>
  </si>
  <si>
    <t>35</t>
  </si>
  <si>
    <t>762431130.S</t>
  </si>
  <si>
    <t>Montáž obloženia stien doskami z drevovláknitých hmôt, vrátane tvarovania a úpravy pre olištovanie škár akejkoľvek hrúbky mäkkými heraklitom</t>
  </si>
  <si>
    <t>492729045</t>
  </si>
  <si>
    <t>36</t>
  </si>
  <si>
    <t>591520000200.S</t>
  </si>
  <si>
    <t>Drevocementová doska - heraklit, hr. 20 mm</t>
  </si>
  <si>
    <t>-1226668622</t>
  </si>
  <si>
    <t>4*1,04 "Prepočítané koeficientom množstva</t>
  </si>
  <si>
    <t>37</t>
  </si>
  <si>
    <t>762811210.S</t>
  </si>
  <si>
    <t>Montáž záklopu vrchného na zraz škáry zakryté lepenkovými pásmi alebo lištami</t>
  </si>
  <si>
    <t>-1507369658</t>
  </si>
  <si>
    <t>"doplnenie záklopu po realizáciu opravy komína "</t>
  </si>
  <si>
    <t>"komín z kotolne"3,0*3,0-1,0</t>
  </si>
  <si>
    <t>"doplnenie záklopu po domurovanií  a opravách komínov "</t>
  </si>
  <si>
    <t>(0,85+2*1,0)*(0,500+2*1,0)*6*1,18</t>
  </si>
  <si>
    <t>-0,425*6</t>
  </si>
  <si>
    <t>38</t>
  </si>
  <si>
    <t>605110008000.S</t>
  </si>
  <si>
    <t>Dosky a fošne zo smrekovca neopracované neomietané akosť I hr. 24-32 mm, š. 60-160 mm</t>
  </si>
  <si>
    <t>657289221</t>
  </si>
  <si>
    <t>1,7787037037037*1,08 "Prepočítané koeficientom množstva</t>
  </si>
  <si>
    <t>39</t>
  </si>
  <si>
    <t>762811811.S</t>
  </si>
  <si>
    <t>Demontáž záklopov stropov vrchných, zapustených z hrubých dosiek hr. do 32 mm - 0,014 t</t>
  </si>
  <si>
    <t>-511669720</t>
  </si>
  <si>
    <t>"demontáž záklopu  k  oprave komína "</t>
  </si>
  <si>
    <t>"demontáž záklopu k domurovaniu  a opravám komínov "</t>
  </si>
  <si>
    <t>40</t>
  </si>
  <si>
    <t>998762202.S</t>
  </si>
  <si>
    <t>Presun hmôt pre tesárske konštrukcie v objektoch, výšky do 12 m</t>
  </si>
  <si>
    <t>1572158632</t>
  </si>
  <si>
    <t>41</t>
  </si>
  <si>
    <t>764211202.S</t>
  </si>
  <si>
    <t>Krytiny hladké z medeného Cu plechu, vrátane úpravy krytiny pri odkvapoch, priestupoch a výčnelkoch z tabúľ 2000 x 1000 mm, hr. plechu 0,6 mm sklon do 45°</t>
  </si>
  <si>
    <t>202898078</t>
  </si>
  <si>
    <t>"doplnenie krytiny po realizáciu opravy komína "</t>
  </si>
  <si>
    <t>42</t>
  </si>
  <si>
    <t>764239220.S</t>
  </si>
  <si>
    <t>Lemovanie z medeného Cu plechu, komínov murovaných, ventilácií a iných strešných prvkov, vrátane líšt na vlnitej, šablónovej alebo tvrdej krytine, hr. plechu 0,6 mm v hrebeni, r.š. 400 mm</t>
  </si>
  <si>
    <t>1983622431</t>
  </si>
  <si>
    <t>"komíny odvetrania"</t>
  </si>
  <si>
    <t>(0,500*2+0,175*2+0,500+2)*6</t>
  </si>
  <si>
    <t>43</t>
  </si>
  <si>
    <t>764311822.1</t>
  </si>
  <si>
    <t>Demontáž krytiny hladkej strešnej z tabúľ 2000 x 1000 mm, v ploche jednotlivo so sklonom do 30° 0,00732t</t>
  </si>
  <si>
    <t>64</t>
  </si>
  <si>
    <t>20232879</t>
  </si>
  <si>
    <t>"otvorenie strechy pri domurovaní komínov"</t>
  </si>
  <si>
    <t>44</t>
  </si>
  <si>
    <t>764311891.1</t>
  </si>
  <si>
    <t>Demontáž krytiny hladkej strešnej Príplatok za sklon nad 30° do 45°</t>
  </si>
  <si>
    <t>-1873077191</t>
  </si>
  <si>
    <t>45</t>
  </si>
  <si>
    <t>764339820.S</t>
  </si>
  <si>
    <t>Demontáž lemovania komínov, murovaných ventilácií a iných strešných prienikov v hrebeni, so sklonom do 30° 0,00720t</t>
  </si>
  <si>
    <t>-634404737</t>
  </si>
  <si>
    <t>46</t>
  </si>
  <si>
    <t>764339891.S</t>
  </si>
  <si>
    <t>Demontáž lemovania komínov, murovaných ventilácií a iných strešných prienikov Príplatok za sklon nad 30° do 45°</t>
  </si>
  <si>
    <t>1766100316</t>
  </si>
  <si>
    <t>47</t>
  </si>
  <si>
    <t>764345851.S1</t>
  </si>
  <si>
    <t>Demontáž ostatných prvkov kusových ventilačné nadstavce s výškou 500 až 1000 mm so strieškou a lemovaním, so sklonom do 30°, s priemerom nad 150 do 200 mm 0,00463t</t>
  </si>
  <si>
    <t>-1716616444</t>
  </si>
  <si>
    <t>"odstrániť plechové ukončenie pôvodného odvetranie kúpelní"</t>
  </si>
  <si>
    <t>48</t>
  </si>
  <si>
    <t>765901322.S</t>
  </si>
  <si>
    <t>Strešné fólie paropriepustné na plné debnenie plošná hmotnosť 150 g/m2</t>
  </si>
  <si>
    <t>2133861464</t>
  </si>
  <si>
    <t>49</t>
  </si>
  <si>
    <t>998764202.S</t>
  </si>
  <si>
    <t>Presun hmôt pre klampiarske konštrukcie v objektoch výšky nad 6 do 12 m</t>
  </si>
  <si>
    <t>-1659301720</t>
  </si>
  <si>
    <t>50</t>
  </si>
  <si>
    <t>783782431.S</t>
  </si>
  <si>
    <t>Nátery tesárskych konštrukcií zabudovaných, preventívna impregnácia proti drevokaznému hmyzu a hubám, aplikovaná striekaním</t>
  </si>
  <si>
    <t>2039514424</t>
  </si>
  <si>
    <t>51</t>
  </si>
  <si>
    <t>783784203.S</t>
  </si>
  <si>
    <t>Nátery tesárskych konštrukcií protipožiarne na báze anorganických solí 200 g/m2 (Pyronit)</t>
  </si>
  <si>
    <t>-935177359</t>
  </si>
  <si>
    <t>Práce a dodávky M</t>
  </si>
  <si>
    <t>21-M</t>
  </si>
  <si>
    <t>Elektromontáže</t>
  </si>
  <si>
    <t>52</t>
  </si>
  <si>
    <t>210964801.S</t>
  </si>
  <si>
    <t>Demontáž - uzemňovacie vedenie FeZn vedenie na povrchu drôt zvodový d 8-10 mm -0,00063 t</t>
  </si>
  <si>
    <t>-1741609211</t>
  </si>
  <si>
    <t>(60,500+57,990+5,0*3)*1,2</t>
  </si>
  <si>
    <t>4,8*1,18*4</t>
  </si>
  <si>
    <t>53</t>
  </si>
  <si>
    <t>210964824.S</t>
  </si>
  <si>
    <t>Demontáž - podpery vedenia FeZn na plechové strechy PV23-24 -0,00024 t</t>
  </si>
  <si>
    <t>1198767717</t>
  </si>
  <si>
    <t>"uzemňovacie vedenie pos streche  "</t>
  </si>
  <si>
    <t>185,0/2</t>
  </si>
  <si>
    <t>54</t>
  </si>
  <si>
    <t>998921203.S</t>
  </si>
  <si>
    <t>Presun hmôt pre montáž silnoprúdových rozvodov a zariadení v stavbe (objekte) výšky nad 7 do 24 m</t>
  </si>
  <si>
    <t>-143676253</t>
  </si>
  <si>
    <t>22-M</t>
  </si>
  <si>
    <t>Montáže oznamovacích a zabezpečovacích zariadení</t>
  </si>
  <si>
    <t>55</t>
  </si>
  <si>
    <t>229730152.S</t>
  </si>
  <si>
    <t>Demontáž antény televíznej, z AT 1, pre I.a II.TV pásmo nad 5 prvkov</t>
  </si>
  <si>
    <t>1752566219</t>
  </si>
  <si>
    <t>20230106 - Kaštieľ-Reštaurátorské práce-interiér</t>
  </si>
  <si>
    <t>D1 - Interiér-reštaurátorské práce</t>
  </si>
  <si>
    <t xml:space="preserve">    D10 - Reštaurátorské vyspravenie rímsy na schodisku z kuchyne - 7m</t>
  </si>
  <si>
    <t xml:space="preserve">    D11 - Tupovanie stien m.č. 230, 240</t>
  </si>
  <si>
    <t xml:space="preserve">    D12 - Reštaurovanie zvislých stien m.č.112</t>
  </si>
  <si>
    <t xml:space="preserve">    D14 - Reštaurátorská obnova kamenne krbovej obstavby (1,6x1,6m) m.č. 104</t>
  </si>
  <si>
    <t xml:space="preserve">    D15 - Reštaurátorská obnova kamenne krbovej obstavby (1,28x1,98m) m.č. 107</t>
  </si>
  <si>
    <t xml:space="preserve">    D16 - Čistenie interiérového schodiska (hlavné 39m2, vedľajšie 46m2, kuchynské 12m2), na chodbe 2.NP</t>
  </si>
  <si>
    <t xml:space="preserve">    D17 - Podlaha-Riečne kamienky (valúnky)do maltového lôžka vr.odstránenia</t>
  </si>
  <si>
    <t xml:space="preserve">    D18 - Umelecko-remeselná obnova 3 drevených schodiskových stupňov - prebrúsenie drevenej plochy a nový nát</t>
  </si>
  <si>
    <t xml:space="preserve">    D6 - Reštaurovanie zábradlia a konzol madiel</t>
  </si>
  <si>
    <t xml:space="preserve">    D9 - Hlavné schodisko - steny a architektonické články</t>
  </si>
  <si>
    <t>D1</t>
  </si>
  <si>
    <t>Interiér-reštaurátorské práce</t>
  </si>
  <si>
    <t>D10</t>
  </si>
  <si>
    <t>Reštaurátorské vyspravenie rímsy na schodisku z kuchyne - 7m</t>
  </si>
  <si>
    <t>Pol308</t>
  </si>
  <si>
    <t>Obvodová rímsa fabiónu prízemie</t>
  </si>
  <si>
    <t>1358000160</t>
  </si>
  <si>
    <t>D11</t>
  </si>
  <si>
    <t>Tupovanie stien m.č. 230, 240</t>
  </si>
  <si>
    <t>Pol309</t>
  </si>
  <si>
    <t>Tupovanie stien</t>
  </si>
  <si>
    <t>1713233096</t>
  </si>
  <si>
    <t>"m.č.230"67,652</t>
  </si>
  <si>
    <t>"m.č.240"77,0</t>
  </si>
  <si>
    <t>D12</t>
  </si>
  <si>
    <t>Reštaurovanie zvislých stien m.č.112</t>
  </si>
  <si>
    <t>Pol310</t>
  </si>
  <si>
    <t>Odstrán.sekundár.zásahov z historických vrstiev s ornamentálnou výzdobou</t>
  </si>
  <si>
    <t>1789036840</t>
  </si>
  <si>
    <t>Pol311</t>
  </si>
  <si>
    <t>Upevňovanie zatečením zdeštruovaných omiet.vrstiev oddel.od podkladu injektážou aplikovaním vápennej pasty</t>
  </si>
  <si>
    <t>2040195336</t>
  </si>
  <si>
    <t>Pol312</t>
  </si>
  <si>
    <t>Konsolidácia povrchu originálnej vrstvy maľby,použitie</t>
  </si>
  <si>
    <t>-1426097872</t>
  </si>
  <si>
    <t>Pol313</t>
  </si>
  <si>
    <t>Rekonstruk.omiet.vrstvy imitujúcej primárny originál</t>
  </si>
  <si>
    <t>-270256078</t>
  </si>
  <si>
    <t>Pol314</t>
  </si>
  <si>
    <t>Rekonstr.farebnej výzdoby miestností z rokov 1821-1822</t>
  </si>
  <si>
    <t>312391383</t>
  </si>
  <si>
    <t>D14</t>
  </si>
  <si>
    <t>Reštaurátorská obnova kamenne krbovej obstavby (1,6x1,6m) m.č. 104</t>
  </si>
  <si>
    <t>Pol316</t>
  </si>
  <si>
    <t>Odstránenie sekundárnych tmelov</t>
  </si>
  <si>
    <t>kpl</t>
  </si>
  <si>
    <t>105792795</t>
  </si>
  <si>
    <t>Pol317</t>
  </si>
  <si>
    <t>Očistenie povrchu kameňa</t>
  </si>
  <si>
    <t>1483927059</t>
  </si>
  <si>
    <t>Pol318</t>
  </si>
  <si>
    <t>Konzervovanie hmoty kameňa</t>
  </si>
  <si>
    <t>271755467</t>
  </si>
  <si>
    <t>Pol319</t>
  </si>
  <si>
    <t>Tmelenie a rekonštrukcia absentujúcich častí hmoty kameňa</t>
  </si>
  <si>
    <t>-680619006</t>
  </si>
  <si>
    <t>Pol320</t>
  </si>
  <si>
    <t>Ochranná povrchová úprava</t>
  </si>
  <si>
    <t>1492662991</t>
  </si>
  <si>
    <t>D15</t>
  </si>
  <si>
    <t>Reštaurátorská obnova kamenne krbovej obstavby (1,28x1,98m) m.č. 107</t>
  </si>
  <si>
    <t>Pol321</t>
  </si>
  <si>
    <t>-723330716</t>
  </si>
  <si>
    <t>Pol322</t>
  </si>
  <si>
    <t>-518144347</t>
  </si>
  <si>
    <t>Pol323</t>
  </si>
  <si>
    <t>2093182281</t>
  </si>
  <si>
    <t>Pol324</t>
  </si>
  <si>
    <t>-2053394410</t>
  </si>
  <si>
    <t>Pol325</t>
  </si>
  <si>
    <t>-1417838026</t>
  </si>
  <si>
    <t>D16</t>
  </si>
  <si>
    <t>Čistenie interiérového schodiska (hlavné 39m2, vedľajšie 46m2, kuchynské 12m2), na chodbe 2.NP</t>
  </si>
  <si>
    <t>Pol326</t>
  </si>
  <si>
    <t>2066181462</t>
  </si>
  <si>
    <t>Pol327</t>
  </si>
  <si>
    <t>1494089105</t>
  </si>
  <si>
    <t>Pol328</t>
  </si>
  <si>
    <t>Konzervovanie hmoty kameňa organokremičitanom</t>
  </si>
  <si>
    <t>-282500350</t>
  </si>
  <si>
    <t>Pol329</t>
  </si>
  <si>
    <t>Tmelenie absentujúcich častí hmoty kameňa</t>
  </si>
  <si>
    <t>-96233461</t>
  </si>
  <si>
    <t>Pol330</t>
  </si>
  <si>
    <t>Záverečný lazúrny hydrofóbny náter</t>
  </si>
  <si>
    <t>-234852136</t>
  </si>
  <si>
    <t>D17</t>
  </si>
  <si>
    <t>Podlaha-Riečne kamienky (valúnky)do maltového lôžka vr.odstránenia</t>
  </si>
  <si>
    <t>Pol331</t>
  </si>
  <si>
    <t>Podlaha-Riečne kamienky (valúnky)do maltového lôžka vr.odstránenia P12</t>
  </si>
  <si>
    <t>-424740411</t>
  </si>
  <si>
    <t>"dľžka x šírka x hrúbka"8,0*2,2*0,1</t>
  </si>
  <si>
    <t>D18</t>
  </si>
  <si>
    <t>Umelecko-remeselná obnova 3 drevených schodiskových stupňov - prebrúsenie drevenej plochy a nový nát</t>
  </si>
  <si>
    <t>Pol332</t>
  </si>
  <si>
    <t>Umelecko-remeselná obnova 3 drevených schodiskových stupňov - prebrúsenie drevenej plochy a nový náter. Zapasovanie schodov ku stene.</t>
  </si>
  <si>
    <t>-645437375</t>
  </si>
  <si>
    <t>D6</t>
  </si>
  <si>
    <t>Reštaurovanie zábradlia a konzol madiel</t>
  </si>
  <si>
    <t>Pol64</t>
  </si>
  <si>
    <t>Reštaurovanie zábradlia (hlavné schod. - 8m, vedľ. schod. - 4x2,5m)</t>
  </si>
  <si>
    <t>2101417133</t>
  </si>
  <si>
    <t>Pol67</t>
  </si>
  <si>
    <t>Reštaurovanie madiel</t>
  </si>
  <si>
    <t>1447767750</t>
  </si>
  <si>
    <t>Pol67.1</t>
  </si>
  <si>
    <t>Reštaurovanie dekoratívnych esovkovitých volutových konzol vrátane opravy kotvenia do steny</t>
  </si>
  <si>
    <t>1876171665</t>
  </si>
  <si>
    <t>D9</t>
  </si>
  <si>
    <t>Hlavné schodisko - steny a architektonické články</t>
  </si>
  <si>
    <t>Pol302</t>
  </si>
  <si>
    <t>Pätka pod pilastrami očistenie</t>
  </si>
  <si>
    <t>-1110934787</t>
  </si>
  <si>
    <t>Pol303</t>
  </si>
  <si>
    <t>Pätka pod pilastrami reštaurátorská  obnova</t>
  </si>
  <si>
    <t>672215467</t>
  </si>
  <si>
    <t>Pol304</t>
  </si>
  <si>
    <t>Pilastre jednoduche s hlavicami reštaurátorská obnova</t>
  </si>
  <si>
    <t>-1876262758</t>
  </si>
  <si>
    <t>Pol305</t>
  </si>
  <si>
    <t>Odstránenie olejového náteru</t>
  </si>
  <si>
    <t>-1261018793</t>
  </si>
  <si>
    <t>Pol306</t>
  </si>
  <si>
    <t>Reštaurátorská obnova stien</t>
  </si>
  <si>
    <t>83539682</t>
  </si>
  <si>
    <t>Pol307</t>
  </si>
  <si>
    <t>reštaurátorská obnova dreveného čela steny schodiska</t>
  </si>
  <si>
    <t>-1074295765</t>
  </si>
  <si>
    <t>Pol72</t>
  </si>
  <si>
    <t>Očistenie hlavíc, reštaurovanie</t>
  </si>
  <si>
    <t>-1850212990</t>
  </si>
  <si>
    <t>Pol73</t>
  </si>
  <si>
    <t>Očistenie pilastrov</t>
  </si>
  <si>
    <t>1070044364</t>
  </si>
  <si>
    <t>Pol74</t>
  </si>
  <si>
    <t>Reštaurátorska obnova</t>
  </si>
  <si>
    <t>256920601</t>
  </si>
  <si>
    <t>Pol75</t>
  </si>
  <si>
    <t>Slepé okno (nika) očistenie</t>
  </si>
  <si>
    <t>207662989</t>
  </si>
  <si>
    <t>Pol76</t>
  </si>
  <si>
    <t>Slepé okno (nika) reštaurátorska  obnova</t>
  </si>
  <si>
    <t>-1497999066</t>
  </si>
  <si>
    <t>Pol77</t>
  </si>
  <si>
    <t>Vstupy očistenie</t>
  </si>
  <si>
    <t>-2049378455</t>
  </si>
  <si>
    <t>Pol78</t>
  </si>
  <si>
    <t>Vstupy reštaurátorská obnova</t>
  </si>
  <si>
    <t>-1011601409</t>
  </si>
  <si>
    <t>Pol79</t>
  </si>
  <si>
    <t>Soklová rímsa po obvode očistenie</t>
  </si>
  <si>
    <t>bm</t>
  </si>
  <si>
    <t>427609681</t>
  </si>
  <si>
    <t>Pol80</t>
  </si>
  <si>
    <t>Soklová rímsa po obvode reštaurátorská obnova</t>
  </si>
  <si>
    <t>1194305656</t>
  </si>
  <si>
    <t>20230107 - Kaštieľ-Reštaurátorské práce-exteriér</t>
  </si>
  <si>
    <t>D1 - Exteriér-reštaurátorské práce</t>
  </si>
  <si>
    <t xml:space="preserve">    D2 - Kamen.reliéf v SV tympanóne</t>
  </si>
  <si>
    <t xml:space="preserve">    D3 - Reštaurátorské práce - štuková výzdoba ľavej konzoly portikusu</t>
  </si>
  <si>
    <t>D4 - Fasáda</t>
  </si>
  <si>
    <t xml:space="preserve">    D5 - Neprofilované plochy</t>
  </si>
  <si>
    <t xml:space="preserve">    D6 - Tympanóny JZ a SV</t>
  </si>
  <si>
    <t xml:space="preserve">    D7 - Rímsy (očistenie, vytmelenie, farebné scelenie)</t>
  </si>
  <si>
    <t xml:space="preserve">    D8 - Pásová rustika</t>
  </si>
  <si>
    <t>D9 - Okná</t>
  </si>
  <si>
    <t xml:space="preserve">    D10 - Reštaurátorská obnova vnútorných krídiel, vr. vnútorného dreveného futra, priestoru za radiátormi, o</t>
  </si>
  <si>
    <t xml:space="preserve">    D11 - Reštaurátorská obnova kamenného ostenia</t>
  </si>
  <si>
    <t xml:space="preserve">    D12 - Čistenie exteriérového schodiska</t>
  </si>
  <si>
    <t>Exteriér-reštaurátorské práce</t>
  </si>
  <si>
    <t>D2</t>
  </si>
  <si>
    <t>Kamen.reliéf v SV tympanóne</t>
  </si>
  <si>
    <t>Pol333</t>
  </si>
  <si>
    <t>1163871220</t>
  </si>
  <si>
    <t>Pol334</t>
  </si>
  <si>
    <t>-539610857</t>
  </si>
  <si>
    <t>Pol335</t>
  </si>
  <si>
    <t>-1774094399</t>
  </si>
  <si>
    <t>Pol336</t>
  </si>
  <si>
    <t>1646784713</t>
  </si>
  <si>
    <t>Pol337</t>
  </si>
  <si>
    <t>-291255891</t>
  </si>
  <si>
    <t>Pol338</t>
  </si>
  <si>
    <t>Vytvorenie hodín podľa analógie KPÚ, vr. Osadenia ciferníka, ručičiek, strojčeka na el. energiu</t>
  </si>
  <si>
    <t>-1498791443</t>
  </si>
  <si>
    <t>D3</t>
  </si>
  <si>
    <t>Reštaurátorské práce - štuková výzdoba ľavej konzoly portikusu</t>
  </si>
  <si>
    <t>Pol339</t>
  </si>
  <si>
    <t>Obvodová rímsa (2,5m)  - Vyhotovenie formy  - Realizácia kópie  - Osadenie, dotvorenie v štukovej profilácii   - Penetrácia, farebná úprava</t>
  </si>
  <si>
    <t>1441641057</t>
  </si>
  <si>
    <t>Pol340</t>
  </si>
  <si>
    <t>Bočné štukové ostenie (3x0,4mx2)  - Realizácia hrubého štukového podkladu  - Rekonštrukcia jemnej štukovej hmoty  - Prebrúsenie, penetrácia, farebná úprava</t>
  </si>
  <si>
    <t>866903766</t>
  </si>
  <si>
    <t>Pol341</t>
  </si>
  <si>
    <t>Podhľad konzoly s kazetou a rímsami (1,8x0,75m) - Štuková dekoratívna výzdoba - Realizácia hrubej štukovej vrstvy podkladu v požadovanom tvarosloví kazety - Vyformovanie kazety a realizácia štukovej rímsy po vnútornom obvode  - Zjednotenie dekoratívnej kazety s rímsami jemným štukom - Prebrúsenie, penetrácia, finálna farebná úprava</t>
  </si>
  <si>
    <t>1909656041</t>
  </si>
  <si>
    <t>Pol342</t>
  </si>
  <si>
    <t>Oplechovanie na priečelí tympanónu (štít portikusu) - Očistenie od nežiadúcich náterov, odhrdziť, - Farebná úprava antikorózny náter farby strešných žľabov</t>
  </si>
  <si>
    <t>-1310178520</t>
  </si>
  <si>
    <t>D4</t>
  </si>
  <si>
    <t>Fasáda</t>
  </si>
  <si>
    <t>D5</t>
  </si>
  <si>
    <t>Neprofilované plochy</t>
  </si>
  <si>
    <t>Pol343</t>
  </si>
  <si>
    <t>oprava nerovných častí brúsením</t>
  </si>
  <si>
    <t>1173895178</t>
  </si>
  <si>
    <t>Pol344</t>
  </si>
  <si>
    <t>maľba vápennou farbou</t>
  </si>
  <si>
    <t>1521096845</t>
  </si>
  <si>
    <t>Tympanóny JZ a SV</t>
  </si>
  <si>
    <t>Pol345</t>
  </si>
  <si>
    <t>Reštaurovanie SV tympanónu</t>
  </si>
  <si>
    <t>-1563425911</t>
  </si>
  <si>
    <t>Pol346</t>
  </si>
  <si>
    <t>Reštaurovanie zvyšku JZ tympanónu</t>
  </si>
  <si>
    <t>1879943396</t>
  </si>
  <si>
    <t>D7</t>
  </si>
  <si>
    <t>Rímsy (očistenie, vytmelenie, farebné scelenie)</t>
  </si>
  <si>
    <t>Pol347</t>
  </si>
  <si>
    <t>Obvodová kordónová rímsa, výška bežná</t>
  </si>
  <si>
    <t>-474659129</t>
  </si>
  <si>
    <t>Pol348</t>
  </si>
  <si>
    <t>Obvodová 1. NP parapetná rímsa, výška bežná</t>
  </si>
  <si>
    <t>1583580515</t>
  </si>
  <si>
    <t>Pol349</t>
  </si>
  <si>
    <t>Obvodová nadokenná rímsa, výška bežná</t>
  </si>
  <si>
    <t>-1638005974</t>
  </si>
  <si>
    <t>Pol350</t>
  </si>
  <si>
    <t>Obvodová 2. NP parapetná rímsa, výška bežná</t>
  </si>
  <si>
    <t>1345499807</t>
  </si>
  <si>
    <t>Pol351</t>
  </si>
  <si>
    <t>Obvodová korunná rímsa, výška bežná</t>
  </si>
  <si>
    <t>-16440033</t>
  </si>
  <si>
    <t>D8</t>
  </si>
  <si>
    <t>Pásová rustika</t>
  </si>
  <si>
    <t>Pol352</t>
  </si>
  <si>
    <t>Vonkajšia sanačná omietka vápenná stien,miešaná strojne,nanášaná ručne,sanačný prednástrek bez použitia cementu</t>
  </si>
  <si>
    <t>-1837432120</t>
  </si>
  <si>
    <t>Pol353</t>
  </si>
  <si>
    <t>Vonkajšia sanačná omietka vápenná stien,miešaná strojne,nanášaná ručne,vyrovnávacia,hr.20mm bez použitia cementu</t>
  </si>
  <si>
    <t>1684635526</t>
  </si>
  <si>
    <t>Pol354</t>
  </si>
  <si>
    <t>Vonkajšia sanačná jadrová omietka vápenná stien,miešaná strojne,nanášaná ručne,hr.20mm bez použitia cementu</t>
  </si>
  <si>
    <t>830652597</t>
  </si>
  <si>
    <t>Pol355</t>
  </si>
  <si>
    <t>Vonkajšia sanačná jemná omietka vápenná stien,miešaná strojne,nanášaná ručne,štuk hr.2mm bez použitia cementu s vytvorením pásovej rustiky</t>
  </si>
  <si>
    <t>376285684</t>
  </si>
  <si>
    <t>Okná</t>
  </si>
  <si>
    <t>Reštaurátorská obnova vnútorných krídiel, vr. vnútorného dreveného futra, priestoru za radiátormi, o</t>
  </si>
  <si>
    <t>Pol356</t>
  </si>
  <si>
    <t>O1 – 1300 x 2400 mm 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</si>
  <si>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960606933</t>
  </si>
  <si>
    <t>Pol357</t>
  </si>
  <si>
    <t>O2 - 1500 x 3500 mm 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</si>
  <si>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-664871984</t>
  </si>
  <si>
    <t>Pol358</t>
  </si>
  <si>
    <t>O3 - 1200 x 2200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</si>
  <si>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-866581622</t>
  </si>
  <si>
    <t>Pol359</t>
  </si>
  <si>
    <t>O4 - 1200 x 2200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</si>
  <si>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-1846441418</t>
  </si>
  <si>
    <t>Pol360</t>
  </si>
  <si>
    <t>O5 - 1200 x 2200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</si>
  <si>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1737785627</t>
  </si>
  <si>
    <t>Pol361</t>
  </si>
  <si>
    <t>O6 - 1500 x 3500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</si>
  <si>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-555957756</t>
  </si>
  <si>
    <t>Pol362</t>
  </si>
  <si>
    <t>O7 - 1000 x 2200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</si>
  <si>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27629780</t>
  </si>
  <si>
    <t>Pol363</t>
  </si>
  <si>
    <t>O8 - 1200 x 2200 mm- Reštaurátorská obnova vnútorných krídel, vr. vnútorného dreveného futra, priestoru za radiátorom, historizujúceho mosadzného kovania (kľučka, kľučka, 2x polobrtlík, 2x obrtlík, zaisťovací prvok), nové vonkajšie krídlo s izolačným dvojsklom (4-10-4) biely ľanový náter</t>
  </si>
  <si>
    <t>-899395824</t>
  </si>
  <si>
    <t>Pol364</t>
  </si>
  <si>
    <t>D1 - 1800 x 4300 mm</t>
  </si>
  <si>
    <t>-1875661924</t>
  </si>
  <si>
    <t>Pol365</t>
  </si>
  <si>
    <t>D2 - 1800 x 4300 mm</t>
  </si>
  <si>
    <t>1997207913</t>
  </si>
  <si>
    <t>Reštaurátorská obnova kamenného ostenia</t>
  </si>
  <si>
    <t>Pol366</t>
  </si>
  <si>
    <t>rozmer fasádneho otvoru je 2100x1300 mm.  Rez kamenného bloku je cca 200x200mm, kuchyňa</t>
  </si>
  <si>
    <t>668138811</t>
  </si>
  <si>
    <t>Pol367</t>
  </si>
  <si>
    <t>rozmer fasádneho otvoru je 2100x1300 mm.  Rez kamenného bloku je cca 200x200mm, kotolňa</t>
  </si>
  <si>
    <t>-33382638</t>
  </si>
  <si>
    <t>Pol368</t>
  </si>
  <si>
    <t>rozmer fasádneho otvoru je 2100x1300 mm.  Rez kamenného bloku je cca 200x200mm, kaplnka</t>
  </si>
  <si>
    <t>-681337335</t>
  </si>
  <si>
    <t>Čistenie exteriérového schodiska</t>
  </si>
  <si>
    <t>Pol369</t>
  </si>
  <si>
    <t>703736116</t>
  </si>
  <si>
    <t>Pol370</t>
  </si>
  <si>
    <t>-203157980</t>
  </si>
  <si>
    <t>Pol371</t>
  </si>
  <si>
    <t>Tmelenie horizontálnej špáry schodiska s reštaurátorským scelením povrchu stupňa</t>
  </si>
  <si>
    <t>-1881077260</t>
  </si>
  <si>
    <t>Pol372</t>
  </si>
  <si>
    <t>2029137951</t>
  </si>
  <si>
    <t>Pol373</t>
  </si>
  <si>
    <t>-1770454914</t>
  </si>
  <si>
    <t>Pol374</t>
  </si>
  <si>
    <t>-1582630377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</si>
</sst>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2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0" fontId="19" fillId="0" borderId="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2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5" fillId="4" borderId="0" xfId="0" applyFont="1" applyFill="1" applyAlignment="1" applyProtection="1">
      <alignment horizontal="center" vertical="center"/>
    </xf>
    <xf numFmtId="0" fontId="26" fillId="0" borderId="16" xfId="0" applyFont="1" applyBorder="1" applyAlignment="1" applyProtection="1">
      <alignment horizontal="center" vertical="center" wrapText="1"/>
    </xf>
    <xf numFmtId="0" fontId="26" fillId="0" borderId="17" xfId="0" applyFont="1" applyBorder="1" applyAlignment="1" applyProtection="1">
      <alignment horizontal="center" vertical="center" wrapText="1"/>
    </xf>
    <xf numFmtId="0" fontId="26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3" fillId="0" borderId="14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2" fillId="0" borderId="14" xfId="0" applyNumberFormat="1" applyFont="1" applyBorder="1" applyAlignment="1" applyProtection="1">
      <alignment vertical="center"/>
    </xf>
    <xf numFmtId="4" fontId="32" fillId="0" borderId="0" xfId="0" applyNumberFormat="1" applyFont="1" applyBorder="1" applyAlignment="1" applyProtection="1">
      <alignment vertical="center"/>
    </xf>
    <xf numFmtId="166" fontId="32" fillId="0" borderId="0" xfId="0" applyNumberFormat="1" applyFont="1" applyBorder="1" applyAlignment="1" applyProtection="1">
      <alignment vertical="center"/>
    </xf>
    <xf numFmtId="4" fontId="32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2" fillId="0" borderId="19" xfId="0" applyNumberFormat="1" applyFont="1" applyBorder="1" applyAlignment="1" applyProtection="1">
      <alignment vertical="center"/>
    </xf>
    <xf numFmtId="4" fontId="32" fillId="0" borderId="20" xfId="0" applyNumberFormat="1" applyFont="1" applyBorder="1" applyAlignment="1" applyProtection="1">
      <alignment vertical="center"/>
    </xf>
    <xf numFmtId="166" fontId="32" fillId="0" borderId="20" xfId="0" applyNumberFormat="1" applyFont="1" applyBorder="1" applyAlignment="1" applyProtection="1">
      <alignment vertical="center"/>
    </xf>
    <xf numFmtId="4" fontId="32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5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5" fillId="4" borderId="0" xfId="0" applyFont="1" applyFill="1" applyAlignment="1" applyProtection="1">
      <alignment horizontal="right" vertical="center"/>
    </xf>
    <xf numFmtId="0" fontId="34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5" fillId="4" borderId="16" xfId="0" applyFont="1" applyFill="1" applyBorder="1" applyAlignment="1" applyProtection="1">
      <alignment horizontal="center" vertical="center" wrapText="1"/>
    </xf>
    <xf numFmtId="0" fontId="25" fillId="4" borderId="17" xfId="0" applyFont="1" applyFill="1" applyBorder="1" applyAlignment="1" applyProtection="1">
      <alignment horizontal="center" vertical="center" wrapText="1"/>
    </xf>
    <xf numFmtId="0" fontId="25" fillId="4" borderId="18" xfId="0" applyFont="1" applyFill="1" applyBorder="1" applyAlignment="1" applyProtection="1">
      <alignment horizontal="center" vertical="center" wrapText="1"/>
    </xf>
    <xf numFmtId="0" fontId="25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7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5" fillId="0" borderId="12" xfId="0" applyNumberFormat="1" applyFont="1" applyBorder="1" applyAlignment="1" applyProtection="1"/>
    <xf numFmtId="166" fontId="35" fillId="0" borderId="13" xfId="0" applyNumberFormat="1" applyFont="1" applyBorder="1" applyAlignment="1" applyProtection="1"/>
    <xf numFmtId="4" fontId="36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5" fillId="0" borderId="22" xfId="0" applyFont="1" applyBorder="1" applyAlignment="1" applyProtection="1">
      <alignment horizontal="center" vertical="center"/>
    </xf>
    <xf numFmtId="49" fontId="25" fillId="0" borderId="22" xfId="0" applyNumberFormat="1" applyFont="1" applyBorder="1" applyAlignment="1" applyProtection="1">
      <alignment horizontal="left" vertical="center" wrapText="1"/>
    </xf>
    <xf numFmtId="0" fontId="25" fillId="0" borderId="22" xfId="0" applyFont="1" applyBorder="1" applyAlignment="1" applyProtection="1">
      <alignment horizontal="left" vertical="center" wrapText="1"/>
    </xf>
    <xf numFmtId="0" fontId="25" fillId="0" borderId="22" xfId="0" applyFont="1" applyBorder="1" applyAlignment="1" applyProtection="1">
      <alignment horizontal="center" vertical="center" wrapText="1"/>
    </xf>
    <xf numFmtId="167" fontId="25" fillId="0" borderId="22" xfId="0" applyNumberFormat="1" applyFont="1" applyBorder="1" applyAlignment="1" applyProtection="1">
      <alignment vertical="center"/>
    </xf>
    <xf numFmtId="167" fontId="25" fillId="2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6" fillId="2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horizontal="center" vertical="center"/>
    </xf>
    <xf numFmtId="166" fontId="26" fillId="0" borderId="0" xfId="0" applyNumberFormat="1" applyFont="1" applyBorder="1" applyAlignment="1" applyProtection="1">
      <alignment vertical="center"/>
    </xf>
    <xf numFmtId="166" fontId="26" fillId="0" borderId="15" xfId="0" applyNumberFormat="1" applyFont="1" applyBorder="1" applyAlignment="1" applyProtection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6" fillId="2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167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22" xfId="0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8" fillId="2" borderId="19" xfId="0" applyFont="1" applyFill="1" applyBorder="1" applyAlignment="1" applyProtection="1">
      <alignment horizontal="left" vertical="center"/>
      <protection locked="0"/>
    </xf>
    <xf numFmtId="0" fontId="38" fillId="0" borderId="2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4" fontId="31" fillId="0" borderId="0" xfId="0" applyNumberFormat="1" applyFont="1" applyAlignment="1" applyProtection="1">
      <alignment vertical="center"/>
    </xf>
    <xf numFmtId="0" fontId="31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5" fillId="4" borderId="7" xfId="0" applyFont="1" applyFill="1" applyBorder="1" applyAlignment="1" applyProtection="1">
      <alignment horizontal="center" vertical="center"/>
    </xf>
    <xf numFmtId="0" fontId="25" fillId="4" borderId="7" xfId="0" applyFont="1" applyFill="1" applyBorder="1" applyAlignment="1" applyProtection="1">
      <alignment horizontal="left" vertical="center"/>
    </xf>
    <xf numFmtId="0" fontId="25" fillId="4" borderId="8" xfId="0" applyFont="1" applyFill="1" applyBorder="1" applyAlignment="1" applyProtection="1">
      <alignment horizontal="left" vertical="center"/>
    </xf>
    <xf numFmtId="0" fontId="0" fillId="0" borderId="0" xfId="0"/>
    <xf numFmtId="0" fontId="25" fillId="4" borderId="7" xfId="0" applyFont="1" applyFill="1" applyBorder="1" applyAlignment="1" applyProtection="1">
      <alignment horizontal="right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4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4" fontId="20" fillId="0" borderId="0" xfId="0" applyNumberFormat="1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164" fontId="19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 wrapText="1"/>
    </xf>
    <xf numFmtId="0" fontId="25" fillId="4" borderId="6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6"/>
  <sheetViews>
    <sheetView showGridLines="0" tabSelected="1" topLeftCell="A97" workbookViewId="0">
      <selection activeCell="A103" sqref="A103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" customHeight="1"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S2" s="18" t="s">
        <v>6</v>
      </c>
      <c r="BT2" s="18" t="s">
        <v>7</v>
      </c>
    </row>
    <row r="3" spans="1:74" s="1" customFormat="1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8</v>
      </c>
      <c r="BT3" s="18" t="s">
        <v>7</v>
      </c>
    </row>
    <row r="4" spans="1:74" s="1" customFormat="1" ht="24.9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6</v>
      </c>
    </row>
    <row r="5" spans="1:74" s="1" customFormat="1" ht="12" customHeight="1">
      <c r="B5" s="22"/>
      <c r="C5" s="23"/>
      <c r="D5" s="27" t="s">
        <v>12</v>
      </c>
      <c r="E5" s="23"/>
      <c r="F5" s="23"/>
      <c r="G5" s="23"/>
      <c r="H5" s="23"/>
      <c r="I5" s="23"/>
      <c r="J5" s="23"/>
      <c r="K5" s="308" t="s">
        <v>13</v>
      </c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23"/>
      <c r="AL5" s="23"/>
      <c r="AM5" s="23"/>
      <c r="AN5" s="23"/>
      <c r="AO5" s="23"/>
      <c r="AP5" s="23"/>
      <c r="AQ5" s="23"/>
      <c r="AR5" s="21"/>
      <c r="BE5" s="305" t="s">
        <v>14</v>
      </c>
      <c r="BS5" s="18" t="s">
        <v>6</v>
      </c>
    </row>
    <row r="6" spans="1:74" s="1" customFormat="1" ht="36.9" customHeight="1">
      <c r="B6" s="22"/>
      <c r="C6" s="23"/>
      <c r="D6" s="29" t="s">
        <v>15</v>
      </c>
      <c r="E6" s="23"/>
      <c r="F6" s="23"/>
      <c r="G6" s="23"/>
      <c r="H6" s="23"/>
      <c r="I6" s="23"/>
      <c r="J6" s="23"/>
      <c r="K6" s="310" t="s">
        <v>16</v>
      </c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D6" s="309"/>
      <c r="AE6" s="309"/>
      <c r="AF6" s="309"/>
      <c r="AG6" s="309"/>
      <c r="AH6" s="309"/>
      <c r="AI6" s="309"/>
      <c r="AJ6" s="309"/>
      <c r="AK6" s="23"/>
      <c r="AL6" s="23"/>
      <c r="AM6" s="23"/>
      <c r="AN6" s="23"/>
      <c r="AO6" s="23"/>
      <c r="AP6" s="23"/>
      <c r="AQ6" s="23"/>
      <c r="AR6" s="21"/>
      <c r="BE6" s="306"/>
      <c r="BS6" s="18" t="s">
        <v>6</v>
      </c>
    </row>
    <row r="7" spans="1:74" s="1" customFormat="1" ht="12" customHeight="1">
      <c r="B7" s="22"/>
      <c r="C7" s="23"/>
      <c r="D7" s="30" t="s">
        <v>17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18</v>
      </c>
      <c r="AL7" s="23"/>
      <c r="AM7" s="23"/>
      <c r="AN7" s="28" t="s">
        <v>1</v>
      </c>
      <c r="AO7" s="23"/>
      <c r="AP7" s="23"/>
      <c r="AQ7" s="23"/>
      <c r="AR7" s="21"/>
      <c r="BE7" s="306"/>
      <c r="BS7" s="18" t="s">
        <v>6</v>
      </c>
    </row>
    <row r="8" spans="1:74" s="1" customFormat="1" ht="12" customHeight="1">
      <c r="B8" s="22"/>
      <c r="C8" s="23"/>
      <c r="D8" s="30" t="s">
        <v>19</v>
      </c>
      <c r="E8" s="23"/>
      <c r="F8" s="23"/>
      <c r="G8" s="23"/>
      <c r="H8" s="23"/>
      <c r="I8" s="23"/>
      <c r="J8" s="23"/>
      <c r="K8" s="28" t="s">
        <v>20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21</v>
      </c>
      <c r="AL8" s="23"/>
      <c r="AM8" s="23"/>
      <c r="AN8" s="31" t="s">
        <v>22</v>
      </c>
      <c r="AO8" s="23"/>
      <c r="AP8" s="23"/>
      <c r="AQ8" s="23"/>
      <c r="AR8" s="21"/>
      <c r="BE8" s="306"/>
      <c r="BS8" s="18" t="s">
        <v>6</v>
      </c>
    </row>
    <row r="9" spans="1:74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06"/>
      <c r="BS9" s="18" t="s">
        <v>6</v>
      </c>
    </row>
    <row r="10" spans="1:74" s="1" customFormat="1" ht="12" customHeight="1">
      <c r="B10" s="22"/>
      <c r="C10" s="23"/>
      <c r="D10" s="30" t="s">
        <v>23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24</v>
      </c>
      <c r="AL10" s="23"/>
      <c r="AM10" s="23"/>
      <c r="AN10" s="28" t="s">
        <v>1</v>
      </c>
      <c r="AO10" s="23"/>
      <c r="AP10" s="23"/>
      <c r="AQ10" s="23"/>
      <c r="AR10" s="21"/>
      <c r="BE10" s="306"/>
      <c r="BS10" s="18" t="s">
        <v>6</v>
      </c>
    </row>
    <row r="11" spans="1:74" s="1" customFormat="1" ht="18.45" customHeight="1">
      <c r="B11" s="22"/>
      <c r="C11" s="23"/>
      <c r="D11" s="23"/>
      <c r="E11" s="28" t="s">
        <v>25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26</v>
      </c>
      <c r="AL11" s="23"/>
      <c r="AM11" s="23"/>
      <c r="AN11" s="28" t="s">
        <v>1</v>
      </c>
      <c r="AO11" s="23"/>
      <c r="AP11" s="23"/>
      <c r="AQ11" s="23"/>
      <c r="AR11" s="21"/>
      <c r="BE11" s="306"/>
      <c r="BS11" s="18" t="s">
        <v>6</v>
      </c>
    </row>
    <row r="12" spans="1:74" s="1" customFormat="1" ht="6.9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06"/>
      <c r="BS12" s="18" t="s">
        <v>6</v>
      </c>
    </row>
    <row r="13" spans="1:74" s="1" customFormat="1" ht="12" customHeight="1">
      <c r="B13" s="22"/>
      <c r="C13" s="23"/>
      <c r="D13" s="30" t="s">
        <v>27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24</v>
      </c>
      <c r="AL13" s="23"/>
      <c r="AM13" s="23"/>
      <c r="AN13" s="32" t="s">
        <v>28</v>
      </c>
      <c r="AO13" s="23"/>
      <c r="AP13" s="23"/>
      <c r="AQ13" s="23"/>
      <c r="AR13" s="21"/>
      <c r="BE13" s="306"/>
      <c r="BS13" s="18" t="s">
        <v>6</v>
      </c>
    </row>
    <row r="14" spans="1:74" ht="13.2">
      <c r="B14" s="22"/>
      <c r="C14" s="23"/>
      <c r="D14" s="23"/>
      <c r="E14" s="311" t="s">
        <v>28</v>
      </c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312"/>
      <c r="Z14" s="312"/>
      <c r="AA14" s="312"/>
      <c r="AB14" s="312"/>
      <c r="AC14" s="312"/>
      <c r="AD14" s="312"/>
      <c r="AE14" s="312"/>
      <c r="AF14" s="312"/>
      <c r="AG14" s="312"/>
      <c r="AH14" s="312"/>
      <c r="AI14" s="312"/>
      <c r="AJ14" s="312"/>
      <c r="AK14" s="30" t="s">
        <v>26</v>
      </c>
      <c r="AL14" s="23"/>
      <c r="AM14" s="23"/>
      <c r="AN14" s="32" t="s">
        <v>28</v>
      </c>
      <c r="AO14" s="23"/>
      <c r="AP14" s="23"/>
      <c r="AQ14" s="23"/>
      <c r="AR14" s="21"/>
      <c r="BE14" s="306"/>
      <c r="BS14" s="18" t="s">
        <v>6</v>
      </c>
    </row>
    <row r="15" spans="1:74" s="1" customFormat="1" ht="6.9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06"/>
      <c r="BS15" s="18" t="s">
        <v>4</v>
      </c>
    </row>
    <row r="16" spans="1:74" s="1" customFormat="1" ht="12" customHeight="1">
      <c r="B16" s="22"/>
      <c r="C16" s="23"/>
      <c r="D16" s="30" t="s">
        <v>29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24</v>
      </c>
      <c r="AL16" s="23"/>
      <c r="AM16" s="23"/>
      <c r="AN16" s="28" t="s">
        <v>1</v>
      </c>
      <c r="AO16" s="23"/>
      <c r="AP16" s="23"/>
      <c r="AQ16" s="23"/>
      <c r="AR16" s="21"/>
      <c r="BE16" s="306"/>
      <c r="BS16" s="18" t="s">
        <v>4</v>
      </c>
    </row>
    <row r="17" spans="1:71" s="1" customFormat="1" ht="18.45" customHeight="1">
      <c r="B17" s="22"/>
      <c r="C17" s="23"/>
      <c r="D17" s="23"/>
      <c r="E17" s="28" t="s">
        <v>30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26</v>
      </c>
      <c r="AL17" s="23"/>
      <c r="AM17" s="23"/>
      <c r="AN17" s="28" t="s">
        <v>1</v>
      </c>
      <c r="AO17" s="23"/>
      <c r="AP17" s="23"/>
      <c r="AQ17" s="23"/>
      <c r="AR17" s="21"/>
      <c r="BE17" s="306"/>
      <c r="BS17" s="18" t="s">
        <v>31</v>
      </c>
    </row>
    <row r="18" spans="1:71" s="1" customFormat="1" ht="6.9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06"/>
      <c r="BS18" s="18" t="s">
        <v>8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24</v>
      </c>
      <c r="AL19" s="23"/>
      <c r="AM19" s="23"/>
      <c r="AN19" s="28" t="s">
        <v>1</v>
      </c>
      <c r="AO19" s="23"/>
      <c r="AP19" s="23"/>
      <c r="AQ19" s="23"/>
      <c r="AR19" s="21"/>
      <c r="BE19" s="306"/>
      <c r="BS19" s="18" t="s">
        <v>8</v>
      </c>
    </row>
    <row r="20" spans="1:71" s="1" customFormat="1" ht="18.45" customHeight="1">
      <c r="B20" s="22"/>
      <c r="C20" s="23"/>
      <c r="D20" s="23"/>
      <c r="E20" s="28" t="s">
        <v>30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26</v>
      </c>
      <c r="AL20" s="23"/>
      <c r="AM20" s="23"/>
      <c r="AN20" s="28" t="s">
        <v>1</v>
      </c>
      <c r="AO20" s="23"/>
      <c r="AP20" s="23"/>
      <c r="AQ20" s="23"/>
      <c r="AR20" s="21"/>
      <c r="BE20" s="306"/>
      <c r="BS20" s="18" t="s">
        <v>4</v>
      </c>
    </row>
    <row r="21" spans="1:71" s="1" customFormat="1" ht="6.9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06"/>
    </row>
    <row r="22" spans="1:71" s="1" customFormat="1" ht="12" customHeight="1">
      <c r="B22" s="22"/>
      <c r="C22" s="23"/>
      <c r="D22" s="30" t="s">
        <v>33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06"/>
    </row>
    <row r="23" spans="1:71" s="1" customFormat="1" ht="16.5" customHeight="1">
      <c r="B23" s="22"/>
      <c r="C23" s="23"/>
      <c r="D23" s="23"/>
      <c r="E23" s="313" t="s">
        <v>1</v>
      </c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3"/>
      <c r="AN23" s="313"/>
      <c r="AO23" s="23"/>
      <c r="AP23" s="23"/>
      <c r="AQ23" s="23"/>
      <c r="AR23" s="21"/>
      <c r="BE23" s="306"/>
    </row>
    <row r="24" spans="1:71" s="1" customFormat="1" ht="6.9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06"/>
    </row>
    <row r="25" spans="1:71" s="1" customFormat="1" ht="6.9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06"/>
    </row>
    <row r="26" spans="1:71" s="2" customFormat="1" ht="25.95" customHeight="1">
      <c r="A26" s="35"/>
      <c r="B26" s="36"/>
      <c r="C26" s="37"/>
      <c r="D26" s="38" t="s">
        <v>34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14">
        <f>ROUND(AG94,2)</f>
        <v>0</v>
      </c>
      <c r="AL26" s="315"/>
      <c r="AM26" s="315"/>
      <c r="AN26" s="315"/>
      <c r="AO26" s="315"/>
      <c r="AP26" s="37"/>
      <c r="AQ26" s="37"/>
      <c r="AR26" s="40"/>
      <c r="BE26" s="306"/>
    </row>
    <row r="27" spans="1:71" s="2" customFormat="1" ht="6.9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06"/>
    </row>
    <row r="28" spans="1:71" s="2" customFormat="1" ht="13.2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16" t="s">
        <v>35</v>
      </c>
      <c r="M28" s="316"/>
      <c r="N28" s="316"/>
      <c r="O28" s="316"/>
      <c r="P28" s="316"/>
      <c r="Q28" s="37"/>
      <c r="R28" s="37"/>
      <c r="S28" s="37"/>
      <c r="T28" s="37"/>
      <c r="U28" s="37"/>
      <c r="V28" s="37"/>
      <c r="W28" s="316" t="s">
        <v>36</v>
      </c>
      <c r="X28" s="316"/>
      <c r="Y28" s="316"/>
      <c r="Z28" s="316"/>
      <c r="AA28" s="316"/>
      <c r="AB28" s="316"/>
      <c r="AC28" s="316"/>
      <c r="AD28" s="316"/>
      <c r="AE28" s="316"/>
      <c r="AF28" s="37"/>
      <c r="AG28" s="37"/>
      <c r="AH28" s="37"/>
      <c r="AI28" s="37"/>
      <c r="AJ28" s="37"/>
      <c r="AK28" s="316" t="s">
        <v>37</v>
      </c>
      <c r="AL28" s="316"/>
      <c r="AM28" s="316"/>
      <c r="AN28" s="316"/>
      <c r="AO28" s="316"/>
      <c r="AP28" s="37"/>
      <c r="AQ28" s="37"/>
      <c r="AR28" s="40"/>
      <c r="BE28" s="306"/>
    </row>
    <row r="29" spans="1:71" s="3" customFormat="1" ht="14.4" customHeight="1">
      <c r="B29" s="41"/>
      <c r="C29" s="42"/>
      <c r="D29" s="30" t="s">
        <v>38</v>
      </c>
      <c r="E29" s="42"/>
      <c r="F29" s="43" t="s">
        <v>39</v>
      </c>
      <c r="G29" s="42"/>
      <c r="H29" s="42"/>
      <c r="I29" s="42"/>
      <c r="J29" s="42"/>
      <c r="K29" s="42"/>
      <c r="L29" s="295">
        <v>0.2</v>
      </c>
      <c r="M29" s="294"/>
      <c r="N29" s="294"/>
      <c r="O29" s="294"/>
      <c r="P29" s="294"/>
      <c r="Q29" s="44"/>
      <c r="R29" s="44"/>
      <c r="S29" s="44"/>
      <c r="T29" s="44"/>
      <c r="U29" s="44"/>
      <c r="V29" s="44"/>
      <c r="W29" s="293">
        <f>ROUND(AZ94, 2)</f>
        <v>0</v>
      </c>
      <c r="X29" s="294"/>
      <c r="Y29" s="294"/>
      <c r="Z29" s="294"/>
      <c r="AA29" s="294"/>
      <c r="AB29" s="294"/>
      <c r="AC29" s="294"/>
      <c r="AD29" s="294"/>
      <c r="AE29" s="294"/>
      <c r="AF29" s="44"/>
      <c r="AG29" s="44"/>
      <c r="AH29" s="44"/>
      <c r="AI29" s="44"/>
      <c r="AJ29" s="44"/>
      <c r="AK29" s="293">
        <f>ROUND(AV94, 2)</f>
        <v>0</v>
      </c>
      <c r="AL29" s="294"/>
      <c r="AM29" s="294"/>
      <c r="AN29" s="294"/>
      <c r="AO29" s="294"/>
      <c r="AP29" s="44"/>
      <c r="AQ29" s="44"/>
      <c r="AR29" s="45"/>
      <c r="AS29" s="46"/>
      <c r="AT29" s="46"/>
      <c r="AU29" s="46"/>
      <c r="AV29" s="46"/>
      <c r="AW29" s="46"/>
      <c r="AX29" s="46"/>
      <c r="AY29" s="46"/>
      <c r="AZ29" s="46"/>
      <c r="BE29" s="307"/>
    </row>
    <row r="30" spans="1:71" s="3" customFormat="1" ht="14.4" customHeight="1">
      <c r="B30" s="41"/>
      <c r="C30" s="42"/>
      <c r="D30" s="42"/>
      <c r="E30" s="42"/>
      <c r="F30" s="43" t="s">
        <v>40</v>
      </c>
      <c r="G30" s="42"/>
      <c r="H30" s="42"/>
      <c r="I30" s="42"/>
      <c r="J30" s="42"/>
      <c r="K30" s="42"/>
      <c r="L30" s="295">
        <v>0.2</v>
      </c>
      <c r="M30" s="294"/>
      <c r="N30" s="294"/>
      <c r="O30" s="294"/>
      <c r="P30" s="294"/>
      <c r="Q30" s="44"/>
      <c r="R30" s="44"/>
      <c r="S30" s="44"/>
      <c r="T30" s="44"/>
      <c r="U30" s="44"/>
      <c r="V30" s="44"/>
      <c r="W30" s="293">
        <f>ROUND(BA94, 2)</f>
        <v>0</v>
      </c>
      <c r="X30" s="294"/>
      <c r="Y30" s="294"/>
      <c r="Z30" s="294"/>
      <c r="AA30" s="294"/>
      <c r="AB30" s="294"/>
      <c r="AC30" s="294"/>
      <c r="AD30" s="294"/>
      <c r="AE30" s="294"/>
      <c r="AF30" s="44"/>
      <c r="AG30" s="44"/>
      <c r="AH30" s="44"/>
      <c r="AI30" s="44"/>
      <c r="AJ30" s="44"/>
      <c r="AK30" s="293">
        <f>ROUND(AW94, 2)</f>
        <v>0</v>
      </c>
      <c r="AL30" s="294"/>
      <c r="AM30" s="294"/>
      <c r="AN30" s="294"/>
      <c r="AO30" s="294"/>
      <c r="AP30" s="44"/>
      <c r="AQ30" s="44"/>
      <c r="AR30" s="45"/>
      <c r="AS30" s="46"/>
      <c r="AT30" s="46"/>
      <c r="AU30" s="46"/>
      <c r="AV30" s="46"/>
      <c r="AW30" s="46"/>
      <c r="AX30" s="46"/>
      <c r="AY30" s="46"/>
      <c r="AZ30" s="46"/>
      <c r="BE30" s="307"/>
    </row>
    <row r="31" spans="1:71" s="3" customFormat="1" ht="14.4" hidden="1" customHeight="1">
      <c r="B31" s="41"/>
      <c r="C31" s="42"/>
      <c r="D31" s="42"/>
      <c r="E31" s="42"/>
      <c r="F31" s="30" t="s">
        <v>41</v>
      </c>
      <c r="G31" s="42"/>
      <c r="H31" s="42"/>
      <c r="I31" s="42"/>
      <c r="J31" s="42"/>
      <c r="K31" s="42"/>
      <c r="L31" s="300">
        <v>0.2</v>
      </c>
      <c r="M31" s="301"/>
      <c r="N31" s="301"/>
      <c r="O31" s="301"/>
      <c r="P31" s="301"/>
      <c r="Q31" s="42"/>
      <c r="R31" s="42"/>
      <c r="S31" s="42"/>
      <c r="T31" s="42"/>
      <c r="U31" s="42"/>
      <c r="V31" s="42"/>
      <c r="W31" s="302">
        <f>ROUND(BB94, 2)</f>
        <v>0</v>
      </c>
      <c r="X31" s="301"/>
      <c r="Y31" s="301"/>
      <c r="Z31" s="301"/>
      <c r="AA31" s="301"/>
      <c r="AB31" s="301"/>
      <c r="AC31" s="301"/>
      <c r="AD31" s="301"/>
      <c r="AE31" s="301"/>
      <c r="AF31" s="42"/>
      <c r="AG31" s="42"/>
      <c r="AH31" s="42"/>
      <c r="AI31" s="42"/>
      <c r="AJ31" s="42"/>
      <c r="AK31" s="302">
        <v>0</v>
      </c>
      <c r="AL31" s="301"/>
      <c r="AM31" s="301"/>
      <c r="AN31" s="301"/>
      <c r="AO31" s="301"/>
      <c r="AP31" s="42"/>
      <c r="AQ31" s="42"/>
      <c r="AR31" s="47"/>
      <c r="BE31" s="307"/>
    </row>
    <row r="32" spans="1:71" s="3" customFormat="1" ht="14.4" hidden="1" customHeight="1">
      <c r="B32" s="41"/>
      <c r="C32" s="42"/>
      <c r="D32" s="42"/>
      <c r="E32" s="42"/>
      <c r="F32" s="30" t="s">
        <v>42</v>
      </c>
      <c r="G32" s="42"/>
      <c r="H32" s="42"/>
      <c r="I32" s="42"/>
      <c r="J32" s="42"/>
      <c r="K32" s="42"/>
      <c r="L32" s="300">
        <v>0.2</v>
      </c>
      <c r="M32" s="301"/>
      <c r="N32" s="301"/>
      <c r="O32" s="301"/>
      <c r="P32" s="301"/>
      <c r="Q32" s="42"/>
      <c r="R32" s="42"/>
      <c r="S32" s="42"/>
      <c r="T32" s="42"/>
      <c r="U32" s="42"/>
      <c r="V32" s="42"/>
      <c r="W32" s="302">
        <f>ROUND(BC94, 2)</f>
        <v>0</v>
      </c>
      <c r="X32" s="301"/>
      <c r="Y32" s="301"/>
      <c r="Z32" s="301"/>
      <c r="AA32" s="301"/>
      <c r="AB32" s="301"/>
      <c r="AC32" s="301"/>
      <c r="AD32" s="301"/>
      <c r="AE32" s="301"/>
      <c r="AF32" s="42"/>
      <c r="AG32" s="42"/>
      <c r="AH32" s="42"/>
      <c r="AI32" s="42"/>
      <c r="AJ32" s="42"/>
      <c r="AK32" s="302">
        <v>0</v>
      </c>
      <c r="AL32" s="301"/>
      <c r="AM32" s="301"/>
      <c r="AN32" s="301"/>
      <c r="AO32" s="301"/>
      <c r="AP32" s="42"/>
      <c r="AQ32" s="42"/>
      <c r="AR32" s="47"/>
      <c r="BE32" s="307"/>
    </row>
    <row r="33" spans="1:57" s="3" customFormat="1" ht="14.4" hidden="1" customHeight="1">
      <c r="B33" s="41"/>
      <c r="C33" s="42"/>
      <c r="D33" s="42"/>
      <c r="E33" s="42"/>
      <c r="F33" s="43" t="s">
        <v>43</v>
      </c>
      <c r="G33" s="42"/>
      <c r="H33" s="42"/>
      <c r="I33" s="42"/>
      <c r="J33" s="42"/>
      <c r="K33" s="42"/>
      <c r="L33" s="295">
        <v>0</v>
      </c>
      <c r="M33" s="294"/>
      <c r="N33" s="294"/>
      <c r="O33" s="294"/>
      <c r="P33" s="294"/>
      <c r="Q33" s="44"/>
      <c r="R33" s="44"/>
      <c r="S33" s="44"/>
      <c r="T33" s="44"/>
      <c r="U33" s="44"/>
      <c r="V33" s="44"/>
      <c r="W33" s="293">
        <f>ROUND(BD94, 2)</f>
        <v>0</v>
      </c>
      <c r="X33" s="294"/>
      <c r="Y33" s="294"/>
      <c r="Z33" s="294"/>
      <c r="AA33" s="294"/>
      <c r="AB33" s="294"/>
      <c r="AC33" s="294"/>
      <c r="AD33" s="294"/>
      <c r="AE33" s="294"/>
      <c r="AF33" s="44"/>
      <c r="AG33" s="44"/>
      <c r="AH33" s="44"/>
      <c r="AI33" s="44"/>
      <c r="AJ33" s="44"/>
      <c r="AK33" s="293">
        <v>0</v>
      </c>
      <c r="AL33" s="294"/>
      <c r="AM33" s="294"/>
      <c r="AN33" s="294"/>
      <c r="AO33" s="294"/>
      <c r="AP33" s="44"/>
      <c r="AQ33" s="44"/>
      <c r="AR33" s="45"/>
      <c r="AS33" s="46"/>
      <c r="AT33" s="46"/>
      <c r="AU33" s="46"/>
      <c r="AV33" s="46"/>
      <c r="AW33" s="46"/>
      <c r="AX33" s="46"/>
      <c r="AY33" s="46"/>
      <c r="AZ33" s="46"/>
      <c r="BE33" s="307"/>
    </row>
    <row r="34" spans="1:57" s="2" customFormat="1" ht="6.9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06"/>
    </row>
    <row r="35" spans="1:57" s="2" customFormat="1" ht="25.95" customHeight="1">
      <c r="A35" s="35"/>
      <c r="B35" s="36"/>
      <c r="C35" s="48"/>
      <c r="D35" s="49" t="s">
        <v>44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1" t="s">
        <v>45</v>
      </c>
      <c r="U35" s="50"/>
      <c r="V35" s="50"/>
      <c r="W35" s="50"/>
      <c r="X35" s="299" t="s">
        <v>46</v>
      </c>
      <c r="Y35" s="297"/>
      <c r="Z35" s="297"/>
      <c r="AA35" s="297"/>
      <c r="AB35" s="297"/>
      <c r="AC35" s="50"/>
      <c r="AD35" s="50"/>
      <c r="AE35" s="50"/>
      <c r="AF35" s="50"/>
      <c r="AG35" s="50"/>
      <c r="AH35" s="50"/>
      <c r="AI35" s="50"/>
      <c r="AJ35" s="50"/>
      <c r="AK35" s="296">
        <f>SUM(AK26:AK33)</f>
        <v>0</v>
      </c>
      <c r="AL35" s="297"/>
      <c r="AM35" s="297"/>
      <c r="AN35" s="297"/>
      <c r="AO35" s="298"/>
      <c r="AP35" s="48"/>
      <c r="AQ35" s="48"/>
      <c r="AR35" s="40"/>
      <c r="BE35" s="35"/>
    </row>
    <row r="36" spans="1:57" s="2" customFormat="1" ht="6.9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" customHeight="1">
      <c r="B49" s="52"/>
      <c r="C49" s="53"/>
      <c r="D49" s="54" t="s">
        <v>47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48</v>
      </c>
      <c r="AI49" s="55"/>
      <c r="AJ49" s="55"/>
      <c r="AK49" s="55"/>
      <c r="AL49" s="55"/>
      <c r="AM49" s="55"/>
      <c r="AN49" s="55"/>
      <c r="AO49" s="55"/>
      <c r="AP49" s="53"/>
      <c r="AQ49" s="53"/>
      <c r="AR49" s="56"/>
    </row>
    <row r="50" spans="1:57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3.2">
      <c r="A60" s="35"/>
      <c r="B60" s="36"/>
      <c r="C60" s="37"/>
      <c r="D60" s="57" t="s">
        <v>49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7" t="s">
        <v>50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7" t="s">
        <v>49</v>
      </c>
      <c r="AI60" s="39"/>
      <c r="AJ60" s="39"/>
      <c r="AK60" s="39"/>
      <c r="AL60" s="39"/>
      <c r="AM60" s="57" t="s">
        <v>50</v>
      </c>
      <c r="AN60" s="39"/>
      <c r="AO60" s="39"/>
      <c r="AP60" s="37"/>
      <c r="AQ60" s="37"/>
      <c r="AR60" s="40"/>
      <c r="BE60" s="35"/>
    </row>
    <row r="61" spans="1:57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3.2">
      <c r="A64" s="35"/>
      <c r="B64" s="36"/>
      <c r="C64" s="37"/>
      <c r="D64" s="54" t="s">
        <v>51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4" t="s">
        <v>52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40"/>
      <c r="BE64" s="35"/>
    </row>
    <row r="65" spans="1:57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3.2">
      <c r="A75" s="35"/>
      <c r="B75" s="36"/>
      <c r="C75" s="37"/>
      <c r="D75" s="57" t="s">
        <v>49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7" t="s">
        <v>50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7" t="s">
        <v>49</v>
      </c>
      <c r="AI75" s="39"/>
      <c r="AJ75" s="39"/>
      <c r="AK75" s="39"/>
      <c r="AL75" s="39"/>
      <c r="AM75" s="57" t="s">
        <v>50</v>
      </c>
      <c r="AN75" s="39"/>
      <c r="AO75" s="39"/>
      <c r="AP75" s="37"/>
      <c r="AQ75" s="37"/>
      <c r="AR75" s="40"/>
      <c r="BE75" s="35"/>
    </row>
    <row r="76" spans="1:57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" customHeight="1">
      <c r="A77" s="35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40"/>
      <c r="BE77" s="35"/>
    </row>
    <row r="81" spans="1:91" s="2" customFormat="1" ht="6.9" customHeight="1">
      <c r="A81" s="35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40"/>
      <c r="BE81" s="35"/>
    </row>
    <row r="82" spans="1:91" s="2" customFormat="1" ht="24.9" customHeight="1">
      <c r="A82" s="35"/>
      <c r="B82" s="36"/>
      <c r="C82" s="24" t="s">
        <v>53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63"/>
      <c r="C84" s="30" t="s">
        <v>12</v>
      </c>
      <c r="D84" s="64"/>
      <c r="E84" s="64"/>
      <c r="F84" s="64"/>
      <c r="G84" s="64"/>
      <c r="H84" s="64"/>
      <c r="I84" s="64"/>
      <c r="J84" s="64"/>
      <c r="K84" s="64"/>
      <c r="L84" s="64" t="str">
        <f>K5</f>
        <v>SNM_HUM_VO_S_opciou</v>
      </c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5"/>
    </row>
    <row r="85" spans="1:91" s="5" customFormat="1" ht="36.9" customHeight="1">
      <c r="B85" s="66"/>
      <c r="C85" s="67" t="s">
        <v>15</v>
      </c>
      <c r="D85" s="68"/>
      <c r="E85" s="68"/>
      <c r="F85" s="68"/>
      <c r="G85" s="68"/>
      <c r="H85" s="68"/>
      <c r="I85" s="68"/>
      <c r="J85" s="68"/>
      <c r="K85" s="68"/>
      <c r="L85" s="303" t="str">
        <f>K6</f>
        <v>Obnova areálu a kaštieľa Dolná Krupá</v>
      </c>
      <c r="M85" s="304"/>
      <c r="N85" s="304"/>
      <c r="O85" s="304"/>
      <c r="P85" s="304"/>
      <c r="Q85" s="304"/>
      <c r="R85" s="304"/>
      <c r="S85" s="304"/>
      <c r="T85" s="304"/>
      <c r="U85" s="304"/>
      <c r="V85" s="304"/>
      <c r="W85" s="304"/>
      <c r="X85" s="304"/>
      <c r="Y85" s="304"/>
      <c r="Z85" s="304"/>
      <c r="AA85" s="304"/>
      <c r="AB85" s="304"/>
      <c r="AC85" s="304"/>
      <c r="AD85" s="304"/>
      <c r="AE85" s="304"/>
      <c r="AF85" s="304"/>
      <c r="AG85" s="304"/>
      <c r="AH85" s="304"/>
      <c r="AI85" s="304"/>
      <c r="AJ85" s="304"/>
      <c r="AK85" s="68"/>
      <c r="AL85" s="68"/>
      <c r="AM85" s="68"/>
      <c r="AN85" s="68"/>
      <c r="AO85" s="68"/>
      <c r="AP85" s="68"/>
      <c r="AQ85" s="68"/>
      <c r="AR85" s="69"/>
    </row>
    <row r="86" spans="1:91" s="2" customFormat="1" ht="6.9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19</v>
      </c>
      <c r="D87" s="37"/>
      <c r="E87" s="37"/>
      <c r="F87" s="37"/>
      <c r="G87" s="37"/>
      <c r="H87" s="37"/>
      <c r="I87" s="37"/>
      <c r="J87" s="37"/>
      <c r="K87" s="37"/>
      <c r="L87" s="70" t="str">
        <f>IF(K8="","",K8)</f>
        <v>Kaštieľ Dolná Krupá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21</v>
      </c>
      <c r="AJ87" s="37"/>
      <c r="AK87" s="37"/>
      <c r="AL87" s="37"/>
      <c r="AM87" s="277" t="str">
        <f>IF(AN8= "","",AN8)</f>
        <v>30. 1. 2023</v>
      </c>
      <c r="AN87" s="277"/>
      <c r="AO87" s="37"/>
      <c r="AP87" s="37"/>
      <c r="AQ87" s="37"/>
      <c r="AR87" s="40"/>
      <c r="BE87" s="35"/>
    </row>
    <row r="88" spans="1:91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15.15" customHeight="1">
      <c r="A89" s="35"/>
      <c r="B89" s="36"/>
      <c r="C89" s="30" t="s">
        <v>23</v>
      </c>
      <c r="D89" s="37"/>
      <c r="E89" s="37"/>
      <c r="F89" s="37"/>
      <c r="G89" s="37"/>
      <c r="H89" s="37"/>
      <c r="I89" s="37"/>
      <c r="J89" s="37"/>
      <c r="K89" s="37"/>
      <c r="L89" s="64" t="str">
        <f>IF(E11= "","",E11)</f>
        <v>SNM, Vajanského nábrežie 2, 810 06 Bratislava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29</v>
      </c>
      <c r="AJ89" s="37"/>
      <c r="AK89" s="37"/>
      <c r="AL89" s="37"/>
      <c r="AM89" s="278" t="str">
        <f>IF(E17="","",E17)</f>
        <v>Ing.Vladimír Kobliška</v>
      </c>
      <c r="AN89" s="279"/>
      <c r="AO89" s="279"/>
      <c r="AP89" s="279"/>
      <c r="AQ89" s="37"/>
      <c r="AR89" s="40"/>
      <c r="AS89" s="285" t="s">
        <v>54</v>
      </c>
      <c r="AT89" s="286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5"/>
    </row>
    <row r="90" spans="1:91" s="2" customFormat="1" ht="15.15" customHeight="1">
      <c r="A90" s="35"/>
      <c r="B90" s="36"/>
      <c r="C90" s="30" t="s">
        <v>27</v>
      </c>
      <c r="D90" s="37"/>
      <c r="E90" s="37"/>
      <c r="F90" s="37"/>
      <c r="G90" s="37"/>
      <c r="H90" s="37"/>
      <c r="I90" s="37"/>
      <c r="J90" s="37"/>
      <c r="K90" s="37"/>
      <c r="L90" s="6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32</v>
      </c>
      <c r="AJ90" s="37"/>
      <c r="AK90" s="37"/>
      <c r="AL90" s="37"/>
      <c r="AM90" s="278" t="str">
        <f>IF(E20="","",E20)</f>
        <v>Ing.Vladimír Kobliška</v>
      </c>
      <c r="AN90" s="279"/>
      <c r="AO90" s="279"/>
      <c r="AP90" s="279"/>
      <c r="AQ90" s="37"/>
      <c r="AR90" s="40"/>
      <c r="AS90" s="287"/>
      <c r="AT90" s="288"/>
      <c r="AU90" s="74"/>
      <c r="AV90" s="74"/>
      <c r="AW90" s="74"/>
      <c r="AX90" s="74"/>
      <c r="AY90" s="74"/>
      <c r="AZ90" s="74"/>
      <c r="BA90" s="74"/>
      <c r="BB90" s="74"/>
      <c r="BC90" s="74"/>
      <c r="BD90" s="75"/>
      <c r="BE90" s="35"/>
    </row>
    <row r="91" spans="1: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289"/>
      <c r="AT91" s="290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5"/>
    </row>
    <row r="92" spans="1:91" s="2" customFormat="1" ht="29.25" customHeight="1">
      <c r="A92" s="35"/>
      <c r="B92" s="36"/>
      <c r="C92" s="318" t="s">
        <v>55</v>
      </c>
      <c r="D92" s="281"/>
      <c r="E92" s="281"/>
      <c r="F92" s="281"/>
      <c r="G92" s="281"/>
      <c r="H92" s="78"/>
      <c r="I92" s="280" t="s">
        <v>56</v>
      </c>
      <c r="J92" s="281"/>
      <c r="K92" s="281"/>
      <c r="L92" s="281"/>
      <c r="M92" s="281"/>
      <c r="N92" s="281"/>
      <c r="O92" s="281"/>
      <c r="P92" s="281"/>
      <c r="Q92" s="281"/>
      <c r="R92" s="281"/>
      <c r="S92" s="281"/>
      <c r="T92" s="281"/>
      <c r="U92" s="281"/>
      <c r="V92" s="281"/>
      <c r="W92" s="281"/>
      <c r="X92" s="281"/>
      <c r="Y92" s="281"/>
      <c r="Z92" s="281"/>
      <c r="AA92" s="281"/>
      <c r="AB92" s="281"/>
      <c r="AC92" s="281"/>
      <c r="AD92" s="281"/>
      <c r="AE92" s="281"/>
      <c r="AF92" s="281"/>
      <c r="AG92" s="284" t="s">
        <v>57</v>
      </c>
      <c r="AH92" s="281"/>
      <c r="AI92" s="281"/>
      <c r="AJ92" s="281"/>
      <c r="AK92" s="281"/>
      <c r="AL92" s="281"/>
      <c r="AM92" s="281"/>
      <c r="AN92" s="280" t="s">
        <v>58</v>
      </c>
      <c r="AO92" s="281"/>
      <c r="AP92" s="282"/>
      <c r="AQ92" s="79" t="s">
        <v>59</v>
      </c>
      <c r="AR92" s="40"/>
      <c r="AS92" s="80" t="s">
        <v>60</v>
      </c>
      <c r="AT92" s="81" t="s">
        <v>61</v>
      </c>
      <c r="AU92" s="81" t="s">
        <v>62</v>
      </c>
      <c r="AV92" s="81" t="s">
        <v>63</v>
      </c>
      <c r="AW92" s="81" t="s">
        <v>64</v>
      </c>
      <c r="AX92" s="81" t="s">
        <v>65</v>
      </c>
      <c r="AY92" s="81" t="s">
        <v>66</v>
      </c>
      <c r="AZ92" s="81" t="s">
        <v>67</v>
      </c>
      <c r="BA92" s="81" t="s">
        <v>68</v>
      </c>
      <c r="BB92" s="81" t="s">
        <v>69</v>
      </c>
      <c r="BC92" s="81" t="s">
        <v>70</v>
      </c>
      <c r="BD92" s="82" t="s">
        <v>71</v>
      </c>
      <c r="BE92" s="35"/>
    </row>
    <row r="93" spans="1:91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83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5"/>
      <c r="BE93" s="35"/>
    </row>
    <row r="94" spans="1:91" s="6" customFormat="1" ht="32.4" customHeight="1">
      <c r="B94" s="86"/>
      <c r="C94" s="87" t="s">
        <v>72</v>
      </c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291">
        <f>ROUND(SUM(AG95:AG104),2)</f>
        <v>0</v>
      </c>
      <c r="AH94" s="291"/>
      <c r="AI94" s="291"/>
      <c r="AJ94" s="291"/>
      <c r="AK94" s="291"/>
      <c r="AL94" s="291"/>
      <c r="AM94" s="291"/>
      <c r="AN94" s="292">
        <f t="shared" ref="AN94:AN104" si="0">SUM(AG94,AT94)</f>
        <v>0</v>
      </c>
      <c r="AO94" s="292"/>
      <c r="AP94" s="292"/>
      <c r="AQ94" s="90" t="s">
        <v>1</v>
      </c>
      <c r="AR94" s="91"/>
      <c r="AS94" s="92">
        <f>ROUND(SUM(AS95:AS104),2)</f>
        <v>0</v>
      </c>
      <c r="AT94" s="93">
        <f t="shared" ref="AT94:AT104" si="1">ROUND(SUM(AV94:AW94),2)</f>
        <v>0</v>
      </c>
      <c r="AU94" s="94">
        <f>ROUND(SUM(AU95:AU104),5)</f>
        <v>0</v>
      </c>
      <c r="AV94" s="93">
        <f>ROUND(AZ94*L29,2)</f>
        <v>0</v>
      </c>
      <c r="AW94" s="93">
        <f>ROUND(BA94*L30,2)</f>
        <v>0</v>
      </c>
      <c r="AX94" s="93">
        <f>ROUND(BB94*L29,2)</f>
        <v>0</v>
      </c>
      <c r="AY94" s="93">
        <f>ROUND(BC94*L30,2)</f>
        <v>0</v>
      </c>
      <c r="AZ94" s="93">
        <f>ROUND(SUM(AZ95:AZ104),2)</f>
        <v>0</v>
      </c>
      <c r="BA94" s="93">
        <f>ROUND(SUM(BA95:BA104),2)</f>
        <v>0</v>
      </c>
      <c r="BB94" s="93">
        <f>ROUND(SUM(BB95:BB104),2)</f>
        <v>0</v>
      </c>
      <c r="BC94" s="93">
        <f>ROUND(SUM(BC95:BC104),2)</f>
        <v>0</v>
      </c>
      <c r="BD94" s="95">
        <f>ROUND(SUM(BD95:BD104),2)</f>
        <v>0</v>
      </c>
      <c r="BS94" s="96" t="s">
        <v>73</v>
      </c>
      <c r="BT94" s="96" t="s">
        <v>74</v>
      </c>
      <c r="BU94" s="97" t="s">
        <v>75</v>
      </c>
      <c r="BV94" s="96" t="s">
        <v>76</v>
      </c>
      <c r="BW94" s="96" t="s">
        <v>5</v>
      </c>
      <c r="BX94" s="96" t="s">
        <v>77</v>
      </c>
      <c r="CL94" s="96" t="s">
        <v>1</v>
      </c>
    </row>
    <row r="95" spans="1:91" s="7" customFormat="1" ht="24.75" customHeight="1">
      <c r="A95" s="98" t="s">
        <v>78</v>
      </c>
      <c r="B95" s="99"/>
      <c r="C95" s="100"/>
      <c r="D95" s="317" t="s">
        <v>79</v>
      </c>
      <c r="E95" s="317"/>
      <c r="F95" s="317"/>
      <c r="G95" s="317"/>
      <c r="H95" s="317"/>
      <c r="I95" s="101"/>
      <c r="J95" s="317" t="s">
        <v>80</v>
      </c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275">
        <f>'20180301 - Kaštieľ-Fasáda'!J30</f>
        <v>0</v>
      </c>
      <c r="AH95" s="276"/>
      <c r="AI95" s="276"/>
      <c r="AJ95" s="276"/>
      <c r="AK95" s="276"/>
      <c r="AL95" s="276"/>
      <c r="AM95" s="276"/>
      <c r="AN95" s="275">
        <f t="shared" si="0"/>
        <v>0</v>
      </c>
      <c r="AO95" s="276"/>
      <c r="AP95" s="276"/>
      <c r="AQ95" s="102" t="s">
        <v>81</v>
      </c>
      <c r="AR95" s="103"/>
      <c r="AS95" s="104">
        <v>0</v>
      </c>
      <c r="AT95" s="105">
        <f t="shared" si="1"/>
        <v>0</v>
      </c>
      <c r="AU95" s="106">
        <f>'20180301 - Kaštieľ-Fasáda'!P124</f>
        <v>0</v>
      </c>
      <c r="AV95" s="105">
        <f>'20180301 - Kaštieľ-Fasáda'!J33</f>
        <v>0</v>
      </c>
      <c r="AW95" s="105">
        <f>'20180301 - Kaštieľ-Fasáda'!J34</f>
        <v>0</v>
      </c>
      <c r="AX95" s="105">
        <f>'20180301 - Kaštieľ-Fasáda'!J35</f>
        <v>0</v>
      </c>
      <c r="AY95" s="105">
        <f>'20180301 - Kaštieľ-Fasáda'!J36</f>
        <v>0</v>
      </c>
      <c r="AZ95" s="105">
        <f>'20180301 - Kaštieľ-Fasáda'!F33</f>
        <v>0</v>
      </c>
      <c r="BA95" s="105">
        <f>'20180301 - Kaštieľ-Fasáda'!F34</f>
        <v>0</v>
      </c>
      <c r="BB95" s="105">
        <f>'20180301 - Kaštieľ-Fasáda'!F35</f>
        <v>0</v>
      </c>
      <c r="BC95" s="105">
        <f>'20180301 - Kaštieľ-Fasáda'!F36</f>
        <v>0</v>
      </c>
      <c r="BD95" s="107">
        <f>'20180301 - Kaštieľ-Fasáda'!F37</f>
        <v>0</v>
      </c>
      <c r="BT95" s="108" t="s">
        <v>82</v>
      </c>
      <c r="BV95" s="108" t="s">
        <v>76</v>
      </c>
      <c r="BW95" s="108" t="s">
        <v>83</v>
      </c>
      <c r="BX95" s="108" t="s">
        <v>5</v>
      </c>
      <c r="CL95" s="108" t="s">
        <v>1</v>
      </c>
      <c r="CM95" s="108" t="s">
        <v>74</v>
      </c>
    </row>
    <row r="96" spans="1:91" s="7" customFormat="1" ht="24.75" customHeight="1">
      <c r="A96" s="98" t="s">
        <v>78</v>
      </c>
      <c r="B96" s="99"/>
      <c r="C96" s="100"/>
      <c r="D96" s="317" t="s">
        <v>84</v>
      </c>
      <c r="E96" s="317"/>
      <c r="F96" s="317"/>
      <c r="G96" s="317"/>
      <c r="H96" s="317"/>
      <c r="I96" s="101"/>
      <c r="J96" s="317" t="s">
        <v>85</v>
      </c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275">
        <f>'20180302 - Kaštieľ-Vnút.o...'!J30</f>
        <v>0</v>
      </c>
      <c r="AH96" s="276"/>
      <c r="AI96" s="276"/>
      <c r="AJ96" s="276"/>
      <c r="AK96" s="276"/>
      <c r="AL96" s="276"/>
      <c r="AM96" s="276"/>
      <c r="AN96" s="275">
        <f t="shared" si="0"/>
        <v>0</v>
      </c>
      <c r="AO96" s="276"/>
      <c r="AP96" s="276"/>
      <c r="AQ96" s="102" t="s">
        <v>81</v>
      </c>
      <c r="AR96" s="103"/>
      <c r="AS96" s="104">
        <v>0</v>
      </c>
      <c r="AT96" s="105">
        <f t="shared" si="1"/>
        <v>0</v>
      </c>
      <c r="AU96" s="106">
        <f>'20180302 - Kaštieľ-Vnút.o...'!P117</f>
        <v>0</v>
      </c>
      <c r="AV96" s="105">
        <f>'20180302 - Kaštieľ-Vnút.o...'!J33</f>
        <v>0</v>
      </c>
      <c r="AW96" s="105">
        <f>'20180302 - Kaštieľ-Vnút.o...'!J34</f>
        <v>0</v>
      </c>
      <c r="AX96" s="105">
        <f>'20180302 - Kaštieľ-Vnút.o...'!J35</f>
        <v>0</v>
      </c>
      <c r="AY96" s="105">
        <f>'20180302 - Kaštieľ-Vnút.o...'!J36</f>
        <v>0</v>
      </c>
      <c r="AZ96" s="105">
        <f>'20180302 - Kaštieľ-Vnút.o...'!F33</f>
        <v>0</v>
      </c>
      <c r="BA96" s="105">
        <f>'20180302 - Kaštieľ-Vnút.o...'!F34</f>
        <v>0</v>
      </c>
      <c r="BB96" s="105">
        <f>'20180302 - Kaštieľ-Vnút.o...'!F35</f>
        <v>0</v>
      </c>
      <c r="BC96" s="105">
        <f>'20180302 - Kaštieľ-Vnút.o...'!F36</f>
        <v>0</v>
      </c>
      <c r="BD96" s="107">
        <f>'20180302 - Kaštieľ-Vnút.o...'!F37</f>
        <v>0</v>
      </c>
      <c r="BT96" s="108" t="s">
        <v>82</v>
      </c>
      <c r="BV96" s="108" t="s">
        <v>76</v>
      </c>
      <c r="BW96" s="108" t="s">
        <v>86</v>
      </c>
      <c r="BX96" s="108" t="s">
        <v>5</v>
      </c>
      <c r="CL96" s="108" t="s">
        <v>1</v>
      </c>
      <c r="CM96" s="108" t="s">
        <v>74</v>
      </c>
    </row>
    <row r="97" spans="1:91" s="7" customFormat="1" ht="24.75" customHeight="1">
      <c r="A97" s="98" t="s">
        <v>78</v>
      </c>
      <c r="B97" s="99"/>
      <c r="C97" s="100"/>
      <c r="D97" s="317" t="s">
        <v>87</v>
      </c>
      <c r="E97" s="317"/>
      <c r="F97" s="317"/>
      <c r="G97" s="317"/>
      <c r="H97" s="317"/>
      <c r="I97" s="101"/>
      <c r="J97" s="317" t="s">
        <v>88</v>
      </c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275">
        <f>'20180303 - Kaštieľ-Podlah...'!J30</f>
        <v>0</v>
      </c>
      <c r="AH97" s="276"/>
      <c r="AI97" s="276"/>
      <c r="AJ97" s="276"/>
      <c r="AK97" s="276"/>
      <c r="AL97" s="276"/>
      <c r="AM97" s="276"/>
      <c r="AN97" s="275">
        <f t="shared" si="0"/>
        <v>0</v>
      </c>
      <c r="AO97" s="276"/>
      <c r="AP97" s="276"/>
      <c r="AQ97" s="102" t="s">
        <v>81</v>
      </c>
      <c r="AR97" s="103"/>
      <c r="AS97" s="104">
        <v>0</v>
      </c>
      <c r="AT97" s="105">
        <f t="shared" si="1"/>
        <v>0</v>
      </c>
      <c r="AU97" s="106">
        <f>'20180303 - Kaštieľ-Podlah...'!P119</f>
        <v>0</v>
      </c>
      <c r="AV97" s="105">
        <f>'20180303 - Kaštieľ-Podlah...'!J33</f>
        <v>0</v>
      </c>
      <c r="AW97" s="105">
        <f>'20180303 - Kaštieľ-Podlah...'!J34</f>
        <v>0</v>
      </c>
      <c r="AX97" s="105">
        <f>'20180303 - Kaštieľ-Podlah...'!J35</f>
        <v>0</v>
      </c>
      <c r="AY97" s="105">
        <f>'20180303 - Kaštieľ-Podlah...'!J36</f>
        <v>0</v>
      </c>
      <c r="AZ97" s="105">
        <f>'20180303 - Kaštieľ-Podlah...'!F33</f>
        <v>0</v>
      </c>
      <c r="BA97" s="105">
        <f>'20180303 - Kaštieľ-Podlah...'!F34</f>
        <v>0</v>
      </c>
      <c r="BB97" s="105">
        <f>'20180303 - Kaštieľ-Podlah...'!F35</f>
        <v>0</v>
      </c>
      <c r="BC97" s="105">
        <f>'20180303 - Kaštieľ-Podlah...'!F36</f>
        <v>0</v>
      </c>
      <c r="BD97" s="107">
        <f>'20180303 - Kaštieľ-Podlah...'!F37</f>
        <v>0</v>
      </c>
      <c r="BT97" s="108" t="s">
        <v>82</v>
      </c>
      <c r="BV97" s="108" t="s">
        <v>76</v>
      </c>
      <c r="BW97" s="108" t="s">
        <v>89</v>
      </c>
      <c r="BX97" s="108" t="s">
        <v>5</v>
      </c>
      <c r="CL97" s="108" t="s">
        <v>1</v>
      </c>
      <c r="CM97" s="108" t="s">
        <v>74</v>
      </c>
    </row>
    <row r="98" spans="1:91" s="7" customFormat="1" ht="37.5" customHeight="1">
      <c r="A98" s="98" t="s">
        <v>78</v>
      </c>
      <c r="B98" s="99"/>
      <c r="C98" s="100"/>
      <c r="D98" s="317" t="s">
        <v>90</v>
      </c>
      <c r="E98" s="317"/>
      <c r="F98" s="317"/>
      <c r="G98" s="317"/>
      <c r="H98" s="317"/>
      <c r="I98" s="101"/>
      <c r="J98" s="317" t="s">
        <v>91</v>
      </c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275">
        <f>'20180304 - Kaštieľ-Obkl.a...'!J30</f>
        <v>0</v>
      </c>
      <c r="AH98" s="276"/>
      <c r="AI98" s="276"/>
      <c r="AJ98" s="276"/>
      <c r="AK98" s="276"/>
      <c r="AL98" s="276"/>
      <c r="AM98" s="276"/>
      <c r="AN98" s="275">
        <f t="shared" si="0"/>
        <v>0</v>
      </c>
      <c r="AO98" s="276"/>
      <c r="AP98" s="276"/>
      <c r="AQ98" s="102" t="s">
        <v>81</v>
      </c>
      <c r="AR98" s="103"/>
      <c r="AS98" s="104">
        <v>0</v>
      </c>
      <c r="AT98" s="105">
        <f t="shared" si="1"/>
        <v>0</v>
      </c>
      <c r="AU98" s="106">
        <f>'20180304 - Kaštieľ-Obkl.a...'!P122</f>
        <v>0</v>
      </c>
      <c r="AV98" s="105">
        <f>'20180304 - Kaštieľ-Obkl.a...'!J33</f>
        <v>0</v>
      </c>
      <c r="AW98" s="105">
        <f>'20180304 - Kaštieľ-Obkl.a...'!J34</f>
        <v>0</v>
      </c>
      <c r="AX98" s="105">
        <f>'20180304 - Kaštieľ-Obkl.a...'!J35</f>
        <v>0</v>
      </c>
      <c r="AY98" s="105">
        <f>'20180304 - Kaštieľ-Obkl.a...'!J36</f>
        <v>0</v>
      </c>
      <c r="AZ98" s="105">
        <f>'20180304 - Kaštieľ-Obkl.a...'!F33</f>
        <v>0</v>
      </c>
      <c r="BA98" s="105">
        <f>'20180304 - Kaštieľ-Obkl.a...'!F34</f>
        <v>0</v>
      </c>
      <c r="BB98" s="105">
        <f>'20180304 - Kaštieľ-Obkl.a...'!F35</f>
        <v>0</v>
      </c>
      <c r="BC98" s="105">
        <f>'20180304 - Kaštieľ-Obkl.a...'!F36</f>
        <v>0</v>
      </c>
      <c r="BD98" s="107">
        <f>'20180304 - Kaštieľ-Obkl.a...'!F37</f>
        <v>0</v>
      </c>
      <c r="BT98" s="108" t="s">
        <v>82</v>
      </c>
      <c r="BV98" s="108" t="s">
        <v>76</v>
      </c>
      <c r="BW98" s="108" t="s">
        <v>92</v>
      </c>
      <c r="BX98" s="108" t="s">
        <v>5</v>
      </c>
      <c r="CL98" s="108" t="s">
        <v>1</v>
      </c>
      <c r="CM98" s="108" t="s">
        <v>74</v>
      </c>
    </row>
    <row r="99" spans="1:91" s="7" customFormat="1" ht="24.75" customHeight="1">
      <c r="A99" s="98" t="s">
        <v>78</v>
      </c>
      <c r="B99" s="99"/>
      <c r="C99" s="100"/>
      <c r="D99" s="317" t="s">
        <v>93</v>
      </c>
      <c r="E99" s="317"/>
      <c r="F99" s="317"/>
      <c r="G99" s="317"/>
      <c r="H99" s="317"/>
      <c r="I99" s="101"/>
      <c r="J99" s="317" t="s">
        <v>94</v>
      </c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275">
        <f>'20180306 - Kaštieľ-Vým.ok...'!J30</f>
        <v>0</v>
      </c>
      <c r="AH99" s="276"/>
      <c r="AI99" s="276"/>
      <c r="AJ99" s="276"/>
      <c r="AK99" s="276"/>
      <c r="AL99" s="276"/>
      <c r="AM99" s="276"/>
      <c r="AN99" s="275">
        <f t="shared" si="0"/>
        <v>0</v>
      </c>
      <c r="AO99" s="276"/>
      <c r="AP99" s="276"/>
      <c r="AQ99" s="102" t="s">
        <v>81</v>
      </c>
      <c r="AR99" s="103"/>
      <c r="AS99" s="104">
        <v>0</v>
      </c>
      <c r="AT99" s="105">
        <f t="shared" si="1"/>
        <v>0</v>
      </c>
      <c r="AU99" s="106">
        <f>'20180306 - Kaštieľ-Vým.ok...'!P118</f>
        <v>0</v>
      </c>
      <c r="AV99" s="105">
        <f>'20180306 - Kaštieľ-Vým.ok...'!J33</f>
        <v>0</v>
      </c>
      <c r="AW99" s="105">
        <f>'20180306 - Kaštieľ-Vým.ok...'!J34</f>
        <v>0</v>
      </c>
      <c r="AX99" s="105">
        <f>'20180306 - Kaštieľ-Vým.ok...'!J35</f>
        <v>0</v>
      </c>
      <c r="AY99" s="105">
        <f>'20180306 - Kaštieľ-Vým.ok...'!J36</f>
        <v>0</v>
      </c>
      <c r="AZ99" s="105">
        <f>'20180306 - Kaštieľ-Vým.ok...'!F33</f>
        <v>0</v>
      </c>
      <c r="BA99" s="105">
        <f>'20180306 - Kaštieľ-Vým.ok...'!F34</f>
        <v>0</v>
      </c>
      <c r="BB99" s="105">
        <f>'20180306 - Kaštieľ-Vým.ok...'!F35</f>
        <v>0</v>
      </c>
      <c r="BC99" s="105">
        <f>'20180306 - Kaštieľ-Vým.ok...'!F36</f>
        <v>0</v>
      </c>
      <c r="BD99" s="107">
        <f>'20180306 - Kaštieľ-Vým.ok...'!F37</f>
        <v>0</v>
      </c>
      <c r="BT99" s="108" t="s">
        <v>82</v>
      </c>
      <c r="BV99" s="108" t="s">
        <v>76</v>
      </c>
      <c r="BW99" s="108" t="s">
        <v>95</v>
      </c>
      <c r="BX99" s="108" t="s">
        <v>5</v>
      </c>
      <c r="CL99" s="108" t="s">
        <v>1</v>
      </c>
      <c r="CM99" s="108" t="s">
        <v>74</v>
      </c>
    </row>
    <row r="100" spans="1:91" s="7" customFormat="1" ht="24.75" customHeight="1">
      <c r="A100" s="98" t="s">
        <v>78</v>
      </c>
      <c r="B100" s="99"/>
      <c r="C100" s="100"/>
      <c r="D100" s="317" t="s">
        <v>96</v>
      </c>
      <c r="E100" s="317"/>
      <c r="F100" s="317"/>
      <c r="G100" s="317"/>
      <c r="H100" s="317"/>
      <c r="I100" s="101"/>
      <c r="J100" s="317" t="s">
        <v>97</v>
      </c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275">
        <f>'20180307 - Kaštiel-Zatepl...'!J30</f>
        <v>0</v>
      </c>
      <c r="AH100" s="276"/>
      <c r="AI100" s="276"/>
      <c r="AJ100" s="276"/>
      <c r="AK100" s="276"/>
      <c r="AL100" s="276"/>
      <c r="AM100" s="276"/>
      <c r="AN100" s="275">
        <f t="shared" si="0"/>
        <v>0</v>
      </c>
      <c r="AO100" s="276"/>
      <c r="AP100" s="276"/>
      <c r="AQ100" s="102" t="s">
        <v>81</v>
      </c>
      <c r="AR100" s="103"/>
      <c r="AS100" s="104">
        <v>0</v>
      </c>
      <c r="AT100" s="105">
        <f t="shared" si="1"/>
        <v>0</v>
      </c>
      <c r="AU100" s="106">
        <f>'20180307 - Kaštiel-Zatepl...'!P119</f>
        <v>0</v>
      </c>
      <c r="AV100" s="105">
        <f>'20180307 - Kaštiel-Zatepl...'!J33</f>
        <v>0</v>
      </c>
      <c r="AW100" s="105">
        <f>'20180307 - Kaštiel-Zatepl...'!J34</f>
        <v>0</v>
      </c>
      <c r="AX100" s="105">
        <f>'20180307 - Kaštiel-Zatepl...'!J35</f>
        <v>0</v>
      </c>
      <c r="AY100" s="105">
        <f>'20180307 - Kaštiel-Zatepl...'!J36</f>
        <v>0</v>
      </c>
      <c r="AZ100" s="105">
        <f>'20180307 - Kaštiel-Zatepl...'!F33</f>
        <v>0</v>
      </c>
      <c r="BA100" s="105">
        <f>'20180307 - Kaštiel-Zatepl...'!F34</f>
        <v>0</v>
      </c>
      <c r="BB100" s="105">
        <f>'20180307 - Kaštiel-Zatepl...'!F35</f>
        <v>0</v>
      </c>
      <c r="BC100" s="105">
        <f>'20180307 - Kaštiel-Zatepl...'!F36</f>
        <v>0</v>
      </c>
      <c r="BD100" s="107">
        <f>'20180307 - Kaštiel-Zatepl...'!F37</f>
        <v>0</v>
      </c>
      <c r="BT100" s="108" t="s">
        <v>82</v>
      </c>
      <c r="BV100" s="108" t="s">
        <v>76</v>
      </c>
      <c r="BW100" s="108" t="s">
        <v>98</v>
      </c>
      <c r="BX100" s="108" t="s">
        <v>5</v>
      </c>
      <c r="CL100" s="108" t="s">
        <v>1</v>
      </c>
      <c r="CM100" s="108" t="s">
        <v>74</v>
      </c>
    </row>
    <row r="101" spans="1:91" s="7" customFormat="1" ht="24.75" customHeight="1">
      <c r="A101" s="98" t="s">
        <v>78</v>
      </c>
      <c r="B101" s="99"/>
      <c r="C101" s="100"/>
      <c r="D101" s="317" t="s">
        <v>99</v>
      </c>
      <c r="E101" s="317"/>
      <c r="F101" s="317"/>
      <c r="G101" s="317"/>
      <c r="H101" s="317"/>
      <c r="I101" s="101"/>
      <c r="J101" s="317" t="s">
        <v>100</v>
      </c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275">
        <f>'20230103 - Kaštieľ-Poschodie'!J30</f>
        <v>0</v>
      </c>
      <c r="AH101" s="276"/>
      <c r="AI101" s="276"/>
      <c r="AJ101" s="276"/>
      <c r="AK101" s="276"/>
      <c r="AL101" s="276"/>
      <c r="AM101" s="276"/>
      <c r="AN101" s="275">
        <f t="shared" si="0"/>
        <v>0</v>
      </c>
      <c r="AO101" s="276"/>
      <c r="AP101" s="276"/>
      <c r="AQ101" s="102" t="s">
        <v>81</v>
      </c>
      <c r="AR101" s="103"/>
      <c r="AS101" s="104">
        <v>0</v>
      </c>
      <c r="AT101" s="105">
        <f t="shared" si="1"/>
        <v>0</v>
      </c>
      <c r="AU101" s="106">
        <f>'20230103 - Kaštieľ-Poschodie'!P123</f>
        <v>0</v>
      </c>
      <c r="AV101" s="105">
        <f>'20230103 - Kaštieľ-Poschodie'!J33</f>
        <v>0</v>
      </c>
      <c r="AW101" s="105">
        <f>'20230103 - Kaštieľ-Poschodie'!J34</f>
        <v>0</v>
      </c>
      <c r="AX101" s="105">
        <f>'20230103 - Kaštieľ-Poschodie'!J35</f>
        <v>0</v>
      </c>
      <c r="AY101" s="105">
        <f>'20230103 - Kaštieľ-Poschodie'!J36</f>
        <v>0</v>
      </c>
      <c r="AZ101" s="105">
        <f>'20230103 - Kaštieľ-Poschodie'!F33</f>
        <v>0</v>
      </c>
      <c r="BA101" s="105">
        <f>'20230103 - Kaštieľ-Poschodie'!F34</f>
        <v>0</v>
      </c>
      <c r="BB101" s="105">
        <f>'20230103 - Kaštieľ-Poschodie'!F35</f>
        <v>0</v>
      </c>
      <c r="BC101" s="105">
        <f>'20230103 - Kaštieľ-Poschodie'!F36</f>
        <v>0</v>
      </c>
      <c r="BD101" s="107">
        <f>'20230103 - Kaštieľ-Poschodie'!F37</f>
        <v>0</v>
      </c>
      <c r="BT101" s="108" t="s">
        <v>82</v>
      </c>
      <c r="BV101" s="108" t="s">
        <v>76</v>
      </c>
      <c r="BW101" s="108" t="s">
        <v>101</v>
      </c>
      <c r="BX101" s="108" t="s">
        <v>5</v>
      </c>
      <c r="CL101" s="108" t="s">
        <v>1</v>
      </c>
      <c r="CM101" s="108" t="s">
        <v>74</v>
      </c>
    </row>
    <row r="102" spans="1:91" s="7" customFormat="1" ht="24.75" customHeight="1">
      <c r="A102" s="98" t="s">
        <v>78</v>
      </c>
      <c r="B102" s="99"/>
      <c r="C102" s="100"/>
      <c r="D102" s="317" t="s">
        <v>102</v>
      </c>
      <c r="E102" s="317"/>
      <c r="F102" s="317"/>
      <c r="G102" s="317"/>
      <c r="H102" s="317"/>
      <c r="I102" s="101"/>
      <c r="J102" s="317" t="s">
        <v>103</v>
      </c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275">
        <f>'20230104 - Kaštieľ-Podstr...'!J30</f>
        <v>0</v>
      </c>
      <c r="AH102" s="276"/>
      <c r="AI102" s="276"/>
      <c r="AJ102" s="276"/>
      <c r="AK102" s="276"/>
      <c r="AL102" s="276"/>
      <c r="AM102" s="276"/>
      <c r="AN102" s="275">
        <f t="shared" si="0"/>
        <v>0</v>
      </c>
      <c r="AO102" s="276"/>
      <c r="AP102" s="276"/>
      <c r="AQ102" s="102" t="s">
        <v>81</v>
      </c>
      <c r="AR102" s="103"/>
      <c r="AS102" s="104">
        <v>0</v>
      </c>
      <c r="AT102" s="105">
        <f t="shared" si="1"/>
        <v>0</v>
      </c>
      <c r="AU102" s="106">
        <f>'20230104 - Kaštieľ-Podstr...'!P130</f>
        <v>0</v>
      </c>
      <c r="AV102" s="105">
        <f>'20230104 - Kaštieľ-Podstr...'!J33</f>
        <v>0</v>
      </c>
      <c r="AW102" s="105">
        <f>'20230104 - Kaštieľ-Podstr...'!J34</f>
        <v>0</v>
      </c>
      <c r="AX102" s="105">
        <f>'20230104 - Kaštieľ-Podstr...'!J35</f>
        <v>0</v>
      </c>
      <c r="AY102" s="105">
        <f>'20230104 - Kaštieľ-Podstr...'!J36</f>
        <v>0</v>
      </c>
      <c r="AZ102" s="105">
        <f>'20230104 - Kaštieľ-Podstr...'!F33</f>
        <v>0</v>
      </c>
      <c r="BA102" s="105">
        <f>'20230104 - Kaštieľ-Podstr...'!F34</f>
        <v>0</v>
      </c>
      <c r="BB102" s="105">
        <f>'20230104 - Kaštieľ-Podstr...'!F35</f>
        <v>0</v>
      </c>
      <c r="BC102" s="105">
        <f>'20230104 - Kaštieľ-Podstr...'!F36</f>
        <v>0</v>
      </c>
      <c r="BD102" s="107">
        <f>'20230104 - Kaštieľ-Podstr...'!F37</f>
        <v>0</v>
      </c>
      <c r="BT102" s="108" t="s">
        <v>82</v>
      </c>
      <c r="BV102" s="108" t="s">
        <v>76</v>
      </c>
      <c r="BW102" s="108" t="s">
        <v>104</v>
      </c>
      <c r="BX102" s="108" t="s">
        <v>5</v>
      </c>
      <c r="CL102" s="108" t="s">
        <v>1</v>
      </c>
      <c r="CM102" s="108" t="s">
        <v>74</v>
      </c>
    </row>
    <row r="103" spans="1:91" s="7" customFormat="1" ht="24.75" customHeight="1">
      <c r="A103" s="98" t="s">
        <v>78</v>
      </c>
      <c r="B103" s="99"/>
      <c r="C103" s="100"/>
      <c r="D103" s="317" t="s">
        <v>105</v>
      </c>
      <c r="E103" s="317"/>
      <c r="F103" s="317"/>
      <c r="G103" s="317"/>
      <c r="H103" s="317"/>
      <c r="I103" s="101"/>
      <c r="J103" s="317" t="s">
        <v>106</v>
      </c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275">
        <f>'20230106 - Kaštieľ-Reštau...'!J30</f>
        <v>0</v>
      </c>
      <c r="AH103" s="276"/>
      <c r="AI103" s="276"/>
      <c r="AJ103" s="276"/>
      <c r="AK103" s="276"/>
      <c r="AL103" s="276"/>
      <c r="AM103" s="276"/>
      <c r="AN103" s="275">
        <f t="shared" si="0"/>
        <v>0</v>
      </c>
      <c r="AO103" s="276"/>
      <c r="AP103" s="276"/>
      <c r="AQ103" s="102" t="s">
        <v>81</v>
      </c>
      <c r="AR103" s="103"/>
      <c r="AS103" s="104">
        <v>0</v>
      </c>
      <c r="AT103" s="105">
        <f t="shared" si="1"/>
        <v>0</v>
      </c>
      <c r="AU103" s="106">
        <f>'20230106 - Kaštieľ-Reštau...'!P127</f>
        <v>0</v>
      </c>
      <c r="AV103" s="105">
        <f>'20230106 - Kaštieľ-Reštau...'!J33</f>
        <v>0</v>
      </c>
      <c r="AW103" s="105">
        <f>'20230106 - Kaštieľ-Reštau...'!J34</f>
        <v>0</v>
      </c>
      <c r="AX103" s="105">
        <f>'20230106 - Kaštieľ-Reštau...'!J35</f>
        <v>0</v>
      </c>
      <c r="AY103" s="105">
        <f>'20230106 - Kaštieľ-Reštau...'!J36</f>
        <v>0</v>
      </c>
      <c r="AZ103" s="105">
        <f>'20230106 - Kaštieľ-Reštau...'!F33</f>
        <v>0</v>
      </c>
      <c r="BA103" s="105">
        <f>'20230106 - Kaštieľ-Reštau...'!F34</f>
        <v>0</v>
      </c>
      <c r="BB103" s="105">
        <f>'20230106 - Kaštieľ-Reštau...'!F35</f>
        <v>0</v>
      </c>
      <c r="BC103" s="105">
        <f>'20230106 - Kaštieľ-Reštau...'!F36</f>
        <v>0</v>
      </c>
      <c r="BD103" s="107">
        <f>'20230106 - Kaštieľ-Reštau...'!F37</f>
        <v>0</v>
      </c>
      <c r="BT103" s="108" t="s">
        <v>82</v>
      </c>
      <c r="BV103" s="108" t="s">
        <v>76</v>
      </c>
      <c r="BW103" s="108" t="s">
        <v>107</v>
      </c>
      <c r="BX103" s="108" t="s">
        <v>5</v>
      </c>
      <c r="CL103" s="108" t="s">
        <v>1</v>
      </c>
      <c r="CM103" s="108" t="s">
        <v>74</v>
      </c>
    </row>
    <row r="104" spans="1:91" s="7" customFormat="1" ht="24.75" customHeight="1">
      <c r="A104" s="98" t="s">
        <v>78</v>
      </c>
      <c r="B104" s="99"/>
      <c r="C104" s="100"/>
      <c r="D104" s="317" t="s">
        <v>108</v>
      </c>
      <c r="E104" s="317"/>
      <c r="F104" s="317"/>
      <c r="G104" s="317"/>
      <c r="H104" s="317"/>
      <c r="I104" s="101"/>
      <c r="J104" s="317" t="s">
        <v>109</v>
      </c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275">
        <f>'20230107 - Kaštieľ-Reštau...'!J30</f>
        <v>0</v>
      </c>
      <c r="AH104" s="276"/>
      <c r="AI104" s="276"/>
      <c r="AJ104" s="276"/>
      <c r="AK104" s="276"/>
      <c r="AL104" s="276"/>
      <c r="AM104" s="276"/>
      <c r="AN104" s="275">
        <f t="shared" si="0"/>
        <v>0</v>
      </c>
      <c r="AO104" s="276"/>
      <c r="AP104" s="276"/>
      <c r="AQ104" s="102" t="s">
        <v>81</v>
      </c>
      <c r="AR104" s="103"/>
      <c r="AS104" s="109">
        <v>0</v>
      </c>
      <c r="AT104" s="110">
        <f t="shared" si="1"/>
        <v>0</v>
      </c>
      <c r="AU104" s="111">
        <f>'20230107 - Kaštieľ-Reštau...'!P128</f>
        <v>0</v>
      </c>
      <c r="AV104" s="110">
        <f>'20230107 - Kaštieľ-Reštau...'!J33</f>
        <v>0</v>
      </c>
      <c r="AW104" s="110">
        <f>'20230107 - Kaštieľ-Reštau...'!J34</f>
        <v>0</v>
      </c>
      <c r="AX104" s="110">
        <f>'20230107 - Kaštieľ-Reštau...'!J35</f>
        <v>0</v>
      </c>
      <c r="AY104" s="110">
        <f>'20230107 - Kaštieľ-Reštau...'!J36</f>
        <v>0</v>
      </c>
      <c r="AZ104" s="110">
        <f>'20230107 - Kaštieľ-Reštau...'!F33</f>
        <v>0</v>
      </c>
      <c r="BA104" s="110">
        <f>'20230107 - Kaštieľ-Reštau...'!F34</f>
        <v>0</v>
      </c>
      <c r="BB104" s="110">
        <f>'20230107 - Kaštieľ-Reštau...'!F35</f>
        <v>0</v>
      </c>
      <c r="BC104" s="110">
        <f>'20230107 - Kaštieľ-Reštau...'!F36</f>
        <v>0</v>
      </c>
      <c r="BD104" s="112">
        <f>'20230107 - Kaštieľ-Reštau...'!F37</f>
        <v>0</v>
      </c>
      <c r="BT104" s="108" t="s">
        <v>82</v>
      </c>
      <c r="BV104" s="108" t="s">
        <v>76</v>
      </c>
      <c r="BW104" s="108" t="s">
        <v>110</v>
      </c>
      <c r="BX104" s="108" t="s">
        <v>5</v>
      </c>
      <c r="CL104" s="108" t="s">
        <v>1</v>
      </c>
      <c r="CM104" s="108" t="s">
        <v>74</v>
      </c>
    </row>
    <row r="105" spans="1:91" s="2" customFormat="1" ht="30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40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</row>
    <row r="106" spans="1:91" s="2" customFormat="1" ht="6.9" customHeight="1">
      <c r="A106" s="35"/>
      <c r="B106" s="59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40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</row>
  </sheetData>
  <sheetProtection algorithmName="SHA-512" hashValue="i0Y6wufmWuXhGi4HI0zSo1kqRnt6jcCDTjO/t1rtg7eziZVlV2vhKvTWNJadTVpE1Xk4Nrjfaa5/Vj3Iouf/BA==" saltValue="QhS3KqD6bEFl7e2VwfgSPvvZ9veBBewUuoupcSPD8BAyKY4C7WlEhleuG3MdOj/qCkDO858898jUydLqsA7rJQ==" spinCount="100000" sheet="1" objects="1" scenarios="1" formatColumns="0" formatRows="0"/>
  <mergeCells count="78"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J98:AF98"/>
    <mergeCell ref="J104:AF104"/>
    <mergeCell ref="J96:AF96"/>
    <mergeCell ref="J95:AF95"/>
    <mergeCell ref="C92:G92"/>
    <mergeCell ref="D101:H101"/>
    <mergeCell ref="D98:H98"/>
    <mergeCell ref="D95:H95"/>
    <mergeCell ref="AK30:AO30"/>
    <mergeCell ref="L30:P30"/>
    <mergeCell ref="W30:AE30"/>
    <mergeCell ref="D102:H102"/>
    <mergeCell ref="D103:H103"/>
    <mergeCell ref="D99:H99"/>
    <mergeCell ref="D100:H100"/>
    <mergeCell ref="D96:H96"/>
    <mergeCell ref="D97:H97"/>
    <mergeCell ref="L28:P28"/>
    <mergeCell ref="W28:AE28"/>
    <mergeCell ref="AK28:AO28"/>
    <mergeCell ref="W29:AE29"/>
    <mergeCell ref="L29:P29"/>
    <mergeCell ref="AK29:AO29"/>
    <mergeCell ref="K5:AJ5"/>
    <mergeCell ref="K6:AJ6"/>
    <mergeCell ref="E14:AJ14"/>
    <mergeCell ref="E23:AN23"/>
    <mergeCell ref="AK26:AO26"/>
    <mergeCell ref="L33:P33"/>
    <mergeCell ref="W33:AE33"/>
    <mergeCell ref="AK35:AO35"/>
    <mergeCell ref="X35:AB35"/>
    <mergeCell ref="L31:P31"/>
    <mergeCell ref="W31:AE31"/>
    <mergeCell ref="AK31:AO31"/>
    <mergeCell ref="AK32:AO32"/>
    <mergeCell ref="L32:P32"/>
    <mergeCell ref="W32:AE32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N95:AP95"/>
    <mergeCell ref="AS89:AT91"/>
    <mergeCell ref="AG94:AM94"/>
    <mergeCell ref="AN94:AP94"/>
    <mergeCell ref="AK33:AO33"/>
    <mergeCell ref="L85:AJ85"/>
    <mergeCell ref="BE5:BE34"/>
    <mergeCell ref="AG104:AM104"/>
    <mergeCell ref="AG96:AM96"/>
    <mergeCell ref="AG98:AM98"/>
    <mergeCell ref="AM87:AN87"/>
    <mergeCell ref="AM89:AP89"/>
    <mergeCell ref="AM90:AP90"/>
    <mergeCell ref="AN104:AP104"/>
    <mergeCell ref="AN103:AP103"/>
    <mergeCell ref="AN97:AP97"/>
    <mergeCell ref="AN92:AP92"/>
    <mergeCell ref="AN102:AP102"/>
    <mergeCell ref="AN101:AP101"/>
    <mergeCell ref="AN96:AP96"/>
    <mergeCell ref="AN100:AP100"/>
    <mergeCell ref="AN98:AP98"/>
    <mergeCell ref="AN99:AP99"/>
  </mergeCells>
  <hyperlinks>
    <hyperlink ref="A95" location="'20180301 - Kaštieľ-Fasáda'!C2" display="/"/>
    <hyperlink ref="A96" location="'20180302 - Kaštieľ-Vnút.o...'!C2" display="/"/>
    <hyperlink ref="A97" location="'20180303 - Kaštieľ-Podlah...'!C2" display="/"/>
    <hyperlink ref="A98" location="'20180304 - Kaštieľ-Obkl.a...'!C2" display="/"/>
    <hyperlink ref="A99" location="'20180306 - Kaštieľ-Vým.ok...'!C2" display="/"/>
    <hyperlink ref="A100" location="'20180307 - Kaštiel-Zatepl...'!C2" display="/"/>
    <hyperlink ref="A101" location="'20230103 - Kaštieľ-Poschodie'!C2" display="/"/>
    <hyperlink ref="A102" location="'20230104 - Kaštieľ-Podstr...'!C2" display="/"/>
    <hyperlink ref="A103" location="'20230106 - Kaštieľ-Reštau...'!C2" display="/"/>
    <hyperlink ref="A104" location="'20230107 - Kaštieľ-Reštau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6"/>
  <sheetViews>
    <sheetView showGridLines="0" topLeftCell="A158" workbookViewId="0">
      <selection activeCell="C2" sqref="C2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8" t="s">
        <v>107</v>
      </c>
    </row>
    <row r="3" spans="1:46" s="1" customFormat="1" ht="6.9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2" t="str">
        <f>'Rekapitulácia stavby'!K6</f>
        <v>Obnova areálu a kaštieľa Dolná Krupá</v>
      </c>
      <c r="F7" s="323"/>
      <c r="G7" s="323"/>
      <c r="H7" s="323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4" t="s">
        <v>902</v>
      </c>
      <c r="F9" s="325"/>
      <c r="G9" s="325"/>
      <c r="H9" s="325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8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6" t="str">
        <f>'Rekapitulácia stavby'!E14</f>
        <v>Vyplň údaj</v>
      </c>
      <c r="F18" s="327"/>
      <c r="G18" s="327"/>
      <c r="H18" s="327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28" t="s">
        <v>1</v>
      </c>
      <c r="F27" s="328"/>
      <c r="G27" s="328"/>
      <c r="H27" s="328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ROUND(J127,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7" t="s">
        <v>38</v>
      </c>
      <c r="E33" s="128" t="s">
        <v>39</v>
      </c>
      <c r="F33" s="129">
        <f>ROUND((SUM(BE127:BE185)),  2)</f>
        <v>0</v>
      </c>
      <c r="G33" s="130"/>
      <c r="H33" s="130"/>
      <c r="I33" s="131">
        <v>0.2</v>
      </c>
      <c r="J33" s="129">
        <f>ROUND(((SUM(BE127:BE185))*I33),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28" t="s">
        <v>40</v>
      </c>
      <c r="F34" s="129">
        <f>ROUND((SUM(BF127:BF185)),  2)</f>
        <v>0</v>
      </c>
      <c r="G34" s="130"/>
      <c r="H34" s="130"/>
      <c r="I34" s="131">
        <v>0.2</v>
      </c>
      <c r="J34" s="129">
        <f>ROUND(((SUM(BF127:BF185))*I34),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7" t="s">
        <v>41</v>
      </c>
      <c r="F35" s="132">
        <f>ROUND((SUM(BG127:BG185)),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7" t="s">
        <v>42</v>
      </c>
      <c r="F36" s="132">
        <f>ROUND((SUM(BH127:BH185)),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8" t="s">
        <v>43</v>
      </c>
      <c r="F37" s="129">
        <f>ROUND((SUM(BI127:BI185)),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0" t="str">
        <f>E7</f>
        <v>Obnova areálu a kaštieľa Dolná Krupá</v>
      </c>
      <c r="F85" s="321"/>
      <c r="G85" s="321"/>
      <c r="H85" s="321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3" t="str">
        <f>E9</f>
        <v>20230106 - Kaštieľ-Reštaurátorské práce-interiér</v>
      </c>
      <c r="F87" s="319"/>
      <c r="G87" s="319"/>
      <c r="H87" s="319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15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8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J127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" customHeight="1">
      <c r="B97" s="156"/>
      <c r="C97" s="157"/>
      <c r="D97" s="158" t="s">
        <v>903</v>
      </c>
      <c r="E97" s="159"/>
      <c r="F97" s="159"/>
      <c r="G97" s="159"/>
      <c r="H97" s="159"/>
      <c r="I97" s="159"/>
      <c r="J97" s="160">
        <f>J128</f>
        <v>0</v>
      </c>
      <c r="K97" s="157"/>
      <c r="L97" s="161"/>
    </row>
    <row r="98" spans="1:31" s="10" customFormat="1" ht="19.95" customHeight="1">
      <c r="B98" s="162"/>
      <c r="C98" s="163"/>
      <c r="D98" s="164" t="s">
        <v>904</v>
      </c>
      <c r="E98" s="165"/>
      <c r="F98" s="165"/>
      <c r="G98" s="165"/>
      <c r="H98" s="165"/>
      <c r="I98" s="165"/>
      <c r="J98" s="166">
        <f>J129</f>
        <v>0</v>
      </c>
      <c r="K98" s="163"/>
      <c r="L98" s="167"/>
    </row>
    <row r="99" spans="1:31" s="10" customFormat="1" ht="19.95" customHeight="1">
      <c r="B99" s="162"/>
      <c r="C99" s="163"/>
      <c r="D99" s="164" t="s">
        <v>905</v>
      </c>
      <c r="E99" s="165"/>
      <c r="F99" s="165"/>
      <c r="G99" s="165"/>
      <c r="H99" s="165"/>
      <c r="I99" s="165"/>
      <c r="J99" s="166">
        <f>J131</f>
        <v>0</v>
      </c>
      <c r="K99" s="163"/>
      <c r="L99" s="167"/>
    </row>
    <row r="100" spans="1:31" s="10" customFormat="1" ht="19.95" customHeight="1">
      <c r="B100" s="162"/>
      <c r="C100" s="163"/>
      <c r="D100" s="164" t="s">
        <v>906</v>
      </c>
      <c r="E100" s="165"/>
      <c r="F100" s="165"/>
      <c r="G100" s="165"/>
      <c r="H100" s="165"/>
      <c r="I100" s="165"/>
      <c r="J100" s="166">
        <f>J136</f>
        <v>0</v>
      </c>
      <c r="K100" s="163"/>
      <c r="L100" s="167"/>
    </row>
    <row r="101" spans="1:31" s="10" customFormat="1" ht="19.95" customHeight="1">
      <c r="B101" s="162"/>
      <c r="C101" s="163"/>
      <c r="D101" s="164" t="s">
        <v>907</v>
      </c>
      <c r="E101" s="165"/>
      <c r="F101" s="165"/>
      <c r="G101" s="165"/>
      <c r="H101" s="165"/>
      <c r="I101" s="165"/>
      <c r="J101" s="166">
        <f>J142</f>
        <v>0</v>
      </c>
      <c r="K101" s="163"/>
      <c r="L101" s="167"/>
    </row>
    <row r="102" spans="1:31" s="10" customFormat="1" ht="19.95" customHeight="1">
      <c r="B102" s="162"/>
      <c r="C102" s="163"/>
      <c r="D102" s="164" t="s">
        <v>908</v>
      </c>
      <c r="E102" s="165"/>
      <c r="F102" s="165"/>
      <c r="G102" s="165"/>
      <c r="H102" s="165"/>
      <c r="I102" s="165"/>
      <c r="J102" s="166">
        <f>J148</f>
        <v>0</v>
      </c>
      <c r="K102" s="163"/>
      <c r="L102" s="167"/>
    </row>
    <row r="103" spans="1:31" s="10" customFormat="1" ht="19.95" customHeight="1">
      <c r="B103" s="162"/>
      <c r="C103" s="163"/>
      <c r="D103" s="164" t="s">
        <v>909</v>
      </c>
      <c r="E103" s="165"/>
      <c r="F103" s="165"/>
      <c r="G103" s="165"/>
      <c r="H103" s="165"/>
      <c r="I103" s="165"/>
      <c r="J103" s="166">
        <f>J154</f>
        <v>0</v>
      </c>
      <c r="K103" s="163"/>
      <c r="L103" s="167"/>
    </row>
    <row r="104" spans="1:31" s="10" customFormat="1" ht="19.95" customHeight="1">
      <c r="B104" s="162"/>
      <c r="C104" s="163"/>
      <c r="D104" s="164" t="s">
        <v>910</v>
      </c>
      <c r="E104" s="165"/>
      <c r="F104" s="165"/>
      <c r="G104" s="165"/>
      <c r="H104" s="165"/>
      <c r="I104" s="165"/>
      <c r="J104" s="166">
        <f>J160</f>
        <v>0</v>
      </c>
      <c r="K104" s="163"/>
      <c r="L104" s="167"/>
    </row>
    <row r="105" spans="1:31" s="10" customFormat="1" ht="19.95" customHeight="1">
      <c r="B105" s="162"/>
      <c r="C105" s="163"/>
      <c r="D105" s="164" t="s">
        <v>911</v>
      </c>
      <c r="E105" s="165"/>
      <c r="F105" s="165"/>
      <c r="G105" s="165"/>
      <c r="H105" s="165"/>
      <c r="I105" s="165"/>
      <c r="J105" s="166">
        <f>J164</f>
        <v>0</v>
      </c>
      <c r="K105" s="163"/>
      <c r="L105" s="167"/>
    </row>
    <row r="106" spans="1:31" s="10" customFormat="1" ht="19.95" customHeight="1">
      <c r="B106" s="162"/>
      <c r="C106" s="163"/>
      <c r="D106" s="164" t="s">
        <v>912</v>
      </c>
      <c r="E106" s="165"/>
      <c r="F106" s="165"/>
      <c r="G106" s="165"/>
      <c r="H106" s="165"/>
      <c r="I106" s="165"/>
      <c r="J106" s="166">
        <f>J166</f>
        <v>0</v>
      </c>
      <c r="K106" s="163"/>
      <c r="L106" s="167"/>
    </row>
    <row r="107" spans="1:31" s="10" customFormat="1" ht="19.95" customHeight="1">
      <c r="B107" s="162"/>
      <c r="C107" s="163"/>
      <c r="D107" s="164" t="s">
        <v>913</v>
      </c>
      <c r="E107" s="165"/>
      <c r="F107" s="165"/>
      <c r="G107" s="165"/>
      <c r="H107" s="165"/>
      <c r="I107" s="165"/>
      <c r="J107" s="166">
        <f>J170</f>
        <v>0</v>
      </c>
      <c r="K107" s="163"/>
      <c r="L107" s="167"/>
    </row>
    <row r="108" spans="1:31" s="2" customFormat="1" ht="21.75" customHeight="1">
      <c r="A108" s="35"/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5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6.9" customHeight="1">
      <c r="A109" s="35"/>
      <c r="B109" s="59"/>
      <c r="C109" s="60"/>
      <c r="D109" s="60"/>
      <c r="E109" s="60"/>
      <c r="F109" s="60"/>
      <c r="G109" s="60"/>
      <c r="H109" s="60"/>
      <c r="I109" s="60"/>
      <c r="J109" s="60"/>
      <c r="K109" s="60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pans="1:63" s="2" customFormat="1" ht="6.9" customHeight="1">
      <c r="A113" s="35"/>
      <c r="B113" s="61"/>
      <c r="C113" s="62"/>
      <c r="D113" s="62"/>
      <c r="E113" s="62"/>
      <c r="F113" s="62"/>
      <c r="G113" s="62"/>
      <c r="H113" s="62"/>
      <c r="I113" s="62"/>
      <c r="J113" s="62"/>
      <c r="K113" s="62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3" s="2" customFormat="1" ht="24.9" customHeight="1">
      <c r="A114" s="35"/>
      <c r="B114" s="36"/>
      <c r="C114" s="24" t="s">
        <v>127</v>
      </c>
      <c r="D114" s="37"/>
      <c r="E114" s="37"/>
      <c r="F114" s="37"/>
      <c r="G114" s="37"/>
      <c r="H114" s="37"/>
      <c r="I114" s="37"/>
      <c r="J114" s="37"/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3" s="2" customFormat="1" ht="6.9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3" s="2" customFormat="1" ht="12" customHeight="1">
      <c r="A116" s="35"/>
      <c r="B116" s="36"/>
      <c r="C116" s="30" t="s">
        <v>15</v>
      </c>
      <c r="D116" s="37"/>
      <c r="E116" s="37"/>
      <c r="F116" s="37"/>
      <c r="G116" s="37"/>
      <c r="H116" s="37"/>
      <c r="I116" s="37"/>
      <c r="J116" s="37"/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3" s="2" customFormat="1" ht="16.5" customHeight="1">
      <c r="A117" s="35"/>
      <c r="B117" s="36"/>
      <c r="C117" s="37"/>
      <c r="D117" s="37"/>
      <c r="E117" s="320" t="str">
        <f>E7</f>
        <v>Obnova areálu a kaštieľa Dolná Krupá</v>
      </c>
      <c r="F117" s="321"/>
      <c r="G117" s="321"/>
      <c r="H117" s="321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3" s="2" customFormat="1" ht="12" customHeight="1">
      <c r="A118" s="35"/>
      <c r="B118" s="36"/>
      <c r="C118" s="30" t="s">
        <v>112</v>
      </c>
      <c r="D118" s="37"/>
      <c r="E118" s="37"/>
      <c r="F118" s="37"/>
      <c r="G118" s="37"/>
      <c r="H118" s="37"/>
      <c r="I118" s="37"/>
      <c r="J118" s="37"/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3" s="2" customFormat="1" ht="16.5" customHeight="1">
      <c r="A119" s="35"/>
      <c r="B119" s="36"/>
      <c r="C119" s="37"/>
      <c r="D119" s="37"/>
      <c r="E119" s="303" t="str">
        <f>E9</f>
        <v>20230106 - Kaštieľ-Reštaurátorské práce-interiér</v>
      </c>
      <c r="F119" s="319"/>
      <c r="G119" s="319"/>
      <c r="H119" s="319"/>
      <c r="I119" s="37"/>
      <c r="J119" s="37"/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3" s="2" customFormat="1" ht="6.9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3" s="2" customFormat="1" ht="12" customHeight="1">
      <c r="A121" s="35"/>
      <c r="B121" s="36"/>
      <c r="C121" s="30" t="s">
        <v>19</v>
      </c>
      <c r="D121" s="37"/>
      <c r="E121" s="37"/>
      <c r="F121" s="28" t="str">
        <f>F12</f>
        <v>Kaštieľ Dolná Krupá</v>
      </c>
      <c r="G121" s="37"/>
      <c r="H121" s="37"/>
      <c r="I121" s="30" t="s">
        <v>21</v>
      </c>
      <c r="J121" s="71" t="str">
        <f>IF(J12="","",J12)</f>
        <v>30. 1. 2023</v>
      </c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3" s="2" customFormat="1" ht="6.9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3" s="2" customFormat="1" ht="15.15" customHeight="1">
      <c r="A123" s="35"/>
      <c r="B123" s="36"/>
      <c r="C123" s="30" t="s">
        <v>23</v>
      </c>
      <c r="D123" s="37"/>
      <c r="E123" s="37"/>
      <c r="F123" s="28" t="str">
        <f>E15</f>
        <v>SNM, Vajanského nábrežie 2, 810 06 Bratislava</v>
      </c>
      <c r="G123" s="37"/>
      <c r="H123" s="37"/>
      <c r="I123" s="30" t="s">
        <v>29</v>
      </c>
      <c r="J123" s="33" t="str">
        <f>E21</f>
        <v>Ing.Vladimír Kobliška</v>
      </c>
      <c r="K123" s="37"/>
      <c r="L123" s="5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3" s="2" customFormat="1" ht="15.15" customHeight="1">
      <c r="A124" s="35"/>
      <c r="B124" s="36"/>
      <c r="C124" s="30" t="s">
        <v>27</v>
      </c>
      <c r="D124" s="37"/>
      <c r="E124" s="37"/>
      <c r="F124" s="28" t="str">
        <f>IF(E18="","",E18)</f>
        <v>Vyplň údaj</v>
      </c>
      <c r="G124" s="37"/>
      <c r="H124" s="37"/>
      <c r="I124" s="30" t="s">
        <v>32</v>
      </c>
      <c r="J124" s="33" t="str">
        <f>E24</f>
        <v>Ing.Vladimír Kobliška</v>
      </c>
      <c r="K124" s="37"/>
      <c r="L124" s="5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3" s="2" customFormat="1" ht="10.35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63" s="11" customFormat="1" ht="29.25" customHeight="1">
      <c r="A126" s="168"/>
      <c r="B126" s="169"/>
      <c r="C126" s="170" t="s">
        <v>128</v>
      </c>
      <c r="D126" s="171" t="s">
        <v>59</v>
      </c>
      <c r="E126" s="171" t="s">
        <v>55</v>
      </c>
      <c r="F126" s="171" t="s">
        <v>56</v>
      </c>
      <c r="G126" s="171" t="s">
        <v>129</v>
      </c>
      <c r="H126" s="171" t="s">
        <v>130</v>
      </c>
      <c r="I126" s="171" t="s">
        <v>131</v>
      </c>
      <c r="J126" s="172" t="s">
        <v>116</v>
      </c>
      <c r="K126" s="173" t="s">
        <v>132</v>
      </c>
      <c r="L126" s="174"/>
      <c r="M126" s="80" t="s">
        <v>1</v>
      </c>
      <c r="N126" s="81" t="s">
        <v>38</v>
      </c>
      <c r="O126" s="81" t="s">
        <v>133</v>
      </c>
      <c r="P126" s="81" t="s">
        <v>134</v>
      </c>
      <c r="Q126" s="81" t="s">
        <v>135</v>
      </c>
      <c r="R126" s="81" t="s">
        <v>136</v>
      </c>
      <c r="S126" s="81" t="s">
        <v>137</v>
      </c>
      <c r="T126" s="82" t="s">
        <v>138</v>
      </c>
      <c r="U126" s="168"/>
      <c r="V126" s="168"/>
      <c r="W126" s="168"/>
      <c r="X126" s="168"/>
      <c r="Y126" s="168"/>
      <c r="Z126" s="168"/>
      <c r="AA126" s="168"/>
      <c r="AB126" s="168"/>
      <c r="AC126" s="168"/>
      <c r="AD126" s="168"/>
      <c r="AE126" s="168"/>
    </row>
    <row r="127" spans="1:63" s="2" customFormat="1" ht="22.8" customHeight="1">
      <c r="A127" s="35"/>
      <c r="B127" s="36"/>
      <c r="C127" s="87" t="s">
        <v>117</v>
      </c>
      <c r="D127" s="37"/>
      <c r="E127" s="37"/>
      <c r="F127" s="37"/>
      <c r="G127" s="37"/>
      <c r="H127" s="37"/>
      <c r="I127" s="37"/>
      <c r="J127" s="175">
        <f>BK127</f>
        <v>0</v>
      </c>
      <c r="K127" s="37"/>
      <c r="L127" s="40"/>
      <c r="M127" s="83"/>
      <c r="N127" s="176"/>
      <c r="O127" s="84"/>
      <c r="P127" s="177">
        <f>P128</f>
        <v>0</v>
      </c>
      <c r="Q127" s="84"/>
      <c r="R127" s="177">
        <f>R128</f>
        <v>0</v>
      </c>
      <c r="S127" s="84"/>
      <c r="T127" s="178">
        <f>T128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8" t="s">
        <v>73</v>
      </c>
      <c r="AU127" s="18" t="s">
        <v>118</v>
      </c>
      <c r="BK127" s="179">
        <f>BK128</f>
        <v>0</v>
      </c>
    </row>
    <row r="128" spans="1:63" s="12" customFormat="1" ht="25.95" customHeight="1">
      <c r="B128" s="180"/>
      <c r="C128" s="181"/>
      <c r="D128" s="182" t="s">
        <v>73</v>
      </c>
      <c r="E128" s="183" t="s">
        <v>914</v>
      </c>
      <c r="F128" s="183" t="s">
        <v>915</v>
      </c>
      <c r="G128" s="181"/>
      <c r="H128" s="181"/>
      <c r="I128" s="184"/>
      <c r="J128" s="185">
        <f>BK128</f>
        <v>0</v>
      </c>
      <c r="K128" s="181"/>
      <c r="L128" s="186"/>
      <c r="M128" s="187"/>
      <c r="N128" s="188"/>
      <c r="O128" s="188"/>
      <c r="P128" s="189">
        <f>P129+P131+P136+P142+P148+P154+P160+P164+P166+P170</f>
        <v>0</v>
      </c>
      <c r="Q128" s="188"/>
      <c r="R128" s="189">
        <f>R129+R131+R136+R142+R148+R154+R160+R164+R166+R170</f>
        <v>0</v>
      </c>
      <c r="S128" s="188"/>
      <c r="T128" s="190">
        <f>T129+T131+T136+T142+T148+T154+T160+T164+T166+T170</f>
        <v>0</v>
      </c>
      <c r="AR128" s="191" t="s">
        <v>82</v>
      </c>
      <c r="AT128" s="192" t="s">
        <v>73</v>
      </c>
      <c r="AU128" s="192" t="s">
        <v>74</v>
      </c>
      <c r="AY128" s="191" t="s">
        <v>141</v>
      </c>
      <c r="BK128" s="193">
        <f>BK129+BK131+BK136+BK142+BK148+BK154+BK160+BK164+BK166+BK170</f>
        <v>0</v>
      </c>
    </row>
    <row r="129" spans="1:65" s="12" customFormat="1" ht="22.8" customHeight="1">
      <c r="B129" s="180"/>
      <c r="C129" s="181"/>
      <c r="D129" s="182" t="s">
        <v>73</v>
      </c>
      <c r="E129" s="194" t="s">
        <v>916</v>
      </c>
      <c r="F129" s="194" t="s">
        <v>917</v>
      </c>
      <c r="G129" s="181"/>
      <c r="H129" s="181"/>
      <c r="I129" s="184"/>
      <c r="J129" s="195">
        <f>BK129</f>
        <v>0</v>
      </c>
      <c r="K129" s="181"/>
      <c r="L129" s="186"/>
      <c r="M129" s="187"/>
      <c r="N129" s="188"/>
      <c r="O129" s="188"/>
      <c r="P129" s="189">
        <f>P130</f>
        <v>0</v>
      </c>
      <c r="Q129" s="188"/>
      <c r="R129" s="189">
        <f>R130</f>
        <v>0</v>
      </c>
      <c r="S129" s="188"/>
      <c r="T129" s="190">
        <f>T130</f>
        <v>0</v>
      </c>
      <c r="AR129" s="191" t="s">
        <v>82</v>
      </c>
      <c r="AT129" s="192" t="s">
        <v>73</v>
      </c>
      <c r="AU129" s="192" t="s">
        <v>82</v>
      </c>
      <c r="AY129" s="191" t="s">
        <v>141</v>
      </c>
      <c r="BK129" s="193">
        <f>BK130</f>
        <v>0</v>
      </c>
    </row>
    <row r="130" spans="1:65" s="2" customFormat="1" ht="16.5" customHeight="1">
      <c r="A130" s="35"/>
      <c r="B130" s="36"/>
      <c r="C130" s="196" t="s">
        <v>82</v>
      </c>
      <c r="D130" s="196" t="s">
        <v>144</v>
      </c>
      <c r="E130" s="197" t="s">
        <v>918</v>
      </c>
      <c r="F130" s="198" t="s">
        <v>919</v>
      </c>
      <c r="G130" s="199" t="s">
        <v>213</v>
      </c>
      <c r="H130" s="200">
        <v>7</v>
      </c>
      <c r="I130" s="201"/>
      <c r="J130" s="202">
        <f>ROUND(I130*H130,2)</f>
        <v>0</v>
      </c>
      <c r="K130" s="203"/>
      <c r="L130" s="40"/>
      <c r="M130" s="204" t="s">
        <v>1</v>
      </c>
      <c r="N130" s="205" t="s">
        <v>40</v>
      </c>
      <c r="O130" s="76"/>
      <c r="P130" s="206">
        <f>O130*H130</f>
        <v>0</v>
      </c>
      <c r="Q130" s="206">
        <v>0</v>
      </c>
      <c r="R130" s="206">
        <f>Q130*H130</f>
        <v>0</v>
      </c>
      <c r="S130" s="206">
        <v>0</v>
      </c>
      <c r="T130" s="20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8" t="s">
        <v>148</v>
      </c>
      <c r="AT130" s="208" t="s">
        <v>144</v>
      </c>
      <c r="AU130" s="208" t="s">
        <v>142</v>
      </c>
      <c r="AY130" s="18" t="s">
        <v>141</v>
      </c>
      <c r="BE130" s="209">
        <f>IF(N130="základná",J130,0)</f>
        <v>0</v>
      </c>
      <c r="BF130" s="209">
        <f>IF(N130="znížená",J130,0)</f>
        <v>0</v>
      </c>
      <c r="BG130" s="209">
        <f>IF(N130="zákl. prenesená",J130,0)</f>
        <v>0</v>
      </c>
      <c r="BH130" s="209">
        <f>IF(N130="zníž. prenesená",J130,0)</f>
        <v>0</v>
      </c>
      <c r="BI130" s="209">
        <f>IF(N130="nulová",J130,0)</f>
        <v>0</v>
      </c>
      <c r="BJ130" s="18" t="s">
        <v>142</v>
      </c>
      <c r="BK130" s="209">
        <f>ROUND(I130*H130,2)</f>
        <v>0</v>
      </c>
      <c r="BL130" s="18" t="s">
        <v>148</v>
      </c>
      <c r="BM130" s="208" t="s">
        <v>920</v>
      </c>
    </row>
    <row r="131" spans="1:65" s="12" customFormat="1" ht="22.8" customHeight="1">
      <c r="B131" s="180"/>
      <c r="C131" s="181"/>
      <c r="D131" s="182" t="s">
        <v>73</v>
      </c>
      <c r="E131" s="194" t="s">
        <v>921</v>
      </c>
      <c r="F131" s="194" t="s">
        <v>922</v>
      </c>
      <c r="G131" s="181"/>
      <c r="H131" s="181"/>
      <c r="I131" s="184"/>
      <c r="J131" s="195">
        <f>BK131</f>
        <v>0</v>
      </c>
      <c r="K131" s="181"/>
      <c r="L131" s="186"/>
      <c r="M131" s="187"/>
      <c r="N131" s="188"/>
      <c r="O131" s="188"/>
      <c r="P131" s="189">
        <f>SUM(P132:P135)</f>
        <v>0</v>
      </c>
      <c r="Q131" s="188"/>
      <c r="R131" s="189">
        <f>SUM(R132:R135)</f>
        <v>0</v>
      </c>
      <c r="S131" s="188"/>
      <c r="T131" s="190">
        <f>SUM(T132:T135)</f>
        <v>0</v>
      </c>
      <c r="AR131" s="191" t="s">
        <v>82</v>
      </c>
      <c r="AT131" s="192" t="s">
        <v>73</v>
      </c>
      <c r="AU131" s="192" t="s">
        <v>82</v>
      </c>
      <c r="AY131" s="191" t="s">
        <v>141</v>
      </c>
      <c r="BK131" s="193">
        <f>SUM(BK132:BK135)</f>
        <v>0</v>
      </c>
    </row>
    <row r="132" spans="1:65" s="2" customFormat="1" ht="16.5" customHeight="1">
      <c r="A132" s="35"/>
      <c r="B132" s="36"/>
      <c r="C132" s="196" t="s">
        <v>142</v>
      </c>
      <c r="D132" s="196" t="s">
        <v>144</v>
      </c>
      <c r="E132" s="197" t="s">
        <v>923</v>
      </c>
      <c r="F132" s="198" t="s">
        <v>924</v>
      </c>
      <c r="G132" s="199" t="s">
        <v>154</v>
      </c>
      <c r="H132" s="200">
        <v>144.65199999999999</v>
      </c>
      <c r="I132" s="201"/>
      <c r="J132" s="202">
        <f>ROUND(I132*H132,2)</f>
        <v>0</v>
      </c>
      <c r="K132" s="203"/>
      <c r="L132" s="40"/>
      <c r="M132" s="204" t="s">
        <v>1</v>
      </c>
      <c r="N132" s="205" t="s">
        <v>40</v>
      </c>
      <c r="O132" s="76"/>
      <c r="P132" s="206">
        <f>O132*H132</f>
        <v>0</v>
      </c>
      <c r="Q132" s="206">
        <v>0</v>
      </c>
      <c r="R132" s="206">
        <f>Q132*H132</f>
        <v>0</v>
      </c>
      <c r="S132" s="206">
        <v>0</v>
      </c>
      <c r="T132" s="20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8" t="s">
        <v>148</v>
      </c>
      <c r="AT132" s="208" t="s">
        <v>144</v>
      </c>
      <c r="AU132" s="208" t="s">
        <v>142</v>
      </c>
      <c r="AY132" s="18" t="s">
        <v>141</v>
      </c>
      <c r="BE132" s="209">
        <f>IF(N132="základná",J132,0)</f>
        <v>0</v>
      </c>
      <c r="BF132" s="209">
        <f>IF(N132="znížená",J132,0)</f>
        <v>0</v>
      </c>
      <c r="BG132" s="209">
        <f>IF(N132="zákl. prenesená",J132,0)</f>
        <v>0</v>
      </c>
      <c r="BH132" s="209">
        <f>IF(N132="zníž. prenesená",J132,0)</f>
        <v>0</v>
      </c>
      <c r="BI132" s="209">
        <f>IF(N132="nulová",J132,0)</f>
        <v>0</v>
      </c>
      <c r="BJ132" s="18" t="s">
        <v>142</v>
      </c>
      <c r="BK132" s="209">
        <f>ROUND(I132*H132,2)</f>
        <v>0</v>
      </c>
      <c r="BL132" s="18" t="s">
        <v>148</v>
      </c>
      <c r="BM132" s="208" t="s">
        <v>925</v>
      </c>
    </row>
    <row r="133" spans="1:65" s="14" customFormat="1">
      <c r="B133" s="221"/>
      <c r="C133" s="222"/>
      <c r="D133" s="212" t="s">
        <v>156</v>
      </c>
      <c r="E133" s="223" t="s">
        <v>1</v>
      </c>
      <c r="F133" s="224" t="s">
        <v>926</v>
      </c>
      <c r="G133" s="222"/>
      <c r="H133" s="225">
        <v>67.652000000000001</v>
      </c>
      <c r="I133" s="226"/>
      <c r="J133" s="222"/>
      <c r="K133" s="222"/>
      <c r="L133" s="227"/>
      <c r="M133" s="228"/>
      <c r="N133" s="229"/>
      <c r="O133" s="229"/>
      <c r="P133" s="229"/>
      <c r="Q133" s="229"/>
      <c r="R133" s="229"/>
      <c r="S133" s="229"/>
      <c r="T133" s="230"/>
      <c r="AT133" s="231" t="s">
        <v>156</v>
      </c>
      <c r="AU133" s="231" t="s">
        <v>142</v>
      </c>
      <c r="AV133" s="14" t="s">
        <v>142</v>
      </c>
      <c r="AW133" s="14" t="s">
        <v>31</v>
      </c>
      <c r="AX133" s="14" t="s">
        <v>74</v>
      </c>
      <c r="AY133" s="231" t="s">
        <v>141</v>
      </c>
    </row>
    <row r="134" spans="1:65" s="14" customFormat="1">
      <c r="B134" s="221"/>
      <c r="C134" s="222"/>
      <c r="D134" s="212" t="s">
        <v>156</v>
      </c>
      <c r="E134" s="223" t="s">
        <v>1</v>
      </c>
      <c r="F134" s="224" t="s">
        <v>927</v>
      </c>
      <c r="G134" s="222"/>
      <c r="H134" s="225">
        <v>77</v>
      </c>
      <c r="I134" s="226"/>
      <c r="J134" s="222"/>
      <c r="K134" s="222"/>
      <c r="L134" s="227"/>
      <c r="M134" s="228"/>
      <c r="N134" s="229"/>
      <c r="O134" s="229"/>
      <c r="P134" s="229"/>
      <c r="Q134" s="229"/>
      <c r="R134" s="229"/>
      <c r="S134" s="229"/>
      <c r="T134" s="230"/>
      <c r="AT134" s="231" t="s">
        <v>156</v>
      </c>
      <c r="AU134" s="231" t="s">
        <v>142</v>
      </c>
      <c r="AV134" s="14" t="s">
        <v>142</v>
      </c>
      <c r="AW134" s="14" t="s">
        <v>31</v>
      </c>
      <c r="AX134" s="14" t="s">
        <v>74</v>
      </c>
      <c r="AY134" s="231" t="s">
        <v>141</v>
      </c>
    </row>
    <row r="135" spans="1:65" s="15" customFormat="1">
      <c r="B135" s="232"/>
      <c r="C135" s="233"/>
      <c r="D135" s="212" t="s">
        <v>156</v>
      </c>
      <c r="E135" s="234" t="s">
        <v>1</v>
      </c>
      <c r="F135" s="235" t="s">
        <v>177</v>
      </c>
      <c r="G135" s="233"/>
      <c r="H135" s="236">
        <v>144.65199999999999</v>
      </c>
      <c r="I135" s="237"/>
      <c r="J135" s="233"/>
      <c r="K135" s="233"/>
      <c r="L135" s="238"/>
      <c r="M135" s="239"/>
      <c r="N135" s="240"/>
      <c r="O135" s="240"/>
      <c r="P135" s="240"/>
      <c r="Q135" s="240"/>
      <c r="R135" s="240"/>
      <c r="S135" s="240"/>
      <c r="T135" s="241"/>
      <c r="AT135" s="242" t="s">
        <v>156</v>
      </c>
      <c r="AU135" s="242" t="s">
        <v>142</v>
      </c>
      <c r="AV135" s="15" t="s">
        <v>148</v>
      </c>
      <c r="AW135" s="15" t="s">
        <v>31</v>
      </c>
      <c r="AX135" s="15" t="s">
        <v>82</v>
      </c>
      <c r="AY135" s="242" t="s">
        <v>141</v>
      </c>
    </row>
    <row r="136" spans="1:65" s="12" customFormat="1" ht="22.8" customHeight="1">
      <c r="B136" s="180"/>
      <c r="C136" s="181"/>
      <c r="D136" s="182" t="s">
        <v>73</v>
      </c>
      <c r="E136" s="194" t="s">
        <v>928</v>
      </c>
      <c r="F136" s="194" t="s">
        <v>929</v>
      </c>
      <c r="G136" s="181"/>
      <c r="H136" s="181"/>
      <c r="I136" s="184"/>
      <c r="J136" s="195">
        <f>BK136</f>
        <v>0</v>
      </c>
      <c r="K136" s="181"/>
      <c r="L136" s="186"/>
      <c r="M136" s="187"/>
      <c r="N136" s="188"/>
      <c r="O136" s="188"/>
      <c r="P136" s="189">
        <f>SUM(P137:P141)</f>
        <v>0</v>
      </c>
      <c r="Q136" s="188"/>
      <c r="R136" s="189">
        <f>SUM(R137:R141)</f>
        <v>0</v>
      </c>
      <c r="S136" s="188"/>
      <c r="T136" s="190">
        <f>SUM(T137:T141)</f>
        <v>0</v>
      </c>
      <c r="AR136" s="191" t="s">
        <v>82</v>
      </c>
      <c r="AT136" s="192" t="s">
        <v>73</v>
      </c>
      <c r="AU136" s="192" t="s">
        <v>82</v>
      </c>
      <c r="AY136" s="191" t="s">
        <v>141</v>
      </c>
      <c r="BK136" s="193">
        <f>SUM(BK137:BK141)</f>
        <v>0</v>
      </c>
    </row>
    <row r="137" spans="1:65" s="2" customFormat="1" ht="24.15" customHeight="1">
      <c r="A137" s="35"/>
      <c r="B137" s="36"/>
      <c r="C137" s="196" t="s">
        <v>178</v>
      </c>
      <c r="D137" s="196" t="s">
        <v>144</v>
      </c>
      <c r="E137" s="197" t="s">
        <v>930</v>
      </c>
      <c r="F137" s="198" t="s">
        <v>931</v>
      </c>
      <c r="G137" s="199" t="s">
        <v>406</v>
      </c>
      <c r="H137" s="200">
        <v>1</v>
      </c>
      <c r="I137" s="201"/>
      <c r="J137" s="202">
        <f>ROUND(I137*H137,2)</f>
        <v>0</v>
      </c>
      <c r="K137" s="203"/>
      <c r="L137" s="40"/>
      <c r="M137" s="204" t="s">
        <v>1</v>
      </c>
      <c r="N137" s="205" t="s">
        <v>40</v>
      </c>
      <c r="O137" s="76"/>
      <c r="P137" s="206">
        <f>O137*H137</f>
        <v>0</v>
      </c>
      <c r="Q137" s="206">
        <v>0</v>
      </c>
      <c r="R137" s="206">
        <f>Q137*H137</f>
        <v>0</v>
      </c>
      <c r="S137" s="206">
        <v>0</v>
      </c>
      <c r="T137" s="20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8" t="s">
        <v>148</v>
      </c>
      <c r="AT137" s="208" t="s">
        <v>144</v>
      </c>
      <c r="AU137" s="208" t="s">
        <v>142</v>
      </c>
      <c r="AY137" s="18" t="s">
        <v>141</v>
      </c>
      <c r="BE137" s="209">
        <f>IF(N137="základná",J137,0)</f>
        <v>0</v>
      </c>
      <c r="BF137" s="209">
        <f>IF(N137="znížená",J137,0)</f>
        <v>0</v>
      </c>
      <c r="BG137" s="209">
        <f>IF(N137="zákl. prenesená",J137,0)</f>
        <v>0</v>
      </c>
      <c r="BH137" s="209">
        <f>IF(N137="zníž. prenesená",J137,0)</f>
        <v>0</v>
      </c>
      <c r="BI137" s="209">
        <f>IF(N137="nulová",J137,0)</f>
        <v>0</v>
      </c>
      <c r="BJ137" s="18" t="s">
        <v>142</v>
      </c>
      <c r="BK137" s="209">
        <f>ROUND(I137*H137,2)</f>
        <v>0</v>
      </c>
      <c r="BL137" s="18" t="s">
        <v>148</v>
      </c>
      <c r="BM137" s="208" t="s">
        <v>932</v>
      </c>
    </row>
    <row r="138" spans="1:65" s="2" customFormat="1" ht="37.799999999999997" customHeight="1">
      <c r="A138" s="35"/>
      <c r="B138" s="36"/>
      <c r="C138" s="196" t="s">
        <v>148</v>
      </c>
      <c r="D138" s="196" t="s">
        <v>144</v>
      </c>
      <c r="E138" s="197" t="s">
        <v>933</v>
      </c>
      <c r="F138" s="198" t="s">
        <v>934</v>
      </c>
      <c r="G138" s="199" t="s">
        <v>406</v>
      </c>
      <c r="H138" s="200">
        <v>1</v>
      </c>
      <c r="I138" s="201"/>
      <c r="J138" s="202">
        <f>ROUND(I138*H138,2)</f>
        <v>0</v>
      </c>
      <c r="K138" s="203"/>
      <c r="L138" s="40"/>
      <c r="M138" s="204" t="s">
        <v>1</v>
      </c>
      <c r="N138" s="205" t="s">
        <v>40</v>
      </c>
      <c r="O138" s="76"/>
      <c r="P138" s="206">
        <f>O138*H138</f>
        <v>0</v>
      </c>
      <c r="Q138" s="206">
        <v>0</v>
      </c>
      <c r="R138" s="206">
        <f>Q138*H138</f>
        <v>0</v>
      </c>
      <c r="S138" s="206">
        <v>0</v>
      </c>
      <c r="T138" s="20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8" t="s">
        <v>148</v>
      </c>
      <c r="AT138" s="208" t="s">
        <v>144</v>
      </c>
      <c r="AU138" s="208" t="s">
        <v>142</v>
      </c>
      <c r="AY138" s="18" t="s">
        <v>141</v>
      </c>
      <c r="BE138" s="209">
        <f>IF(N138="základná",J138,0)</f>
        <v>0</v>
      </c>
      <c r="BF138" s="209">
        <f>IF(N138="znížená",J138,0)</f>
        <v>0</v>
      </c>
      <c r="BG138" s="209">
        <f>IF(N138="zákl. prenesená",J138,0)</f>
        <v>0</v>
      </c>
      <c r="BH138" s="209">
        <f>IF(N138="zníž. prenesená",J138,0)</f>
        <v>0</v>
      </c>
      <c r="BI138" s="209">
        <f>IF(N138="nulová",J138,0)</f>
        <v>0</v>
      </c>
      <c r="BJ138" s="18" t="s">
        <v>142</v>
      </c>
      <c r="BK138" s="209">
        <f>ROUND(I138*H138,2)</f>
        <v>0</v>
      </c>
      <c r="BL138" s="18" t="s">
        <v>148</v>
      </c>
      <c r="BM138" s="208" t="s">
        <v>935</v>
      </c>
    </row>
    <row r="139" spans="1:65" s="2" customFormat="1" ht="21.75" customHeight="1">
      <c r="A139" s="35"/>
      <c r="B139" s="36"/>
      <c r="C139" s="196" t="s">
        <v>186</v>
      </c>
      <c r="D139" s="196" t="s">
        <v>144</v>
      </c>
      <c r="E139" s="197" t="s">
        <v>936</v>
      </c>
      <c r="F139" s="198" t="s">
        <v>937</v>
      </c>
      <c r="G139" s="199" t="s">
        <v>406</v>
      </c>
      <c r="H139" s="200">
        <v>1</v>
      </c>
      <c r="I139" s="201"/>
      <c r="J139" s="202">
        <f>ROUND(I139*H139,2)</f>
        <v>0</v>
      </c>
      <c r="K139" s="203"/>
      <c r="L139" s="40"/>
      <c r="M139" s="204" t="s">
        <v>1</v>
      </c>
      <c r="N139" s="205" t="s">
        <v>40</v>
      </c>
      <c r="O139" s="76"/>
      <c r="P139" s="206">
        <f>O139*H139</f>
        <v>0</v>
      </c>
      <c r="Q139" s="206">
        <v>0</v>
      </c>
      <c r="R139" s="206">
        <f>Q139*H139</f>
        <v>0</v>
      </c>
      <c r="S139" s="206">
        <v>0</v>
      </c>
      <c r="T139" s="20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8" t="s">
        <v>148</v>
      </c>
      <c r="AT139" s="208" t="s">
        <v>144</v>
      </c>
      <c r="AU139" s="208" t="s">
        <v>142</v>
      </c>
      <c r="AY139" s="18" t="s">
        <v>141</v>
      </c>
      <c r="BE139" s="209">
        <f>IF(N139="základná",J139,0)</f>
        <v>0</v>
      </c>
      <c r="BF139" s="209">
        <f>IF(N139="znížená",J139,0)</f>
        <v>0</v>
      </c>
      <c r="BG139" s="209">
        <f>IF(N139="zákl. prenesená",J139,0)</f>
        <v>0</v>
      </c>
      <c r="BH139" s="209">
        <f>IF(N139="zníž. prenesená",J139,0)</f>
        <v>0</v>
      </c>
      <c r="BI139" s="209">
        <f>IF(N139="nulová",J139,0)</f>
        <v>0</v>
      </c>
      <c r="BJ139" s="18" t="s">
        <v>142</v>
      </c>
      <c r="BK139" s="209">
        <f>ROUND(I139*H139,2)</f>
        <v>0</v>
      </c>
      <c r="BL139" s="18" t="s">
        <v>148</v>
      </c>
      <c r="BM139" s="208" t="s">
        <v>938</v>
      </c>
    </row>
    <row r="140" spans="1:65" s="2" customFormat="1" ht="16.5" customHeight="1">
      <c r="A140" s="35"/>
      <c r="B140" s="36"/>
      <c r="C140" s="196" t="s">
        <v>150</v>
      </c>
      <c r="D140" s="196" t="s">
        <v>144</v>
      </c>
      <c r="E140" s="197" t="s">
        <v>939</v>
      </c>
      <c r="F140" s="198" t="s">
        <v>940</v>
      </c>
      <c r="G140" s="199" t="s">
        <v>406</v>
      </c>
      <c r="H140" s="200">
        <v>1</v>
      </c>
      <c r="I140" s="201"/>
      <c r="J140" s="202">
        <f>ROUND(I140*H140,2)</f>
        <v>0</v>
      </c>
      <c r="K140" s="203"/>
      <c r="L140" s="40"/>
      <c r="M140" s="204" t="s">
        <v>1</v>
      </c>
      <c r="N140" s="205" t="s">
        <v>40</v>
      </c>
      <c r="O140" s="76"/>
      <c r="P140" s="206">
        <f>O140*H140</f>
        <v>0</v>
      </c>
      <c r="Q140" s="206">
        <v>0</v>
      </c>
      <c r="R140" s="206">
        <f>Q140*H140</f>
        <v>0</v>
      </c>
      <c r="S140" s="206">
        <v>0</v>
      </c>
      <c r="T140" s="20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8" t="s">
        <v>148</v>
      </c>
      <c r="AT140" s="208" t="s">
        <v>144</v>
      </c>
      <c r="AU140" s="208" t="s">
        <v>142</v>
      </c>
      <c r="AY140" s="18" t="s">
        <v>141</v>
      </c>
      <c r="BE140" s="209">
        <f>IF(N140="základná",J140,0)</f>
        <v>0</v>
      </c>
      <c r="BF140" s="209">
        <f>IF(N140="znížená",J140,0)</f>
        <v>0</v>
      </c>
      <c r="BG140" s="209">
        <f>IF(N140="zákl. prenesená",J140,0)</f>
        <v>0</v>
      </c>
      <c r="BH140" s="209">
        <f>IF(N140="zníž. prenesená",J140,0)</f>
        <v>0</v>
      </c>
      <c r="BI140" s="209">
        <f>IF(N140="nulová",J140,0)</f>
        <v>0</v>
      </c>
      <c r="BJ140" s="18" t="s">
        <v>142</v>
      </c>
      <c r="BK140" s="209">
        <f>ROUND(I140*H140,2)</f>
        <v>0</v>
      </c>
      <c r="BL140" s="18" t="s">
        <v>148</v>
      </c>
      <c r="BM140" s="208" t="s">
        <v>941</v>
      </c>
    </row>
    <row r="141" spans="1:65" s="2" customFormat="1" ht="24.15" customHeight="1">
      <c r="A141" s="35"/>
      <c r="B141" s="36"/>
      <c r="C141" s="196" t="s">
        <v>202</v>
      </c>
      <c r="D141" s="196" t="s">
        <v>144</v>
      </c>
      <c r="E141" s="197" t="s">
        <v>942</v>
      </c>
      <c r="F141" s="198" t="s">
        <v>943</v>
      </c>
      <c r="G141" s="199" t="s">
        <v>406</v>
      </c>
      <c r="H141" s="200">
        <v>1</v>
      </c>
      <c r="I141" s="201"/>
      <c r="J141" s="202">
        <f>ROUND(I141*H141,2)</f>
        <v>0</v>
      </c>
      <c r="K141" s="203"/>
      <c r="L141" s="40"/>
      <c r="M141" s="204" t="s">
        <v>1</v>
      </c>
      <c r="N141" s="205" t="s">
        <v>40</v>
      </c>
      <c r="O141" s="76"/>
      <c r="P141" s="206">
        <f>O141*H141</f>
        <v>0</v>
      </c>
      <c r="Q141" s="206">
        <v>0</v>
      </c>
      <c r="R141" s="206">
        <f>Q141*H141</f>
        <v>0</v>
      </c>
      <c r="S141" s="206">
        <v>0</v>
      </c>
      <c r="T141" s="20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8" t="s">
        <v>148</v>
      </c>
      <c r="AT141" s="208" t="s">
        <v>144</v>
      </c>
      <c r="AU141" s="208" t="s">
        <v>142</v>
      </c>
      <c r="AY141" s="18" t="s">
        <v>141</v>
      </c>
      <c r="BE141" s="209">
        <f>IF(N141="základná",J141,0)</f>
        <v>0</v>
      </c>
      <c r="BF141" s="209">
        <f>IF(N141="znížená",J141,0)</f>
        <v>0</v>
      </c>
      <c r="BG141" s="209">
        <f>IF(N141="zákl. prenesená",J141,0)</f>
        <v>0</v>
      </c>
      <c r="BH141" s="209">
        <f>IF(N141="zníž. prenesená",J141,0)</f>
        <v>0</v>
      </c>
      <c r="BI141" s="209">
        <f>IF(N141="nulová",J141,0)</f>
        <v>0</v>
      </c>
      <c r="BJ141" s="18" t="s">
        <v>142</v>
      </c>
      <c r="BK141" s="209">
        <f>ROUND(I141*H141,2)</f>
        <v>0</v>
      </c>
      <c r="BL141" s="18" t="s">
        <v>148</v>
      </c>
      <c r="BM141" s="208" t="s">
        <v>944</v>
      </c>
    </row>
    <row r="142" spans="1:65" s="12" customFormat="1" ht="22.8" customHeight="1">
      <c r="B142" s="180"/>
      <c r="C142" s="181"/>
      <c r="D142" s="182" t="s">
        <v>73</v>
      </c>
      <c r="E142" s="194" t="s">
        <v>945</v>
      </c>
      <c r="F142" s="194" t="s">
        <v>946</v>
      </c>
      <c r="G142" s="181"/>
      <c r="H142" s="181"/>
      <c r="I142" s="184"/>
      <c r="J142" s="195">
        <f>BK142</f>
        <v>0</v>
      </c>
      <c r="K142" s="181"/>
      <c r="L142" s="186"/>
      <c r="M142" s="187"/>
      <c r="N142" s="188"/>
      <c r="O142" s="188"/>
      <c r="P142" s="189">
        <f>SUM(P143:P147)</f>
        <v>0</v>
      </c>
      <c r="Q142" s="188"/>
      <c r="R142" s="189">
        <f>SUM(R143:R147)</f>
        <v>0</v>
      </c>
      <c r="S142" s="188"/>
      <c r="T142" s="190">
        <f>SUM(T143:T147)</f>
        <v>0</v>
      </c>
      <c r="AR142" s="191" t="s">
        <v>82</v>
      </c>
      <c r="AT142" s="192" t="s">
        <v>73</v>
      </c>
      <c r="AU142" s="192" t="s">
        <v>82</v>
      </c>
      <c r="AY142" s="191" t="s">
        <v>141</v>
      </c>
      <c r="BK142" s="193">
        <f>SUM(BK143:BK147)</f>
        <v>0</v>
      </c>
    </row>
    <row r="143" spans="1:65" s="2" customFormat="1" ht="16.5" customHeight="1">
      <c r="A143" s="35"/>
      <c r="B143" s="36"/>
      <c r="C143" s="196" t="s">
        <v>207</v>
      </c>
      <c r="D143" s="196" t="s">
        <v>144</v>
      </c>
      <c r="E143" s="197" t="s">
        <v>947</v>
      </c>
      <c r="F143" s="198" t="s">
        <v>948</v>
      </c>
      <c r="G143" s="199" t="s">
        <v>949</v>
      </c>
      <c r="H143" s="200">
        <v>2</v>
      </c>
      <c r="I143" s="201"/>
      <c r="J143" s="202">
        <f>ROUND(I143*H143,2)</f>
        <v>0</v>
      </c>
      <c r="K143" s="203"/>
      <c r="L143" s="40"/>
      <c r="M143" s="204" t="s">
        <v>1</v>
      </c>
      <c r="N143" s="205" t="s">
        <v>40</v>
      </c>
      <c r="O143" s="76"/>
      <c r="P143" s="206">
        <f>O143*H143</f>
        <v>0</v>
      </c>
      <c r="Q143" s="206">
        <v>0</v>
      </c>
      <c r="R143" s="206">
        <f>Q143*H143</f>
        <v>0</v>
      </c>
      <c r="S143" s="206">
        <v>0</v>
      </c>
      <c r="T143" s="20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8" t="s">
        <v>148</v>
      </c>
      <c r="AT143" s="208" t="s">
        <v>144</v>
      </c>
      <c r="AU143" s="208" t="s">
        <v>142</v>
      </c>
      <c r="AY143" s="18" t="s">
        <v>141</v>
      </c>
      <c r="BE143" s="209">
        <f>IF(N143="základná",J143,0)</f>
        <v>0</v>
      </c>
      <c r="BF143" s="209">
        <f>IF(N143="znížená",J143,0)</f>
        <v>0</v>
      </c>
      <c r="BG143" s="209">
        <f>IF(N143="zákl. prenesená",J143,0)</f>
        <v>0</v>
      </c>
      <c r="BH143" s="209">
        <f>IF(N143="zníž. prenesená",J143,0)</f>
        <v>0</v>
      </c>
      <c r="BI143" s="209">
        <f>IF(N143="nulová",J143,0)</f>
        <v>0</v>
      </c>
      <c r="BJ143" s="18" t="s">
        <v>142</v>
      </c>
      <c r="BK143" s="209">
        <f>ROUND(I143*H143,2)</f>
        <v>0</v>
      </c>
      <c r="BL143" s="18" t="s">
        <v>148</v>
      </c>
      <c r="BM143" s="208" t="s">
        <v>950</v>
      </c>
    </row>
    <row r="144" spans="1:65" s="2" customFormat="1" ht="16.5" customHeight="1">
      <c r="A144" s="35"/>
      <c r="B144" s="36"/>
      <c r="C144" s="196" t="s">
        <v>190</v>
      </c>
      <c r="D144" s="196" t="s">
        <v>144</v>
      </c>
      <c r="E144" s="197" t="s">
        <v>951</v>
      </c>
      <c r="F144" s="198" t="s">
        <v>952</v>
      </c>
      <c r="G144" s="199" t="s">
        <v>949</v>
      </c>
      <c r="H144" s="200">
        <v>2</v>
      </c>
      <c r="I144" s="201"/>
      <c r="J144" s="202">
        <f>ROUND(I144*H144,2)</f>
        <v>0</v>
      </c>
      <c r="K144" s="203"/>
      <c r="L144" s="40"/>
      <c r="M144" s="204" t="s">
        <v>1</v>
      </c>
      <c r="N144" s="205" t="s">
        <v>40</v>
      </c>
      <c r="O144" s="76"/>
      <c r="P144" s="206">
        <f>O144*H144</f>
        <v>0</v>
      </c>
      <c r="Q144" s="206">
        <v>0</v>
      </c>
      <c r="R144" s="206">
        <f>Q144*H144</f>
        <v>0</v>
      </c>
      <c r="S144" s="206">
        <v>0</v>
      </c>
      <c r="T144" s="20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8" t="s">
        <v>148</v>
      </c>
      <c r="AT144" s="208" t="s">
        <v>144</v>
      </c>
      <c r="AU144" s="208" t="s">
        <v>142</v>
      </c>
      <c r="AY144" s="18" t="s">
        <v>141</v>
      </c>
      <c r="BE144" s="209">
        <f>IF(N144="základná",J144,0)</f>
        <v>0</v>
      </c>
      <c r="BF144" s="209">
        <f>IF(N144="znížená",J144,0)</f>
        <v>0</v>
      </c>
      <c r="BG144" s="209">
        <f>IF(N144="zákl. prenesená",J144,0)</f>
        <v>0</v>
      </c>
      <c r="BH144" s="209">
        <f>IF(N144="zníž. prenesená",J144,0)</f>
        <v>0</v>
      </c>
      <c r="BI144" s="209">
        <f>IF(N144="nulová",J144,0)</f>
        <v>0</v>
      </c>
      <c r="BJ144" s="18" t="s">
        <v>142</v>
      </c>
      <c r="BK144" s="209">
        <f>ROUND(I144*H144,2)</f>
        <v>0</v>
      </c>
      <c r="BL144" s="18" t="s">
        <v>148</v>
      </c>
      <c r="BM144" s="208" t="s">
        <v>953</v>
      </c>
    </row>
    <row r="145" spans="1:65" s="2" customFormat="1" ht="16.5" customHeight="1">
      <c r="A145" s="35"/>
      <c r="B145" s="36"/>
      <c r="C145" s="196" t="s">
        <v>218</v>
      </c>
      <c r="D145" s="196" t="s">
        <v>144</v>
      </c>
      <c r="E145" s="197" t="s">
        <v>954</v>
      </c>
      <c r="F145" s="198" t="s">
        <v>955</v>
      </c>
      <c r="G145" s="199" t="s">
        <v>949</v>
      </c>
      <c r="H145" s="200">
        <v>2</v>
      </c>
      <c r="I145" s="201"/>
      <c r="J145" s="202">
        <f>ROUND(I145*H145,2)</f>
        <v>0</v>
      </c>
      <c r="K145" s="203"/>
      <c r="L145" s="40"/>
      <c r="M145" s="204" t="s">
        <v>1</v>
      </c>
      <c r="N145" s="205" t="s">
        <v>40</v>
      </c>
      <c r="O145" s="76"/>
      <c r="P145" s="206">
        <f>O145*H145</f>
        <v>0</v>
      </c>
      <c r="Q145" s="206">
        <v>0</v>
      </c>
      <c r="R145" s="206">
        <f>Q145*H145</f>
        <v>0</v>
      </c>
      <c r="S145" s="206">
        <v>0</v>
      </c>
      <c r="T145" s="20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8" t="s">
        <v>148</v>
      </c>
      <c r="AT145" s="208" t="s">
        <v>144</v>
      </c>
      <c r="AU145" s="208" t="s">
        <v>142</v>
      </c>
      <c r="AY145" s="18" t="s">
        <v>141</v>
      </c>
      <c r="BE145" s="209">
        <f>IF(N145="základná",J145,0)</f>
        <v>0</v>
      </c>
      <c r="BF145" s="209">
        <f>IF(N145="znížená",J145,0)</f>
        <v>0</v>
      </c>
      <c r="BG145" s="209">
        <f>IF(N145="zákl. prenesená",J145,0)</f>
        <v>0</v>
      </c>
      <c r="BH145" s="209">
        <f>IF(N145="zníž. prenesená",J145,0)</f>
        <v>0</v>
      </c>
      <c r="BI145" s="209">
        <f>IF(N145="nulová",J145,0)</f>
        <v>0</v>
      </c>
      <c r="BJ145" s="18" t="s">
        <v>142</v>
      </c>
      <c r="BK145" s="209">
        <f>ROUND(I145*H145,2)</f>
        <v>0</v>
      </c>
      <c r="BL145" s="18" t="s">
        <v>148</v>
      </c>
      <c r="BM145" s="208" t="s">
        <v>956</v>
      </c>
    </row>
    <row r="146" spans="1:65" s="2" customFormat="1" ht="24.15" customHeight="1">
      <c r="A146" s="35"/>
      <c r="B146" s="36"/>
      <c r="C146" s="196" t="s">
        <v>227</v>
      </c>
      <c r="D146" s="196" t="s">
        <v>144</v>
      </c>
      <c r="E146" s="197" t="s">
        <v>957</v>
      </c>
      <c r="F146" s="198" t="s">
        <v>958</v>
      </c>
      <c r="G146" s="199" t="s">
        <v>949</v>
      </c>
      <c r="H146" s="200">
        <v>2</v>
      </c>
      <c r="I146" s="201"/>
      <c r="J146" s="202">
        <f>ROUND(I146*H146,2)</f>
        <v>0</v>
      </c>
      <c r="K146" s="203"/>
      <c r="L146" s="40"/>
      <c r="M146" s="204" t="s">
        <v>1</v>
      </c>
      <c r="N146" s="205" t="s">
        <v>40</v>
      </c>
      <c r="O146" s="76"/>
      <c r="P146" s="206">
        <f>O146*H146</f>
        <v>0</v>
      </c>
      <c r="Q146" s="206">
        <v>0</v>
      </c>
      <c r="R146" s="206">
        <f>Q146*H146</f>
        <v>0</v>
      </c>
      <c r="S146" s="206">
        <v>0</v>
      </c>
      <c r="T146" s="20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8" t="s">
        <v>148</v>
      </c>
      <c r="AT146" s="208" t="s">
        <v>144</v>
      </c>
      <c r="AU146" s="208" t="s">
        <v>142</v>
      </c>
      <c r="AY146" s="18" t="s">
        <v>141</v>
      </c>
      <c r="BE146" s="209">
        <f>IF(N146="základná",J146,0)</f>
        <v>0</v>
      </c>
      <c r="BF146" s="209">
        <f>IF(N146="znížená",J146,0)</f>
        <v>0</v>
      </c>
      <c r="BG146" s="209">
        <f>IF(N146="zákl. prenesená",J146,0)</f>
        <v>0</v>
      </c>
      <c r="BH146" s="209">
        <f>IF(N146="zníž. prenesená",J146,0)</f>
        <v>0</v>
      </c>
      <c r="BI146" s="209">
        <f>IF(N146="nulová",J146,0)</f>
        <v>0</v>
      </c>
      <c r="BJ146" s="18" t="s">
        <v>142</v>
      </c>
      <c r="BK146" s="209">
        <f>ROUND(I146*H146,2)</f>
        <v>0</v>
      </c>
      <c r="BL146" s="18" t="s">
        <v>148</v>
      </c>
      <c r="BM146" s="208" t="s">
        <v>959</v>
      </c>
    </row>
    <row r="147" spans="1:65" s="2" customFormat="1" ht="16.5" customHeight="1">
      <c r="A147" s="35"/>
      <c r="B147" s="36"/>
      <c r="C147" s="196" t="s">
        <v>236</v>
      </c>
      <c r="D147" s="196" t="s">
        <v>144</v>
      </c>
      <c r="E147" s="197" t="s">
        <v>960</v>
      </c>
      <c r="F147" s="198" t="s">
        <v>961</v>
      </c>
      <c r="G147" s="199" t="s">
        <v>949</v>
      </c>
      <c r="H147" s="200">
        <v>2</v>
      </c>
      <c r="I147" s="201"/>
      <c r="J147" s="202">
        <f>ROUND(I147*H147,2)</f>
        <v>0</v>
      </c>
      <c r="K147" s="203"/>
      <c r="L147" s="40"/>
      <c r="M147" s="204" t="s">
        <v>1</v>
      </c>
      <c r="N147" s="205" t="s">
        <v>40</v>
      </c>
      <c r="O147" s="76"/>
      <c r="P147" s="206">
        <f>O147*H147</f>
        <v>0</v>
      </c>
      <c r="Q147" s="206">
        <v>0</v>
      </c>
      <c r="R147" s="206">
        <f>Q147*H147</f>
        <v>0</v>
      </c>
      <c r="S147" s="206">
        <v>0</v>
      </c>
      <c r="T147" s="20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8" t="s">
        <v>148</v>
      </c>
      <c r="AT147" s="208" t="s">
        <v>144</v>
      </c>
      <c r="AU147" s="208" t="s">
        <v>142</v>
      </c>
      <c r="AY147" s="18" t="s">
        <v>141</v>
      </c>
      <c r="BE147" s="209">
        <f>IF(N147="základná",J147,0)</f>
        <v>0</v>
      </c>
      <c r="BF147" s="209">
        <f>IF(N147="znížená",J147,0)</f>
        <v>0</v>
      </c>
      <c r="BG147" s="209">
        <f>IF(N147="zákl. prenesená",J147,0)</f>
        <v>0</v>
      </c>
      <c r="BH147" s="209">
        <f>IF(N147="zníž. prenesená",J147,0)</f>
        <v>0</v>
      </c>
      <c r="BI147" s="209">
        <f>IF(N147="nulová",J147,0)</f>
        <v>0</v>
      </c>
      <c r="BJ147" s="18" t="s">
        <v>142</v>
      </c>
      <c r="BK147" s="209">
        <f>ROUND(I147*H147,2)</f>
        <v>0</v>
      </c>
      <c r="BL147" s="18" t="s">
        <v>148</v>
      </c>
      <c r="BM147" s="208" t="s">
        <v>962</v>
      </c>
    </row>
    <row r="148" spans="1:65" s="12" customFormat="1" ht="22.8" customHeight="1">
      <c r="B148" s="180"/>
      <c r="C148" s="181"/>
      <c r="D148" s="182" t="s">
        <v>73</v>
      </c>
      <c r="E148" s="194" t="s">
        <v>963</v>
      </c>
      <c r="F148" s="194" t="s">
        <v>964</v>
      </c>
      <c r="G148" s="181"/>
      <c r="H148" s="181"/>
      <c r="I148" s="184"/>
      <c r="J148" s="195">
        <f>BK148</f>
        <v>0</v>
      </c>
      <c r="K148" s="181"/>
      <c r="L148" s="186"/>
      <c r="M148" s="187"/>
      <c r="N148" s="188"/>
      <c r="O148" s="188"/>
      <c r="P148" s="189">
        <f>SUM(P149:P153)</f>
        <v>0</v>
      </c>
      <c r="Q148" s="188"/>
      <c r="R148" s="189">
        <f>SUM(R149:R153)</f>
        <v>0</v>
      </c>
      <c r="S148" s="188"/>
      <c r="T148" s="190">
        <f>SUM(T149:T153)</f>
        <v>0</v>
      </c>
      <c r="AR148" s="191" t="s">
        <v>82</v>
      </c>
      <c r="AT148" s="192" t="s">
        <v>73</v>
      </c>
      <c r="AU148" s="192" t="s">
        <v>82</v>
      </c>
      <c r="AY148" s="191" t="s">
        <v>141</v>
      </c>
      <c r="BK148" s="193">
        <f>SUM(BK149:BK153)</f>
        <v>0</v>
      </c>
    </row>
    <row r="149" spans="1:65" s="2" customFormat="1" ht="16.5" customHeight="1">
      <c r="A149" s="35"/>
      <c r="B149" s="36"/>
      <c r="C149" s="196" t="s">
        <v>241</v>
      </c>
      <c r="D149" s="196" t="s">
        <v>144</v>
      </c>
      <c r="E149" s="197" t="s">
        <v>965</v>
      </c>
      <c r="F149" s="198" t="s">
        <v>948</v>
      </c>
      <c r="G149" s="199" t="s">
        <v>949</v>
      </c>
      <c r="H149" s="200">
        <v>1</v>
      </c>
      <c r="I149" s="201"/>
      <c r="J149" s="202">
        <f>ROUND(I149*H149,2)</f>
        <v>0</v>
      </c>
      <c r="K149" s="203"/>
      <c r="L149" s="40"/>
      <c r="M149" s="204" t="s">
        <v>1</v>
      </c>
      <c r="N149" s="205" t="s">
        <v>40</v>
      </c>
      <c r="O149" s="76"/>
      <c r="P149" s="206">
        <f>O149*H149</f>
        <v>0</v>
      </c>
      <c r="Q149" s="206">
        <v>0</v>
      </c>
      <c r="R149" s="206">
        <f>Q149*H149</f>
        <v>0</v>
      </c>
      <c r="S149" s="206">
        <v>0</v>
      </c>
      <c r="T149" s="20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8" t="s">
        <v>148</v>
      </c>
      <c r="AT149" s="208" t="s">
        <v>144</v>
      </c>
      <c r="AU149" s="208" t="s">
        <v>142</v>
      </c>
      <c r="AY149" s="18" t="s">
        <v>141</v>
      </c>
      <c r="BE149" s="209">
        <f>IF(N149="základná",J149,0)</f>
        <v>0</v>
      </c>
      <c r="BF149" s="209">
        <f>IF(N149="znížená",J149,0)</f>
        <v>0</v>
      </c>
      <c r="BG149" s="209">
        <f>IF(N149="zákl. prenesená",J149,0)</f>
        <v>0</v>
      </c>
      <c r="BH149" s="209">
        <f>IF(N149="zníž. prenesená",J149,0)</f>
        <v>0</v>
      </c>
      <c r="BI149" s="209">
        <f>IF(N149="nulová",J149,0)</f>
        <v>0</v>
      </c>
      <c r="BJ149" s="18" t="s">
        <v>142</v>
      </c>
      <c r="BK149" s="209">
        <f>ROUND(I149*H149,2)</f>
        <v>0</v>
      </c>
      <c r="BL149" s="18" t="s">
        <v>148</v>
      </c>
      <c r="BM149" s="208" t="s">
        <v>966</v>
      </c>
    </row>
    <row r="150" spans="1:65" s="2" customFormat="1" ht="16.5" customHeight="1">
      <c r="A150" s="35"/>
      <c r="B150" s="36"/>
      <c r="C150" s="196" t="s">
        <v>247</v>
      </c>
      <c r="D150" s="196" t="s">
        <v>144</v>
      </c>
      <c r="E150" s="197" t="s">
        <v>967</v>
      </c>
      <c r="F150" s="198" t="s">
        <v>952</v>
      </c>
      <c r="G150" s="199" t="s">
        <v>949</v>
      </c>
      <c r="H150" s="200">
        <v>1</v>
      </c>
      <c r="I150" s="201"/>
      <c r="J150" s="202">
        <f>ROUND(I150*H150,2)</f>
        <v>0</v>
      </c>
      <c r="K150" s="203"/>
      <c r="L150" s="40"/>
      <c r="M150" s="204" t="s">
        <v>1</v>
      </c>
      <c r="N150" s="205" t="s">
        <v>40</v>
      </c>
      <c r="O150" s="76"/>
      <c r="P150" s="206">
        <f>O150*H150</f>
        <v>0</v>
      </c>
      <c r="Q150" s="206">
        <v>0</v>
      </c>
      <c r="R150" s="206">
        <f>Q150*H150</f>
        <v>0</v>
      </c>
      <c r="S150" s="206">
        <v>0</v>
      </c>
      <c r="T150" s="20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8" t="s">
        <v>148</v>
      </c>
      <c r="AT150" s="208" t="s">
        <v>144</v>
      </c>
      <c r="AU150" s="208" t="s">
        <v>142</v>
      </c>
      <c r="AY150" s="18" t="s">
        <v>141</v>
      </c>
      <c r="BE150" s="209">
        <f>IF(N150="základná",J150,0)</f>
        <v>0</v>
      </c>
      <c r="BF150" s="209">
        <f>IF(N150="znížená",J150,0)</f>
        <v>0</v>
      </c>
      <c r="BG150" s="209">
        <f>IF(N150="zákl. prenesená",J150,0)</f>
        <v>0</v>
      </c>
      <c r="BH150" s="209">
        <f>IF(N150="zníž. prenesená",J150,0)</f>
        <v>0</v>
      </c>
      <c r="BI150" s="209">
        <f>IF(N150="nulová",J150,0)</f>
        <v>0</v>
      </c>
      <c r="BJ150" s="18" t="s">
        <v>142</v>
      </c>
      <c r="BK150" s="209">
        <f>ROUND(I150*H150,2)</f>
        <v>0</v>
      </c>
      <c r="BL150" s="18" t="s">
        <v>148</v>
      </c>
      <c r="BM150" s="208" t="s">
        <v>968</v>
      </c>
    </row>
    <row r="151" spans="1:65" s="2" customFormat="1" ht="16.5" customHeight="1">
      <c r="A151" s="35"/>
      <c r="B151" s="36"/>
      <c r="C151" s="196" t="s">
        <v>452</v>
      </c>
      <c r="D151" s="196" t="s">
        <v>144</v>
      </c>
      <c r="E151" s="197" t="s">
        <v>969</v>
      </c>
      <c r="F151" s="198" t="s">
        <v>955</v>
      </c>
      <c r="G151" s="199" t="s">
        <v>949</v>
      </c>
      <c r="H151" s="200">
        <v>1</v>
      </c>
      <c r="I151" s="201"/>
      <c r="J151" s="202">
        <f>ROUND(I151*H151,2)</f>
        <v>0</v>
      </c>
      <c r="K151" s="203"/>
      <c r="L151" s="40"/>
      <c r="M151" s="204" t="s">
        <v>1</v>
      </c>
      <c r="N151" s="205" t="s">
        <v>40</v>
      </c>
      <c r="O151" s="76"/>
      <c r="P151" s="206">
        <f>O151*H151</f>
        <v>0</v>
      </c>
      <c r="Q151" s="206">
        <v>0</v>
      </c>
      <c r="R151" s="206">
        <f>Q151*H151</f>
        <v>0</v>
      </c>
      <c r="S151" s="206">
        <v>0</v>
      </c>
      <c r="T151" s="20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8" t="s">
        <v>148</v>
      </c>
      <c r="AT151" s="208" t="s">
        <v>144</v>
      </c>
      <c r="AU151" s="208" t="s">
        <v>142</v>
      </c>
      <c r="AY151" s="18" t="s">
        <v>141</v>
      </c>
      <c r="BE151" s="209">
        <f>IF(N151="základná",J151,0)</f>
        <v>0</v>
      </c>
      <c r="BF151" s="209">
        <f>IF(N151="znížená",J151,0)</f>
        <v>0</v>
      </c>
      <c r="BG151" s="209">
        <f>IF(N151="zákl. prenesená",J151,0)</f>
        <v>0</v>
      </c>
      <c r="BH151" s="209">
        <f>IF(N151="zníž. prenesená",J151,0)</f>
        <v>0</v>
      </c>
      <c r="BI151" s="209">
        <f>IF(N151="nulová",J151,0)</f>
        <v>0</v>
      </c>
      <c r="BJ151" s="18" t="s">
        <v>142</v>
      </c>
      <c r="BK151" s="209">
        <f>ROUND(I151*H151,2)</f>
        <v>0</v>
      </c>
      <c r="BL151" s="18" t="s">
        <v>148</v>
      </c>
      <c r="BM151" s="208" t="s">
        <v>970</v>
      </c>
    </row>
    <row r="152" spans="1:65" s="2" customFormat="1" ht="24.15" customHeight="1">
      <c r="A152" s="35"/>
      <c r="B152" s="36"/>
      <c r="C152" s="196" t="s">
        <v>230</v>
      </c>
      <c r="D152" s="196" t="s">
        <v>144</v>
      </c>
      <c r="E152" s="197" t="s">
        <v>971</v>
      </c>
      <c r="F152" s="198" t="s">
        <v>958</v>
      </c>
      <c r="G152" s="199" t="s">
        <v>949</v>
      </c>
      <c r="H152" s="200">
        <v>1</v>
      </c>
      <c r="I152" s="201"/>
      <c r="J152" s="202">
        <f>ROUND(I152*H152,2)</f>
        <v>0</v>
      </c>
      <c r="K152" s="203"/>
      <c r="L152" s="40"/>
      <c r="M152" s="204" t="s">
        <v>1</v>
      </c>
      <c r="N152" s="205" t="s">
        <v>40</v>
      </c>
      <c r="O152" s="76"/>
      <c r="P152" s="206">
        <f>O152*H152</f>
        <v>0</v>
      </c>
      <c r="Q152" s="206">
        <v>0</v>
      </c>
      <c r="R152" s="206">
        <f>Q152*H152</f>
        <v>0</v>
      </c>
      <c r="S152" s="206">
        <v>0</v>
      </c>
      <c r="T152" s="20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8" t="s">
        <v>148</v>
      </c>
      <c r="AT152" s="208" t="s">
        <v>144</v>
      </c>
      <c r="AU152" s="208" t="s">
        <v>142</v>
      </c>
      <c r="AY152" s="18" t="s">
        <v>141</v>
      </c>
      <c r="BE152" s="209">
        <f>IF(N152="základná",J152,0)</f>
        <v>0</v>
      </c>
      <c r="BF152" s="209">
        <f>IF(N152="znížená",J152,0)</f>
        <v>0</v>
      </c>
      <c r="BG152" s="209">
        <f>IF(N152="zákl. prenesená",J152,0)</f>
        <v>0</v>
      </c>
      <c r="BH152" s="209">
        <f>IF(N152="zníž. prenesená",J152,0)</f>
        <v>0</v>
      </c>
      <c r="BI152" s="209">
        <f>IF(N152="nulová",J152,0)</f>
        <v>0</v>
      </c>
      <c r="BJ152" s="18" t="s">
        <v>142</v>
      </c>
      <c r="BK152" s="209">
        <f>ROUND(I152*H152,2)</f>
        <v>0</v>
      </c>
      <c r="BL152" s="18" t="s">
        <v>148</v>
      </c>
      <c r="BM152" s="208" t="s">
        <v>972</v>
      </c>
    </row>
    <row r="153" spans="1:65" s="2" customFormat="1" ht="16.5" customHeight="1">
      <c r="A153" s="35"/>
      <c r="B153" s="36"/>
      <c r="C153" s="196" t="s">
        <v>461</v>
      </c>
      <c r="D153" s="196" t="s">
        <v>144</v>
      </c>
      <c r="E153" s="197" t="s">
        <v>973</v>
      </c>
      <c r="F153" s="198" t="s">
        <v>961</v>
      </c>
      <c r="G153" s="199" t="s">
        <v>949</v>
      </c>
      <c r="H153" s="200">
        <v>1</v>
      </c>
      <c r="I153" s="201"/>
      <c r="J153" s="202">
        <f>ROUND(I153*H153,2)</f>
        <v>0</v>
      </c>
      <c r="K153" s="203"/>
      <c r="L153" s="40"/>
      <c r="M153" s="204" t="s">
        <v>1</v>
      </c>
      <c r="N153" s="205" t="s">
        <v>40</v>
      </c>
      <c r="O153" s="76"/>
      <c r="P153" s="206">
        <f>O153*H153</f>
        <v>0</v>
      </c>
      <c r="Q153" s="206">
        <v>0</v>
      </c>
      <c r="R153" s="206">
        <f>Q153*H153</f>
        <v>0</v>
      </c>
      <c r="S153" s="206">
        <v>0</v>
      </c>
      <c r="T153" s="20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8" t="s">
        <v>148</v>
      </c>
      <c r="AT153" s="208" t="s">
        <v>144</v>
      </c>
      <c r="AU153" s="208" t="s">
        <v>142</v>
      </c>
      <c r="AY153" s="18" t="s">
        <v>141</v>
      </c>
      <c r="BE153" s="209">
        <f>IF(N153="základná",J153,0)</f>
        <v>0</v>
      </c>
      <c r="BF153" s="209">
        <f>IF(N153="znížená",J153,0)</f>
        <v>0</v>
      </c>
      <c r="BG153" s="209">
        <f>IF(N153="zákl. prenesená",J153,0)</f>
        <v>0</v>
      </c>
      <c r="BH153" s="209">
        <f>IF(N153="zníž. prenesená",J153,0)</f>
        <v>0</v>
      </c>
      <c r="BI153" s="209">
        <f>IF(N153="nulová",J153,0)</f>
        <v>0</v>
      </c>
      <c r="BJ153" s="18" t="s">
        <v>142</v>
      </c>
      <c r="BK153" s="209">
        <f>ROUND(I153*H153,2)</f>
        <v>0</v>
      </c>
      <c r="BL153" s="18" t="s">
        <v>148</v>
      </c>
      <c r="BM153" s="208" t="s">
        <v>974</v>
      </c>
    </row>
    <row r="154" spans="1:65" s="12" customFormat="1" ht="22.8" customHeight="1">
      <c r="B154" s="180"/>
      <c r="C154" s="181"/>
      <c r="D154" s="182" t="s">
        <v>73</v>
      </c>
      <c r="E154" s="194" t="s">
        <v>975</v>
      </c>
      <c r="F154" s="194" t="s">
        <v>976</v>
      </c>
      <c r="G154" s="181"/>
      <c r="H154" s="181"/>
      <c r="I154" s="184"/>
      <c r="J154" s="195">
        <f>BK154</f>
        <v>0</v>
      </c>
      <c r="K154" s="181"/>
      <c r="L154" s="186"/>
      <c r="M154" s="187"/>
      <c r="N154" s="188"/>
      <c r="O154" s="188"/>
      <c r="P154" s="189">
        <f>SUM(P155:P159)</f>
        <v>0</v>
      </c>
      <c r="Q154" s="188"/>
      <c r="R154" s="189">
        <f>SUM(R155:R159)</f>
        <v>0</v>
      </c>
      <c r="S154" s="188"/>
      <c r="T154" s="190">
        <f>SUM(T155:T159)</f>
        <v>0</v>
      </c>
      <c r="AR154" s="191" t="s">
        <v>82</v>
      </c>
      <c r="AT154" s="192" t="s">
        <v>73</v>
      </c>
      <c r="AU154" s="192" t="s">
        <v>82</v>
      </c>
      <c r="AY154" s="191" t="s">
        <v>141</v>
      </c>
      <c r="BK154" s="193">
        <f>SUM(BK155:BK159)</f>
        <v>0</v>
      </c>
    </row>
    <row r="155" spans="1:65" s="2" customFormat="1" ht="16.5" customHeight="1">
      <c r="A155" s="35"/>
      <c r="B155" s="36"/>
      <c r="C155" s="196" t="s">
        <v>466</v>
      </c>
      <c r="D155" s="196" t="s">
        <v>144</v>
      </c>
      <c r="E155" s="197" t="s">
        <v>977</v>
      </c>
      <c r="F155" s="198" t="s">
        <v>948</v>
      </c>
      <c r="G155" s="199" t="s">
        <v>154</v>
      </c>
      <c r="H155" s="200">
        <v>107</v>
      </c>
      <c r="I155" s="201"/>
      <c r="J155" s="202">
        <f>ROUND(I155*H155,2)</f>
        <v>0</v>
      </c>
      <c r="K155" s="203"/>
      <c r="L155" s="40"/>
      <c r="M155" s="204" t="s">
        <v>1</v>
      </c>
      <c r="N155" s="205" t="s">
        <v>40</v>
      </c>
      <c r="O155" s="76"/>
      <c r="P155" s="206">
        <f>O155*H155</f>
        <v>0</v>
      </c>
      <c r="Q155" s="206">
        <v>0</v>
      </c>
      <c r="R155" s="206">
        <f>Q155*H155</f>
        <v>0</v>
      </c>
      <c r="S155" s="206">
        <v>0</v>
      </c>
      <c r="T155" s="20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8" t="s">
        <v>148</v>
      </c>
      <c r="AT155" s="208" t="s">
        <v>144</v>
      </c>
      <c r="AU155" s="208" t="s">
        <v>142</v>
      </c>
      <c r="AY155" s="18" t="s">
        <v>141</v>
      </c>
      <c r="BE155" s="209">
        <f>IF(N155="základná",J155,0)</f>
        <v>0</v>
      </c>
      <c r="BF155" s="209">
        <f>IF(N155="znížená",J155,0)</f>
        <v>0</v>
      </c>
      <c r="BG155" s="209">
        <f>IF(N155="zákl. prenesená",J155,0)</f>
        <v>0</v>
      </c>
      <c r="BH155" s="209">
        <f>IF(N155="zníž. prenesená",J155,0)</f>
        <v>0</v>
      </c>
      <c r="BI155" s="209">
        <f>IF(N155="nulová",J155,0)</f>
        <v>0</v>
      </c>
      <c r="BJ155" s="18" t="s">
        <v>142</v>
      </c>
      <c r="BK155" s="209">
        <f>ROUND(I155*H155,2)</f>
        <v>0</v>
      </c>
      <c r="BL155" s="18" t="s">
        <v>148</v>
      </c>
      <c r="BM155" s="208" t="s">
        <v>978</v>
      </c>
    </row>
    <row r="156" spans="1:65" s="2" customFormat="1" ht="16.5" customHeight="1">
      <c r="A156" s="35"/>
      <c r="B156" s="36"/>
      <c r="C156" s="196" t="s">
        <v>471</v>
      </c>
      <c r="D156" s="196" t="s">
        <v>144</v>
      </c>
      <c r="E156" s="197" t="s">
        <v>979</v>
      </c>
      <c r="F156" s="198" t="s">
        <v>952</v>
      </c>
      <c r="G156" s="199" t="s">
        <v>154</v>
      </c>
      <c r="H156" s="200">
        <v>107</v>
      </c>
      <c r="I156" s="201"/>
      <c r="J156" s="202">
        <f>ROUND(I156*H156,2)</f>
        <v>0</v>
      </c>
      <c r="K156" s="203"/>
      <c r="L156" s="40"/>
      <c r="M156" s="204" t="s">
        <v>1</v>
      </c>
      <c r="N156" s="205" t="s">
        <v>40</v>
      </c>
      <c r="O156" s="76"/>
      <c r="P156" s="206">
        <f>O156*H156</f>
        <v>0</v>
      </c>
      <c r="Q156" s="206">
        <v>0</v>
      </c>
      <c r="R156" s="206">
        <f>Q156*H156</f>
        <v>0</v>
      </c>
      <c r="S156" s="206">
        <v>0</v>
      </c>
      <c r="T156" s="20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8" t="s">
        <v>148</v>
      </c>
      <c r="AT156" s="208" t="s">
        <v>144</v>
      </c>
      <c r="AU156" s="208" t="s">
        <v>142</v>
      </c>
      <c r="AY156" s="18" t="s">
        <v>141</v>
      </c>
      <c r="BE156" s="209">
        <f>IF(N156="základná",J156,0)</f>
        <v>0</v>
      </c>
      <c r="BF156" s="209">
        <f>IF(N156="znížená",J156,0)</f>
        <v>0</v>
      </c>
      <c r="BG156" s="209">
        <f>IF(N156="zákl. prenesená",J156,0)</f>
        <v>0</v>
      </c>
      <c r="BH156" s="209">
        <f>IF(N156="zníž. prenesená",J156,0)</f>
        <v>0</v>
      </c>
      <c r="BI156" s="209">
        <f>IF(N156="nulová",J156,0)</f>
        <v>0</v>
      </c>
      <c r="BJ156" s="18" t="s">
        <v>142</v>
      </c>
      <c r="BK156" s="209">
        <f>ROUND(I156*H156,2)</f>
        <v>0</v>
      </c>
      <c r="BL156" s="18" t="s">
        <v>148</v>
      </c>
      <c r="BM156" s="208" t="s">
        <v>980</v>
      </c>
    </row>
    <row r="157" spans="1:65" s="2" customFormat="1" ht="16.5" customHeight="1">
      <c r="A157" s="35"/>
      <c r="B157" s="36"/>
      <c r="C157" s="196" t="s">
        <v>7</v>
      </c>
      <c r="D157" s="196" t="s">
        <v>144</v>
      </c>
      <c r="E157" s="197" t="s">
        <v>981</v>
      </c>
      <c r="F157" s="198" t="s">
        <v>982</v>
      </c>
      <c r="G157" s="199" t="s">
        <v>154</v>
      </c>
      <c r="H157" s="200">
        <v>107</v>
      </c>
      <c r="I157" s="201"/>
      <c r="J157" s="202">
        <f>ROUND(I157*H157,2)</f>
        <v>0</v>
      </c>
      <c r="K157" s="203"/>
      <c r="L157" s="40"/>
      <c r="M157" s="204" t="s">
        <v>1</v>
      </c>
      <c r="N157" s="205" t="s">
        <v>40</v>
      </c>
      <c r="O157" s="76"/>
      <c r="P157" s="206">
        <f>O157*H157</f>
        <v>0</v>
      </c>
      <c r="Q157" s="206">
        <v>0</v>
      </c>
      <c r="R157" s="206">
        <f>Q157*H157</f>
        <v>0</v>
      </c>
      <c r="S157" s="206">
        <v>0</v>
      </c>
      <c r="T157" s="20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8" t="s">
        <v>148</v>
      </c>
      <c r="AT157" s="208" t="s">
        <v>144</v>
      </c>
      <c r="AU157" s="208" t="s">
        <v>142</v>
      </c>
      <c r="AY157" s="18" t="s">
        <v>141</v>
      </c>
      <c r="BE157" s="209">
        <f>IF(N157="základná",J157,0)</f>
        <v>0</v>
      </c>
      <c r="BF157" s="209">
        <f>IF(N157="znížená",J157,0)</f>
        <v>0</v>
      </c>
      <c r="BG157" s="209">
        <f>IF(N157="zákl. prenesená",J157,0)</f>
        <v>0</v>
      </c>
      <c r="BH157" s="209">
        <f>IF(N157="zníž. prenesená",J157,0)</f>
        <v>0</v>
      </c>
      <c r="BI157" s="209">
        <f>IF(N157="nulová",J157,0)</f>
        <v>0</v>
      </c>
      <c r="BJ157" s="18" t="s">
        <v>142</v>
      </c>
      <c r="BK157" s="209">
        <f>ROUND(I157*H157,2)</f>
        <v>0</v>
      </c>
      <c r="BL157" s="18" t="s">
        <v>148</v>
      </c>
      <c r="BM157" s="208" t="s">
        <v>983</v>
      </c>
    </row>
    <row r="158" spans="1:65" s="2" customFormat="1" ht="16.5" customHeight="1">
      <c r="A158" s="35"/>
      <c r="B158" s="36"/>
      <c r="C158" s="196" t="s">
        <v>480</v>
      </c>
      <c r="D158" s="196" t="s">
        <v>144</v>
      </c>
      <c r="E158" s="197" t="s">
        <v>984</v>
      </c>
      <c r="F158" s="198" t="s">
        <v>985</v>
      </c>
      <c r="G158" s="199" t="s">
        <v>154</v>
      </c>
      <c r="H158" s="200">
        <v>107</v>
      </c>
      <c r="I158" s="201"/>
      <c r="J158" s="202">
        <f>ROUND(I158*H158,2)</f>
        <v>0</v>
      </c>
      <c r="K158" s="203"/>
      <c r="L158" s="40"/>
      <c r="M158" s="204" t="s">
        <v>1</v>
      </c>
      <c r="N158" s="205" t="s">
        <v>40</v>
      </c>
      <c r="O158" s="76"/>
      <c r="P158" s="206">
        <f>O158*H158</f>
        <v>0</v>
      </c>
      <c r="Q158" s="206">
        <v>0</v>
      </c>
      <c r="R158" s="206">
        <f>Q158*H158</f>
        <v>0</v>
      </c>
      <c r="S158" s="206">
        <v>0</v>
      </c>
      <c r="T158" s="20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08" t="s">
        <v>148</v>
      </c>
      <c r="AT158" s="208" t="s">
        <v>144</v>
      </c>
      <c r="AU158" s="208" t="s">
        <v>142</v>
      </c>
      <c r="AY158" s="18" t="s">
        <v>141</v>
      </c>
      <c r="BE158" s="209">
        <f>IF(N158="základná",J158,0)</f>
        <v>0</v>
      </c>
      <c r="BF158" s="209">
        <f>IF(N158="znížená",J158,0)</f>
        <v>0</v>
      </c>
      <c r="BG158" s="209">
        <f>IF(N158="zákl. prenesená",J158,0)</f>
        <v>0</v>
      </c>
      <c r="BH158" s="209">
        <f>IF(N158="zníž. prenesená",J158,0)</f>
        <v>0</v>
      </c>
      <c r="BI158" s="209">
        <f>IF(N158="nulová",J158,0)</f>
        <v>0</v>
      </c>
      <c r="BJ158" s="18" t="s">
        <v>142</v>
      </c>
      <c r="BK158" s="209">
        <f>ROUND(I158*H158,2)</f>
        <v>0</v>
      </c>
      <c r="BL158" s="18" t="s">
        <v>148</v>
      </c>
      <c r="BM158" s="208" t="s">
        <v>986</v>
      </c>
    </row>
    <row r="159" spans="1:65" s="2" customFormat="1" ht="16.5" customHeight="1">
      <c r="A159" s="35"/>
      <c r="B159" s="36"/>
      <c r="C159" s="196" t="s">
        <v>485</v>
      </c>
      <c r="D159" s="196" t="s">
        <v>144</v>
      </c>
      <c r="E159" s="197" t="s">
        <v>987</v>
      </c>
      <c r="F159" s="198" t="s">
        <v>988</v>
      </c>
      <c r="G159" s="199" t="s">
        <v>154</v>
      </c>
      <c r="H159" s="200">
        <v>107</v>
      </c>
      <c r="I159" s="201"/>
      <c r="J159" s="202">
        <f>ROUND(I159*H159,2)</f>
        <v>0</v>
      </c>
      <c r="K159" s="203"/>
      <c r="L159" s="40"/>
      <c r="M159" s="204" t="s">
        <v>1</v>
      </c>
      <c r="N159" s="205" t="s">
        <v>40</v>
      </c>
      <c r="O159" s="76"/>
      <c r="P159" s="206">
        <f>O159*H159</f>
        <v>0</v>
      </c>
      <c r="Q159" s="206">
        <v>0</v>
      </c>
      <c r="R159" s="206">
        <f>Q159*H159</f>
        <v>0</v>
      </c>
      <c r="S159" s="206">
        <v>0</v>
      </c>
      <c r="T159" s="20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8" t="s">
        <v>148</v>
      </c>
      <c r="AT159" s="208" t="s">
        <v>144</v>
      </c>
      <c r="AU159" s="208" t="s">
        <v>142</v>
      </c>
      <c r="AY159" s="18" t="s">
        <v>141</v>
      </c>
      <c r="BE159" s="209">
        <f>IF(N159="základná",J159,0)</f>
        <v>0</v>
      </c>
      <c r="BF159" s="209">
        <f>IF(N159="znížená",J159,0)</f>
        <v>0</v>
      </c>
      <c r="BG159" s="209">
        <f>IF(N159="zákl. prenesená",J159,0)</f>
        <v>0</v>
      </c>
      <c r="BH159" s="209">
        <f>IF(N159="zníž. prenesená",J159,0)</f>
        <v>0</v>
      </c>
      <c r="BI159" s="209">
        <f>IF(N159="nulová",J159,0)</f>
        <v>0</v>
      </c>
      <c r="BJ159" s="18" t="s">
        <v>142</v>
      </c>
      <c r="BK159" s="209">
        <f>ROUND(I159*H159,2)</f>
        <v>0</v>
      </c>
      <c r="BL159" s="18" t="s">
        <v>148</v>
      </c>
      <c r="BM159" s="208" t="s">
        <v>989</v>
      </c>
    </row>
    <row r="160" spans="1:65" s="12" customFormat="1" ht="22.8" customHeight="1">
      <c r="B160" s="180"/>
      <c r="C160" s="181"/>
      <c r="D160" s="182" t="s">
        <v>73</v>
      </c>
      <c r="E160" s="194" t="s">
        <v>990</v>
      </c>
      <c r="F160" s="194" t="s">
        <v>991</v>
      </c>
      <c r="G160" s="181"/>
      <c r="H160" s="181"/>
      <c r="I160" s="184"/>
      <c r="J160" s="195">
        <f>BK160</f>
        <v>0</v>
      </c>
      <c r="K160" s="181"/>
      <c r="L160" s="186"/>
      <c r="M160" s="187"/>
      <c r="N160" s="188"/>
      <c r="O160" s="188"/>
      <c r="P160" s="189">
        <f>SUM(P161:P163)</f>
        <v>0</v>
      </c>
      <c r="Q160" s="188"/>
      <c r="R160" s="189">
        <f>SUM(R161:R163)</f>
        <v>0</v>
      </c>
      <c r="S160" s="188"/>
      <c r="T160" s="190">
        <f>SUM(T161:T163)</f>
        <v>0</v>
      </c>
      <c r="AR160" s="191" t="s">
        <v>82</v>
      </c>
      <c r="AT160" s="192" t="s">
        <v>73</v>
      </c>
      <c r="AU160" s="192" t="s">
        <v>82</v>
      </c>
      <c r="AY160" s="191" t="s">
        <v>141</v>
      </c>
      <c r="BK160" s="193">
        <f>SUM(BK161:BK163)</f>
        <v>0</v>
      </c>
    </row>
    <row r="161" spans="1:65" s="2" customFormat="1" ht="24.15" customHeight="1">
      <c r="A161" s="35"/>
      <c r="B161" s="36"/>
      <c r="C161" s="196" t="s">
        <v>492</v>
      </c>
      <c r="D161" s="196" t="s">
        <v>144</v>
      </c>
      <c r="E161" s="197" t="s">
        <v>992</v>
      </c>
      <c r="F161" s="198" t="s">
        <v>993</v>
      </c>
      <c r="G161" s="199" t="s">
        <v>255</v>
      </c>
      <c r="H161" s="200">
        <v>1.76</v>
      </c>
      <c r="I161" s="201"/>
      <c r="J161" s="202">
        <f>ROUND(I161*H161,2)</f>
        <v>0</v>
      </c>
      <c r="K161" s="203"/>
      <c r="L161" s="40"/>
      <c r="M161" s="204" t="s">
        <v>1</v>
      </c>
      <c r="N161" s="205" t="s">
        <v>40</v>
      </c>
      <c r="O161" s="76"/>
      <c r="P161" s="206">
        <f>O161*H161</f>
        <v>0</v>
      </c>
      <c r="Q161" s="206">
        <v>0</v>
      </c>
      <c r="R161" s="206">
        <f>Q161*H161</f>
        <v>0</v>
      </c>
      <c r="S161" s="206">
        <v>0</v>
      </c>
      <c r="T161" s="20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08" t="s">
        <v>148</v>
      </c>
      <c r="AT161" s="208" t="s">
        <v>144</v>
      </c>
      <c r="AU161" s="208" t="s">
        <v>142</v>
      </c>
      <c r="AY161" s="18" t="s">
        <v>141</v>
      </c>
      <c r="BE161" s="209">
        <f>IF(N161="základná",J161,0)</f>
        <v>0</v>
      </c>
      <c r="BF161" s="209">
        <f>IF(N161="znížená",J161,0)</f>
        <v>0</v>
      </c>
      <c r="BG161" s="209">
        <f>IF(N161="zákl. prenesená",J161,0)</f>
        <v>0</v>
      </c>
      <c r="BH161" s="209">
        <f>IF(N161="zníž. prenesená",J161,0)</f>
        <v>0</v>
      </c>
      <c r="BI161" s="209">
        <f>IF(N161="nulová",J161,0)</f>
        <v>0</v>
      </c>
      <c r="BJ161" s="18" t="s">
        <v>142</v>
      </c>
      <c r="BK161" s="209">
        <f>ROUND(I161*H161,2)</f>
        <v>0</v>
      </c>
      <c r="BL161" s="18" t="s">
        <v>148</v>
      </c>
      <c r="BM161" s="208" t="s">
        <v>994</v>
      </c>
    </row>
    <row r="162" spans="1:65" s="14" customFormat="1">
      <c r="B162" s="221"/>
      <c r="C162" s="222"/>
      <c r="D162" s="212" t="s">
        <v>156</v>
      </c>
      <c r="E162" s="223" t="s">
        <v>1</v>
      </c>
      <c r="F162" s="224" t="s">
        <v>995</v>
      </c>
      <c r="G162" s="222"/>
      <c r="H162" s="225">
        <v>1.76</v>
      </c>
      <c r="I162" s="226"/>
      <c r="J162" s="222"/>
      <c r="K162" s="222"/>
      <c r="L162" s="227"/>
      <c r="M162" s="228"/>
      <c r="N162" s="229"/>
      <c r="O162" s="229"/>
      <c r="P162" s="229"/>
      <c r="Q162" s="229"/>
      <c r="R162" s="229"/>
      <c r="S162" s="229"/>
      <c r="T162" s="230"/>
      <c r="AT162" s="231" t="s">
        <v>156</v>
      </c>
      <c r="AU162" s="231" t="s">
        <v>142</v>
      </c>
      <c r="AV162" s="14" t="s">
        <v>142</v>
      </c>
      <c r="AW162" s="14" t="s">
        <v>31</v>
      </c>
      <c r="AX162" s="14" t="s">
        <v>74</v>
      </c>
      <c r="AY162" s="231" t="s">
        <v>141</v>
      </c>
    </row>
    <row r="163" spans="1:65" s="15" customFormat="1">
      <c r="B163" s="232"/>
      <c r="C163" s="233"/>
      <c r="D163" s="212" t="s">
        <v>156</v>
      </c>
      <c r="E163" s="234" t="s">
        <v>1</v>
      </c>
      <c r="F163" s="235" t="s">
        <v>177</v>
      </c>
      <c r="G163" s="233"/>
      <c r="H163" s="236">
        <v>1.76</v>
      </c>
      <c r="I163" s="237"/>
      <c r="J163" s="233"/>
      <c r="K163" s="233"/>
      <c r="L163" s="238"/>
      <c r="M163" s="239"/>
      <c r="N163" s="240"/>
      <c r="O163" s="240"/>
      <c r="P163" s="240"/>
      <c r="Q163" s="240"/>
      <c r="R163" s="240"/>
      <c r="S163" s="240"/>
      <c r="T163" s="241"/>
      <c r="AT163" s="242" t="s">
        <v>156</v>
      </c>
      <c r="AU163" s="242" t="s">
        <v>142</v>
      </c>
      <c r="AV163" s="15" t="s">
        <v>148</v>
      </c>
      <c r="AW163" s="15" t="s">
        <v>31</v>
      </c>
      <c r="AX163" s="15" t="s">
        <v>82</v>
      </c>
      <c r="AY163" s="242" t="s">
        <v>141</v>
      </c>
    </row>
    <row r="164" spans="1:65" s="12" customFormat="1" ht="22.8" customHeight="1">
      <c r="B164" s="180"/>
      <c r="C164" s="181"/>
      <c r="D164" s="182" t="s">
        <v>73</v>
      </c>
      <c r="E164" s="194" t="s">
        <v>996</v>
      </c>
      <c r="F164" s="194" t="s">
        <v>997</v>
      </c>
      <c r="G164" s="181"/>
      <c r="H164" s="181"/>
      <c r="I164" s="184"/>
      <c r="J164" s="195">
        <f>BK164</f>
        <v>0</v>
      </c>
      <c r="K164" s="181"/>
      <c r="L164" s="186"/>
      <c r="M164" s="187"/>
      <c r="N164" s="188"/>
      <c r="O164" s="188"/>
      <c r="P164" s="189">
        <f>P165</f>
        <v>0</v>
      </c>
      <c r="Q164" s="188"/>
      <c r="R164" s="189">
        <f>R165</f>
        <v>0</v>
      </c>
      <c r="S164" s="188"/>
      <c r="T164" s="190">
        <f>T165</f>
        <v>0</v>
      </c>
      <c r="AR164" s="191" t="s">
        <v>82</v>
      </c>
      <c r="AT164" s="192" t="s">
        <v>73</v>
      </c>
      <c r="AU164" s="192" t="s">
        <v>82</v>
      </c>
      <c r="AY164" s="191" t="s">
        <v>141</v>
      </c>
      <c r="BK164" s="193">
        <f>BK165</f>
        <v>0</v>
      </c>
    </row>
    <row r="165" spans="1:65" s="2" customFormat="1" ht="44.25" customHeight="1">
      <c r="A165" s="35"/>
      <c r="B165" s="36"/>
      <c r="C165" s="196" t="s">
        <v>496</v>
      </c>
      <c r="D165" s="196" t="s">
        <v>144</v>
      </c>
      <c r="E165" s="197" t="s">
        <v>998</v>
      </c>
      <c r="F165" s="198" t="s">
        <v>999</v>
      </c>
      <c r="G165" s="199" t="s">
        <v>949</v>
      </c>
      <c r="H165" s="200">
        <v>1</v>
      </c>
      <c r="I165" s="201"/>
      <c r="J165" s="202">
        <f>ROUND(I165*H165,2)</f>
        <v>0</v>
      </c>
      <c r="K165" s="203"/>
      <c r="L165" s="40"/>
      <c r="M165" s="204" t="s">
        <v>1</v>
      </c>
      <c r="N165" s="205" t="s">
        <v>40</v>
      </c>
      <c r="O165" s="76"/>
      <c r="P165" s="206">
        <f>O165*H165</f>
        <v>0</v>
      </c>
      <c r="Q165" s="206">
        <v>0</v>
      </c>
      <c r="R165" s="206">
        <f>Q165*H165</f>
        <v>0</v>
      </c>
      <c r="S165" s="206">
        <v>0</v>
      </c>
      <c r="T165" s="20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8" t="s">
        <v>148</v>
      </c>
      <c r="AT165" s="208" t="s">
        <v>144</v>
      </c>
      <c r="AU165" s="208" t="s">
        <v>142</v>
      </c>
      <c r="AY165" s="18" t="s">
        <v>141</v>
      </c>
      <c r="BE165" s="209">
        <f>IF(N165="základná",J165,0)</f>
        <v>0</v>
      </c>
      <c r="BF165" s="209">
        <f>IF(N165="znížená",J165,0)</f>
        <v>0</v>
      </c>
      <c r="BG165" s="209">
        <f>IF(N165="zákl. prenesená",J165,0)</f>
        <v>0</v>
      </c>
      <c r="BH165" s="209">
        <f>IF(N165="zníž. prenesená",J165,0)</f>
        <v>0</v>
      </c>
      <c r="BI165" s="209">
        <f>IF(N165="nulová",J165,0)</f>
        <v>0</v>
      </c>
      <c r="BJ165" s="18" t="s">
        <v>142</v>
      </c>
      <c r="BK165" s="209">
        <f>ROUND(I165*H165,2)</f>
        <v>0</v>
      </c>
      <c r="BL165" s="18" t="s">
        <v>148</v>
      </c>
      <c r="BM165" s="208" t="s">
        <v>1000</v>
      </c>
    </row>
    <row r="166" spans="1:65" s="12" customFormat="1" ht="22.8" customHeight="1">
      <c r="B166" s="180"/>
      <c r="C166" s="181"/>
      <c r="D166" s="182" t="s">
        <v>73</v>
      </c>
      <c r="E166" s="194" t="s">
        <v>1001</v>
      </c>
      <c r="F166" s="194" t="s">
        <v>1002</v>
      </c>
      <c r="G166" s="181"/>
      <c r="H166" s="181"/>
      <c r="I166" s="184"/>
      <c r="J166" s="195">
        <f>BK166</f>
        <v>0</v>
      </c>
      <c r="K166" s="181"/>
      <c r="L166" s="186"/>
      <c r="M166" s="187"/>
      <c r="N166" s="188"/>
      <c r="O166" s="188"/>
      <c r="P166" s="189">
        <f>SUM(P167:P169)</f>
        <v>0</v>
      </c>
      <c r="Q166" s="188"/>
      <c r="R166" s="189">
        <f>SUM(R167:R169)</f>
        <v>0</v>
      </c>
      <c r="S166" s="188"/>
      <c r="T166" s="190">
        <f>SUM(T167:T169)</f>
        <v>0</v>
      </c>
      <c r="AR166" s="191" t="s">
        <v>82</v>
      </c>
      <c r="AT166" s="192" t="s">
        <v>73</v>
      </c>
      <c r="AU166" s="192" t="s">
        <v>82</v>
      </c>
      <c r="AY166" s="191" t="s">
        <v>141</v>
      </c>
      <c r="BK166" s="193">
        <f>SUM(BK167:BK169)</f>
        <v>0</v>
      </c>
    </row>
    <row r="167" spans="1:65" s="2" customFormat="1" ht="24.15" customHeight="1">
      <c r="A167" s="35"/>
      <c r="B167" s="36"/>
      <c r="C167" s="196" t="s">
        <v>501</v>
      </c>
      <c r="D167" s="196" t="s">
        <v>144</v>
      </c>
      <c r="E167" s="197" t="s">
        <v>1003</v>
      </c>
      <c r="F167" s="198" t="s">
        <v>1004</v>
      </c>
      <c r="G167" s="199" t="s">
        <v>213</v>
      </c>
      <c r="H167" s="200">
        <v>23</v>
      </c>
      <c r="I167" s="201"/>
      <c r="J167" s="202">
        <f>ROUND(I167*H167,2)</f>
        <v>0</v>
      </c>
      <c r="K167" s="203"/>
      <c r="L167" s="40"/>
      <c r="M167" s="204" t="s">
        <v>1</v>
      </c>
      <c r="N167" s="205" t="s">
        <v>40</v>
      </c>
      <c r="O167" s="76"/>
      <c r="P167" s="206">
        <f>O167*H167</f>
        <v>0</v>
      </c>
      <c r="Q167" s="206">
        <v>0</v>
      </c>
      <c r="R167" s="206">
        <f>Q167*H167</f>
        <v>0</v>
      </c>
      <c r="S167" s="206">
        <v>0</v>
      </c>
      <c r="T167" s="20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08" t="s">
        <v>148</v>
      </c>
      <c r="AT167" s="208" t="s">
        <v>144</v>
      </c>
      <c r="AU167" s="208" t="s">
        <v>142</v>
      </c>
      <c r="AY167" s="18" t="s">
        <v>141</v>
      </c>
      <c r="BE167" s="209">
        <f>IF(N167="základná",J167,0)</f>
        <v>0</v>
      </c>
      <c r="BF167" s="209">
        <f>IF(N167="znížená",J167,0)</f>
        <v>0</v>
      </c>
      <c r="BG167" s="209">
        <f>IF(N167="zákl. prenesená",J167,0)</f>
        <v>0</v>
      </c>
      <c r="BH167" s="209">
        <f>IF(N167="zníž. prenesená",J167,0)</f>
        <v>0</v>
      </c>
      <c r="BI167" s="209">
        <f>IF(N167="nulová",J167,0)</f>
        <v>0</v>
      </c>
      <c r="BJ167" s="18" t="s">
        <v>142</v>
      </c>
      <c r="BK167" s="209">
        <f>ROUND(I167*H167,2)</f>
        <v>0</v>
      </c>
      <c r="BL167" s="18" t="s">
        <v>148</v>
      </c>
      <c r="BM167" s="208" t="s">
        <v>1005</v>
      </c>
    </row>
    <row r="168" spans="1:65" s="2" customFormat="1" ht="16.5" customHeight="1">
      <c r="A168" s="35"/>
      <c r="B168" s="36"/>
      <c r="C168" s="196" t="s">
        <v>506</v>
      </c>
      <c r="D168" s="196" t="s">
        <v>144</v>
      </c>
      <c r="E168" s="197" t="s">
        <v>1006</v>
      </c>
      <c r="F168" s="198" t="s">
        <v>1007</v>
      </c>
      <c r="G168" s="199" t="s">
        <v>213</v>
      </c>
      <c r="H168" s="200">
        <v>38</v>
      </c>
      <c r="I168" s="201"/>
      <c r="J168" s="202">
        <f>ROUND(I168*H168,2)</f>
        <v>0</v>
      </c>
      <c r="K168" s="203"/>
      <c r="L168" s="40"/>
      <c r="M168" s="204" t="s">
        <v>1</v>
      </c>
      <c r="N168" s="205" t="s">
        <v>40</v>
      </c>
      <c r="O168" s="76"/>
      <c r="P168" s="206">
        <f>O168*H168</f>
        <v>0</v>
      </c>
      <c r="Q168" s="206">
        <v>0</v>
      </c>
      <c r="R168" s="206">
        <f>Q168*H168</f>
        <v>0</v>
      </c>
      <c r="S168" s="206">
        <v>0</v>
      </c>
      <c r="T168" s="20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08" t="s">
        <v>148</v>
      </c>
      <c r="AT168" s="208" t="s">
        <v>144</v>
      </c>
      <c r="AU168" s="208" t="s">
        <v>142</v>
      </c>
      <c r="AY168" s="18" t="s">
        <v>141</v>
      </c>
      <c r="BE168" s="209">
        <f>IF(N168="základná",J168,0)</f>
        <v>0</v>
      </c>
      <c r="BF168" s="209">
        <f>IF(N168="znížená",J168,0)</f>
        <v>0</v>
      </c>
      <c r="BG168" s="209">
        <f>IF(N168="zákl. prenesená",J168,0)</f>
        <v>0</v>
      </c>
      <c r="BH168" s="209">
        <f>IF(N168="zníž. prenesená",J168,0)</f>
        <v>0</v>
      </c>
      <c r="BI168" s="209">
        <f>IF(N168="nulová",J168,0)</f>
        <v>0</v>
      </c>
      <c r="BJ168" s="18" t="s">
        <v>142</v>
      </c>
      <c r="BK168" s="209">
        <f>ROUND(I168*H168,2)</f>
        <v>0</v>
      </c>
      <c r="BL168" s="18" t="s">
        <v>148</v>
      </c>
      <c r="BM168" s="208" t="s">
        <v>1008</v>
      </c>
    </row>
    <row r="169" spans="1:65" s="2" customFormat="1" ht="33" customHeight="1">
      <c r="A169" s="35"/>
      <c r="B169" s="36"/>
      <c r="C169" s="196" t="s">
        <v>510</v>
      </c>
      <c r="D169" s="196" t="s">
        <v>144</v>
      </c>
      <c r="E169" s="197" t="s">
        <v>1009</v>
      </c>
      <c r="F169" s="198" t="s">
        <v>1010</v>
      </c>
      <c r="G169" s="199" t="s">
        <v>406</v>
      </c>
      <c r="H169" s="200">
        <v>20</v>
      </c>
      <c r="I169" s="201"/>
      <c r="J169" s="202">
        <f>ROUND(I169*H169,2)</f>
        <v>0</v>
      </c>
      <c r="K169" s="203"/>
      <c r="L169" s="40"/>
      <c r="M169" s="204" t="s">
        <v>1</v>
      </c>
      <c r="N169" s="205" t="s">
        <v>40</v>
      </c>
      <c r="O169" s="76"/>
      <c r="P169" s="206">
        <f>O169*H169</f>
        <v>0</v>
      </c>
      <c r="Q169" s="206">
        <v>0</v>
      </c>
      <c r="R169" s="206">
        <f>Q169*H169</f>
        <v>0</v>
      </c>
      <c r="S169" s="206">
        <v>0</v>
      </c>
      <c r="T169" s="20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8" t="s">
        <v>148</v>
      </c>
      <c r="AT169" s="208" t="s">
        <v>144</v>
      </c>
      <c r="AU169" s="208" t="s">
        <v>142</v>
      </c>
      <c r="AY169" s="18" t="s">
        <v>141</v>
      </c>
      <c r="BE169" s="209">
        <f>IF(N169="základná",J169,0)</f>
        <v>0</v>
      </c>
      <c r="BF169" s="209">
        <f>IF(N169="znížená",J169,0)</f>
        <v>0</v>
      </c>
      <c r="BG169" s="209">
        <f>IF(N169="zákl. prenesená",J169,0)</f>
        <v>0</v>
      </c>
      <c r="BH169" s="209">
        <f>IF(N169="zníž. prenesená",J169,0)</f>
        <v>0</v>
      </c>
      <c r="BI169" s="209">
        <f>IF(N169="nulová",J169,0)</f>
        <v>0</v>
      </c>
      <c r="BJ169" s="18" t="s">
        <v>142</v>
      </c>
      <c r="BK169" s="209">
        <f>ROUND(I169*H169,2)</f>
        <v>0</v>
      </c>
      <c r="BL169" s="18" t="s">
        <v>148</v>
      </c>
      <c r="BM169" s="208" t="s">
        <v>1011</v>
      </c>
    </row>
    <row r="170" spans="1:65" s="12" customFormat="1" ht="22.8" customHeight="1">
      <c r="B170" s="180"/>
      <c r="C170" s="181"/>
      <c r="D170" s="182" t="s">
        <v>73</v>
      </c>
      <c r="E170" s="194" t="s">
        <v>1012</v>
      </c>
      <c r="F170" s="194" t="s">
        <v>1013</v>
      </c>
      <c r="G170" s="181"/>
      <c r="H170" s="181"/>
      <c r="I170" s="184"/>
      <c r="J170" s="195">
        <f>BK170</f>
        <v>0</v>
      </c>
      <c r="K170" s="181"/>
      <c r="L170" s="186"/>
      <c r="M170" s="187"/>
      <c r="N170" s="188"/>
      <c r="O170" s="188"/>
      <c r="P170" s="189">
        <f>SUM(P171:P185)</f>
        <v>0</v>
      </c>
      <c r="Q170" s="188"/>
      <c r="R170" s="189">
        <f>SUM(R171:R185)</f>
        <v>0</v>
      </c>
      <c r="S170" s="188"/>
      <c r="T170" s="190">
        <f>SUM(T171:T185)</f>
        <v>0</v>
      </c>
      <c r="AR170" s="191" t="s">
        <v>82</v>
      </c>
      <c r="AT170" s="192" t="s">
        <v>73</v>
      </c>
      <c r="AU170" s="192" t="s">
        <v>82</v>
      </c>
      <c r="AY170" s="191" t="s">
        <v>141</v>
      </c>
      <c r="BK170" s="193">
        <f>SUM(BK171:BK185)</f>
        <v>0</v>
      </c>
    </row>
    <row r="171" spans="1:65" s="2" customFormat="1" ht="16.5" customHeight="1">
      <c r="A171" s="35"/>
      <c r="B171" s="36"/>
      <c r="C171" s="196" t="s">
        <v>515</v>
      </c>
      <c r="D171" s="196" t="s">
        <v>144</v>
      </c>
      <c r="E171" s="197" t="s">
        <v>1014</v>
      </c>
      <c r="F171" s="198" t="s">
        <v>1015</v>
      </c>
      <c r="G171" s="199" t="s">
        <v>406</v>
      </c>
      <c r="H171" s="200">
        <v>8</v>
      </c>
      <c r="I171" s="201"/>
      <c r="J171" s="202">
        <f t="shared" ref="J171:J185" si="0">ROUND(I171*H171,2)</f>
        <v>0</v>
      </c>
      <c r="K171" s="203"/>
      <c r="L171" s="40"/>
      <c r="M171" s="204" t="s">
        <v>1</v>
      </c>
      <c r="N171" s="205" t="s">
        <v>40</v>
      </c>
      <c r="O171" s="76"/>
      <c r="P171" s="206">
        <f t="shared" ref="P171:P185" si="1">O171*H171</f>
        <v>0</v>
      </c>
      <c r="Q171" s="206">
        <v>0</v>
      </c>
      <c r="R171" s="206">
        <f t="shared" ref="R171:R185" si="2">Q171*H171</f>
        <v>0</v>
      </c>
      <c r="S171" s="206">
        <v>0</v>
      </c>
      <c r="T171" s="207">
        <f t="shared" ref="T171:T185" si="3"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08" t="s">
        <v>148</v>
      </c>
      <c r="AT171" s="208" t="s">
        <v>144</v>
      </c>
      <c r="AU171" s="208" t="s">
        <v>142</v>
      </c>
      <c r="AY171" s="18" t="s">
        <v>141</v>
      </c>
      <c r="BE171" s="209">
        <f t="shared" ref="BE171:BE185" si="4">IF(N171="základná",J171,0)</f>
        <v>0</v>
      </c>
      <c r="BF171" s="209">
        <f t="shared" ref="BF171:BF185" si="5">IF(N171="znížená",J171,0)</f>
        <v>0</v>
      </c>
      <c r="BG171" s="209">
        <f t="shared" ref="BG171:BG185" si="6">IF(N171="zákl. prenesená",J171,0)</f>
        <v>0</v>
      </c>
      <c r="BH171" s="209">
        <f t="shared" ref="BH171:BH185" si="7">IF(N171="zníž. prenesená",J171,0)</f>
        <v>0</v>
      </c>
      <c r="BI171" s="209">
        <f t="shared" ref="BI171:BI185" si="8">IF(N171="nulová",J171,0)</f>
        <v>0</v>
      </c>
      <c r="BJ171" s="18" t="s">
        <v>142</v>
      </c>
      <c r="BK171" s="209">
        <f t="shared" ref="BK171:BK185" si="9">ROUND(I171*H171,2)</f>
        <v>0</v>
      </c>
      <c r="BL171" s="18" t="s">
        <v>148</v>
      </c>
      <c r="BM171" s="208" t="s">
        <v>1016</v>
      </c>
    </row>
    <row r="172" spans="1:65" s="2" customFormat="1" ht="16.5" customHeight="1">
      <c r="A172" s="35"/>
      <c r="B172" s="36"/>
      <c r="C172" s="196" t="s">
        <v>771</v>
      </c>
      <c r="D172" s="196" t="s">
        <v>144</v>
      </c>
      <c r="E172" s="197" t="s">
        <v>1017</v>
      </c>
      <c r="F172" s="198" t="s">
        <v>1018</v>
      </c>
      <c r="G172" s="199" t="s">
        <v>406</v>
      </c>
      <c r="H172" s="200">
        <v>8</v>
      </c>
      <c r="I172" s="201"/>
      <c r="J172" s="202">
        <f t="shared" si="0"/>
        <v>0</v>
      </c>
      <c r="K172" s="203"/>
      <c r="L172" s="40"/>
      <c r="M172" s="204" t="s">
        <v>1</v>
      </c>
      <c r="N172" s="205" t="s">
        <v>40</v>
      </c>
      <c r="O172" s="76"/>
      <c r="P172" s="206">
        <f t="shared" si="1"/>
        <v>0</v>
      </c>
      <c r="Q172" s="206">
        <v>0</v>
      </c>
      <c r="R172" s="206">
        <f t="shared" si="2"/>
        <v>0</v>
      </c>
      <c r="S172" s="206">
        <v>0</v>
      </c>
      <c r="T172" s="207">
        <f t="shared" si="3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08" t="s">
        <v>148</v>
      </c>
      <c r="AT172" s="208" t="s">
        <v>144</v>
      </c>
      <c r="AU172" s="208" t="s">
        <v>142</v>
      </c>
      <c r="AY172" s="18" t="s">
        <v>141</v>
      </c>
      <c r="BE172" s="209">
        <f t="shared" si="4"/>
        <v>0</v>
      </c>
      <c r="BF172" s="209">
        <f t="shared" si="5"/>
        <v>0</v>
      </c>
      <c r="BG172" s="209">
        <f t="shared" si="6"/>
        <v>0</v>
      </c>
      <c r="BH172" s="209">
        <f t="shared" si="7"/>
        <v>0</v>
      </c>
      <c r="BI172" s="209">
        <f t="shared" si="8"/>
        <v>0</v>
      </c>
      <c r="BJ172" s="18" t="s">
        <v>142</v>
      </c>
      <c r="BK172" s="209">
        <f t="shared" si="9"/>
        <v>0</v>
      </c>
      <c r="BL172" s="18" t="s">
        <v>148</v>
      </c>
      <c r="BM172" s="208" t="s">
        <v>1019</v>
      </c>
    </row>
    <row r="173" spans="1:65" s="2" customFormat="1" ht="21.75" customHeight="1">
      <c r="A173" s="35"/>
      <c r="B173" s="36"/>
      <c r="C173" s="196" t="s">
        <v>775</v>
      </c>
      <c r="D173" s="196" t="s">
        <v>144</v>
      </c>
      <c r="E173" s="197" t="s">
        <v>1020</v>
      </c>
      <c r="F173" s="198" t="s">
        <v>1021</v>
      </c>
      <c r="G173" s="199" t="s">
        <v>406</v>
      </c>
      <c r="H173" s="200">
        <v>6</v>
      </c>
      <c r="I173" s="201"/>
      <c r="J173" s="202">
        <f t="shared" si="0"/>
        <v>0</v>
      </c>
      <c r="K173" s="203"/>
      <c r="L173" s="40"/>
      <c r="M173" s="204" t="s">
        <v>1</v>
      </c>
      <c r="N173" s="205" t="s">
        <v>40</v>
      </c>
      <c r="O173" s="76"/>
      <c r="P173" s="206">
        <f t="shared" si="1"/>
        <v>0</v>
      </c>
      <c r="Q173" s="206">
        <v>0</v>
      </c>
      <c r="R173" s="206">
        <f t="shared" si="2"/>
        <v>0</v>
      </c>
      <c r="S173" s="206">
        <v>0</v>
      </c>
      <c r="T173" s="207">
        <f t="shared" si="3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08" t="s">
        <v>148</v>
      </c>
      <c r="AT173" s="208" t="s">
        <v>144</v>
      </c>
      <c r="AU173" s="208" t="s">
        <v>142</v>
      </c>
      <c r="AY173" s="18" t="s">
        <v>141</v>
      </c>
      <c r="BE173" s="209">
        <f t="shared" si="4"/>
        <v>0</v>
      </c>
      <c r="BF173" s="209">
        <f t="shared" si="5"/>
        <v>0</v>
      </c>
      <c r="BG173" s="209">
        <f t="shared" si="6"/>
        <v>0</v>
      </c>
      <c r="BH173" s="209">
        <f t="shared" si="7"/>
        <v>0</v>
      </c>
      <c r="BI173" s="209">
        <f t="shared" si="8"/>
        <v>0</v>
      </c>
      <c r="BJ173" s="18" t="s">
        <v>142</v>
      </c>
      <c r="BK173" s="209">
        <f t="shared" si="9"/>
        <v>0</v>
      </c>
      <c r="BL173" s="18" t="s">
        <v>148</v>
      </c>
      <c r="BM173" s="208" t="s">
        <v>1022</v>
      </c>
    </row>
    <row r="174" spans="1:65" s="2" customFormat="1" ht="16.5" customHeight="1">
      <c r="A174" s="35"/>
      <c r="B174" s="36"/>
      <c r="C174" s="196" t="s">
        <v>779</v>
      </c>
      <c r="D174" s="196" t="s">
        <v>144</v>
      </c>
      <c r="E174" s="197" t="s">
        <v>1023</v>
      </c>
      <c r="F174" s="198" t="s">
        <v>1024</v>
      </c>
      <c r="G174" s="199" t="s">
        <v>154</v>
      </c>
      <c r="H174" s="200">
        <v>15</v>
      </c>
      <c r="I174" s="201"/>
      <c r="J174" s="202">
        <f t="shared" si="0"/>
        <v>0</v>
      </c>
      <c r="K174" s="203"/>
      <c r="L174" s="40"/>
      <c r="M174" s="204" t="s">
        <v>1</v>
      </c>
      <c r="N174" s="205" t="s">
        <v>40</v>
      </c>
      <c r="O174" s="76"/>
      <c r="P174" s="206">
        <f t="shared" si="1"/>
        <v>0</v>
      </c>
      <c r="Q174" s="206">
        <v>0</v>
      </c>
      <c r="R174" s="206">
        <f t="shared" si="2"/>
        <v>0</v>
      </c>
      <c r="S174" s="206">
        <v>0</v>
      </c>
      <c r="T174" s="207">
        <f t="shared" si="3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8" t="s">
        <v>148</v>
      </c>
      <c r="AT174" s="208" t="s">
        <v>144</v>
      </c>
      <c r="AU174" s="208" t="s">
        <v>142</v>
      </c>
      <c r="AY174" s="18" t="s">
        <v>141</v>
      </c>
      <c r="BE174" s="209">
        <f t="shared" si="4"/>
        <v>0</v>
      </c>
      <c r="BF174" s="209">
        <f t="shared" si="5"/>
        <v>0</v>
      </c>
      <c r="BG174" s="209">
        <f t="shared" si="6"/>
        <v>0</v>
      </c>
      <c r="BH174" s="209">
        <f t="shared" si="7"/>
        <v>0</v>
      </c>
      <c r="BI174" s="209">
        <f t="shared" si="8"/>
        <v>0</v>
      </c>
      <c r="BJ174" s="18" t="s">
        <v>142</v>
      </c>
      <c r="BK174" s="209">
        <f t="shared" si="9"/>
        <v>0</v>
      </c>
      <c r="BL174" s="18" t="s">
        <v>148</v>
      </c>
      <c r="BM174" s="208" t="s">
        <v>1025</v>
      </c>
    </row>
    <row r="175" spans="1:65" s="2" customFormat="1" ht="16.5" customHeight="1">
      <c r="A175" s="35"/>
      <c r="B175" s="36"/>
      <c r="C175" s="196" t="s">
        <v>293</v>
      </c>
      <c r="D175" s="196" t="s">
        <v>144</v>
      </c>
      <c r="E175" s="197" t="s">
        <v>1026</v>
      </c>
      <c r="F175" s="198" t="s">
        <v>1027</v>
      </c>
      <c r="G175" s="199" t="s">
        <v>154</v>
      </c>
      <c r="H175" s="200">
        <v>21</v>
      </c>
      <c r="I175" s="201"/>
      <c r="J175" s="202">
        <f t="shared" si="0"/>
        <v>0</v>
      </c>
      <c r="K175" s="203"/>
      <c r="L175" s="40"/>
      <c r="M175" s="204" t="s">
        <v>1</v>
      </c>
      <c r="N175" s="205" t="s">
        <v>40</v>
      </c>
      <c r="O175" s="76"/>
      <c r="P175" s="206">
        <f t="shared" si="1"/>
        <v>0</v>
      </c>
      <c r="Q175" s="206">
        <v>0</v>
      </c>
      <c r="R175" s="206">
        <f t="shared" si="2"/>
        <v>0</v>
      </c>
      <c r="S175" s="206">
        <v>0</v>
      </c>
      <c r="T175" s="207">
        <f t="shared" si="3"/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8" t="s">
        <v>148</v>
      </c>
      <c r="AT175" s="208" t="s">
        <v>144</v>
      </c>
      <c r="AU175" s="208" t="s">
        <v>142</v>
      </c>
      <c r="AY175" s="18" t="s">
        <v>141</v>
      </c>
      <c r="BE175" s="209">
        <f t="shared" si="4"/>
        <v>0</v>
      </c>
      <c r="BF175" s="209">
        <f t="shared" si="5"/>
        <v>0</v>
      </c>
      <c r="BG175" s="209">
        <f t="shared" si="6"/>
        <v>0</v>
      </c>
      <c r="BH175" s="209">
        <f t="shared" si="7"/>
        <v>0</v>
      </c>
      <c r="BI175" s="209">
        <f t="shared" si="8"/>
        <v>0</v>
      </c>
      <c r="BJ175" s="18" t="s">
        <v>142</v>
      </c>
      <c r="BK175" s="209">
        <f t="shared" si="9"/>
        <v>0</v>
      </c>
      <c r="BL175" s="18" t="s">
        <v>148</v>
      </c>
      <c r="BM175" s="208" t="s">
        <v>1028</v>
      </c>
    </row>
    <row r="176" spans="1:65" s="2" customFormat="1" ht="21.75" customHeight="1">
      <c r="A176" s="35"/>
      <c r="B176" s="36"/>
      <c r="C176" s="196" t="s">
        <v>786</v>
      </c>
      <c r="D176" s="196" t="s">
        <v>144</v>
      </c>
      <c r="E176" s="197" t="s">
        <v>1029</v>
      </c>
      <c r="F176" s="198" t="s">
        <v>1030</v>
      </c>
      <c r="G176" s="199" t="s">
        <v>406</v>
      </c>
      <c r="H176" s="200">
        <v>1</v>
      </c>
      <c r="I176" s="201"/>
      <c r="J176" s="202">
        <f t="shared" si="0"/>
        <v>0</v>
      </c>
      <c r="K176" s="203"/>
      <c r="L176" s="40"/>
      <c r="M176" s="204" t="s">
        <v>1</v>
      </c>
      <c r="N176" s="205" t="s">
        <v>40</v>
      </c>
      <c r="O176" s="76"/>
      <c r="P176" s="206">
        <f t="shared" si="1"/>
        <v>0</v>
      </c>
      <c r="Q176" s="206">
        <v>0</v>
      </c>
      <c r="R176" s="206">
        <f t="shared" si="2"/>
        <v>0</v>
      </c>
      <c r="S176" s="206">
        <v>0</v>
      </c>
      <c r="T176" s="207">
        <f t="shared" si="3"/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08" t="s">
        <v>148</v>
      </c>
      <c r="AT176" s="208" t="s">
        <v>144</v>
      </c>
      <c r="AU176" s="208" t="s">
        <v>142</v>
      </c>
      <c r="AY176" s="18" t="s">
        <v>141</v>
      </c>
      <c r="BE176" s="209">
        <f t="shared" si="4"/>
        <v>0</v>
      </c>
      <c r="BF176" s="209">
        <f t="shared" si="5"/>
        <v>0</v>
      </c>
      <c r="BG176" s="209">
        <f t="shared" si="6"/>
        <v>0</v>
      </c>
      <c r="BH176" s="209">
        <f t="shared" si="7"/>
        <v>0</v>
      </c>
      <c r="BI176" s="209">
        <f t="shared" si="8"/>
        <v>0</v>
      </c>
      <c r="BJ176" s="18" t="s">
        <v>142</v>
      </c>
      <c r="BK176" s="209">
        <f t="shared" si="9"/>
        <v>0</v>
      </c>
      <c r="BL176" s="18" t="s">
        <v>148</v>
      </c>
      <c r="BM176" s="208" t="s">
        <v>1031</v>
      </c>
    </row>
    <row r="177" spans="1:65" s="2" customFormat="1" ht="16.5" customHeight="1">
      <c r="A177" s="35"/>
      <c r="B177" s="36"/>
      <c r="C177" s="196" t="s">
        <v>790</v>
      </c>
      <c r="D177" s="196" t="s">
        <v>144</v>
      </c>
      <c r="E177" s="197" t="s">
        <v>1032</v>
      </c>
      <c r="F177" s="198" t="s">
        <v>1033</v>
      </c>
      <c r="G177" s="199" t="s">
        <v>406</v>
      </c>
      <c r="H177" s="200">
        <v>8</v>
      </c>
      <c r="I177" s="201"/>
      <c r="J177" s="202">
        <f t="shared" si="0"/>
        <v>0</v>
      </c>
      <c r="K177" s="203"/>
      <c r="L177" s="40"/>
      <c r="M177" s="204" t="s">
        <v>1</v>
      </c>
      <c r="N177" s="205" t="s">
        <v>40</v>
      </c>
      <c r="O177" s="76"/>
      <c r="P177" s="206">
        <f t="shared" si="1"/>
        <v>0</v>
      </c>
      <c r="Q177" s="206">
        <v>0</v>
      </c>
      <c r="R177" s="206">
        <f t="shared" si="2"/>
        <v>0</v>
      </c>
      <c r="S177" s="206">
        <v>0</v>
      </c>
      <c r="T177" s="207">
        <f t="shared" si="3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08" t="s">
        <v>148</v>
      </c>
      <c r="AT177" s="208" t="s">
        <v>144</v>
      </c>
      <c r="AU177" s="208" t="s">
        <v>142</v>
      </c>
      <c r="AY177" s="18" t="s">
        <v>141</v>
      </c>
      <c r="BE177" s="209">
        <f t="shared" si="4"/>
        <v>0</v>
      </c>
      <c r="BF177" s="209">
        <f t="shared" si="5"/>
        <v>0</v>
      </c>
      <c r="BG177" s="209">
        <f t="shared" si="6"/>
        <v>0</v>
      </c>
      <c r="BH177" s="209">
        <f t="shared" si="7"/>
        <v>0</v>
      </c>
      <c r="BI177" s="209">
        <f t="shared" si="8"/>
        <v>0</v>
      </c>
      <c r="BJ177" s="18" t="s">
        <v>142</v>
      </c>
      <c r="BK177" s="209">
        <f t="shared" si="9"/>
        <v>0</v>
      </c>
      <c r="BL177" s="18" t="s">
        <v>148</v>
      </c>
      <c r="BM177" s="208" t="s">
        <v>1034</v>
      </c>
    </row>
    <row r="178" spans="1:65" s="2" customFormat="1" ht="16.5" customHeight="1">
      <c r="A178" s="35"/>
      <c r="B178" s="36"/>
      <c r="C178" s="196" t="s">
        <v>794</v>
      </c>
      <c r="D178" s="196" t="s">
        <v>144</v>
      </c>
      <c r="E178" s="197" t="s">
        <v>1035</v>
      </c>
      <c r="F178" s="198" t="s">
        <v>1036</v>
      </c>
      <c r="G178" s="199" t="s">
        <v>406</v>
      </c>
      <c r="H178" s="200">
        <v>8</v>
      </c>
      <c r="I178" s="201"/>
      <c r="J178" s="202">
        <f t="shared" si="0"/>
        <v>0</v>
      </c>
      <c r="K178" s="203"/>
      <c r="L178" s="40"/>
      <c r="M178" s="204" t="s">
        <v>1</v>
      </c>
      <c r="N178" s="205" t="s">
        <v>40</v>
      </c>
      <c r="O178" s="76"/>
      <c r="P178" s="206">
        <f t="shared" si="1"/>
        <v>0</v>
      </c>
      <c r="Q178" s="206">
        <v>0</v>
      </c>
      <c r="R178" s="206">
        <f t="shared" si="2"/>
        <v>0</v>
      </c>
      <c r="S178" s="206">
        <v>0</v>
      </c>
      <c r="T178" s="207">
        <f t="shared" si="3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08" t="s">
        <v>148</v>
      </c>
      <c r="AT178" s="208" t="s">
        <v>144</v>
      </c>
      <c r="AU178" s="208" t="s">
        <v>142</v>
      </c>
      <c r="AY178" s="18" t="s">
        <v>141</v>
      </c>
      <c r="BE178" s="209">
        <f t="shared" si="4"/>
        <v>0</v>
      </c>
      <c r="BF178" s="209">
        <f t="shared" si="5"/>
        <v>0</v>
      </c>
      <c r="BG178" s="209">
        <f t="shared" si="6"/>
        <v>0</v>
      </c>
      <c r="BH178" s="209">
        <f t="shared" si="7"/>
        <v>0</v>
      </c>
      <c r="BI178" s="209">
        <f t="shared" si="8"/>
        <v>0</v>
      </c>
      <c r="BJ178" s="18" t="s">
        <v>142</v>
      </c>
      <c r="BK178" s="209">
        <f t="shared" si="9"/>
        <v>0</v>
      </c>
      <c r="BL178" s="18" t="s">
        <v>148</v>
      </c>
      <c r="BM178" s="208" t="s">
        <v>1037</v>
      </c>
    </row>
    <row r="179" spans="1:65" s="2" customFormat="1" ht="16.5" customHeight="1">
      <c r="A179" s="35"/>
      <c r="B179" s="36"/>
      <c r="C179" s="196" t="s">
        <v>798</v>
      </c>
      <c r="D179" s="196" t="s">
        <v>144</v>
      </c>
      <c r="E179" s="197" t="s">
        <v>1038</v>
      </c>
      <c r="F179" s="198" t="s">
        <v>1039</v>
      </c>
      <c r="G179" s="199" t="s">
        <v>406</v>
      </c>
      <c r="H179" s="200">
        <v>8</v>
      </c>
      <c r="I179" s="201"/>
      <c r="J179" s="202">
        <f t="shared" si="0"/>
        <v>0</v>
      </c>
      <c r="K179" s="203"/>
      <c r="L179" s="40"/>
      <c r="M179" s="204" t="s">
        <v>1</v>
      </c>
      <c r="N179" s="205" t="s">
        <v>40</v>
      </c>
      <c r="O179" s="76"/>
      <c r="P179" s="206">
        <f t="shared" si="1"/>
        <v>0</v>
      </c>
      <c r="Q179" s="206">
        <v>0</v>
      </c>
      <c r="R179" s="206">
        <f t="shared" si="2"/>
        <v>0</v>
      </c>
      <c r="S179" s="206">
        <v>0</v>
      </c>
      <c r="T179" s="207">
        <f t="shared" si="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08" t="s">
        <v>148</v>
      </c>
      <c r="AT179" s="208" t="s">
        <v>144</v>
      </c>
      <c r="AU179" s="208" t="s">
        <v>142</v>
      </c>
      <c r="AY179" s="18" t="s">
        <v>141</v>
      </c>
      <c r="BE179" s="209">
        <f t="shared" si="4"/>
        <v>0</v>
      </c>
      <c r="BF179" s="209">
        <f t="shared" si="5"/>
        <v>0</v>
      </c>
      <c r="BG179" s="209">
        <f t="shared" si="6"/>
        <v>0</v>
      </c>
      <c r="BH179" s="209">
        <f t="shared" si="7"/>
        <v>0</v>
      </c>
      <c r="BI179" s="209">
        <f t="shared" si="8"/>
        <v>0</v>
      </c>
      <c r="BJ179" s="18" t="s">
        <v>142</v>
      </c>
      <c r="BK179" s="209">
        <f t="shared" si="9"/>
        <v>0</v>
      </c>
      <c r="BL179" s="18" t="s">
        <v>148</v>
      </c>
      <c r="BM179" s="208" t="s">
        <v>1040</v>
      </c>
    </row>
    <row r="180" spans="1:65" s="2" customFormat="1" ht="16.5" customHeight="1">
      <c r="A180" s="35"/>
      <c r="B180" s="36"/>
      <c r="C180" s="196" t="s">
        <v>803</v>
      </c>
      <c r="D180" s="196" t="s">
        <v>144</v>
      </c>
      <c r="E180" s="197" t="s">
        <v>1041</v>
      </c>
      <c r="F180" s="198" t="s">
        <v>1042</v>
      </c>
      <c r="G180" s="199" t="s">
        <v>406</v>
      </c>
      <c r="H180" s="200">
        <v>6</v>
      </c>
      <c r="I180" s="201"/>
      <c r="J180" s="202">
        <f t="shared" si="0"/>
        <v>0</v>
      </c>
      <c r="K180" s="203"/>
      <c r="L180" s="40"/>
      <c r="M180" s="204" t="s">
        <v>1</v>
      </c>
      <c r="N180" s="205" t="s">
        <v>40</v>
      </c>
      <c r="O180" s="76"/>
      <c r="P180" s="206">
        <f t="shared" si="1"/>
        <v>0</v>
      </c>
      <c r="Q180" s="206">
        <v>0</v>
      </c>
      <c r="R180" s="206">
        <f t="shared" si="2"/>
        <v>0</v>
      </c>
      <c r="S180" s="206">
        <v>0</v>
      </c>
      <c r="T180" s="207">
        <f t="shared" si="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08" t="s">
        <v>148</v>
      </c>
      <c r="AT180" s="208" t="s">
        <v>144</v>
      </c>
      <c r="AU180" s="208" t="s">
        <v>142</v>
      </c>
      <c r="AY180" s="18" t="s">
        <v>141</v>
      </c>
      <c r="BE180" s="209">
        <f t="shared" si="4"/>
        <v>0</v>
      </c>
      <c r="BF180" s="209">
        <f t="shared" si="5"/>
        <v>0</v>
      </c>
      <c r="BG180" s="209">
        <f t="shared" si="6"/>
        <v>0</v>
      </c>
      <c r="BH180" s="209">
        <f t="shared" si="7"/>
        <v>0</v>
      </c>
      <c r="BI180" s="209">
        <f t="shared" si="8"/>
        <v>0</v>
      </c>
      <c r="BJ180" s="18" t="s">
        <v>142</v>
      </c>
      <c r="BK180" s="209">
        <f t="shared" si="9"/>
        <v>0</v>
      </c>
      <c r="BL180" s="18" t="s">
        <v>148</v>
      </c>
      <c r="BM180" s="208" t="s">
        <v>1043</v>
      </c>
    </row>
    <row r="181" spans="1:65" s="2" customFormat="1" ht="16.5" customHeight="1">
      <c r="A181" s="35"/>
      <c r="B181" s="36"/>
      <c r="C181" s="196" t="s">
        <v>812</v>
      </c>
      <c r="D181" s="196" t="s">
        <v>144</v>
      </c>
      <c r="E181" s="197" t="s">
        <v>1044</v>
      </c>
      <c r="F181" s="198" t="s">
        <v>1045</v>
      </c>
      <c r="G181" s="199" t="s">
        <v>406</v>
      </c>
      <c r="H181" s="200">
        <v>6</v>
      </c>
      <c r="I181" s="201"/>
      <c r="J181" s="202">
        <f t="shared" si="0"/>
        <v>0</v>
      </c>
      <c r="K181" s="203"/>
      <c r="L181" s="40"/>
      <c r="M181" s="204" t="s">
        <v>1</v>
      </c>
      <c r="N181" s="205" t="s">
        <v>40</v>
      </c>
      <c r="O181" s="76"/>
      <c r="P181" s="206">
        <f t="shared" si="1"/>
        <v>0</v>
      </c>
      <c r="Q181" s="206">
        <v>0</v>
      </c>
      <c r="R181" s="206">
        <f t="shared" si="2"/>
        <v>0</v>
      </c>
      <c r="S181" s="206">
        <v>0</v>
      </c>
      <c r="T181" s="207">
        <f t="shared" si="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08" t="s">
        <v>148</v>
      </c>
      <c r="AT181" s="208" t="s">
        <v>144</v>
      </c>
      <c r="AU181" s="208" t="s">
        <v>142</v>
      </c>
      <c r="AY181" s="18" t="s">
        <v>141</v>
      </c>
      <c r="BE181" s="209">
        <f t="shared" si="4"/>
        <v>0</v>
      </c>
      <c r="BF181" s="209">
        <f t="shared" si="5"/>
        <v>0</v>
      </c>
      <c r="BG181" s="209">
        <f t="shared" si="6"/>
        <v>0</v>
      </c>
      <c r="BH181" s="209">
        <f t="shared" si="7"/>
        <v>0</v>
      </c>
      <c r="BI181" s="209">
        <f t="shared" si="8"/>
        <v>0</v>
      </c>
      <c r="BJ181" s="18" t="s">
        <v>142</v>
      </c>
      <c r="BK181" s="209">
        <f t="shared" si="9"/>
        <v>0</v>
      </c>
      <c r="BL181" s="18" t="s">
        <v>148</v>
      </c>
      <c r="BM181" s="208" t="s">
        <v>1046</v>
      </c>
    </row>
    <row r="182" spans="1:65" s="2" customFormat="1" ht="16.5" customHeight="1">
      <c r="A182" s="35"/>
      <c r="B182" s="36"/>
      <c r="C182" s="196" t="s">
        <v>817</v>
      </c>
      <c r="D182" s="196" t="s">
        <v>144</v>
      </c>
      <c r="E182" s="197" t="s">
        <v>1047</v>
      </c>
      <c r="F182" s="198" t="s">
        <v>1048</v>
      </c>
      <c r="G182" s="199" t="s">
        <v>406</v>
      </c>
      <c r="H182" s="200">
        <v>2</v>
      </c>
      <c r="I182" s="201"/>
      <c r="J182" s="202">
        <f t="shared" si="0"/>
        <v>0</v>
      </c>
      <c r="K182" s="203"/>
      <c r="L182" s="40"/>
      <c r="M182" s="204" t="s">
        <v>1</v>
      </c>
      <c r="N182" s="205" t="s">
        <v>40</v>
      </c>
      <c r="O182" s="76"/>
      <c r="P182" s="206">
        <f t="shared" si="1"/>
        <v>0</v>
      </c>
      <c r="Q182" s="206">
        <v>0</v>
      </c>
      <c r="R182" s="206">
        <f t="shared" si="2"/>
        <v>0</v>
      </c>
      <c r="S182" s="206">
        <v>0</v>
      </c>
      <c r="T182" s="207">
        <f t="shared" si="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08" t="s">
        <v>148</v>
      </c>
      <c r="AT182" s="208" t="s">
        <v>144</v>
      </c>
      <c r="AU182" s="208" t="s">
        <v>142</v>
      </c>
      <c r="AY182" s="18" t="s">
        <v>141</v>
      </c>
      <c r="BE182" s="209">
        <f t="shared" si="4"/>
        <v>0</v>
      </c>
      <c r="BF182" s="209">
        <f t="shared" si="5"/>
        <v>0</v>
      </c>
      <c r="BG182" s="209">
        <f t="shared" si="6"/>
        <v>0</v>
      </c>
      <c r="BH182" s="209">
        <f t="shared" si="7"/>
        <v>0</v>
      </c>
      <c r="BI182" s="209">
        <f t="shared" si="8"/>
        <v>0</v>
      </c>
      <c r="BJ182" s="18" t="s">
        <v>142</v>
      </c>
      <c r="BK182" s="209">
        <f t="shared" si="9"/>
        <v>0</v>
      </c>
      <c r="BL182" s="18" t="s">
        <v>148</v>
      </c>
      <c r="BM182" s="208" t="s">
        <v>1049</v>
      </c>
    </row>
    <row r="183" spans="1:65" s="2" customFormat="1" ht="16.5" customHeight="1">
      <c r="A183" s="35"/>
      <c r="B183" s="36"/>
      <c r="C183" s="196" t="s">
        <v>823</v>
      </c>
      <c r="D183" s="196" t="s">
        <v>144</v>
      </c>
      <c r="E183" s="197" t="s">
        <v>1050</v>
      </c>
      <c r="F183" s="198" t="s">
        <v>1051</v>
      </c>
      <c r="G183" s="199" t="s">
        <v>406</v>
      </c>
      <c r="H183" s="200">
        <v>2</v>
      </c>
      <c r="I183" s="201"/>
      <c r="J183" s="202">
        <f t="shared" si="0"/>
        <v>0</v>
      </c>
      <c r="K183" s="203"/>
      <c r="L183" s="40"/>
      <c r="M183" s="204" t="s">
        <v>1</v>
      </c>
      <c r="N183" s="205" t="s">
        <v>40</v>
      </c>
      <c r="O183" s="76"/>
      <c r="P183" s="206">
        <f t="shared" si="1"/>
        <v>0</v>
      </c>
      <c r="Q183" s="206">
        <v>0</v>
      </c>
      <c r="R183" s="206">
        <f t="shared" si="2"/>
        <v>0</v>
      </c>
      <c r="S183" s="206">
        <v>0</v>
      </c>
      <c r="T183" s="207">
        <f t="shared" si="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08" t="s">
        <v>148</v>
      </c>
      <c r="AT183" s="208" t="s">
        <v>144</v>
      </c>
      <c r="AU183" s="208" t="s">
        <v>142</v>
      </c>
      <c r="AY183" s="18" t="s">
        <v>141</v>
      </c>
      <c r="BE183" s="209">
        <f t="shared" si="4"/>
        <v>0</v>
      </c>
      <c r="BF183" s="209">
        <f t="shared" si="5"/>
        <v>0</v>
      </c>
      <c r="BG183" s="209">
        <f t="shared" si="6"/>
        <v>0</v>
      </c>
      <c r="BH183" s="209">
        <f t="shared" si="7"/>
        <v>0</v>
      </c>
      <c r="BI183" s="209">
        <f t="shared" si="8"/>
        <v>0</v>
      </c>
      <c r="BJ183" s="18" t="s">
        <v>142</v>
      </c>
      <c r="BK183" s="209">
        <f t="shared" si="9"/>
        <v>0</v>
      </c>
      <c r="BL183" s="18" t="s">
        <v>148</v>
      </c>
      <c r="BM183" s="208" t="s">
        <v>1052</v>
      </c>
    </row>
    <row r="184" spans="1:65" s="2" customFormat="1" ht="16.5" customHeight="1">
      <c r="A184" s="35"/>
      <c r="B184" s="36"/>
      <c r="C184" s="196" t="s">
        <v>827</v>
      </c>
      <c r="D184" s="196" t="s">
        <v>144</v>
      </c>
      <c r="E184" s="197" t="s">
        <v>1053</v>
      </c>
      <c r="F184" s="198" t="s">
        <v>1054</v>
      </c>
      <c r="G184" s="199" t="s">
        <v>1055</v>
      </c>
      <c r="H184" s="200">
        <v>24</v>
      </c>
      <c r="I184" s="201"/>
      <c r="J184" s="202">
        <f t="shared" si="0"/>
        <v>0</v>
      </c>
      <c r="K184" s="203"/>
      <c r="L184" s="40"/>
      <c r="M184" s="204" t="s">
        <v>1</v>
      </c>
      <c r="N184" s="205" t="s">
        <v>40</v>
      </c>
      <c r="O184" s="76"/>
      <c r="P184" s="206">
        <f t="shared" si="1"/>
        <v>0</v>
      </c>
      <c r="Q184" s="206">
        <v>0</v>
      </c>
      <c r="R184" s="206">
        <f t="shared" si="2"/>
        <v>0</v>
      </c>
      <c r="S184" s="206">
        <v>0</v>
      </c>
      <c r="T184" s="207">
        <f t="shared" si="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08" t="s">
        <v>148</v>
      </c>
      <c r="AT184" s="208" t="s">
        <v>144</v>
      </c>
      <c r="AU184" s="208" t="s">
        <v>142</v>
      </c>
      <c r="AY184" s="18" t="s">
        <v>141</v>
      </c>
      <c r="BE184" s="209">
        <f t="shared" si="4"/>
        <v>0</v>
      </c>
      <c r="BF184" s="209">
        <f t="shared" si="5"/>
        <v>0</v>
      </c>
      <c r="BG184" s="209">
        <f t="shared" si="6"/>
        <v>0</v>
      </c>
      <c r="BH184" s="209">
        <f t="shared" si="7"/>
        <v>0</v>
      </c>
      <c r="BI184" s="209">
        <f t="shared" si="8"/>
        <v>0</v>
      </c>
      <c r="BJ184" s="18" t="s">
        <v>142</v>
      </c>
      <c r="BK184" s="209">
        <f t="shared" si="9"/>
        <v>0</v>
      </c>
      <c r="BL184" s="18" t="s">
        <v>148</v>
      </c>
      <c r="BM184" s="208" t="s">
        <v>1056</v>
      </c>
    </row>
    <row r="185" spans="1:65" s="2" customFormat="1" ht="16.5" customHeight="1">
      <c r="A185" s="35"/>
      <c r="B185" s="36"/>
      <c r="C185" s="196" t="s">
        <v>832</v>
      </c>
      <c r="D185" s="196" t="s">
        <v>144</v>
      </c>
      <c r="E185" s="197" t="s">
        <v>1057</v>
      </c>
      <c r="F185" s="198" t="s">
        <v>1058</v>
      </c>
      <c r="G185" s="199" t="s">
        <v>1055</v>
      </c>
      <c r="H185" s="200">
        <v>24</v>
      </c>
      <c r="I185" s="201"/>
      <c r="J185" s="202">
        <f t="shared" si="0"/>
        <v>0</v>
      </c>
      <c r="K185" s="203"/>
      <c r="L185" s="40"/>
      <c r="M185" s="243" t="s">
        <v>1</v>
      </c>
      <c r="N185" s="244" t="s">
        <v>40</v>
      </c>
      <c r="O185" s="245"/>
      <c r="P185" s="246">
        <f t="shared" si="1"/>
        <v>0</v>
      </c>
      <c r="Q185" s="246">
        <v>0</v>
      </c>
      <c r="R185" s="246">
        <f t="shared" si="2"/>
        <v>0</v>
      </c>
      <c r="S185" s="246">
        <v>0</v>
      </c>
      <c r="T185" s="247">
        <f t="shared" si="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08" t="s">
        <v>148</v>
      </c>
      <c r="AT185" s="208" t="s">
        <v>144</v>
      </c>
      <c r="AU185" s="208" t="s">
        <v>142</v>
      </c>
      <c r="AY185" s="18" t="s">
        <v>141</v>
      </c>
      <c r="BE185" s="209">
        <f t="shared" si="4"/>
        <v>0</v>
      </c>
      <c r="BF185" s="209">
        <f t="shared" si="5"/>
        <v>0</v>
      </c>
      <c r="BG185" s="209">
        <f t="shared" si="6"/>
        <v>0</v>
      </c>
      <c r="BH185" s="209">
        <f t="shared" si="7"/>
        <v>0</v>
      </c>
      <c r="BI185" s="209">
        <f t="shared" si="8"/>
        <v>0</v>
      </c>
      <c r="BJ185" s="18" t="s">
        <v>142</v>
      </c>
      <c r="BK185" s="209">
        <f t="shared" si="9"/>
        <v>0</v>
      </c>
      <c r="BL185" s="18" t="s">
        <v>148</v>
      </c>
      <c r="BM185" s="208" t="s">
        <v>1059</v>
      </c>
    </row>
    <row r="186" spans="1:65" s="2" customFormat="1" ht="6.9" customHeight="1">
      <c r="A186" s="35"/>
      <c r="B186" s="59"/>
      <c r="C186" s="60"/>
      <c r="D186" s="60"/>
      <c r="E186" s="60"/>
      <c r="F186" s="60"/>
      <c r="G186" s="60"/>
      <c r="H186" s="60"/>
      <c r="I186" s="60"/>
      <c r="J186" s="60"/>
      <c r="K186" s="60"/>
      <c r="L186" s="40"/>
      <c r="M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</row>
  </sheetData>
  <sheetProtection algorithmName="SHA-512" hashValue="peypgtPRyTHIO/YofRSln2JksUKjZhYDJyQj//AEdlytlz4UAd3Xi5R4c4W3PC2n5wZzK7FtQ1yLjMFijAzOmQ==" saltValue="HnumS0B+b99EVqBrn2qGo1Efx62ozEgh8iLPoemic+/wJzauU+EXd0T7l3awInW0p818Jy50EFDXv1bCaOtcGA==" spinCount="100000" sheet="1" objects="1" scenarios="1" formatColumns="0" formatRows="0" autoFilter="0"/>
  <autoFilter ref="C126:K185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3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8" t="s">
        <v>110</v>
      </c>
    </row>
    <row r="3" spans="1:46" s="1" customFormat="1" ht="6.9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2" t="str">
        <f>'Rekapitulácia stavby'!K6</f>
        <v>Obnova areálu a kaštieľa Dolná Krupá</v>
      </c>
      <c r="F7" s="323"/>
      <c r="G7" s="323"/>
      <c r="H7" s="323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4" t="s">
        <v>1060</v>
      </c>
      <c r="F9" s="325"/>
      <c r="G9" s="325"/>
      <c r="H9" s="325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8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6" t="str">
        <f>'Rekapitulácia stavby'!E14</f>
        <v>Vyplň údaj</v>
      </c>
      <c r="F18" s="327"/>
      <c r="G18" s="327"/>
      <c r="H18" s="327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28" t="s">
        <v>1</v>
      </c>
      <c r="F27" s="328"/>
      <c r="G27" s="328"/>
      <c r="H27" s="328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ROUND(J128,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7" t="s">
        <v>38</v>
      </c>
      <c r="E33" s="128" t="s">
        <v>39</v>
      </c>
      <c r="F33" s="129">
        <f>ROUND((SUM(BE128:BE182)),  2)</f>
        <v>0</v>
      </c>
      <c r="G33" s="130"/>
      <c r="H33" s="130"/>
      <c r="I33" s="131">
        <v>0.2</v>
      </c>
      <c r="J33" s="129">
        <f>ROUND(((SUM(BE128:BE182))*I33),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28" t="s">
        <v>40</v>
      </c>
      <c r="F34" s="129">
        <f>ROUND((SUM(BF128:BF182)),  2)</f>
        <v>0</v>
      </c>
      <c r="G34" s="130"/>
      <c r="H34" s="130"/>
      <c r="I34" s="131">
        <v>0.2</v>
      </c>
      <c r="J34" s="129">
        <f>ROUND(((SUM(BF128:BF182))*I34),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7" t="s">
        <v>41</v>
      </c>
      <c r="F35" s="132">
        <f>ROUND((SUM(BG128:BG182)),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7" t="s">
        <v>42</v>
      </c>
      <c r="F36" s="132">
        <f>ROUND((SUM(BH128:BH182)),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8" t="s">
        <v>43</v>
      </c>
      <c r="F37" s="129">
        <f>ROUND((SUM(BI128:BI182)),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0" t="str">
        <f>E7</f>
        <v>Obnova areálu a kaštieľa Dolná Krupá</v>
      </c>
      <c r="F85" s="321"/>
      <c r="G85" s="321"/>
      <c r="H85" s="321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3" t="str">
        <f>E9</f>
        <v>20230107 - Kaštieľ-Reštaurátorské práce-exteriér</v>
      </c>
      <c r="F87" s="319"/>
      <c r="G87" s="319"/>
      <c r="H87" s="319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15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8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J128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" customHeight="1">
      <c r="B97" s="156"/>
      <c r="C97" s="157"/>
      <c r="D97" s="158" t="s">
        <v>1061</v>
      </c>
      <c r="E97" s="159"/>
      <c r="F97" s="159"/>
      <c r="G97" s="159"/>
      <c r="H97" s="159"/>
      <c r="I97" s="159"/>
      <c r="J97" s="160">
        <f>J129</f>
        <v>0</v>
      </c>
      <c r="K97" s="157"/>
      <c r="L97" s="161"/>
    </row>
    <row r="98" spans="1:31" s="10" customFormat="1" ht="19.95" customHeight="1">
      <c r="B98" s="162"/>
      <c r="C98" s="163"/>
      <c r="D98" s="164" t="s">
        <v>1062</v>
      </c>
      <c r="E98" s="165"/>
      <c r="F98" s="165"/>
      <c r="G98" s="165"/>
      <c r="H98" s="165"/>
      <c r="I98" s="165"/>
      <c r="J98" s="166">
        <f>J130</f>
        <v>0</v>
      </c>
      <c r="K98" s="163"/>
      <c r="L98" s="167"/>
    </row>
    <row r="99" spans="1:31" s="10" customFormat="1" ht="19.95" customHeight="1">
      <c r="B99" s="162"/>
      <c r="C99" s="163"/>
      <c r="D99" s="164" t="s">
        <v>1063</v>
      </c>
      <c r="E99" s="165"/>
      <c r="F99" s="165"/>
      <c r="G99" s="165"/>
      <c r="H99" s="165"/>
      <c r="I99" s="165"/>
      <c r="J99" s="166">
        <f>J137</f>
        <v>0</v>
      </c>
      <c r="K99" s="163"/>
      <c r="L99" s="167"/>
    </row>
    <row r="100" spans="1:31" s="9" customFormat="1" ht="24.9" customHeight="1">
      <c r="B100" s="156"/>
      <c r="C100" s="157"/>
      <c r="D100" s="158" t="s">
        <v>1064</v>
      </c>
      <c r="E100" s="159"/>
      <c r="F100" s="159"/>
      <c r="G100" s="159"/>
      <c r="H100" s="159"/>
      <c r="I100" s="159"/>
      <c r="J100" s="160">
        <f>J142</f>
        <v>0</v>
      </c>
      <c r="K100" s="157"/>
      <c r="L100" s="161"/>
    </row>
    <row r="101" spans="1:31" s="10" customFormat="1" ht="19.95" customHeight="1">
      <c r="B101" s="162"/>
      <c r="C101" s="163"/>
      <c r="D101" s="164" t="s">
        <v>1065</v>
      </c>
      <c r="E101" s="165"/>
      <c r="F101" s="165"/>
      <c r="G101" s="165"/>
      <c r="H101" s="165"/>
      <c r="I101" s="165"/>
      <c r="J101" s="166">
        <f>J143</f>
        <v>0</v>
      </c>
      <c r="K101" s="163"/>
      <c r="L101" s="167"/>
    </row>
    <row r="102" spans="1:31" s="10" customFormat="1" ht="19.95" customHeight="1">
      <c r="B102" s="162"/>
      <c r="C102" s="163"/>
      <c r="D102" s="164" t="s">
        <v>1066</v>
      </c>
      <c r="E102" s="165"/>
      <c r="F102" s="165"/>
      <c r="G102" s="165"/>
      <c r="H102" s="165"/>
      <c r="I102" s="165"/>
      <c r="J102" s="166">
        <f>J146</f>
        <v>0</v>
      </c>
      <c r="K102" s="163"/>
      <c r="L102" s="167"/>
    </row>
    <row r="103" spans="1:31" s="10" customFormat="1" ht="19.95" customHeight="1">
      <c r="B103" s="162"/>
      <c r="C103" s="163"/>
      <c r="D103" s="164" t="s">
        <v>1067</v>
      </c>
      <c r="E103" s="165"/>
      <c r="F103" s="165"/>
      <c r="G103" s="165"/>
      <c r="H103" s="165"/>
      <c r="I103" s="165"/>
      <c r="J103" s="166">
        <f>J149</f>
        <v>0</v>
      </c>
      <c r="K103" s="163"/>
      <c r="L103" s="167"/>
    </row>
    <row r="104" spans="1:31" s="10" customFormat="1" ht="19.95" customHeight="1">
      <c r="B104" s="162"/>
      <c r="C104" s="163"/>
      <c r="D104" s="164" t="s">
        <v>1068</v>
      </c>
      <c r="E104" s="165"/>
      <c r="F104" s="165"/>
      <c r="G104" s="165"/>
      <c r="H104" s="165"/>
      <c r="I104" s="165"/>
      <c r="J104" s="166">
        <f>J155</f>
        <v>0</v>
      </c>
      <c r="K104" s="163"/>
      <c r="L104" s="167"/>
    </row>
    <row r="105" spans="1:31" s="9" customFormat="1" ht="24.9" customHeight="1">
      <c r="B105" s="156"/>
      <c r="C105" s="157"/>
      <c r="D105" s="158" t="s">
        <v>1069</v>
      </c>
      <c r="E105" s="159"/>
      <c r="F105" s="159"/>
      <c r="G105" s="159"/>
      <c r="H105" s="159"/>
      <c r="I105" s="159"/>
      <c r="J105" s="160">
        <f>J160</f>
        <v>0</v>
      </c>
      <c r="K105" s="157"/>
      <c r="L105" s="161"/>
    </row>
    <row r="106" spans="1:31" s="10" customFormat="1" ht="19.95" customHeight="1">
      <c r="B106" s="162"/>
      <c r="C106" s="163"/>
      <c r="D106" s="164" t="s">
        <v>1070</v>
      </c>
      <c r="E106" s="165"/>
      <c r="F106" s="165"/>
      <c r="G106" s="165"/>
      <c r="H106" s="165"/>
      <c r="I106" s="165"/>
      <c r="J106" s="166">
        <f>J161</f>
        <v>0</v>
      </c>
      <c r="K106" s="163"/>
      <c r="L106" s="167"/>
    </row>
    <row r="107" spans="1:31" s="10" customFormat="1" ht="19.95" customHeight="1">
      <c r="B107" s="162"/>
      <c r="C107" s="163"/>
      <c r="D107" s="164" t="s">
        <v>1071</v>
      </c>
      <c r="E107" s="165"/>
      <c r="F107" s="165"/>
      <c r="G107" s="165"/>
      <c r="H107" s="165"/>
      <c r="I107" s="165"/>
      <c r="J107" s="166">
        <f>J172</f>
        <v>0</v>
      </c>
      <c r="K107" s="163"/>
      <c r="L107" s="167"/>
    </row>
    <row r="108" spans="1:31" s="10" customFormat="1" ht="19.95" customHeight="1">
      <c r="B108" s="162"/>
      <c r="C108" s="163"/>
      <c r="D108" s="164" t="s">
        <v>1072</v>
      </c>
      <c r="E108" s="165"/>
      <c r="F108" s="165"/>
      <c r="G108" s="165"/>
      <c r="H108" s="165"/>
      <c r="I108" s="165"/>
      <c r="J108" s="166">
        <f>J176</f>
        <v>0</v>
      </c>
      <c r="K108" s="163"/>
      <c r="L108" s="167"/>
    </row>
    <row r="109" spans="1:31" s="2" customFormat="1" ht="21.75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" customHeight="1">
      <c r="A110" s="35"/>
      <c r="B110" s="59"/>
      <c r="C110" s="60"/>
      <c r="D110" s="60"/>
      <c r="E110" s="60"/>
      <c r="F110" s="60"/>
      <c r="G110" s="60"/>
      <c r="H110" s="60"/>
      <c r="I110" s="60"/>
      <c r="J110" s="60"/>
      <c r="K110" s="60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pans="1:63" s="2" customFormat="1" ht="6.9" customHeight="1">
      <c r="A114" s="35"/>
      <c r="B114" s="61"/>
      <c r="C114" s="62"/>
      <c r="D114" s="62"/>
      <c r="E114" s="62"/>
      <c r="F114" s="62"/>
      <c r="G114" s="62"/>
      <c r="H114" s="62"/>
      <c r="I114" s="62"/>
      <c r="J114" s="62"/>
      <c r="K114" s="62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3" s="2" customFormat="1" ht="24.9" customHeight="1">
      <c r="A115" s="35"/>
      <c r="B115" s="36"/>
      <c r="C115" s="24" t="s">
        <v>127</v>
      </c>
      <c r="D115" s="37"/>
      <c r="E115" s="37"/>
      <c r="F115" s="37"/>
      <c r="G115" s="37"/>
      <c r="H115" s="37"/>
      <c r="I115" s="37"/>
      <c r="J115" s="37"/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3" s="2" customFormat="1" ht="6.9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3" s="2" customFormat="1" ht="12" customHeight="1">
      <c r="A117" s="35"/>
      <c r="B117" s="36"/>
      <c r="C117" s="30" t="s">
        <v>15</v>
      </c>
      <c r="D117" s="37"/>
      <c r="E117" s="37"/>
      <c r="F117" s="37"/>
      <c r="G117" s="37"/>
      <c r="H117" s="37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3" s="2" customFormat="1" ht="16.5" customHeight="1">
      <c r="A118" s="35"/>
      <c r="B118" s="36"/>
      <c r="C118" s="37"/>
      <c r="D118" s="37"/>
      <c r="E118" s="320" t="str">
        <f>E7</f>
        <v>Obnova areálu a kaštieľa Dolná Krupá</v>
      </c>
      <c r="F118" s="321"/>
      <c r="G118" s="321"/>
      <c r="H118" s="321"/>
      <c r="I118" s="37"/>
      <c r="J118" s="37"/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3" s="2" customFormat="1" ht="12" customHeight="1">
      <c r="A119" s="35"/>
      <c r="B119" s="36"/>
      <c r="C119" s="30" t="s">
        <v>112</v>
      </c>
      <c r="D119" s="37"/>
      <c r="E119" s="37"/>
      <c r="F119" s="37"/>
      <c r="G119" s="37"/>
      <c r="H119" s="37"/>
      <c r="I119" s="37"/>
      <c r="J119" s="37"/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3" s="2" customFormat="1" ht="16.5" customHeight="1">
      <c r="A120" s="35"/>
      <c r="B120" s="36"/>
      <c r="C120" s="37"/>
      <c r="D120" s="37"/>
      <c r="E120" s="303" t="str">
        <f>E9</f>
        <v>20230107 - Kaštieľ-Reštaurátorské práce-exteriér</v>
      </c>
      <c r="F120" s="319"/>
      <c r="G120" s="319"/>
      <c r="H120" s="319"/>
      <c r="I120" s="37"/>
      <c r="J120" s="37"/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3" s="2" customFormat="1" ht="6.9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3" s="2" customFormat="1" ht="12" customHeight="1">
      <c r="A122" s="35"/>
      <c r="B122" s="36"/>
      <c r="C122" s="30" t="s">
        <v>19</v>
      </c>
      <c r="D122" s="37"/>
      <c r="E122" s="37"/>
      <c r="F122" s="28" t="str">
        <f>F12</f>
        <v>Kaštieľ Dolná Krupá</v>
      </c>
      <c r="G122" s="37"/>
      <c r="H122" s="37"/>
      <c r="I122" s="30" t="s">
        <v>21</v>
      </c>
      <c r="J122" s="71" t="str">
        <f>IF(J12="","",J12)</f>
        <v>30. 1. 2023</v>
      </c>
      <c r="K122" s="37"/>
      <c r="L122" s="5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3" s="2" customFormat="1" ht="6.9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5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3" s="2" customFormat="1" ht="15.15" customHeight="1">
      <c r="A124" s="35"/>
      <c r="B124" s="36"/>
      <c r="C124" s="30" t="s">
        <v>23</v>
      </c>
      <c r="D124" s="37"/>
      <c r="E124" s="37"/>
      <c r="F124" s="28" t="str">
        <f>E15</f>
        <v>SNM, Vajanského nábrežie 2, 810 06 Bratislava</v>
      </c>
      <c r="G124" s="37"/>
      <c r="H124" s="37"/>
      <c r="I124" s="30" t="s">
        <v>29</v>
      </c>
      <c r="J124" s="33" t="str">
        <f>E21</f>
        <v>Ing.Vladimír Kobliška</v>
      </c>
      <c r="K124" s="37"/>
      <c r="L124" s="5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3" s="2" customFormat="1" ht="15.15" customHeight="1">
      <c r="A125" s="35"/>
      <c r="B125" s="36"/>
      <c r="C125" s="30" t="s">
        <v>27</v>
      </c>
      <c r="D125" s="37"/>
      <c r="E125" s="37"/>
      <c r="F125" s="28" t="str">
        <f>IF(E18="","",E18)</f>
        <v>Vyplň údaj</v>
      </c>
      <c r="G125" s="37"/>
      <c r="H125" s="37"/>
      <c r="I125" s="30" t="s">
        <v>32</v>
      </c>
      <c r="J125" s="33" t="str">
        <f>E24</f>
        <v>Ing.Vladimír Kobliška</v>
      </c>
      <c r="K125" s="37"/>
      <c r="L125" s="5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63" s="2" customFormat="1" ht="10.35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5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63" s="11" customFormat="1" ht="29.25" customHeight="1">
      <c r="A127" s="168"/>
      <c r="B127" s="169"/>
      <c r="C127" s="170" t="s">
        <v>128</v>
      </c>
      <c r="D127" s="171" t="s">
        <v>59</v>
      </c>
      <c r="E127" s="171" t="s">
        <v>55</v>
      </c>
      <c r="F127" s="171" t="s">
        <v>56</v>
      </c>
      <c r="G127" s="171" t="s">
        <v>129</v>
      </c>
      <c r="H127" s="171" t="s">
        <v>130</v>
      </c>
      <c r="I127" s="171" t="s">
        <v>131</v>
      </c>
      <c r="J127" s="172" t="s">
        <v>116</v>
      </c>
      <c r="K127" s="173" t="s">
        <v>132</v>
      </c>
      <c r="L127" s="174"/>
      <c r="M127" s="80" t="s">
        <v>1</v>
      </c>
      <c r="N127" s="81" t="s">
        <v>38</v>
      </c>
      <c r="O127" s="81" t="s">
        <v>133</v>
      </c>
      <c r="P127" s="81" t="s">
        <v>134</v>
      </c>
      <c r="Q127" s="81" t="s">
        <v>135</v>
      </c>
      <c r="R127" s="81" t="s">
        <v>136</v>
      </c>
      <c r="S127" s="81" t="s">
        <v>137</v>
      </c>
      <c r="T127" s="82" t="s">
        <v>138</v>
      </c>
      <c r="U127" s="168"/>
      <c r="V127" s="168"/>
      <c r="W127" s="168"/>
      <c r="X127" s="168"/>
      <c r="Y127" s="168"/>
      <c r="Z127" s="168"/>
      <c r="AA127" s="168"/>
      <c r="AB127" s="168"/>
      <c r="AC127" s="168"/>
      <c r="AD127" s="168"/>
      <c r="AE127" s="168"/>
    </row>
    <row r="128" spans="1:63" s="2" customFormat="1" ht="22.8" customHeight="1">
      <c r="A128" s="35"/>
      <c r="B128" s="36"/>
      <c r="C128" s="87" t="s">
        <v>117</v>
      </c>
      <c r="D128" s="37"/>
      <c r="E128" s="37"/>
      <c r="F128" s="37"/>
      <c r="G128" s="37"/>
      <c r="H128" s="37"/>
      <c r="I128" s="37"/>
      <c r="J128" s="175">
        <f>BK128</f>
        <v>0</v>
      </c>
      <c r="K128" s="37"/>
      <c r="L128" s="40"/>
      <c r="M128" s="83"/>
      <c r="N128" s="176"/>
      <c r="O128" s="84"/>
      <c r="P128" s="177">
        <f>P129+P142+P160</f>
        <v>0</v>
      </c>
      <c r="Q128" s="84"/>
      <c r="R128" s="177">
        <f>R129+R142+R160</f>
        <v>0</v>
      </c>
      <c r="S128" s="84"/>
      <c r="T128" s="178">
        <f>T129+T142+T160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8" t="s">
        <v>73</v>
      </c>
      <c r="AU128" s="18" t="s">
        <v>118</v>
      </c>
      <c r="BK128" s="179">
        <f>BK129+BK142+BK160</f>
        <v>0</v>
      </c>
    </row>
    <row r="129" spans="1:65" s="12" customFormat="1" ht="25.95" customHeight="1">
      <c r="B129" s="180"/>
      <c r="C129" s="181"/>
      <c r="D129" s="182" t="s">
        <v>73</v>
      </c>
      <c r="E129" s="183" t="s">
        <v>914</v>
      </c>
      <c r="F129" s="183" t="s">
        <v>1073</v>
      </c>
      <c r="G129" s="181"/>
      <c r="H129" s="181"/>
      <c r="I129" s="184"/>
      <c r="J129" s="185">
        <f>BK129</f>
        <v>0</v>
      </c>
      <c r="K129" s="181"/>
      <c r="L129" s="186"/>
      <c r="M129" s="187"/>
      <c r="N129" s="188"/>
      <c r="O129" s="188"/>
      <c r="P129" s="189">
        <f>P130+P137</f>
        <v>0</v>
      </c>
      <c r="Q129" s="188"/>
      <c r="R129" s="189">
        <f>R130+R137</f>
        <v>0</v>
      </c>
      <c r="S129" s="188"/>
      <c r="T129" s="190">
        <f>T130+T137</f>
        <v>0</v>
      </c>
      <c r="AR129" s="191" t="s">
        <v>82</v>
      </c>
      <c r="AT129" s="192" t="s">
        <v>73</v>
      </c>
      <c r="AU129" s="192" t="s">
        <v>74</v>
      </c>
      <c r="AY129" s="191" t="s">
        <v>141</v>
      </c>
      <c r="BK129" s="193">
        <f>BK130+BK137</f>
        <v>0</v>
      </c>
    </row>
    <row r="130" spans="1:65" s="12" customFormat="1" ht="22.8" customHeight="1">
      <c r="B130" s="180"/>
      <c r="C130" s="181"/>
      <c r="D130" s="182" t="s">
        <v>73</v>
      </c>
      <c r="E130" s="194" t="s">
        <v>1074</v>
      </c>
      <c r="F130" s="194" t="s">
        <v>1075</v>
      </c>
      <c r="G130" s="181"/>
      <c r="H130" s="181"/>
      <c r="I130" s="184"/>
      <c r="J130" s="195">
        <f>BK130</f>
        <v>0</v>
      </c>
      <c r="K130" s="181"/>
      <c r="L130" s="186"/>
      <c r="M130" s="187"/>
      <c r="N130" s="188"/>
      <c r="O130" s="188"/>
      <c r="P130" s="189">
        <f>SUM(P131:P136)</f>
        <v>0</v>
      </c>
      <c r="Q130" s="188"/>
      <c r="R130" s="189">
        <f>SUM(R131:R136)</f>
        <v>0</v>
      </c>
      <c r="S130" s="188"/>
      <c r="T130" s="190">
        <f>SUM(T131:T136)</f>
        <v>0</v>
      </c>
      <c r="AR130" s="191" t="s">
        <v>82</v>
      </c>
      <c r="AT130" s="192" t="s">
        <v>73</v>
      </c>
      <c r="AU130" s="192" t="s">
        <v>82</v>
      </c>
      <c r="AY130" s="191" t="s">
        <v>141</v>
      </c>
      <c r="BK130" s="193">
        <f>SUM(BK131:BK136)</f>
        <v>0</v>
      </c>
    </row>
    <row r="131" spans="1:65" s="2" customFormat="1" ht="16.5" customHeight="1">
      <c r="A131" s="35"/>
      <c r="B131" s="36"/>
      <c r="C131" s="196" t="s">
        <v>82</v>
      </c>
      <c r="D131" s="196" t="s">
        <v>144</v>
      </c>
      <c r="E131" s="197" t="s">
        <v>1076</v>
      </c>
      <c r="F131" s="198" t="s">
        <v>948</v>
      </c>
      <c r="G131" s="199" t="s">
        <v>406</v>
      </c>
      <c r="H131" s="200">
        <v>1</v>
      </c>
      <c r="I131" s="201"/>
      <c r="J131" s="202">
        <f t="shared" ref="J131:J136" si="0">ROUND(I131*H131,2)</f>
        <v>0</v>
      </c>
      <c r="K131" s="203"/>
      <c r="L131" s="40"/>
      <c r="M131" s="204" t="s">
        <v>1</v>
      </c>
      <c r="N131" s="205" t="s">
        <v>40</v>
      </c>
      <c r="O131" s="76"/>
      <c r="P131" s="206">
        <f t="shared" ref="P131:P136" si="1">O131*H131</f>
        <v>0</v>
      </c>
      <c r="Q131" s="206">
        <v>0</v>
      </c>
      <c r="R131" s="206">
        <f t="shared" ref="R131:R136" si="2">Q131*H131</f>
        <v>0</v>
      </c>
      <c r="S131" s="206">
        <v>0</v>
      </c>
      <c r="T131" s="207">
        <f t="shared" ref="T131:T136" si="3"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08" t="s">
        <v>148</v>
      </c>
      <c r="AT131" s="208" t="s">
        <v>144</v>
      </c>
      <c r="AU131" s="208" t="s">
        <v>142</v>
      </c>
      <c r="AY131" s="18" t="s">
        <v>141</v>
      </c>
      <c r="BE131" s="209">
        <f t="shared" ref="BE131:BE136" si="4">IF(N131="základná",J131,0)</f>
        <v>0</v>
      </c>
      <c r="BF131" s="209">
        <f t="shared" ref="BF131:BF136" si="5">IF(N131="znížená",J131,0)</f>
        <v>0</v>
      </c>
      <c r="BG131" s="209">
        <f t="shared" ref="BG131:BG136" si="6">IF(N131="zákl. prenesená",J131,0)</f>
        <v>0</v>
      </c>
      <c r="BH131" s="209">
        <f t="shared" ref="BH131:BH136" si="7">IF(N131="zníž. prenesená",J131,0)</f>
        <v>0</v>
      </c>
      <c r="BI131" s="209">
        <f t="shared" ref="BI131:BI136" si="8">IF(N131="nulová",J131,0)</f>
        <v>0</v>
      </c>
      <c r="BJ131" s="18" t="s">
        <v>142</v>
      </c>
      <c r="BK131" s="209">
        <f t="shared" ref="BK131:BK136" si="9">ROUND(I131*H131,2)</f>
        <v>0</v>
      </c>
      <c r="BL131" s="18" t="s">
        <v>148</v>
      </c>
      <c r="BM131" s="208" t="s">
        <v>1077</v>
      </c>
    </row>
    <row r="132" spans="1:65" s="2" customFormat="1" ht="16.5" customHeight="1">
      <c r="A132" s="35"/>
      <c r="B132" s="36"/>
      <c r="C132" s="196" t="s">
        <v>142</v>
      </c>
      <c r="D132" s="196" t="s">
        <v>144</v>
      </c>
      <c r="E132" s="197" t="s">
        <v>1078</v>
      </c>
      <c r="F132" s="198" t="s">
        <v>952</v>
      </c>
      <c r="G132" s="199" t="s">
        <v>406</v>
      </c>
      <c r="H132" s="200">
        <v>1</v>
      </c>
      <c r="I132" s="201"/>
      <c r="J132" s="202">
        <f t="shared" si="0"/>
        <v>0</v>
      </c>
      <c r="K132" s="203"/>
      <c r="L132" s="40"/>
      <c r="M132" s="204" t="s">
        <v>1</v>
      </c>
      <c r="N132" s="205" t="s">
        <v>40</v>
      </c>
      <c r="O132" s="76"/>
      <c r="P132" s="206">
        <f t="shared" si="1"/>
        <v>0</v>
      </c>
      <c r="Q132" s="206">
        <v>0</v>
      </c>
      <c r="R132" s="206">
        <f t="shared" si="2"/>
        <v>0</v>
      </c>
      <c r="S132" s="206">
        <v>0</v>
      </c>
      <c r="T132" s="207">
        <f t="shared" si="3"/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8" t="s">
        <v>148</v>
      </c>
      <c r="AT132" s="208" t="s">
        <v>144</v>
      </c>
      <c r="AU132" s="208" t="s">
        <v>142</v>
      </c>
      <c r="AY132" s="18" t="s">
        <v>141</v>
      </c>
      <c r="BE132" s="209">
        <f t="shared" si="4"/>
        <v>0</v>
      </c>
      <c r="BF132" s="209">
        <f t="shared" si="5"/>
        <v>0</v>
      </c>
      <c r="BG132" s="209">
        <f t="shared" si="6"/>
        <v>0</v>
      </c>
      <c r="BH132" s="209">
        <f t="shared" si="7"/>
        <v>0</v>
      </c>
      <c r="BI132" s="209">
        <f t="shared" si="8"/>
        <v>0</v>
      </c>
      <c r="BJ132" s="18" t="s">
        <v>142</v>
      </c>
      <c r="BK132" s="209">
        <f t="shared" si="9"/>
        <v>0</v>
      </c>
      <c r="BL132" s="18" t="s">
        <v>148</v>
      </c>
      <c r="BM132" s="208" t="s">
        <v>1079</v>
      </c>
    </row>
    <row r="133" spans="1:65" s="2" customFormat="1" ht="16.5" customHeight="1">
      <c r="A133" s="35"/>
      <c r="B133" s="36"/>
      <c r="C133" s="196" t="s">
        <v>178</v>
      </c>
      <c r="D133" s="196" t="s">
        <v>144</v>
      </c>
      <c r="E133" s="197" t="s">
        <v>1080</v>
      </c>
      <c r="F133" s="198" t="s">
        <v>982</v>
      </c>
      <c r="G133" s="199" t="s">
        <v>406</v>
      </c>
      <c r="H133" s="200">
        <v>1</v>
      </c>
      <c r="I133" s="201"/>
      <c r="J133" s="202">
        <f t="shared" si="0"/>
        <v>0</v>
      </c>
      <c r="K133" s="203"/>
      <c r="L133" s="40"/>
      <c r="M133" s="204" t="s">
        <v>1</v>
      </c>
      <c r="N133" s="205" t="s">
        <v>40</v>
      </c>
      <c r="O133" s="76"/>
      <c r="P133" s="206">
        <f t="shared" si="1"/>
        <v>0</v>
      </c>
      <c r="Q133" s="206">
        <v>0</v>
      </c>
      <c r="R133" s="206">
        <f t="shared" si="2"/>
        <v>0</v>
      </c>
      <c r="S133" s="206">
        <v>0</v>
      </c>
      <c r="T133" s="207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8" t="s">
        <v>148</v>
      </c>
      <c r="AT133" s="208" t="s">
        <v>144</v>
      </c>
      <c r="AU133" s="208" t="s">
        <v>142</v>
      </c>
      <c r="AY133" s="18" t="s">
        <v>141</v>
      </c>
      <c r="BE133" s="209">
        <f t="shared" si="4"/>
        <v>0</v>
      </c>
      <c r="BF133" s="209">
        <f t="shared" si="5"/>
        <v>0</v>
      </c>
      <c r="BG133" s="209">
        <f t="shared" si="6"/>
        <v>0</v>
      </c>
      <c r="BH133" s="209">
        <f t="shared" si="7"/>
        <v>0</v>
      </c>
      <c r="BI133" s="209">
        <f t="shared" si="8"/>
        <v>0</v>
      </c>
      <c r="BJ133" s="18" t="s">
        <v>142</v>
      </c>
      <c r="BK133" s="209">
        <f t="shared" si="9"/>
        <v>0</v>
      </c>
      <c r="BL133" s="18" t="s">
        <v>148</v>
      </c>
      <c r="BM133" s="208" t="s">
        <v>1081</v>
      </c>
    </row>
    <row r="134" spans="1:65" s="2" customFormat="1" ht="16.5" customHeight="1">
      <c r="A134" s="35"/>
      <c r="B134" s="36"/>
      <c r="C134" s="196" t="s">
        <v>148</v>
      </c>
      <c r="D134" s="196" t="s">
        <v>144</v>
      </c>
      <c r="E134" s="197" t="s">
        <v>1082</v>
      </c>
      <c r="F134" s="198" t="s">
        <v>985</v>
      </c>
      <c r="G134" s="199" t="s">
        <v>406</v>
      </c>
      <c r="H134" s="200">
        <v>1</v>
      </c>
      <c r="I134" s="201"/>
      <c r="J134" s="202">
        <f t="shared" si="0"/>
        <v>0</v>
      </c>
      <c r="K134" s="203"/>
      <c r="L134" s="40"/>
      <c r="M134" s="204" t="s">
        <v>1</v>
      </c>
      <c r="N134" s="205" t="s">
        <v>40</v>
      </c>
      <c r="O134" s="76"/>
      <c r="P134" s="206">
        <f t="shared" si="1"/>
        <v>0</v>
      </c>
      <c r="Q134" s="206">
        <v>0</v>
      </c>
      <c r="R134" s="206">
        <f t="shared" si="2"/>
        <v>0</v>
      </c>
      <c r="S134" s="206">
        <v>0</v>
      </c>
      <c r="T134" s="207">
        <f t="shared" si="3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8" t="s">
        <v>148</v>
      </c>
      <c r="AT134" s="208" t="s">
        <v>144</v>
      </c>
      <c r="AU134" s="208" t="s">
        <v>142</v>
      </c>
      <c r="AY134" s="18" t="s">
        <v>141</v>
      </c>
      <c r="BE134" s="209">
        <f t="shared" si="4"/>
        <v>0</v>
      </c>
      <c r="BF134" s="209">
        <f t="shared" si="5"/>
        <v>0</v>
      </c>
      <c r="BG134" s="209">
        <f t="shared" si="6"/>
        <v>0</v>
      </c>
      <c r="BH134" s="209">
        <f t="shared" si="7"/>
        <v>0</v>
      </c>
      <c r="BI134" s="209">
        <f t="shared" si="8"/>
        <v>0</v>
      </c>
      <c r="BJ134" s="18" t="s">
        <v>142</v>
      </c>
      <c r="BK134" s="209">
        <f t="shared" si="9"/>
        <v>0</v>
      </c>
      <c r="BL134" s="18" t="s">
        <v>148</v>
      </c>
      <c r="BM134" s="208" t="s">
        <v>1083</v>
      </c>
    </row>
    <row r="135" spans="1:65" s="2" customFormat="1" ht="16.5" customHeight="1">
      <c r="A135" s="35"/>
      <c r="B135" s="36"/>
      <c r="C135" s="196" t="s">
        <v>186</v>
      </c>
      <c r="D135" s="196" t="s">
        <v>144</v>
      </c>
      <c r="E135" s="197" t="s">
        <v>1084</v>
      </c>
      <c r="F135" s="198" t="s">
        <v>961</v>
      </c>
      <c r="G135" s="199" t="s">
        <v>406</v>
      </c>
      <c r="H135" s="200">
        <v>1</v>
      </c>
      <c r="I135" s="201"/>
      <c r="J135" s="202">
        <f t="shared" si="0"/>
        <v>0</v>
      </c>
      <c r="K135" s="203"/>
      <c r="L135" s="40"/>
      <c r="M135" s="204" t="s">
        <v>1</v>
      </c>
      <c r="N135" s="205" t="s">
        <v>40</v>
      </c>
      <c r="O135" s="76"/>
      <c r="P135" s="206">
        <f t="shared" si="1"/>
        <v>0</v>
      </c>
      <c r="Q135" s="206">
        <v>0</v>
      </c>
      <c r="R135" s="206">
        <f t="shared" si="2"/>
        <v>0</v>
      </c>
      <c r="S135" s="206">
        <v>0</v>
      </c>
      <c r="T135" s="207">
        <f t="shared" si="3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8" t="s">
        <v>148</v>
      </c>
      <c r="AT135" s="208" t="s">
        <v>144</v>
      </c>
      <c r="AU135" s="208" t="s">
        <v>142</v>
      </c>
      <c r="AY135" s="18" t="s">
        <v>141</v>
      </c>
      <c r="BE135" s="209">
        <f t="shared" si="4"/>
        <v>0</v>
      </c>
      <c r="BF135" s="209">
        <f t="shared" si="5"/>
        <v>0</v>
      </c>
      <c r="BG135" s="209">
        <f t="shared" si="6"/>
        <v>0</v>
      </c>
      <c r="BH135" s="209">
        <f t="shared" si="7"/>
        <v>0</v>
      </c>
      <c r="BI135" s="209">
        <f t="shared" si="8"/>
        <v>0</v>
      </c>
      <c r="BJ135" s="18" t="s">
        <v>142</v>
      </c>
      <c r="BK135" s="209">
        <f t="shared" si="9"/>
        <v>0</v>
      </c>
      <c r="BL135" s="18" t="s">
        <v>148</v>
      </c>
      <c r="BM135" s="208" t="s">
        <v>1085</v>
      </c>
    </row>
    <row r="136" spans="1:65" s="2" customFormat="1" ht="33" customHeight="1">
      <c r="A136" s="35"/>
      <c r="B136" s="36"/>
      <c r="C136" s="196" t="s">
        <v>150</v>
      </c>
      <c r="D136" s="196" t="s">
        <v>144</v>
      </c>
      <c r="E136" s="197" t="s">
        <v>1086</v>
      </c>
      <c r="F136" s="198" t="s">
        <v>1087</v>
      </c>
      <c r="G136" s="199" t="s">
        <v>406</v>
      </c>
      <c r="H136" s="200">
        <v>1</v>
      </c>
      <c r="I136" s="201"/>
      <c r="J136" s="202">
        <f t="shared" si="0"/>
        <v>0</v>
      </c>
      <c r="K136" s="203"/>
      <c r="L136" s="40"/>
      <c r="M136" s="204" t="s">
        <v>1</v>
      </c>
      <c r="N136" s="205" t="s">
        <v>40</v>
      </c>
      <c r="O136" s="76"/>
      <c r="P136" s="206">
        <f t="shared" si="1"/>
        <v>0</v>
      </c>
      <c r="Q136" s="206">
        <v>0</v>
      </c>
      <c r="R136" s="206">
        <f t="shared" si="2"/>
        <v>0</v>
      </c>
      <c r="S136" s="206">
        <v>0</v>
      </c>
      <c r="T136" s="207">
        <f t="shared" si="3"/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8" t="s">
        <v>148</v>
      </c>
      <c r="AT136" s="208" t="s">
        <v>144</v>
      </c>
      <c r="AU136" s="208" t="s">
        <v>142</v>
      </c>
      <c r="AY136" s="18" t="s">
        <v>141</v>
      </c>
      <c r="BE136" s="209">
        <f t="shared" si="4"/>
        <v>0</v>
      </c>
      <c r="BF136" s="209">
        <f t="shared" si="5"/>
        <v>0</v>
      </c>
      <c r="BG136" s="209">
        <f t="shared" si="6"/>
        <v>0</v>
      </c>
      <c r="BH136" s="209">
        <f t="shared" si="7"/>
        <v>0</v>
      </c>
      <c r="BI136" s="209">
        <f t="shared" si="8"/>
        <v>0</v>
      </c>
      <c r="BJ136" s="18" t="s">
        <v>142</v>
      </c>
      <c r="BK136" s="209">
        <f t="shared" si="9"/>
        <v>0</v>
      </c>
      <c r="BL136" s="18" t="s">
        <v>148</v>
      </c>
      <c r="BM136" s="208" t="s">
        <v>1088</v>
      </c>
    </row>
    <row r="137" spans="1:65" s="12" customFormat="1" ht="22.8" customHeight="1">
      <c r="B137" s="180"/>
      <c r="C137" s="181"/>
      <c r="D137" s="182" t="s">
        <v>73</v>
      </c>
      <c r="E137" s="194" t="s">
        <v>1089</v>
      </c>
      <c r="F137" s="194" t="s">
        <v>1090</v>
      </c>
      <c r="G137" s="181"/>
      <c r="H137" s="181"/>
      <c r="I137" s="184"/>
      <c r="J137" s="195">
        <f>BK137</f>
        <v>0</v>
      </c>
      <c r="K137" s="181"/>
      <c r="L137" s="186"/>
      <c r="M137" s="187"/>
      <c r="N137" s="188"/>
      <c r="O137" s="188"/>
      <c r="P137" s="189">
        <f>SUM(P138:P141)</f>
        <v>0</v>
      </c>
      <c r="Q137" s="188"/>
      <c r="R137" s="189">
        <f>SUM(R138:R141)</f>
        <v>0</v>
      </c>
      <c r="S137" s="188"/>
      <c r="T137" s="190">
        <f>SUM(T138:T141)</f>
        <v>0</v>
      </c>
      <c r="AR137" s="191" t="s">
        <v>82</v>
      </c>
      <c r="AT137" s="192" t="s">
        <v>73</v>
      </c>
      <c r="AU137" s="192" t="s">
        <v>82</v>
      </c>
      <c r="AY137" s="191" t="s">
        <v>141</v>
      </c>
      <c r="BK137" s="193">
        <f>SUM(BK138:BK141)</f>
        <v>0</v>
      </c>
    </row>
    <row r="138" spans="1:65" s="2" customFormat="1" ht="37.799999999999997" customHeight="1">
      <c r="A138" s="35"/>
      <c r="B138" s="36"/>
      <c r="C138" s="196" t="s">
        <v>202</v>
      </c>
      <c r="D138" s="196" t="s">
        <v>144</v>
      </c>
      <c r="E138" s="197" t="s">
        <v>1091</v>
      </c>
      <c r="F138" s="198" t="s">
        <v>1092</v>
      </c>
      <c r="G138" s="199" t="s">
        <v>949</v>
      </c>
      <c r="H138" s="200">
        <v>1</v>
      </c>
      <c r="I138" s="201"/>
      <c r="J138" s="202">
        <f>ROUND(I138*H138,2)</f>
        <v>0</v>
      </c>
      <c r="K138" s="203"/>
      <c r="L138" s="40"/>
      <c r="M138" s="204" t="s">
        <v>1</v>
      </c>
      <c r="N138" s="205" t="s">
        <v>40</v>
      </c>
      <c r="O138" s="76"/>
      <c r="P138" s="206">
        <f>O138*H138</f>
        <v>0</v>
      </c>
      <c r="Q138" s="206">
        <v>0</v>
      </c>
      <c r="R138" s="206">
        <f>Q138*H138</f>
        <v>0</v>
      </c>
      <c r="S138" s="206">
        <v>0</v>
      </c>
      <c r="T138" s="20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8" t="s">
        <v>148</v>
      </c>
      <c r="AT138" s="208" t="s">
        <v>144</v>
      </c>
      <c r="AU138" s="208" t="s">
        <v>142</v>
      </c>
      <c r="AY138" s="18" t="s">
        <v>141</v>
      </c>
      <c r="BE138" s="209">
        <f>IF(N138="základná",J138,0)</f>
        <v>0</v>
      </c>
      <c r="BF138" s="209">
        <f>IF(N138="znížená",J138,0)</f>
        <v>0</v>
      </c>
      <c r="BG138" s="209">
        <f>IF(N138="zákl. prenesená",J138,0)</f>
        <v>0</v>
      </c>
      <c r="BH138" s="209">
        <f>IF(N138="zníž. prenesená",J138,0)</f>
        <v>0</v>
      </c>
      <c r="BI138" s="209">
        <f>IF(N138="nulová",J138,0)</f>
        <v>0</v>
      </c>
      <c r="BJ138" s="18" t="s">
        <v>142</v>
      </c>
      <c r="BK138" s="209">
        <f>ROUND(I138*H138,2)</f>
        <v>0</v>
      </c>
      <c r="BL138" s="18" t="s">
        <v>148</v>
      </c>
      <c r="BM138" s="208" t="s">
        <v>1093</v>
      </c>
    </row>
    <row r="139" spans="1:65" s="2" customFormat="1" ht="49.05" customHeight="1">
      <c r="A139" s="35"/>
      <c r="B139" s="36"/>
      <c r="C139" s="196" t="s">
        <v>207</v>
      </c>
      <c r="D139" s="196" t="s">
        <v>144</v>
      </c>
      <c r="E139" s="197" t="s">
        <v>1094</v>
      </c>
      <c r="F139" s="198" t="s">
        <v>1095</v>
      </c>
      <c r="G139" s="199" t="s">
        <v>949</v>
      </c>
      <c r="H139" s="200">
        <v>1</v>
      </c>
      <c r="I139" s="201"/>
      <c r="J139" s="202">
        <f>ROUND(I139*H139,2)</f>
        <v>0</v>
      </c>
      <c r="K139" s="203"/>
      <c r="L139" s="40"/>
      <c r="M139" s="204" t="s">
        <v>1</v>
      </c>
      <c r="N139" s="205" t="s">
        <v>40</v>
      </c>
      <c r="O139" s="76"/>
      <c r="P139" s="206">
        <f>O139*H139</f>
        <v>0</v>
      </c>
      <c r="Q139" s="206">
        <v>0</v>
      </c>
      <c r="R139" s="206">
        <f>Q139*H139</f>
        <v>0</v>
      </c>
      <c r="S139" s="206">
        <v>0</v>
      </c>
      <c r="T139" s="20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8" t="s">
        <v>148</v>
      </c>
      <c r="AT139" s="208" t="s">
        <v>144</v>
      </c>
      <c r="AU139" s="208" t="s">
        <v>142</v>
      </c>
      <c r="AY139" s="18" t="s">
        <v>141</v>
      </c>
      <c r="BE139" s="209">
        <f>IF(N139="základná",J139,0)</f>
        <v>0</v>
      </c>
      <c r="BF139" s="209">
        <f>IF(N139="znížená",J139,0)</f>
        <v>0</v>
      </c>
      <c r="BG139" s="209">
        <f>IF(N139="zákl. prenesená",J139,0)</f>
        <v>0</v>
      </c>
      <c r="BH139" s="209">
        <f>IF(N139="zníž. prenesená",J139,0)</f>
        <v>0</v>
      </c>
      <c r="BI139" s="209">
        <f>IF(N139="nulová",J139,0)</f>
        <v>0</v>
      </c>
      <c r="BJ139" s="18" t="s">
        <v>142</v>
      </c>
      <c r="BK139" s="209">
        <f>ROUND(I139*H139,2)</f>
        <v>0</v>
      </c>
      <c r="BL139" s="18" t="s">
        <v>148</v>
      </c>
      <c r="BM139" s="208" t="s">
        <v>1096</v>
      </c>
    </row>
    <row r="140" spans="1:65" s="2" customFormat="1" ht="90" customHeight="1">
      <c r="A140" s="35"/>
      <c r="B140" s="36"/>
      <c r="C140" s="196" t="s">
        <v>190</v>
      </c>
      <c r="D140" s="196" t="s">
        <v>144</v>
      </c>
      <c r="E140" s="197" t="s">
        <v>1097</v>
      </c>
      <c r="F140" s="198" t="s">
        <v>1098</v>
      </c>
      <c r="G140" s="199" t="s">
        <v>949</v>
      </c>
      <c r="H140" s="200">
        <v>1</v>
      </c>
      <c r="I140" s="201"/>
      <c r="J140" s="202">
        <f>ROUND(I140*H140,2)</f>
        <v>0</v>
      </c>
      <c r="K140" s="203"/>
      <c r="L140" s="40"/>
      <c r="M140" s="204" t="s">
        <v>1</v>
      </c>
      <c r="N140" s="205" t="s">
        <v>40</v>
      </c>
      <c r="O140" s="76"/>
      <c r="P140" s="206">
        <f>O140*H140</f>
        <v>0</v>
      </c>
      <c r="Q140" s="206">
        <v>0</v>
      </c>
      <c r="R140" s="206">
        <f>Q140*H140</f>
        <v>0</v>
      </c>
      <c r="S140" s="206">
        <v>0</v>
      </c>
      <c r="T140" s="20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8" t="s">
        <v>148</v>
      </c>
      <c r="AT140" s="208" t="s">
        <v>144</v>
      </c>
      <c r="AU140" s="208" t="s">
        <v>142</v>
      </c>
      <c r="AY140" s="18" t="s">
        <v>141</v>
      </c>
      <c r="BE140" s="209">
        <f>IF(N140="základná",J140,0)</f>
        <v>0</v>
      </c>
      <c r="BF140" s="209">
        <f>IF(N140="znížená",J140,0)</f>
        <v>0</v>
      </c>
      <c r="BG140" s="209">
        <f>IF(N140="zákl. prenesená",J140,0)</f>
        <v>0</v>
      </c>
      <c r="BH140" s="209">
        <f>IF(N140="zníž. prenesená",J140,0)</f>
        <v>0</v>
      </c>
      <c r="BI140" s="209">
        <f>IF(N140="nulová",J140,0)</f>
        <v>0</v>
      </c>
      <c r="BJ140" s="18" t="s">
        <v>142</v>
      </c>
      <c r="BK140" s="209">
        <f>ROUND(I140*H140,2)</f>
        <v>0</v>
      </c>
      <c r="BL140" s="18" t="s">
        <v>148</v>
      </c>
      <c r="BM140" s="208" t="s">
        <v>1099</v>
      </c>
    </row>
    <row r="141" spans="1:65" s="2" customFormat="1" ht="44.25" customHeight="1">
      <c r="A141" s="35"/>
      <c r="B141" s="36"/>
      <c r="C141" s="196" t="s">
        <v>218</v>
      </c>
      <c r="D141" s="196" t="s">
        <v>144</v>
      </c>
      <c r="E141" s="197" t="s">
        <v>1100</v>
      </c>
      <c r="F141" s="198" t="s">
        <v>1101</v>
      </c>
      <c r="G141" s="199" t="s">
        <v>949</v>
      </c>
      <c r="H141" s="200">
        <v>1</v>
      </c>
      <c r="I141" s="201"/>
      <c r="J141" s="202">
        <f>ROUND(I141*H141,2)</f>
        <v>0</v>
      </c>
      <c r="K141" s="203"/>
      <c r="L141" s="40"/>
      <c r="M141" s="204" t="s">
        <v>1</v>
      </c>
      <c r="N141" s="205" t="s">
        <v>40</v>
      </c>
      <c r="O141" s="76"/>
      <c r="P141" s="206">
        <f>O141*H141</f>
        <v>0</v>
      </c>
      <c r="Q141" s="206">
        <v>0</v>
      </c>
      <c r="R141" s="206">
        <f>Q141*H141</f>
        <v>0</v>
      </c>
      <c r="S141" s="206">
        <v>0</v>
      </c>
      <c r="T141" s="20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8" t="s">
        <v>148</v>
      </c>
      <c r="AT141" s="208" t="s">
        <v>144</v>
      </c>
      <c r="AU141" s="208" t="s">
        <v>142</v>
      </c>
      <c r="AY141" s="18" t="s">
        <v>141</v>
      </c>
      <c r="BE141" s="209">
        <f>IF(N141="základná",J141,0)</f>
        <v>0</v>
      </c>
      <c r="BF141" s="209">
        <f>IF(N141="znížená",J141,0)</f>
        <v>0</v>
      </c>
      <c r="BG141" s="209">
        <f>IF(N141="zákl. prenesená",J141,0)</f>
        <v>0</v>
      </c>
      <c r="BH141" s="209">
        <f>IF(N141="zníž. prenesená",J141,0)</f>
        <v>0</v>
      </c>
      <c r="BI141" s="209">
        <f>IF(N141="nulová",J141,0)</f>
        <v>0</v>
      </c>
      <c r="BJ141" s="18" t="s">
        <v>142</v>
      </c>
      <c r="BK141" s="209">
        <f>ROUND(I141*H141,2)</f>
        <v>0</v>
      </c>
      <c r="BL141" s="18" t="s">
        <v>148</v>
      </c>
      <c r="BM141" s="208" t="s">
        <v>1102</v>
      </c>
    </row>
    <row r="142" spans="1:65" s="12" customFormat="1" ht="25.95" customHeight="1">
      <c r="B142" s="180"/>
      <c r="C142" s="181"/>
      <c r="D142" s="182" t="s">
        <v>73</v>
      </c>
      <c r="E142" s="183" t="s">
        <v>1103</v>
      </c>
      <c r="F142" s="183" t="s">
        <v>1104</v>
      </c>
      <c r="G142" s="181"/>
      <c r="H142" s="181"/>
      <c r="I142" s="184"/>
      <c r="J142" s="185">
        <f>BK142</f>
        <v>0</v>
      </c>
      <c r="K142" s="181"/>
      <c r="L142" s="186"/>
      <c r="M142" s="187"/>
      <c r="N142" s="188"/>
      <c r="O142" s="188"/>
      <c r="P142" s="189">
        <f>P143+P146+P149+P155</f>
        <v>0</v>
      </c>
      <c r="Q142" s="188"/>
      <c r="R142" s="189">
        <f>R143+R146+R149+R155</f>
        <v>0</v>
      </c>
      <c r="S142" s="188"/>
      <c r="T142" s="190">
        <f>T143+T146+T149+T155</f>
        <v>0</v>
      </c>
      <c r="AR142" s="191" t="s">
        <v>82</v>
      </c>
      <c r="AT142" s="192" t="s">
        <v>73</v>
      </c>
      <c r="AU142" s="192" t="s">
        <v>74</v>
      </c>
      <c r="AY142" s="191" t="s">
        <v>141</v>
      </c>
      <c r="BK142" s="193">
        <f>BK143+BK146+BK149+BK155</f>
        <v>0</v>
      </c>
    </row>
    <row r="143" spans="1:65" s="12" customFormat="1" ht="22.8" customHeight="1">
      <c r="B143" s="180"/>
      <c r="C143" s="181"/>
      <c r="D143" s="182" t="s">
        <v>73</v>
      </c>
      <c r="E143" s="194" t="s">
        <v>1105</v>
      </c>
      <c r="F143" s="194" t="s">
        <v>1106</v>
      </c>
      <c r="G143" s="181"/>
      <c r="H143" s="181"/>
      <c r="I143" s="184"/>
      <c r="J143" s="195">
        <f>BK143</f>
        <v>0</v>
      </c>
      <c r="K143" s="181"/>
      <c r="L143" s="186"/>
      <c r="M143" s="187"/>
      <c r="N143" s="188"/>
      <c r="O143" s="188"/>
      <c r="P143" s="189">
        <f>SUM(P144:P145)</f>
        <v>0</v>
      </c>
      <c r="Q143" s="188"/>
      <c r="R143" s="189">
        <f>SUM(R144:R145)</f>
        <v>0</v>
      </c>
      <c r="S143" s="188"/>
      <c r="T143" s="190">
        <f>SUM(T144:T145)</f>
        <v>0</v>
      </c>
      <c r="AR143" s="191" t="s">
        <v>82</v>
      </c>
      <c r="AT143" s="192" t="s">
        <v>73</v>
      </c>
      <c r="AU143" s="192" t="s">
        <v>82</v>
      </c>
      <c r="AY143" s="191" t="s">
        <v>141</v>
      </c>
      <c r="BK143" s="193">
        <f>SUM(BK144:BK145)</f>
        <v>0</v>
      </c>
    </row>
    <row r="144" spans="1:65" s="2" customFormat="1" ht="16.5" customHeight="1">
      <c r="A144" s="35"/>
      <c r="B144" s="36"/>
      <c r="C144" s="196" t="s">
        <v>227</v>
      </c>
      <c r="D144" s="196" t="s">
        <v>144</v>
      </c>
      <c r="E144" s="197" t="s">
        <v>1107</v>
      </c>
      <c r="F144" s="198" t="s">
        <v>1108</v>
      </c>
      <c r="G144" s="199" t="s">
        <v>154</v>
      </c>
      <c r="H144" s="200">
        <v>560.13699999999994</v>
      </c>
      <c r="I144" s="201"/>
      <c r="J144" s="202">
        <f>ROUND(I144*H144,2)</f>
        <v>0</v>
      </c>
      <c r="K144" s="203"/>
      <c r="L144" s="40"/>
      <c r="M144" s="204" t="s">
        <v>1</v>
      </c>
      <c r="N144" s="205" t="s">
        <v>40</v>
      </c>
      <c r="O144" s="76"/>
      <c r="P144" s="206">
        <f>O144*H144</f>
        <v>0</v>
      </c>
      <c r="Q144" s="206">
        <v>0</v>
      </c>
      <c r="R144" s="206">
        <f>Q144*H144</f>
        <v>0</v>
      </c>
      <c r="S144" s="206">
        <v>0</v>
      </c>
      <c r="T144" s="20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8" t="s">
        <v>148</v>
      </c>
      <c r="AT144" s="208" t="s">
        <v>144</v>
      </c>
      <c r="AU144" s="208" t="s">
        <v>142</v>
      </c>
      <c r="AY144" s="18" t="s">
        <v>141</v>
      </c>
      <c r="BE144" s="209">
        <f>IF(N144="základná",J144,0)</f>
        <v>0</v>
      </c>
      <c r="BF144" s="209">
        <f>IF(N144="znížená",J144,0)</f>
        <v>0</v>
      </c>
      <c r="BG144" s="209">
        <f>IF(N144="zákl. prenesená",J144,0)</f>
        <v>0</v>
      </c>
      <c r="BH144" s="209">
        <f>IF(N144="zníž. prenesená",J144,0)</f>
        <v>0</v>
      </c>
      <c r="BI144" s="209">
        <f>IF(N144="nulová",J144,0)</f>
        <v>0</v>
      </c>
      <c r="BJ144" s="18" t="s">
        <v>142</v>
      </c>
      <c r="BK144" s="209">
        <f>ROUND(I144*H144,2)</f>
        <v>0</v>
      </c>
      <c r="BL144" s="18" t="s">
        <v>148</v>
      </c>
      <c r="BM144" s="208" t="s">
        <v>1109</v>
      </c>
    </row>
    <row r="145" spans="1:65" s="2" customFormat="1" ht="16.5" customHeight="1">
      <c r="A145" s="35"/>
      <c r="B145" s="36"/>
      <c r="C145" s="196" t="s">
        <v>236</v>
      </c>
      <c r="D145" s="196" t="s">
        <v>144</v>
      </c>
      <c r="E145" s="197" t="s">
        <v>1110</v>
      </c>
      <c r="F145" s="198" t="s">
        <v>1111</v>
      </c>
      <c r="G145" s="199" t="s">
        <v>154</v>
      </c>
      <c r="H145" s="200">
        <v>560.13699999999994</v>
      </c>
      <c r="I145" s="201"/>
      <c r="J145" s="202">
        <f>ROUND(I145*H145,2)</f>
        <v>0</v>
      </c>
      <c r="K145" s="203"/>
      <c r="L145" s="40"/>
      <c r="M145" s="204" t="s">
        <v>1</v>
      </c>
      <c r="N145" s="205" t="s">
        <v>40</v>
      </c>
      <c r="O145" s="76"/>
      <c r="P145" s="206">
        <f>O145*H145</f>
        <v>0</v>
      </c>
      <c r="Q145" s="206">
        <v>0</v>
      </c>
      <c r="R145" s="206">
        <f>Q145*H145</f>
        <v>0</v>
      </c>
      <c r="S145" s="206">
        <v>0</v>
      </c>
      <c r="T145" s="20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8" t="s">
        <v>148</v>
      </c>
      <c r="AT145" s="208" t="s">
        <v>144</v>
      </c>
      <c r="AU145" s="208" t="s">
        <v>142</v>
      </c>
      <c r="AY145" s="18" t="s">
        <v>141</v>
      </c>
      <c r="BE145" s="209">
        <f>IF(N145="základná",J145,0)</f>
        <v>0</v>
      </c>
      <c r="BF145" s="209">
        <f>IF(N145="znížená",J145,0)</f>
        <v>0</v>
      </c>
      <c r="BG145" s="209">
        <f>IF(N145="zákl. prenesená",J145,0)</f>
        <v>0</v>
      </c>
      <c r="BH145" s="209">
        <f>IF(N145="zníž. prenesená",J145,0)</f>
        <v>0</v>
      </c>
      <c r="BI145" s="209">
        <f>IF(N145="nulová",J145,0)</f>
        <v>0</v>
      </c>
      <c r="BJ145" s="18" t="s">
        <v>142</v>
      </c>
      <c r="BK145" s="209">
        <f>ROUND(I145*H145,2)</f>
        <v>0</v>
      </c>
      <c r="BL145" s="18" t="s">
        <v>148</v>
      </c>
      <c r="BM145" s="208" t="s">
        <v>1112</v>
      </c>
    </row>
    <row r="146" spans="1:65" s="12" customFormat="1" ht="22.8" customHeight="1">
      <c r="B146" s="180"/>
      <c r="C146" s="181"/>
      <c r="D146" s="182" t="s">
        <v>73</v>
      </c>
      <c r="E146" s="194" t="s">
        <v>1001</v>
      </c>
      <c r="F146" s="194" t="s">
        <v>1113</v>
      </c>
      <c r="G146" s="181"/>
      <c r="H146" s="181"/>
      <c r="I146" s="184"/>
      <c r="J146" s="195">
        <f>BK146</f>
        <v>0</v>
      </c>
      <c r="K146" s="181"/>
      <c r="L146" s="186"/>
      <c r="M146" s="187"/>
      <c r="N146" s="188"/>
      <c r="O146" s="188"/>
      <c r="P146" s="189">
        <f>SUM(P147:P148)</f>
        <v>0</v>
      </c>
      <c r="Q146" s="188"/>
      <c r="R146" s="189">
        <f>SUM(R147:R148)</f>
        <v>0</v>
      </c>
      <c r="S146" s="188"/>
      <c r="T146" s="190">
        <f>SUM(T147:T148)</f>
        <v>0</v>
      </c>
      <c r="AR146" s="191" t="s">
        <v>82</v>
      </c>
      <c r="AT146" s="192" t="s">
        <v>73</v>
      </c>
      <c r="AU146" s="192" t="s">
        <v>82</v>
      </c>
      <c r="AY146" s="191" t="s">
        <v>141</v>
      </c>
      <c r="BK146" s="193">
        <f>SUM(BK147:BK148)</f>
        <v>0</v>
      </c>
    </row>
    <row r="147" spans="1:65" s="2" customFormat="1" ht="16.5" customHeight="1">
      <c r="A147" s="35"/>
      <c r="B147" s="36"/>
      <c r="C147" s="196" t="s">
        <v>241</v>
      </c>
      <c r="D147" s="196" t="s">
        <v>144</v>
      </c>
      <c r="E147" s="197" t="s">
        <v>1114</v>
      </c>
      <c r="F147" s="198" t="s">
        <v>1115</v>
      </c>
      <c r="G147" s="199" t="s">
        <v>154</v>
      </c>
      <c r="H147" s="200">
        <v>180</v>
      </c>
      <c r="I147" s="201"/>
      <c r="J147" s="202">
        <f>ROUND(I147*H147,2)</f>
        <v>0</v>
      </c>
      <c r="K147" s="203"/>
      <c r="L147" s="40"/>
      <c r="M147" s="204" t="s">
        <v>1</v>
      </c>
      <c r="N147" s="205" t="s">
        <v>40</v>
      </c>
      <c r="O147" s="76"/>
      <c r="P147" s="206">
        <f>O147*H147</f>
        <v>0</v>
      </c>
      <c r="Q147" s="206">
        <v>0</v>
      </c>
      <c r="R147" s="206">
        <f>Q147*H147</f>
        <v>0</v>
      </c>
      <c r="S147" s="206">
        <v>0</v>
      </c>
      <c r="T147" s="20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8" t="s">
        <v>148</v>
      </c>
      <c r="AT147" s="208" t="s">
        <v>144</v>
      </c>
      <c r="AU147" s="208" t="s">
        <v>142</v>
      </c>
      <c r="AY147" s="18" t="s">
        <v>141</v>
      </c>
      <c r="BE147" s="209">
        <f>IF(N147="základná",J147,0)</f>
        <v>0</v>
      </c>
      <c r="BF147" s="209">
        <f>IF(N147="znížená",J147,0)</f>
        <v>0</v>
      </c>
      <c r="BG147" s="209">
        <f>IF(N147="zákl. prenesená",J147,0)</f>
        <v>0</v>
      </c>
      <c r="BH147" s="209">
        <f>IF(N147="zníž. prenesená",J147,0)</f>
        <v>0</v>
      </c>
      <c r="BI147" s="209">
        <f>IF(N147="nulová",J147,0)</f>
        <v>0</v>
      </c>
      <c r="BJ147" s="18" t="s">
        <v>142</v>
      </c>
      <c r="BK147" s="209">
        <f>ROUND(I147*H147,2)</f>
        <v>0</v>
      </c>
      <c r="BL147" s="18" t="s">
        <v>148</v>
      </c>
      <c r="BM147" s="208" t="s">
        <v>1116</v>
      </c>
    </row>
    <row r="148" spans="1:65" s="2" customFormat="1" ht="16.5" customHeight="1">
      <c r="A148" s="35"/>
      <c r="B148" s="36"/>
      <c r="C148" s="196" t="s">
        <v>247</v>
      </c>
      <c r="D148" s="196" t="s">
        <v>144</v>
      </c>
      <c r="E148" s="197" t="s">
        <v>1117</v>
      </c>
      <c r="F148" s="198" t="s">
        <v>1118</v>
      </c>
      <c r="G148" s="199" t="s">
        <v>154</v>
      </c>
      <c r="H148" s="200">
        <v>140</v>
      </c>
      <c r="I148" s="201"/>
      <c r="J148" s="202">
        <f>ROUND(I148*H148,2)</f>
        <v>0</v>
      </c>
      <c r="K148" s="203"/>
      <c r="L148" s="40"/>
      <c r="M148" s="204" t="s">
        <v>1</v>
      </c>
      <c r="N148" s="205" t="s">
        <v>40</v>
      </c>
      <c r="O148" s="76"/>
      <c r="P148" s="206">
        <f>O148*H148</f>
        <v>0</v>
      </c>
      <c r="Q148" s="206">
        <v>0</v>
      </c>
      <c r="R148" s="206">
        <f>Q148*H148</f>
        <v>0</v>
      </c>
      <c r="S148" s="206">
        <v>0</v>
      </c>
      <c r="T148" s="20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8" t="s">
        <v>148</v>
      </c>
      <c r="AT148" s="208" t="s">
        <v>144</v>
      </c>
      <c r="AU148" s="208" t="s">
        <v>142</v>
      </c>
      <c r="AY148" s="18" t="s">
        <v>141</v>
      </c>
      <c r="BE148" s="209">
        <f>IF(N148="základná",J148,0)</f>
        <v>0</v>
      </c>
      <c r="BF148" s="209">
        <f>IF(N148="znížená",J148,0)</f>
        <v>0</v>
      </c>
      <c r="BG148" s="209">
        <f>IF(N148="zákl. prenesená",J148,0)</f>
        <v>0</v>
      </c>
      <c r="BH148" s="209">
        <f>IF(N148="zníž. prenesená",J148,0)</f>
        <v>0</v>
      </c>
      <c r="BI148" s="209">
        <f>IF(N148="nulová",J148,0)</f>
        <v>0</v>
      </c>
      <c r="BJ148" s="18" t="s">
        <v>142</v>
      </c>
      <c r="BK148" s="209">
        <f>ROUND(I148*H148,2)</f>
        <v>0</v>
      </c>
      <c r="BL148" s="18" t="s">
        <v>148</v>
      </c>
      <c r="BM148" s="208" t="s">
        <v>1119</v>
      </c>
    </row>
    <row r="149" spans="1:65" s="12" customFormat="1" ht="22.8" customHeight="1">
      <c r="B149" s="180"/>
      <c r="C149" s="181"/>
      <c r="D149" s="182" t="s">
        <v>73</v>
      </c>
      <c r="E149" s="194" t="s">
        <v>1120</v>
      </c>
      <c r="F149" s="194" t="s">
        <v>1121</v>
      </c>
      <c r="G149" s="181"/>
      <c r="H149" s="181"/>
      <c r="I149" s="184"/>
      <c r="J149" s="195">
        <f>BK149</f>
        <v>0</v>
      </c>
      <c r="K149" s="181"/>
      <c r="L149" s="186"/>
      <c r="M149" s="187"/>
      <c r="N149" s="188"/>
      <c r="O149" s="188"/>
      <c r="P149" s="189">
        <f>SUM(P150:P154)</f>
        <v>0</v>
      </c>
      <c r="Q149" s="188"/>
      <c r="R149" s="189">
        <f>SUM(R150:R154)</f>
        <v>0</v>
      </c>
      <c r="S149" s="188"/>
      <c r="T149" s="190">
        <f>SUM(T150:T154)</f>
        <v>0</v>
      </c>
      <c r="AR149" s="191" t="s">
        <v>82</v>
      </c>
      <c r="AT149" s="192" t="s">
        <v>73</v>
      </c>
      <c r="AU149" s="192" t="s">
        <v>82</v>
      </c>
      <c r="AY149" s="191" t="s">
        <v>141</v>
      </c>
      <c r="BK149" s="193">
        <f>SUM(BK150:BK154)</f>
        <v>0</v>
      </c>
    </row>
    <row r="150" spans="1:65" s="2" customFormat="1" ht="16.5" customHeight="1">
      <c r="A150" s="35"/>
      <c r="B150" s="36"/>
      <c r="C150" s="196" t="s">
        <v>452</v>
      </c>
      <c r="D150" s="196" t="s">
        <v>144</v>
      </c>
      <c r="E150" s="197" t="s">
        <v>1122</v>
      </c>
      <c r="F150" s="198" t="s">
        <v>1123</v>
      </c>
      <c r="G150" s="199" t="s">
        <v>213</v>
      </c>
      <c r="H150" s="200">
        <v>130</v>
      </c>
      <c r="I150" s="201"/>
      <c r="J150" s="202">
        <f>ROUND(I150*H150,2)</f>
        <v>0</v>
      </c>
      <c r="K150" s="203"/>
      <c r="L150" s="40"/>
      <c r="M150" s="204" t="s">
        <v>1</v>
      </c>
      <c r="N150" s="205" t="s">
        <v>40</v>
      </c>
      <c r="O150" s="76"/>
      <c r="P150" s="206">
        <f>O150*H150</f>
        <v>0</v>
      </c>
      <c r="Q150" s="206">
        <v>0</v>
      </c>
      <c r="R150" s="206">
        <f>Q150*H150</f>
        <v>0</v>
      </c>
      <c r="S150" s="206">
        <v>0</v>
      </c>
      <c r="T150" s="20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8" t="s">
        <v>148</v>
      </c>
      <c r="AT150" s="208" t="s">
        <v>144</v>
      </c>
      <c r="AU150" s="208" t="s">
        <v>142</v>
      </c>
      <c r="AY150" s="18" t="s">
        <v>141</v>
      </c>
      <c r="BE150" s="209">
        <f>IF(N150="základná",J150,0)</f>
        <v>0</v>
      </c>
      <c r="BF150" s="209">
        <f>IF(N150="znížená",J150,0)</f>
        <v>0</v>
      </c>
      <c r="BG150" s="209">
        <f>IF(N150="zákl. prenesená",J150,0)</f>
        <v>0</v>
      </c>
      <c r="BH150" s="209">
        <f>IF(N150="zníž. prenesená",J150,0)</f>
        <v>0</v>
      </c>
      <c r="BI150" s="209">
        <f>IF(N150="nulová",J150,0)</f>
        <v>0</v>
      </c>
      <c r="BJ150" s="18" t="s">
        <v>142</v>
      </c>
      <c r="BK150" s="209">
        <f>ROUND(I150*H150,2)</f>
        <v>0</v>
      </c>
      <c r="BL150" s="18" t="s">
        <v>148</v>
      </c>
      <c r="BM150" s="208" t="s">
        <v>1124</v>
      </c>
    </row>
    <row r="151" spans="1:65" s="2" customFormat="1" ht="16.5" customHeight="1">
      <c r="A151" s="35"/>
      <c r="B151" s="36"/>
      <c r="C151" s="196" t="s">
        <v>230</v>
      </c>
      <c r="D151" s="196" t="s">
        <v>144</v>
      </c>
      <c r="E151" s="197" t="s">
        <v>1125</v>
      </c>
      <c r="F151" s="198" t="s">
        <v>1126</v>
      </c>
      <c r="G151" s="199" t="s">
        <v>213</v>
      </c>
      <c r="H151" s="200">
        <v>150</v>
      </c>
      <c r="I151" s="201"/>
      <c r="J151" s="202">
        <f>ROUND(I151*H151,2)</f>
        <v>0</v>
      </c>
      <c r="K151" s="203"/>
      <c r="L151" s="40"/>
      <c r="M151" s="204" t="s">
        <v>1</v>
      </c>
      <c r="N151" s="205" t="s">
        <v>40</v>
      </c>
      <c r="O151" s="76"/>
      <c r="P151" s="206">
        <f>O151*H151</f>
        <v>0</v>
      </c>
      <c r="Q151" s="206">
        <v>0</v>
      </c>
      <c r="R151" s="206">
        <f>Q151*H151</f>
        <v>0</v>
      </c>
      <c r="S151" s="206">
        <v>0</v>
      </c>
      <c r="T151" s="20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8" t="s">
        <v>148</v>
      </c>
      <c r="AT151" s="208" t="s">
        <v>144</v>
      </c>
      <c r="AU151" s="208" t="s">
        <v>142</v>
      </c>
      <c r="AY151" s="18" t="s">
        <v>141</v>
      </c>
      <c r="BE151" s="209">
        <f>IF(N151="základná",J151,0)</f>
        <v>0</v>
      </c>
      <c r="BF151" s="209">
        <f>IF(N151="znížená",J151,0)</f>
        <v>0</v>
      </c>
      <c r="BG151" s="209">
        <f>IF(N151="zákl. prenesená",J151,0)</f>
        <v>0</v>
      </c>
      <c r="BH151" s="209">
        <f>IF(N151="zníž. prenesená",J151,0)</f>
        <v>0</v>
      </c>
      <c r="BI151" s="209">
        <f>IF(N151="nulová",J151,0)</f>
        <v>0</v>
      </c>
      <c r="BJ151" s="18" t="s">
        <v>142</v>
      </c>
      <c r="BK151" s="209">
        <f>ROUND(I151*H151,2)</f>
        <v>0</v>
      </c>
      <c r="BL151" s="18" t="s">
        <v>148</v>
      </c>
      <c r="BM151" s="208" t="s">
        <v>1127</v>
      </c>
    </row>
    <row r="152" spans="1:65" s="2" customFormat="1" ht="16.5" customHeight="1">
      <c r="A152" s="35"/>
      <c r="B152" s="36"/>
      <c r="C152" s="196" t="s">
        <v>461</v>
      </c>
      <c r="D152" s="196" t="s">
        <v>144</v>
      </c>
      <c r="E152" s="197" t="s">
        <v>1128</v>
      </c>
      <c r="F152" s="198" t="s">
        <v>1129</v>
      </c>
      <c r="G152" s="199" t="s">
        <v>213</v>
      </c>
      <c r="H152" s="200">
        <v>186</v>
      </c>
      <c r="I152" s="201"/>
      <c r="J152" s="202">
        <f>ROUND(I152*H152,2)</f>
        <v>0</v>
      </c>
      <c r="K152" s="203"/>
      <c r="L152" s="40"/>
      <c r="M152" s="204" t="s">
        <v>1</v>
      </c>
      <c r="N152" s="205" t="s">
        <v>40</v>
      </c>
      <c r="O152" s="76"/>
      <c r="P152" s="206">
        <f>O152*H152</f>
        <v>0</v>
      </c>
      <c r="Q152" s="206">
        <v>0</v>
      </c>
      <c r="R152" s="206">
        <f>Q152*H152</f>
        <v>0</v>
      </c>
      <c r="S152" s="206">
        <v>0</v>
      </c>
      <c r="T152" s="20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8" t="s">
        <v>148</v>
      </c>
      <c r="AT152" s="208" t="s">
        <v>144</v>
      </c>
      <c r="AU152" s="208" t="s">
        <v>142</v>
      </c>
      <c r="AY152" s="18" t="s">
        <v>141</v>
      </c>
      <c r="BE152" s="209">
        <f>IF(N152="základná",J152,0)</f>
        <v>0</v>
      </c>
      <c r="BF152" s="209">
        <f>IF(N152="znížená",J152,0)</f>
        <v>0</v>
      </c>
      <c r="BG152" s="209">
        <f>IF(N152="zákl. prenesená",J152,0)</f>
        <v>0</v>
      </c>
      <c r="BH152" s="209">
        <f>IF(N152="zníž. prenesená",J152,0)</f>
        <v>0</v>
      </c>
      <c r="BI152" s="209">
        <f>IF(N152="nulová",J152,0)</f>
        <v>0</v>
      </c>
      <c r="BJ152" s="18" t="s">
        <v>142</v>
      </c>
      <c r="BK152" s="209">
        <f>ROUND(I152*H152,2)</f>
        <v>0</v>
      </c>
      <c r="BL152" s="18" t="s">
        <v>148</v>
      </c>
      <c r="BM152" s="208" t="s">
        <v>1130</v>
      </c>
    </row>
    <row r="153" spans="1:65" s="2" customFormat="1" ht="16.5" customHeight="1">
      <c r="A153" s="35"/>
      <c r="B153" s="36"/>
      <c r="C153" s="196" t="s">
        <v>466</v>
      </c>
      <c r="D153" s="196" t="s">
        <v>144</v>
      </c>
      <c r="E153" s="197" t="s">
        <v>1131</v>
      </c>
      <c r="F153" s="198" t="s">
        <v>1132</v>
      </c>
      <c r="G153" s="199" t="s">
        <v>213</v>
      </c>
      <c r="H153" s="200">
        <v>150</v>
      </c>
      <c r="I153" s="201"/>
      <c r="J153" s="202">
        <f>ROUND(I153*H153,2)</f>
        <v>0</v>
      </c>
      <c r="K153" s="203"/>
      <c r="L153" s="40"/>
      <c r="M153" s="204" t="s">
        <v>1</v>
      </c>
      <c r="N153" s="205" t="s">
        <v>40</v>
      </c>
      <c r="O153" s="76"/>
      <c r="P153" s="206">
        <f>O153*H153</f>
        <v>0</v>
      </c>
      <c r="Q153" s="206">
        <v>0</v>
      </c>
      <c r="R153" s="206">
        <f>Q153*H153</f>
        <v>0</v>
      </c>
      <c r="S153" s="206">
        <v>0</v>
      </c>
      <c r="T153" s="20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8" t="s">
        <v>148</v>
      </c>
      <c r="AT153" s="208" t="s">
        <v>144</v>
      </c>
      <c r="AU153" s="208" t="s">
        <v>142</v>
      </c>
      <c r="AY153" s="18" t="s">
        <v>141</v>
      </c>
      <c r="BE153" s="209">
        <f>IF(N153="základná",J153,0)</f>
        <v>0</v>
      </c>
      <c r="BF153" s="209">
        <f>IF(N153="znížená",J153,0)</f>
        <v>0</v>
      </c>
      <c r="BG153" s="209">
        <f>IF(N153="zákl. prenesená",J153,0)</f>
        <v>0</v>
      </c>
      <c r="BH153" s="209">
        <f>IF(N153="zníž. prenesená",J153,0)</f>
        <v>0</v>
      </c>
      <c r="BI153" s="209">
        <f>IF(N153="nulová",J153,0)</f>
        <v>0</v>
      </c>
      <c r="BJ153" s="18" t="s">
        <v>142</v>
      </c>
      <c r="BK153" s="209">
        <f>ROUND(I153*H153,2)</f>
        <v>0</v>
      </c>
      <c r="BL153" s="18" t="s">
        <v>148</v>
      </c>
      <c r="BM153" s="208" t="s">
        <v>1133</v>
      </c>
    </row>
    <row r="154" spans="1:65" s="2" customFormat="1" ht="16.5" customHeight="1">
      <c r="A154" s="35"/>
      <c r="B154" s="36"/>
      <c r="C154" s="196" t="s">
        <v>471</v>
      </c>
      <c r="D154" s="196" t="s">
        <v>144</v>
      </c>
      <c r="E154" s="197" t="s">
        <v>1134</v>
      </c>
      <c r="F154" s="198" t="s">
        <v>1135</v>
      </c>
      <c r="G154" s="199" t="s">
        <v>213</v>
      </c>
      <c r="H154" s="200">
        <v>170</v>
      </c>
      <c r="I154" s="201"/>
      <c r="J154" s="202">
        <f>ROUND(I154*H154,2)</f>
        <v>0</v>
      </c>
      <c r="K154" s="203"/>
      <c r="L154" s="40"/>
      <c r="M154" s="204" t="s">
        <v>1</v>
      </c>
      <c r="N154" s="205" t="s">
        <v>40</v>
      </c>
      <c r="O154" s="76"/>
      <c r="P154" s="206">
        <f>O154*H154</f>
        <v>0</v>
      </c>
      <c r="Q154" s="206">
        <v>0</v>
      </c>
      <c r="R154" s="206">
        <f>Q154*H154</f>
        <v>0</v>
      </c>
      <c r="S154" s="206">
        <v>0</v>
      </c>
      <c r="T154" s="20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8" t="s">
        <v>148</v>
      </c>
      <c r="AT154" s="208" t="s">
        <v>144</v>
      </c>
      <c r="AU154" s="208" t="s">
        <v>142</v>
      </c>
      <c r="AY154" s="18" t="s">
        <v>141</v>
      </c>
      <c r="BE154" s="209">
        <f>IF(N154="základná",J154,0)</f>
        <v>0</v>
      </c>
      <c r="BF154" s="209">
        <f>IF(N154="znížená",J154,0)</f>
        <v>0</v>
      </c>
      <c r="BG154" s="209">
        <f>IF(N154="zákl. prenesená",J154,0)</f>
        <v>0</v>
      </c>
      <c r="BH154" s="209">
        <f>IF(N154="zníž. prenesená",J154,0)</f>
        <v>0</v>
      </c>
      <c r="BI154" s="209">
        <f>IF(N154="nulová",J154,0)</f>
        <v>0</v>
      </c>
      <c r="BJ154" s="18" t="s">
        <v>142</v>
      </c>
      <c r="BK154" s="209">
        <f>ROUND(I154*H154,2)</f>
        <v>0</v>
      </c>
      <c r="BL154" s="18" t="s">
        <v>148</v>
      </c>
      <c r="BM154" s="208" t="s">
        <v>1136</v>
      </c>
    </row>
    <row r="155" spans="1:65" s="12" customFormat="1" ht="22.8" customHeight="1">
      <c r="B155" s="180"/>
      <c r="C155" s="181"/>
      <c r="D155" s="182" t="s">
        <v>73</v>
      </c>
      <c r="E155" s="194" t="s">
        <v>1137</v>
      </c>
      <c r="F155" s="194" t="s">
        <v>1138</v>
      </c>
      <c r="G155" s="181"/>
      <c r="H155" s="181"/>
      <c r="I155" s="184"/>
      <c r="J155" s="195">
        <f>BK155</f>
        <v>0</v>
      </c>
      <c r="K155" s="181"/>
      <c r="L155" s="186"/>
      <c r="M155" s="187"/>
      <c r="N155" s="188"/>
      <c r="O155" s="188"/>
      <c r="P155" s="189">
        <f>SUM(P156:P159)</f>
        <v>0</v>
      </c>
      <c r="Q155" s="188"/>
      <c r="R155" s="189">
        <f>SUM(R156:R159)</f>
        <v>0</v>
      </c>
      <c r="S155" s="188"/>
      <c r="T155" s="190">
        <f>SUM(T156:T159)</f>
        <v>0</v>
      </c>
      <c r="AR155" s="191" t="s">
        <v>82</v>
      </c>
      <c r="AT155" s="192" t="s">
        <v>73</v>
      </c>
      <c r="AU155" s="192" t="s">
        <v>82</v>
      </c>
      <c r="AY155" s="191" t="s">
        <v>141</v>
      </c>
      <c r="BK155" s="193">
        <f>SUM(BK156:BK159)</f>
        <v>0</v>
      </c>
    </row>
    <row r="156" spans="1:65" s="2" customFormat="1" ht="37.799999999999997" customHeight="1">
      <c r="A156" s="35"/>
      <c r="B156" s="36"/>
      <c r="C156" s="196" t="s">
        <v>7</v>
      </c>
      <c r="D156" s="196" t="s">
        <v>144</v>
      </c>
      <c r="E156" s="197" t="s">
        <v>1139</v>
      </c>
      <c r="F156" s="198" t="s">
        <v>1140</v>
      </c>
      <c r="G156" s="199" t="s">
        <v>154</v>
      </c>
      <c r="H156" s="200">
        <v>329.19499999999999</v>
      </c>
      <c r="I156" s="201"/>
      <c r="J156" s="202">
        <f>ROUND(I156*H156,2)</f>
        <v>0</v>
      </c>
      <c r="K156" s="203"/>
      <c r="L156" s="40"/>
      <c r="M156" s="204" t="s">
        <v>1</v>
      </c>
      <c r="N156" s="205" t="s">
        <v>40</v>
      </c>
      <c r="O156" s="76"/>
      <c r="P156" s="206">
        <f>O156*H156</f>
        <v>0</v>
      </c>
      <c r="Q156" s="206">
        <v>0</v>
      </c>
      <c r="R156" s="206">
        <f>Q156*H156</f>
        <v>0</v>
      </c>
      <c r="S156" s="206">
        <v>0</v>
      </c>
      <c r="T156" s="20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8" t="s">
        <v>148</v>
      </c>
      <c r="AT156" s="208" t="s">
        <v>144</v>
      </c>
      <c r="AU156" s="208" t="s">
        <v>142</v>
      </c>
      <c r="AY156" s="18" t="s">
        <v>141</v>
      </c>
      <c r="BE156" s="209">
        <f>IF(N156="základná",J156,0)</f>
        <v>0</v>
      </c>
      <c r="BF156" s="209">
        <f>IF(N156="znížená",J156,0)</f>
        <v>0</v>
      </c>
      <c r="BG156" s="209">
        <f>IF(N156="zákl. prenesená",J156,0)</f>
        <v>0</v>
      </c>
      <c r="BH156" s="209">
        <f>IF(N156="zníž. prenesená",J156,0)</f>
        <v>0</v>
      </c>
      <c r="BI156" s="209">
        <f>IF(N156="nulová",J156,0)</f>
        <v>0</v>
      </c>
      <c r="BJ156" s="18" t="s">
        <v>142</v>
      </c>
      <c r="BK156" s="209">
        <f>ROUND(I156*H156,2)</f>
        <v>0</v>
      </c>
      <c r="BL156" s="18" t="s">
        <v>148</v>
      </c>
      <c r="BM156" s="208" t="s">
        <v>1141</v>
      </c>
    </row>
    <row r="157" spans="1:65" s="2" customFormat="1" ht="37.799999999999997" customHeight="1">
      <c r="A157" s="35"/>
      <c r="B157" s="36"/>
      <c r="C157" s="196" t="s">
        <v>480</v>
      </c>
      <c r="D157" s="196" t="s">
        <v>144</v>
      </c>
      <c r="E157" s="197" t="s">
        <v>1142</v>
      </c>
      <c r="F157" s="198" t="s">
        <v>1143</v>
      </c>
      <c r="G157" s="199" t="s">
        <v>154</v>
      </c>
      <c r="H157" s="200">
        <v>329.19499999999999</v>
      </c>
      <c r="I157" s="201"/>
      <c r="J157" s="202">
        <f>ROUND(I157*H157,2)</f>
        <v>0</v>
      </c>
      <c r="K157" s="203"/>
      <c r="L157" s="40"/>
      <c r="M157" s="204" t="s">
        <v>1</v>
      </c>
      <c r="N157" s="205" t="s">
        <v>40</v>
      </c>
      <c r="O157" s="76"/>
      <c r="P157" s="206">
        <f>O157*H157</f>
        <v>0</v>
      </c>
      <c r="Q157" s="206">
        <v>0</v>
      </c>
      <c r="R157" s="206">
        <f>Q157*H157</f>
        <v>0</v>
      </c>
      <c r="S157" s="206">
        <v>0</v>
      </c>
      <c r="T157" s="20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8" t="s">
        <v>148</v>
      </c>
      <c r="AT157" s="208" t="s">
        <v>144</v>
      </c>
      <c r="AU157" s="208" t="s">
        <v>142</v>
      </c>
      <c r="AY157" s="18" t="s">
        <v>141</v>
      </c>
      <c r="BE157" s="209">
        <f>IF(N157="základná",J157,0)</f>
        <v>0</v>
      </c>
      <c r="BF157" s="209">
        <f>IF(N157="znížená",J157,0)</f>
        <v>0</v>
      </c>
      <c r="BG157" s="209">
        <f>IF(N157="zákl. prenesená",J157,0)</f>
        <v>0</v>
      </c>
      <c r="BH157" s="209">
        <f>IF(N157="zníž. prenesená",J157,0)</f>
        <v>0</v>
      </c>
      <c r="BI157" s="209">
        <f>IF(N157="nulová",J157,0)</f>
        <v>0</v>
      </c>
      <c r="BJ157" s="18" t="s">
        <v>142</v>
      </c>
      <c r="BK157" s="209">
        <f>ROUND(I157*H157,2)</f>
        <v>0</v>
      </c>
      <c r="BL157" s="18" t="s">
        <v>148</v>
      </c>
      <c r="BM157" s="208" t="s">
        <v>1144</v>
      </c>
    </row>
    <row r="158" spans="1:65" s="2" customFormat="1" ht="37.799999999999997" customHeight="1">
      <c r="A158" s="35"/>
      <c r="B158" s="36"/>
      <c r="C158" s="196" t="s">
        <v>485</v>
      </c>
      <c r="D158" s="196" t="s">
        <v>144</v>
      </c>
      <c r="E158" s="197" t="s">
        <v>1145</v>
      </c>
      <c r="F158" s="198" t="s">
        <v>1146</v>
      </c>
      <c r="G158" s="199" t="s">
        <v>154</v>
      </c>
      <c r="H158" s="200">
        <v>329.19499999999999</v>
      </c>
      <c r="I158" s="201"/>
      <c r="J158" s="202">
        <f>ROUND(I158*H158,2)</f>
        <v>0</v>
      </c>
      <c r="K158" s="203"/>
      <c r="L158" s="40"/>
      <c r="M158" s="204" t="s">
        <v>1</v>
      </c>
      <c r="N158" s="205" t="s">
        <v>40</v>
      </c>
      <c r="O158" s="76"/>
      <c r="P158" s="206">
        <f>O158*H158</f>
        <v>0</v>
      </c>
      <c r="Q158" s="206">
        <v>0</v>
      </c>
      <c r="R158" s="206">
        <f>Q158*H158</f>
        <v>0</v>
      </c>
      <c r="S158" s="206">
        <v>0</v>
      </c>
      <c r="T158" s="20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08" t="s">
        <v>148</v>
      </c>
      <c r="AT158" s="208" t="s">
        <v>144</v>
      </c>
      <c r="AU158" s="208" t="s">
        <v>142</v>
      </c>
      <c r="AY158" s="18" t="s">
        <v>141</v>
      </c>
      <c r="BE158" s="209">
        <f>IF(N158="základná",J158,0)</f>
        <v>0</v>
      </c>
      <c r="BF158" s="209">
        <f>IF(N158="znížená",J158,0)</f>
        <v>0</v>
      </c>
      <c r="BG158" s="209">
        <f>IF(N158="zákl. prenesená",J158,0)</f>
        <v>0</v>
      </c>
      <c r="BH158" s="209">
        <f>IF(N158="zníž. prenesená",J158,0)</f>
        <v>0</v>
      </c>
      <c r="BI158" s="209">
        <f>IF(N158="nulová",J158,0)</f>
        <v>0</v>
      </c>
      <c r="BJ158" s="18" t="s">
        <v>142</v>
      </c>
      <c r="BK158" s="209">
        <f>ROUND(I158*H158,2)</f>
        <v>0</v>
      </c>
      <c r="BL158" s="18" t="s">
        <v>148</v>
      </c>
      <c r="BM158" s="208" t="s">
        <v>1147</v>
      </c>
    </row>
    <row r="159" spans="1:65" s="2" customFormat="1" ht="44.25" customHeight="1">
      <c r="A159" s="35"/>
      <c r="B159" s="36"/>
      <c r="C159" s="196" t="s">
        <v>492</v>
      </c>
      <c r="D159" s="196" t="s">
        <v>144</v>
      </c>
      <c r="E159" s="197" t="s">
        <v>1148</v>
      </c>
      <c r="F159" s="198" t="s">
        <v>1149</v>
      </c>
      <c r="G159" s="199" t="s">
        <v>154</v>
      </c>
      <c r="H159" s="200">
        <v>329.19499999999999</v>
      </c>
      <c r="I159" s="201"/>
      <c r="J159" s="202">
        <f>ROUND(I159*H159,2)</f>
        <v>0</v>
      </c>
      <c r="K159" s="203"/>
      <c r="L159" s="40"/>
      <c r="M159" s="204" t="s">
        <v>1</v>
      </c>
      <c r="N159" s="205" t="s">
        <v>40</v>
      </c>
      <c r="O159" s="76"/>
      <c r="P159" s="206">
        <f>O159*H159</f>
        <v>0</v>
      </c>
      <c r="Q159" s="206">
        <v>0</v>
      </c>
      <c r="R159" s="206">
        <f>Q159*H159</f>
        <v>0</v>
      </c>
      <c r="S159" s="206">
        <v>0</v>
      </c>
      <c r="T159" s="20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8" t="s">
        <v>148</v>
      </c>
      <c r="AT159" s="208" t="s">
        <v>144</v>
      </c>
      <c r="AU159" s="208" t="s">
        <v>142</v>
      </c>
      <c r="AY159" s="18" t="s">
        <v>141</v>
      </c>
      <c r="BE159" s="209">
        <f>IF(N159="základná",J159,0)</f>
        <v>0</v>
      </c>
      <c r="BF159" s="209">
        <f>IF(N159="znížená",J159,0)</f>
        <v>0</v>
      </c>
      <c r="BG159" s="209">
        <f>IF(N159="zákl. prenesená",J159,0)</f>
        <v>0</v>
      </c>
      <c r="BH159" s="209">
        <f>IF(N159="zníž. prenesená",J159,0)</f>
        <v>0</v>
      </c>
      <c r="BI159" s="209">
        <f>IF(N159="nulová",J159,0)</f>
        <v>0</v>
      </c>
      <c r="BJ159" s="18" t="s">
        <v>142</v>
      </c>
      <c r="BK159" s="209">
        <f>ROUND(I159*H159,2)</f>
        <v>0</v>
      </c>
      <c r="BL159" s="18" t="s">
        <v>148</v>
      </c>
      <c r="BM159" s="208" t="s">
        <v>1150</v>
      </c>
    </row>
    <row r="160" spans="1:65" s="12" customFormat="1" ht="25.95" customHeight="1">
      <c r="B160" s="180"/>
      <c r="C160" s="181"/>
      <c r="D160" s="182" t="s">
        <v>73</v>
      </c>
      <c r="E160" s="183" t="s">
        <v>1012</v>
      </c>
      <c r="F160" s="183" t="s">
        <v>1151</v>
      </c>
      <c r="G160" s="181"/>
      <c r="H160" s="181"/>
      <c r="I160" s="184"/>
      <c r="J160" s="185">
        <f>BK160</f>
        <v>0</v>
      </c>
      <c r="K160" s="181"/>
      <c r="L160" s="186"/>
      <c r="M160" s="187"/>
      <c r="N160" s="188"/>
      <c r="O160" s="188"/>
      <c r="P160" s="189">
        <f>P161+P172+P176</f>
        <v>0</v>
      </c>
      <c r="Q160" s="188"/>
      <c r="R160" s="189">
        <f>R161+R172+R176</f>
        <v>0</v>
      </c>
      <c r="S160" s="188"/>
      <c r="T160" s="190">
        <f>T161+T172+T176</f>
        <v>0</v>
      </c>
      <c r="AR160" s="191" t="s">
        <v>82</v>
      </c>
      <c r="AT160" s="192" t="s">
        <v>73</v>
      </c>
      <c r="AU160" s="192" t="s">
        <v>74</v>
      </c>
      <c r="AY160" s="191" t="s">
        <v>141</v>
      </c>
      <c r="BK160" s="193">
        <f>BK161+BK172+BK176</f>
        <v>0</v>
      </c>
    </row>
    <row r="161" spans="1:65" s="12" customFormat="1" ht="22.8" customHeight="1">
      <c r="B161" s="180"/>
      <c r="C161" s="181"/>
      <c r="D161" s="182" t="s">
        <v>73</v>
      </c>
      <c r="E161" s="194" t="s">
        <v>916</v>
      </c>
      <c r="F161" s="194" t="s">
        <v>1152</v>
      </c>
      <c r="G161" s="181"/>
      <c r="H161" s="181"/>
      <c r="I161" s="184"/>
      <c r="J161" s="195">
        <f>BK161</f>
        <v>0</v>
      </c>
      <c r="K161" s="181"/>
      <c r="L161" s="186"/>
      <c r="M161" s="187"/>
      <c r="N161" s="188"/>
      <c r="O161" s="188"/>
      <c r="P161" s="189">
        <f>SUM(P162:P171)</f>
        <v>0</v>
      </c>
      <c r="Q161" s="188"/>
      <c r="R161" s="189">
        <f>SUM(R162:R171)</f>
        <v>0</v>
      </c>
      <c r="S161" s="188"/>
      <c r="T161" s="190">
        <f>SUM(T162:T171)</f>
        <v>0</v>
      </c>
      <c r="AR161" s="191" t="s">
        <v>82</v>
      </c>
      <c r="AT161" s="192" t="s">
        <v>73</v>
      </c>
      <c r="AU161" s="192" t="s">
        <v>82</v>
      </c>
      <c r="AY161" s="191" t="s">
        <v>141</v>
      </c>
      <c r="BK161" s="193">
        <f>SUM(BK162:BK171)</f>
        <v>0</v>
      </c>
    </row>
    <row r="162" spans="1:65" s="2" customFormat="1" ht="78" customHeight="1">
      <c r="A162" s="35"/>
      <c r="B162" s="36"/>
      <c r="C162" s="196" t="s">
        <v>496</v>
      </c>
      <c r="D162" s="196" t="s">
        <v>144</v>
      </c>
      <c r="E162" s="197" t="s">
        <v>1153</v>
      </c>
      <c r="F162" s="198" t="s">
        <v>1154</v>
      </c>
      <c r="G162" s="199" t="s">
        <v>406</v>
      </c>
      <c r="H162" s="200">
        <v>12</v>
      </c>
      <c r="I162" s="201"/>
      <c r="J162" s="202">
        <f t="shared" ref="J162:J171" si="10">ROUND(I162*H162,2)</f>
        <v>0</v>
      </c>
      <c r="K162" s="203"/>
      <c r="L162" s="40"/>
      <c r="M162" s="204" t="s">
        <v>1</v>
      </c>
      <c r="N162" s="205" t="s">
        <v>40</v>
      </c>
      <c r="O162" s="76"/>
      <c r="P162" s="206">
        <f t="shared" ref="P162:P171" si="11">O162*H162</f>
        <v>0</v>
      </c>
      <c r="Q162" s="206">
        <v>0</v>
      </c>
      <c r="R162" s="206">
        <f t="shared" ref="R162:R171" si="12">Q162*H162</f>
        <v>0</v>
      </c>
      <c r="S162" s="206">
        <v>0</v>
      </c>
      <c r="T162" s="207">
        <f t="shared" ref="T162:T171" si="13"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8" t="s">
        <v>148</v>
      </c>
      <c r="AT162" s="208" t="s">
        <v>144</v>
      </c>
      <c r="AU162" s="208" t="s">
        <v>142</v>
      </c>
      <c r="AY162" s="18" t="s">
        <v>141</v>
      </c>
      <c r="BE162" s="209">
        <f t="shared" ref="BE162:BE171" si="14">IF(N162="základná",J162,0)</f>
        <v>0</v>
      </c>
      <c r="BF162" s="209">
        <f t="shared" ref="BF162:BF171" si="15">IF(N162="znížená",J162,0)</f>
        <v>0</v>
      </c>
      <c r="BG162" s="209">
        <f t="shared" ref="BG162:BG171" si="16">IF(N162="zákl. prenesená",J162,0)</f>
        <v>0</v>
      </c>
      <c r="BH162" s="209">
        <f t="shared" ref="BH162:BH171" si="17">IF(N162="zníž. prenesená",J162,0)</f>
        <v>0</v>
      </c>
      <c r="BI162" s="209">
        <f t="shared" ref="BI162:BI171" si="18">IF(N162="nulová",J162,0)</f>
        <v>0</v>
      </c>
      <c r="BJ162" s="18" t="s">
        <v>142</v>
      </c>
      <c r="BK162" s="209">
        <f t="shared" ref="BK162:BK171" si="19">ROUND(I162*H162,2)</f>
        <v>0</v>
      </c>
      <c r="BL162" s="18" t="s">
        <v>148</v>
      </c>
      <c r="BM162" s="208" t="s">
        <v>1155</v>
      </c>
    </row>
    <row r="163" spans="1:65" s="2" customFormat="1" ht="78" customHeight="1">
      <c r="A163" s="35"/>
      <c r="B163" s="36"/>
      <c r="C163" s="196" t="s">
        <v>501</v>
      </c>
      <c r="D163" s="196" t="s">
        <v>144</v>
      </c>
      <c r="E163" s="197" t="s">
        <v>1156</v>
      </c>
      <c r="F163" s="198" t="s">
        <v>1157</v>
      </c>
      <c r="G163" s="199" t="s">
        <v>406</v>
      </c>
      <c r="H163" s="200">
        <v>2</v>
      </c>
      <c r="I163" s="201"/>
      <c r="J163" s="202">
        <f t="shared" si="10"/>
        <v>0</v>
      </c>
      <c r="K163" s="203"/>
      <c r="L163" s="40"/>
      <c r="M163" s="204" t="s">
        <v>1</v>
      </c>
      <c r="N163" s="205" t="s">
        <v>40</v>
      </c>
      <c r="O163" s="76"/>
      <c r="P163" s="206">
        <f t="shared" si="11"/>
        <v>0</v>
      </c>
      <c r="Q163" s="206">
        <v>0</v>
      </c>
      <c r="R163" s="206">
        <f t="shared" si="12"/>
        <v>0</v>
      </c>
      <c r="S163" s="206">
        <v>0</v>
      </c>
      <c r="T163" s="207">
        <f t="shared" si="1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08" t="s">
        <v>148</v>
      </c>
      <c r="AT163" s="208" t="s">
        <v>144</v>
      </c>
      <c r="AU163" s="208" t="s">
        <v>142</v>
      </c>
      <c r="AY163" s="18" t="s">
        <v>141</v>
      </c>
      <c r="BE163" s="209">
        <f t="shared" si="14"/>
        <v>0</v>
      </c>
      <c r="BF163" s="209">
        <f t="shared" si="15"/>
        <v>0</v>
      </c>
      <c r="BG163" s="209">
        <f t="shared" si="16"/>
        <v>0</v>
      </c>
      <c r="BH163" s="209">
        <f t="shared" si="17"/>
        <v>0</v>
      </c>
      <c r="BI163" s="209">
        <f t="shared" si="18"/>
        <v>0</v>
      </c>
      <c r="BJ163" s="18" t="s">
        <v>142</v>
      </c>
      <c r="BK163" s="209">
        <f t="shared" si="19"/>
        <v>0</v>
      </c>
      <c r="BL163" s="18" t="s">
        <v>148</v>
      </c>
      <c r="BM163" s="208" t="s">
        <v>1158</v>
      </c>
    </row>
    <row r="164" spans="1:65" s="2" customFormat="1" ht="78" customHeight="1">
      <c r="A164" s="35"/>
      <c r="B164" s="36"/>
      <c r="C164" s="196" t="s">
        <v>506</v>
      </c>
      <c r="D164" s="196" t="s">
        <v>144</v>
      </c>
      <c r="E164" s="197" t="s">
        <v>1159</v>
      </c>
      <c r="F164" s="198" t="s">
        <v>1160</v>
      </c>
      <c r="G164" s="199" t="s">
        <v>406</v>
      </c>
      <c r="H164" s="200">
        <v>31</v>
      </c>
      <c r="I164" s="201"/>
      <c r="J164" s="202">
        <f t="shared" si="10"/>
        <v>0</v>
      </c>
      <c r="K164" s="203"/>
      <c r="L164" s="40"/>
      <c r="M164" s="204" t="s">
        <v>1</v>
      </c>
      <c r="N164" s="205" t="s">
        <v>40</v>
      </c>
      <c r="O164" s="76"/>
      <c r="P164" s="206">
        <f t="shared" si="11"/>
        <v>0</v>
      </c>
      <c r="Q164" s="206">
        <v>0</v>
      </c>
      <c r="R164" s="206">
        <f t="shared" si="12"/>
        <v>0</v>
      </c>
      <c r="S164" s="206">
        <v>0</v>
      </c>
      <c r="T164" s="207">
        <f t="shared" si="1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8" t="s">
        <v>148</v>
      </c>
      <c r="AT164" s="208" t="s">
        <v>144</v>
      </c>
      <c r="AU164" s="208" t="s">
        <v>142</v>
      </c>
      <c r="AY164" s="18" t="s">
        <v>141</v>
      </c>
      <c r="BE164" s="209">
        <f t="shared" si="14"/>
        <v>0</v>
      </c>
      <c r="BF164" s="209">
        <f t="shared" si="15"/>
        <v>0</v>
      </c>
      <c r="BG164" s="209">
        <f t="shared" si="16"/>
        <v>0</v>
      </c>
      <c r="BH164" s="209">
        <f t="shared" si="17"/>
        <v>0</v>
      </c>
      <c r="BI164" s="209">
        <f t="shared" si="18"/>
        <v>0</v>
      </c>
      <c r="BJ164" s="18" t="s">
        <v>142</v>
      </c>
      <c r="BK164" s="209">
        <f t="shared" si="19"/>
        <v>0</v>
      </c>
      <c r="BL164" s="18" t="s">
        <v>148</v>
      </c>
      <c r="BM164" s="208" t="s">
        <v>1161</v>
      </c>
    </row>
    <row r="165" spans="1:65" s="2" customFormat="1" ht="78" customHeight="1">
      <c r="A165" s="35"/>
      <c r="B165" s="36"/>
      <c r="C165" s="196" t="s">
        <v>510</v>
      </c>
      <c r="D165" s="196" t="s">
        <v>144</v>
      </c>
      <c r="E165" s="197" t="s">
        <v>1162</v>
      </c>
      <c r="F165" s="198" t="s">
        <v>1163</v>
      </c>
      <c r="G165" s="199" t="s">
        <v>406</v>
      </c>
      <c r="H165" s="200">
        <v>6</v>
      </c>
      <c r="I165" s="201"/>
      <c r="J165" s="202">
        <f t="shared" si="10"/>
        <v>0</v>
      </c>
      <c r="K165" s="203"/>
      <c r="L165" s="40"/>
      <c r="M165" s="204" t="s">
        <v>1</v>
      </c>
      <c r="N165" s="205" t="s">
        <v>40</v>
      </c>
      <c r="O165" s="76"/>
      <c r="P165" s="206">
        <f t="shared" si="11"/>
        <v>0</v>
      </c>
      <c r="Q165" s="206">
        <v>0</v>
      </c>
      <c r="R165" s="206">
        <f t="shared" si="12"/>
        <v>0</v>
      </c>
      <c r="S165" s="206">
        <v>0</v>
      </c>
      <c r="T165" s="207">
        <f t="shared" si="13"/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8" t="s">
        <v>148</v>
      </c>
      <c r="AT165" s="208" t="s">
        <v>144</v>
      </c>
      <c r="AU165" s="208" t="s">
        <v>142</v>
      </c>
      <c r="AY165" s="18" t="s">
        <v>141</v>
      </c>
      <c r="BE165" s="209">
        <f t="shared" si="14"/>
        <v>0</v>
      </c>
      <c r="BF165" s="209">
        <f t="shared" si="15"/>
        <v>0</v>
      </c>
      <c r="BG165" s="209">
        <f t="shared" si="16"/>
        <v>0</v>
      </c>
      <c r="BH165" s="209">
        <f t="shared" si="17"/>
        <v>0</v>
      </c>
      <c r="BI165" s="209">
        <f t="shared" si="18"/>
        <v>0</v>
      </c>
      <c r="BJ165" s="18" t="s">
        <v>142</v>
      </c>
      <c r="BK165" s="209">
        <f t="shared" si="19"/>
        <v>0</v>
      </c>
      <c r="BL165" s="18" t="s">
        <v>148</v>
      </c>
      <c r="BM165" s="208" t="s">
        <v>1164</v>
      </c>
    </row>
    <row r="166" spans="1:65" s="2" customFormat="1" ht="78" customHeight="1">
      <c r="A166" s="35"/>
      <c r="B166" s="36"/>
      <c r="C166" s="196" t="s">
        <v>515</v>
      </c>
      <c r="D166" s="196" t="s">
        <v>144</v>
      </c>
      <c r="E166" s="197" t="s">
        <v>1165</v>
      </c>
      <c r="F166" s="198" t="s">
        <v>1166</v>
      </c>
      <c r="G166" s="199" t="s">
        <v>406</v>
      </c>
      <c r="H166" s="200">
        <v>6</v>
      </c>
      <c r="I166" s="201"/>
      <c r="J166" s="202">
        <f t="shared" si="10"/>
        <v>0</v>
      </c>
      <c r="K166" s="203"/>
      <c r="L166" s="40"/>
      <c r="M166" s="204" t="s">
        <v>1</v>
      </c>
      <c r="N166" s="205" t="s">
        <v>40</v>
      </c>
      <c r="O166" s="76"/>
      <c r="P166" s="206">
        <f t="shared" si="11"/>
        <v>0</v>
      </c>
      <c r="Q166" s="206">
        <v>0</v>
      </c>
      <c r="R166" s="206">
        <f t="shared" si="12"/>
        <v>0</v>
      </c>
      <c r="S166" s="206">
        <v>0</v>
      </c>
      <c r="T166" s="207">
        <f t="shared" si="1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8" t="s">
        <v>148</v>
      </c>
      <c r="AT166" s="208" t="s">
        <v>144</v>
      </c>
      <c r="AU166" s="208" t="s">
        <v>142</v>
      </c>
      <c r="AY166" s="18" t="s">
        <v>141</v>
      </c>
      <c r="BE166" s="209">
        <f t="shared" si="14"/>
        <v>0</v>
      </c>
      <c r="BF166" s="209">
        <f t="shared" si="15"/>
        <v>0</v>
      </c>
      <c r="BG166" s="209">
        <f t="shared" si="16"/>
        <v>0</v>
      </c>
      <c r="BH166" s="209">
        <f t="shared" si="17"/>
        <v>0</v>
      </c>
      <c r="BI166" s="209">
        <f t="shared" si="18"/>
        <v>0</v>
      </c>
      <c r="BJ166" s="18" t="s">
        <v>142</v>
      </c>
      <c r="BK166" s="209">
        <f t="shared" si="19"/>
        <v>0</v>
      </c>
      <c r="BL166" s="18" t="s">
        <v>148</v>
      </c>
      <c r="BM166" s="208" t="s">
        <v>1167</v>
      </c>
    </row>
    <row r="167" spans="1:65" s="2" customFormat="1" ht="78" customHeight="1">
      <c r="A167" s="35"/>
      <c r="B167" s="36"/>
      <c r="C167" s="196" t="s">
        <v>771</v>
      </c>
      <c r="D167" s="196" t="s">
        <v>144</v>
      </c>
      <c r="E167" s="197" t="s">
        <v>1168</v>
      </c>
      <c r="F167" s="198" t="s">
        <v>1169</v>
      </c>
      <c r="G167" s="199" t="s">
        <v>406</v>
      </c>
      <c r="H167" s="200">
        <v>2</v>
      </c>
      <c r="I167" s="201"/>
      <c r="J167" s="202">
        <f t="shared" si="10"/>
        <v>0</v>
      </c>
      <c r="K167" s="203"/>
      <c r="L167" s="40"/>
      <c r="M167" s="204" t="s">
        <v>1</v>
      </c>
      <c r="N167" s="205" t="s">
        <v>40</v>
      </c>
      <c r="O167" s="76"/>
      <c r="P167" s="206">
        <f t="shared" si="11"/>
        <v>0</v>
      </c>
      <c r="Q167" s="206">
        <v>0</v>
      </c>
      <c r="R167" s="206">
        <f t="shared" si="12"/>
        <v>0</v>
      </c>
      <c r="S167" s="206">
        <v>0</v>
      </c>
      <c r="T167" s="207">
        <f t="shared" si="1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08" t="s">
        <v>148</v>
      </c>
      <c r="AT167" s="208" t="s">
        <v>144</v>
      </c>
      <c r="AU167" s="208" t="s">
        <v>142</v>
      </c>
      <c r="AY167" s="18" t="s">
        <v>141</v>
      </c>
      <c r="BE167" s="209">
        <f t="shared" si="14"/>
        <v>0</v>
      </c>
      <c r="BF167" s="209">
        <f t="shared" si="15"/>
        <v>0</v>
      </c>
      <c r="BG167" s="209">
        <f t="shared" si="16"/>
        <v>0</v>
      </c>
      <c r="BH167" s="209">
        <f t="shared" si="17"/>
        <v>0</v>
      </c>
      <c r="BI167" s="209">
        <f t="shared" si="18"/>
        <v>0</v>
      </c>
      <c r="BJ167" s="18" t="s">
        <v>142</v>
      </c>
      <c r="BK167" s="209">
        <f t="shared" si="19"/>
        <v>0</v>
      </c>
      <c r="BL167" s="18" t="s">
        <v>148</v>
      </c>
      <c r="BM167" s="208" t="s">
        <v>1170</v>
      </c>
    </row>
    <row r="168" spans="1:65" s="2" customFormat="1" ht="78" customHeight="1">
      <c r="A168" s="35"/>
      <c r="B168" s="36"/>
      <c r="C168" s="196" t="s">
        <v>775</v>
      </c>
      <c r="D168" s="196" t="s">
        <v>144</v>
      </c>
      <c r="E168" s="197" t="s">
        <v>1171</v>
      </c>
      <c r="F168" s="198" t="s">
        <v>1172</v>
      </c>
      <c r="G168" s="199" t="s">
        <v>406</v>
      </c>
      <c r="H168" s="200">
        <v>4</v>
      </c>
      <c r="I168" s="201"/>
      <c r="J168" s="202">
        <f t="shared" si="10"/>
        <v>0</v>
      </c>
      <c r="K168" s="203"/>
      <c r="L168" s="40"/>
      <c r="M168" s="204" t="s">
        <v>1</v>
      </c>
      <c r="N168" s="205" t="s">
        <v>40</v>
      </c>
      <c r="O168" s="76"/>
      <c r="P168" s="206">
        <f t="shared" si="11"/>
        <v>0</v>
      </c>
      <c r="Q168" s="206">
        <v>0</v>
      </c>
      <c r="R168" s="206">
        <f t="shared" si="12"/>
        <v>0</v>
      </c>
      <c r="S168" s="206">
        <v>0</v>
      </c>
      <c r="T168" s="207">
        <f t="shared" si="1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08" t="s">
        <v>148</v>
      </c>
      <c r="AT168" s="208" t="s">
        <v>144</v>
      </c>
      <c r="AU168" s="208" t="s">
        <v>142</v>
      </c>
      <c r="AY168" s="18" t="s">
        <v>141</v>
      </c>
      <c r="BE168" s="209">
        <f t="shared" si="14"/>
        <v>0</v>
      </c>
      <c r="BF168" s="209">
        <f t="shared" si="15"/>
        <v>0</v>
      </c>
      <c r="BG168" s="209">
        <f t="shared" si="16"/>
        <v>0</v>
      </c>
      <c r="BH168" s="209">
        <f t="shared" si="17"/>
        <v>0</v>
      </c>
      <c r="BI168" s="209">
        <f t="shared" si="18"/>
        <v>0</v>
      </c>
      <c r="BJ168" s="18" t="s">
        <v>142</v>
      </c>
      <c r="BK168" s="209">
        <f t="shared" si="19"/>
        <v>0</v>
      </c>
      <c r="BL168" s="18" t="s">
        <v>148</v>
      </c>
      <c r="BM168" s="208" t="s">
        <v>1173</v>
      </c>
    </row>
    <row r="169" spans="1:65" s="2" customFormat="1" ht="78" customHeight="1">
      <c r="A169" s="35"/>
      <c r="B169" s="36"/>
      <c r="C169" s="196" t="s">
        <v>779</v>
      </c>
      <c r="D169" s="196" t="s">
        <v>144</v>
      </c>
      <c r="E169" s="197" t="s">
        <v>1174</v>
      </c>
      <c r="F169" s="198" t="s">
        <v>1175</v>
      </c>
      <c r="G169" s="199" t="s">
        <v>406</v>
      </c>
      <c r="H169" s="200">
        <v>3</v>
      </c>
      <c r="I169" s="201"/>
      <c r="J169" s="202">
        <f t="shared" si="10"/>
        <v>0</v>
      </c>
      <c r="K169" s="203"/>
      <c r="L169" s="40"/>
      <c r="M169" s="204" t="s">
        <v>1</v>
      </c>
      <c r="N169" s="205" t="s">
        <v>40</v>
      </c>
      <c r="O169" s="76"/>
      <c r="P169" s="206">
        <f t="shared" si="11"/>
        <v>0</v>
      </c>
      <c r="Q169" s="206">
        <v>0</v>
      </c>
      <c r="R169" s="206">
        <f t="shared" si="12"/>
        <v>0</v>
      </c>
      <c r="S169" s="206">
        <v>0</v>
      </c>
      <c r="T169" s="207">
        <f t="shared" si="1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8" t="s">
        <v>148</v>
      </c>
      <c r="AT169" s="208" t="s">
        <v>144</v>
      </c>
      <c r="AU169" s="208" t="s">
        <v>142</v>
      </c>
      <c r="AY169" s="18" t="s">
        <v>141</v>
      </c>
      <c r="BE169" s="209">
        <f t="shared" si="14"/>
        <v>0</v>
      </c>
      <c r="BF169" s="209">
        <f t="shared" si="15"/>
        <v>0</v>
      </c>
      <c r="BG169" s="209">
        <f t="shared" si="16"/>
        <v>0</v>
      </c>
      <c r="BH169" s="209">
        <f t="shared" si="17"/>
        <v>0</v>
      </c>
      <c r="BI169" s="209">
        <f t="shared" si="18"/>
        <v>0</v>
      </c>
      <c r="BJ169" s="18" t="s">
        <v>142</v>
      </c>
      <c r="BK169" s="209">
        <f t="shared" si="19"/>
        <v>0</v>
      </c>
      <c r="BL169" s="18" t="s">
        <v>148</v>
      </c>
      <c r="BM169" s="208" t="s">
        <v>1176</v>
      </c>
    </row>
    <row r="170" spans="1:65" s="2" customFormat="1" ht="16.5" customHeight="1">
      <c r="A170" s="35"/>
      <c r="B170" s="36"/>
      <c r="C170" s="196" t="s">
        <v>293</v>
      </c>
      <c r="D170" s="196" t="s">
        <v>144</v>
      </c>
      <c r="E170" s="197" t="s">
        <v>1177</v>
      </c>
      <c r="F170" s="198" t="s">
        <v>1178</v>
      </c>
      <c r="G170" s="199" t="s">
        <v>406</v>
      </c>
      <c r="H170" s="200">
        <v>1</v>
      </c>
      <c r="I170" s="201"/>
      <c r="J170" s="202">
        <f t="shared" si="10"/>
        <v>0</v>
      </c>
      <c r="K170" s="203"/>
      <c r="L170" s="40"/>
      <c r="M170" s="204" t="s">
        <v>1</v>
      </c>
      <c r="N170" s="205" t="s">
        <v>40</v>
      </c>
      <c r="O170" s="76"/>
      <c r="P170" s="206">
        <f t="shared" si="11"/>
        <v>0</v>
      </c>
      <c r="Q170" s="206">
        <v>0</v>
      </c>
      <c r="R170" s="206">
        <f t="shared" si="12"/>
        <v>0</v>
      </c>
      <c r="S170" s="206">
        <v>0</v>
      </c>
      <c r="T170" s="207">
        <f t="shared" si="1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8" t="s">
        <v>148</v>
      </c>
      <c r="AT170" s="208" t="s">
        <v>144</v>
      </c>
      <c r="AU170" s="208" t="s">
        <v>142</v>
      </c>
      <c r="AY170" s="18" t="s">
        <v>141</v>
      </c>
      <c r="BE170" s="209">
        <f t="shared" si="14"/>
        <v>0</v>
      </c>
      <c r="BF170" s="209">
        <f t="shared" si="15"/>
        <v>0</v>
      </c>
      <c r="BG170" s="209">
        <f t="shared" si="16"/>
        <v>0</v>
      </c>
      <c r="BH170" s="209">
        <f t="shared" si="17"/>
        <v>0</v>
      </c>
      <c r="BI170" s="209">
        <f t="shared" si="18"/>
        <v>0</v>
      </c>
      <c r="BJ170" s="18" t="s">
        <v>142</v>
      </c>
      <c r="BK170" s="209">
        <f t="shared" si="19"/>
        <v>0</v>
      </c>
      <c r="BL170" s="18" t="s">
        <v>148</v>
      </c>
      <c r="BM170" s="208" t="s">
        <v>1179</v>
      </c>
    </row>
    <row r="171" spans="1:65" s="2" customFormat="1" ht="16.5" customHeight="1">
      <c r="A171" s="35"/>
      <c r="B171" s="36"/>
      <c r="C171" s="196" t="s">
        <v>786</v>
      </c>
      <c r="D171" s="196" t="s">
        <v>144</v>
      </c>
      <c r="E171" s="197" t="s">
        <v>1180</v>
      </c>
      <c r="F171" s="198" t="s">
        <v>1181</v>
      </c>
      <c r="G171" s="199" t="s">
        <v>406</v>
      </c>
      <c r="H171" s="200">
        <v>1</v>
      </c>
      <c r="I171" s="201"/>
      <c r="J171" s="202">
        <f t="shared" si="10"/>
        <v>0</v>
      </c>
      <c r="K171" s="203"/>
      <c r="L171" s="40"/>
      <c r="M171" s="204" t="s">
        <v>1</v>
      </c>
      <c r="N171" s="205" t="s">
        <v>40</v>
      </c>
      <c r="O171" s="76"/>
      <c r="P171" s="206">
        <f t="shared" si="11"/>
        <v>0</v>
      </c>
      <c r="Q171" s="206">
        <v>0</v>
      </c>
      <c r="R171" s="206">
        <f t="shared" si="12"/>
        <v>0</v>
      </c>
      <c r="S171" s="206">
        <v>0</v>
      </c>
      <c r="T171" s="207">
        <f t="shared" si="1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08" t="s">
        <v>148</v>
      </c>
      <c r="AT171" s="208" t="s">
        <v>144</v>
      </c>
      <c r="AU171" s="208" t="s">
        <v>142</v>
      </c>
      <c r="AY171" s="18" t="s">
        <v>141</v>
      </c>
      <c r="BE171" s="209">
        <f t="shared" si="14"/>
        <v>0</v>
      </c>
      <c r="BF171" s="209">
        <f t="shared" si="15"/>
        <v>0</v>
      </c>
      <c r="BG171" s="209">
        <f t="shared" si="16"/>
        <v>0</v>
      </c>
      <c r="BH171" s="209">
        <f t="shared" si="17"/>
        <v>0</v>
      </c>
      <c r="BI171" s="209">
        <f t="shared" si="18"/>
        <v>0</v>
      </c>
      <c r="BJ171" s="18" t="s">
        <v>142</v>
      </c>
      <c r="BK171" s="209">
        <f t="shared" si="19"/>
        <v>0</v>
      </c>
      <c r="BL171" s="18" t="s">
        <v>148</v>
      </c>
      <c r="BM171" s="208" t="s">
        <v>1182</v>
      </c>
    </row>
    <row r="172" spans="1:65" s="12" customFormat="1" ht="22.8" customHeight="1">
      <c r="B172" s="180"/>
      <c r="C172" s="181"/>
      <c r="D172" s="182" t="s">
        <v>73</v>
      </c>
      <c r="E172" s="194" t="s">
        <v>921</v>
      </c>
      <c r="F172" s="194" t="s">
        <v>1183</v>
      </c>
      <c r="G172" s="181"/>
      <c r="H172" s="181"/>
      <c r="I172" s="184"/>
      <c r="J172" s="195">
        <f>BK172</f>
        <v>0</v>
      </c>
      <c r="K172" s="181"/>
      <c r="L172" s="186"/>
      <c r="M172" s="187"/>
      <c r="N172" s="188"/>
      <c r="O172" s="188"/>
      <c r="P172" s="189">
        <f>SUM(P173:P175)</f>
        <v>0</v>
      </c>
      <c r="Q172" s="188"/>
      <c r="R172" s="189">
        <f>SUM(R173:R175)</f>
        <v>0</v>
      </c>
      <c r="S172" s="188"/>
      <c r="T172" s="190">
        <f>SUM(T173:T175)</f>
        <v>0</v>
      </c>
      <c r="AR172" s="191" t="s">
        <v>82</v>
      </c>
      <c r="AT172" s="192" t="s">
        <v>73</v>
      </c>
      <c r="AU172" s="192" t="s">
        <v>82</v>
      </c>
      <c r="AY172" s="191" t="s">
        <v>141</v>
      </c>
      <c r="BK172" s="193">
        <f>SUM(BK173:BK175)</f>
        <v>0</v>
      </c>
    </row>
    <row r="173" spans="1:65" s="2" customFormat="1" ht="33" customHeight="1">
      <c r="A173" s="35"/>
      <c r="B173" s="36"/>
      <c r="C173" s="196" t="s">
        <v>790</v>
      </c>
      <c r="D173" s="196" t="s">
        <v>144</v>
      </c>
      <c r="E173" s="197" t="s">
        <v>1184</v>
      </c>
      <c r="F173" s="198" t="s">
        <v>1185</v>
      </c>
      <c r="G173" s="199" t="s">
        <v>949</v>
      </c>
      <c r="H173" s="200">
        <v>1</v>
      </c>
      <c r="I173" s="201"/>
      <c r="J173" s="202">
        <f>ROUND(I173*H173,2)</f>
        <v>0</v>
      </c>
      <c r="K173" s="203"/>
      <c r="L173" s="40"/>
      <c r="M173" s="204" t="s">
        <v>1</v>
      </c>
      <c r="N173" s="205" t="s">
        <v>40</v>
      </c>
      <c r="O173" s="76"/>
      <c r="P173" s="206">
        <f>O173*H173</f>
        <v>0</v>
      </c>
      <c r="Q173" s="206">
        <v>0</v>
      </c>
      <c r="R173" s="206">
        <f>Q173*H173</f>
        <v>0</v>
      </c>
      <c r="S173" s="206">
        <v>0</v>
      </c>
      <c r="T173" s="20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08" t="s">
        <v>148</v>
      </c>
      <c r="AT173" s="208" t="s">
        <v>144</v>
      </c>
      <c r="AU173" s="208" t="s">
        <v>142</v>
      </c>
      <c r="AY173" s="18" t="s">
        <v>141</v>
      </c>
      <c r="BE173" s="209">
        <f>IF(N173="základná",J173,0)</f>
        <v>0</v>
      </c>
      <c r="BF173" s="209">
        <f>IF(N173="znížená",J173,0)</f>
        <v>0</v>
      </c>
      <c r="BG173" s="209">
        <f>IF(N173="zákl. prenesená",J173,0)</f>
        <v>0</v>
      </c>
      <c r="BH173" s="209">
        <f>IF(N173="zníž. prenesená",J173,0)</f>
        <v>0</v>
      </c>
      <c r="BI173" s="209">
        <f>IF(N173="nulová",J173,0)</f>
        <v>0</v>
      </c>
      <c r="BJ173" s="18" t="s">
        <v>142</v>
      </c>
      <c r="BK173" s="209">
        <f>ROUND(I173*H173,2)</f>
        <v>0</v>
      </c>
      <c r="BL173" s="18" t="s">
        <v>148</v>
      </c>
      <c r="BM173" s="208" t="s">
        <v>1186</v>
      </c>
    </row>
    <row r="174" spans="1:65" s="2" customFormat="1" ht="33" customHeight="1">
      <c r="A174" s="35"/>
      <c r="B174" s="36"/>
      <c r="C174" s="196" t="s">
        <v>794</v>
      </c>
      <c r="D174" s="196" t="s">
        <v>144</v>
      </c>
      <c r="E174" s="197" t="s">
        <v>1187</v>
      </c>
      <c r="F174" s="198" t="s">
        <v>1188</v>
      </c>
      <c r="G174" s="199" t="s">
        <v>949</v>
      </c>
      <c r="H174" s="200">
        <v>1</v>
      </c>
      <c r="I174" s="201"/>
      <c r="J174" s="202">
        <f>ROUND(I174*H174,2)</f>
        <v>0</v>
      </c>
      <c r="K174" s="203"/>
      <c r="L174" s="40"/>
      <c r="M174" s="204" t="s">
        <v>1</v>
      </c>
      <c r="N174" s="205" t="s">
        <v>40</v>
      </c>
      <c r="O174" s="76"/>
      <c r="P174" s="206">
        <f>O174*H174</f>
        <v>0</v>
      </c>
      <c r="Q174" s="206">
        <v>0</v>
      </c>
      <c r="R174" s="206">
        <f>Q174*H174</f>
        <v>0</v>
      </c>
      <c r="S174" s="206">
        <v>0</v>
      </c>
      <c r="T174" s="20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8" t="s">
        <v>148</v>
      </c>
      <c r="AT174" s="208" t="s">
        <v>144</v>
      </c>
      <c r="AU174" s="208" t="s">
        <v>142</v>
      </c>
      <c r="AY174" s="18" t="s">
        <v>141</v>
      </c>
      <c r="BE174" s="209">
        <f>IF(N174="základná",J174,0)</f>
        <v>0</v>
      </c>
      <c r="BF174" s="209">
        <f>IF(N174="znížená",J174,0)</f>
        <v>0</v>
      </c>
      <c r="BG174" s="209">
        <f>IF(N174="zákl. prenesená",J174,0)</f>
        <v>0</v>
      </c>
      <c r="BH174" s="209">
        <f>IF(N174="zníž. prenesená",J174,0)</f>
        <v>0</v>
      </c>
      <c r="BI174" s="209">
        <f>IF(N174="nulová",J174,0)</f>
        <v>0</v>
      </c>
      <c r="BJ174" s="18" t="s">
        <v>142</v>
      </c>
      <c r="BK174" s="209">
        <f>ROUND(I174*H174,2)</f>
        <v>0</v>
      </c>
      <c r="BL174" s="18" t="s">
        <v>148</v>
      </c>
      <c r="BM174" s="208" t="s">
        <v>1189</v>
      </c>
    </row>
    <row r="175" spans="1:65" s="2" customFormat="1" ht="33" customHeight="1">
      <c r="A175" s="35"/>
      <c r="B175" s="36"/>
      <c r="C175" s="196" t="s">
        <v>798</v>
      </c>
      <c r="D175" s="196" t="s">
        <v>144</v>
      </c>
      <c r="E175" s="197" t="s">
        <v>1190</v>
      </c>
      <c r="F175" s="198" t="s">
        <v>1191</v>
      </c>
      <c r="G175" s="199" t="s">
        <v>949</v>
      </c>
      <c r="H175" s="200">
        <v>1</v>
      </c>
      <c r="I175" s="201"/>
      <c r="J175" s="202">
        <f>ROUND(I175*H175,2)</f>
        <v>0</v>
      </c>
      <c r="K175" s="203"/>
      <c r="L175" s="40"/>
      <c r="M175" s="204" t="s">
        <v>1</v>
      </c>
      <c r="N175" s="205" t="s">
        <v>40</v>
      </c>
      <c r="O175" s="76"/>
      <c r="P175" s="206">
        <f>O175*H175</f>
        <v>0</v>
      </c>
      <c r="Q175" s="206">
        <v>0</v>
      </c>
      <c r="R175" s="206">
        <f>Q175*H175</f>
        <v>0</v>
      </c>
      <c r="S175" s="206">
        <v>0</v>
      </c>
      <c r="T175" s="20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8" t="s">
        <v>148</v>
      </c>
      <c r="AT175" s="208" t="s">
        <v>144</v>
      </c>
      <c r="AU175" s="208" t="s">
        <v>142</v>
      </c>
      <c r="AY175" s="18" t="s">
        <v>141</v>
      </c>
      <c r="BE175" s="209">
        <f>IF(N175="základná",J175,0)</f>
        <v>0</v>
      </c>
      <c r="BF175" s="209">
        <f>IF(N175="znížená",J175,0)</f>
        <v>0</v>
      </c>
      <c r="BG175" s="209">
        <f>IF(N175="zákl. prenesená",J175,0)</f>
        <v>0</v>
      </c>
      <c r="BH175" s="209">
        <f>IF(N175="zníž. prenesená",J175,0)</f>
        <v>0</v>
      </c>
      <c r="BI175" s="209">
        <f>IF(N175="nulová",J175,0)</f>
        <v>0</v>
      </c>
      <c r="BJ175" s="18" t="s">
        <v>142</v>
      </c>
      <c r="BK175" s="209">
        <f>ROUND(I175*H175,2)</f>
        <v>0</v>
      </c>
      <c r="BL175" s="18" t="s">
        <v>148</v>
      </c>
      <c r="BM175" s="208" t="s">
        <v>1192</v>
      </c>
    </row>
    <row r="176" spans="1:65" s="12" customFormat="1" ht="22.8" customHeight="1">
      <c r="B176" s="180"/>
      <c r="C176" s="181"/>
      <c r="D176" s="182" t="s">
        <v>73</v>
      </c>
      <c r="E176" s="194" t="s">
        <v>928</v>
      </c>
      <c r="F176" s="194" t="s">
        <v>1193</v>
      </c>
      <c r="G176" s="181"/>
      <c r="H176" s="181"/>
      <c r="I176" s="184"/>
      <c r="J176" s="195">
        <f>BK176</f>
        <v>0</v>
      </c>
      <c r="K176" s="181"/>
      <c r="L176" s="186"/>
      <c r="M176" s="187"/>
      <c r="N176" s="188"/>
      <c r="O176" s="188"/>
      <c r="P176" s="189">
        <f>SUM(P177:P182)</f>
        <v>0</v>
      </c>
      <c r="Q176" s="188"/>
      <c r="R176" s="189">
        <f>SUM(R177:R182)</f>
        <v>0</v>
      </c>
      <c r="S176" s="188"/>
      <c r="T176" s="190">
        <f>SUM(T177:T182)</f>
        <v>0</v>
      </c>
      <c r="AR176" s="191" t="s">
        <v>82</v>
      </c>
      <c r="AT176" s="192" t="s">
        <v>73</v>
      </c>
      <c r="AU176" s="192" t="s">
        <v>82</v>
      </c>
      <c r="AY176" s="191" t="s">
        <v>141</v>
      </c>
      <c r="BK176" s="193">
        <f>SUM(BK177:BK182)</f>
        <v>0</v>
      </c>
    </row>
    <row r="177" spans="1:65" s="2" customFormat="1" ht="16.5" customHeight="1">
      <c r="A177" s="35"/>
      <c r="B177" s="36"/>
      <c r="C177" s="196" t="s">
        <v>803</v>
      </c>
      <c r="D177" s="196" t="s">
        <v>144</v>
      </c>
      <c r="E177" s="197" t="s">
        <v>1194</v>
      </c>
      <c r="F177" s="198" t="s">
        <v>948</v>
      </c>
      <c r="G177" s="199" t="s">
        <v>154</v>
      </c>
      <c r="H177" s="200">
        <v>103.15600000000001</v>
      </c>
      <c r="I177" s="201"/>
      <c r="J177" s="202">
        <f t="shared" ref="J177:J182" si="20">ROUND(I177*H177,2)</f>
        <v>0</v>
      </c>
      <c r="K177" s="203"/>
      <c r="L177" s="40"/>
      <c r="M177" s="204" t="s">
        <v>1</v>
      </c>
      <c r="N177" s="205" t="s">
        <v>40</v>
      </c>
      <c r="O177" s="76"/>
      <c r="P177" s="206">
        <f t="shared" ref="P177:P182" si="21">O177*H177</f>
        <v>0</v>
      </c>
      <c r="Q177" s="206">
        <v>0</v>
      </c>
      <c r="R177" s="206">
        <f t="shared" ref="R177:R182" si="22">Q177*H177</f>
        <v>0</v>
      </c>
      <c r="S177" s="206">
        <v>0</v>
      </c>
      <c r="T177" s="207">
        <f t="shared" ref="T177:T182" si="23"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08" t="s">
        <v>148</v>
      </c>
      <c r="AT177" s="208" t="s">
        <v>144</v>
      </c>
      <c r="AU177" s="208" t="s">
        <v>142</v>
      </c>
      <c r="AY177" s="18" t="s">
        <v>141</v>
      </c>
      <c r="BE177" s="209">
        <f t="shared" ref="BE177:BE182" si="24">IF(N177="základná",J177,0)</f>
        <v>0</v>
      </c>
      <c r="BF177" s="209">
        <f t="shared" ref="BF177:BF182" si="25">IF(N177="znížená",J177,0)</f>
        <v>0</v>
      </c>
      <c r="BG177" s="209">
        <f t="shared" ref="BG177:BG182" si="26">IF(N177="zákl. prenesená",J177,0)</f>
        <v>0</v>
      </c>
      <c r="BH177" s="209">
        <f t="shared" ref="BH177:BH182" si="27">IF(N177="zníž. prenesená",J177,0)</f>
        <v>0</v>
      </c>
      <c r="BI177" s="209">
        <f t="shared" ref="BI177:BI182" si="28">IF(N177="nulová",J177,0)</f>
        <v>0</v>
      </c>
      <c r="BJ177" s="18" t="s">
        <v>142</v>
      </c>
      <c r="BK177" s="209">
        <f t="shared" ref="BK177:BK182" si="29">ROUND(I177*H177,2)</f>
        <v>0</v>
      </c>
      <c r="BL177" s="18" t="s">
        <v>148</v>
      </c>
      <c r="BM177" s="208" t="s">
        <v>1195</v>
      </c>
    </row>
    <row r="178" spans="1:65" s="2" customFormat="1" ht="16.5" customHeight="1">
      <c r="A178" s="35"/>
      <c r="B178" s="36"/>
      <c r="C178" s="196" t="s">
        <v>812</v>
      </c>
      <c r="D178" s="196" t="s">
        <v>144</v>
      </c>
      <c r="E178" s="197" t="s">
        <v>1196</v>
      </c>
      <c r="F178" s="198" t="s">
        <v>952</v>
      </c>
      <c r="G178" s="199" t="s">
        <v>154</v>
      </c>
      <c r="H178" s="200">
        <v>103.15600000000001</v>
      </c>
      <c r="I178" s="201"/>
      <c r="J178" s="202">
        <f t="shared" si="20"/>
        <v>0</v>
      </c>
      <c r="K178" s="203"/>
      <c r="L178" s="40"/>
      <c r="M178" s="204" t="s">
        <v>1</v>
      </c>
      <c r="N178" s="205" t="s">
        <v>40</v>
      </c>
      <c r="O178" s="76"/>
      <c r="P178" s="206">
        <f t="shared" si="21"/>
        <v>0</v>
      </c>
      <c r="Q178" s="206">
        <v>0</v>
      </c>
      <c r="R178" s="206">
        <f t="shared" si="22"/>
        <v>0</v>
      </c>
      <c r="S178" s="206">
        <v>0</v>
      </c>
      <c r="T178" s="207">
        <f t="shared" si="23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08" t="s">
        <v>148</v>
      </c>
      <c r="AT178" s="208" t="s">
        <v>144</v>
      </c>
      <c r="AU178" s="208" t="s">
        <v>142</v>
      </c>
      <c r="AY178" s="18" t="s">
        <v>141</v>
      </c>
      <c r="BE178" s="209">
        <f t="shared" si="24"/>
        <v>0</v>
      </c>
      <c r="BF178" s="209">
        <f t="shared" si="25"/>
        <v>0</v>
      </c>
      <c r="BG178" s="209">
        <f t="shared" si="26"/>
        <v>0</v>
      </c>
      <c r="BH178" s="209">
        <f t="shared" si="27"/>
        <v>0</v>
      </c>
      <c r="BI178" s="209">
        <f t="shared" si="28"/>
        <v>0</v>
      </c>
      <c r="BJ178" s="18" t="s">
        <v>142</v>
      </c>
      <c r="BK178" s="209">
        <f t="shared" si="29"/>
        <v>0</v>
      </c>
      <c r="BL178" s="18" t="s">
        <v>148</v>
      </c>
      <c r="BM178" s="208" t="s">
        <v>1197</v>
      </c>
    </row>
    <row r="179" spans="1:65" s="2" customFormat="1" ht="24.15" customHeight="1">
      <c r="A179" s="35"/>
      <c r="B179" s="36"/>
      <c r="C179" s="196" t="s">
        <v>817</v>
      </c>
      <c r="D179" s="196" t="s">
        <v>144</v>
      </c>
      <c r="E179" s="197" t="s">
        <v>1198</v>
      </c>
      <c r="F179" s="198" t="s">
        <v>1199</v>
      </c>
      <c r="G179" s="199" t="s">
        <v>213</v>
      </c>
      <c r="H179" s="200">
        <v>111</v>
      </c>
      <c r="I179" s="201"/>
      <c r="J179" s="202">
        <f t="shared" si="20"/>
        <v>0</v>
      </c>
      <c r="K179" s="203"/>
      <c r="L179" s="40"/>
      <c r="M179" s="204" t="s">
        <v>1</v>
      </c>
      <c r="N179" s="205" t="s">
        <v>40</v>
      </c>
      <c r="O179" s="76"/>
      <c r="P179" s="206">
        <f t="shared" si="21"/>
        <v>0</v>
      </c>
      <c r="Q179" s="206">
        <v>0</v>
      </c>
      <c r="R179" s="206">
        <f t="shared" si="22"/>
        <v>0</v>
      </c>
      <c r="S179" s="206">
        <v>0</v>
      </c>
      <c r="T179" s="207">
        <f t="shared" si="2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08" t="s">
        <v>148</v>
      </c>
      <c r="AT179" s="208" t="s">
        <v>144</v>
      </c>
      <c r="AU179" s="208" t="s">
        <v>142</v>
      </c>
      <c r="AY179" s="18" t="s">
        <v>141</v>
      </c>
      <c r="BE179" s="209">
        <f t="shared" si="24"/>
        <v>0</v>
      </c>
      <c r="BF179" s="209">
        <f t="shared" si="25"/>
        <v>0</v>
      </c>
      <c r="BG179" s="209">
        <f t="shared" si="26"/>
        <v>0</v>
      </c>
      <c r="BH179" s="209">
        <f t="shared" si="27"/>
        <v>0</v>
      </c>
      <c r="BI179" s="209">
        <f t="shared" si="28"/>
        <v>0</v>
      </c>
      <c r="BJ179" s="18" t="s">
        <v>142</v>
      </c>
      <c r="BK179" s="209">
        <f t="shared" si="29"/>
        <v>0</v>
      </c>
      <c r="BL179" s="18" t="s">
        <v>148</v>
      </c>
      <c r="BM179" s="208" t="s">
        <v>1200</v>
      </c>
    </row>
    <row r="180" spans="1:65" s="2" customFormat="1" ht="16.5" customHeight="1">
      <c r="A180" s="35"/>
      <c r="B180" s="36"/>
      <c r="C180" s="196" t="s">
        <v>823</v>
      </c>
      <c r="D180" s="196" t="s">
        <v>144</v>
      </c>
      <c r="E180" s="197" t="s">
        <v>1201</v>
      </c>
      <c r="F180" s="198" t="s">
        <v>982</v>
      </c>
      <c r="G180" s="199" t="s">
        <v>154</v>
      </c>
      <c r="H180" s="200">
        <v>103.15600000000001</v>
      </c>
      <c r="I180" s="201"/>
      <c r="J180" s="202">
        <f t="shared" si="20"/>
        <v>0</v>
      </c>
      <c r="K180" s="203"/>
      <c r="L180" s="40"/>
      <c r="M180" s="204" t="s">
        <v>1</v>
      </c>
      <c r="N180" s="205" t="s">
        <v>40</v>
      </c>
      <c r="O180" s="76"/>
      <c r="P180" s="206">
        <f t="shared" si="21"/>
        <v>0</v>
      </c>
      <c r="Q180" s="206">
        <v>0</v>
      </c>
      <c r="R180" s="206">
        <f t="shared" si="22"/>
        <v>0</v>
      </c>
      <c r="S180" s="206">
        <v>0</v>
      </c>
      <c r="T180" s="207">
        <f t="shared" si="2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08" t="s">
        <v>148</v>
      </c>
      <c r="AT180" s="208" t="s">
        <v>144</v>
      </c>
      <c r="AU180" s="208" t="s">
        <v>142</v>
      </c>
      <c r="AY180" s="18" t="s">
        <v>141</v>
      </c>
      <c r="BE180" s="209">
        <f t="shared" si="24"/>
        <v>0</v>
      </c>
      <c r="BF180" s="209">
        <f t="shared" si="25"/>
        <v>0</v>
      </c>
      <c r="BG180" s="209">
        <f t="shared" si="26"/>
        <v>0</v>
      </c>
      <c r="BH180" s="209">
        <f t="shared" si="27"/>
        <v>0</v>
      </c>
      <c r="BI180" s="209">
        <f t="shared" si="28"/>
        <v>0</v>
      </c>
      <c r="BJ180" s="18" t="s">
        <v>142</v>
      </c>
      <c r="BK180" s="209">
        <f t="shared" si="29"/>
        <v>0</v>
      </c>
      <c r="BL180" s="18" t="s">
        <v>148</v>
      </c>
      <c r="BM180" s="208" t="s">
        <v>1202</v>
      </c>
    </row>
    <row r="181" spans="1:65" s="2" customFormat="1" ht="16.5" customHeight="1">
      <c r="A181" s="35"/>
      <c r="B181" s="36"/>
      <c r="C181" s="196" t="s">
        <v>827</v>
      </c>
      <c r="D181" s="196" t="s">
        <v>144</v>
      </c>
      <c r="E181" s="197" t="s">
        <v>1203</v>
      </c>
      <c r="F181" s="198" t="s">
        <v>985</v>
      </c>
      <c r="G181" s="199" t="s">
        <v>154</v>
      </c>
      <c r="H181" s="200">
        <v>103.15600000000001</v>
      </c>
      <c r="I181" s="201"/>
      <c r="J181" s="202">
        <f t="shared" si="20"/>
        <v>0</v>
      </c>
      <c r="K181" s="203"/>
      <c r="L181" s="40"/>
      <c r="M181" s="204" t="s">
        <v>1</v>
      </c>
      <c r="N181" s="205" t="s">
        <v>40</v>
      </c>
      <c r="O181" s="76"/>
      <c r="P181" s="206">
        <f t="shared" si="21"/>
        <v>0</v>
      </c>
      <c r="Q181" s="206">
        <v>0</v>
      </c>
      <c r="R181" s="206">
        <f t="shared" si="22"/>
        <v>0</v>
      </c>
      <c r="S181" s="206">
        <v>0</v>
      </c>
      <c r="T181" s="207">
        <f t="shared" si="23"/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08" t="s">
        <v>148</v>
      </c>
      <c r="AT181" s="208" t="s">
        <v>144</v>
      </c>
      <c r="AU181" s="208" t="s">
        <v>142</v>
      </c>
      <c r="AY181" s="18" t="s">
        <v>141</v>
      </c>
      <c r="BE181" s="209">
        <f t="shared" si="24"/>
        <v>0</v>
      </c>
      <c r="BF181" s="209">
        <f t="shared" si="25"/>
        <v>0</v>
      </c>
      <c r="BG181" s="209">
        <f t="shared" si="26"/>
        <v>0</v>
      </c>
      <c r="BH181" s="209">
        <f t="shared" si="27"/>
        <v>0</v>
      </c>
      <c r="BI181" s="209">
        <f t="shared" si="28"/>
        <v>0</v>
      </c>
      <c r="BJ181" s="18" t="s">
        <v>142</v>
      </c>
      <c r="BK181" s="209">
        <f t="shared" si="29"/>
        <v>0</v>
      </c>
      <c r="BL181" s="18" t="s">
        <v>148</v>
      </c>
      <c r="BM181" s="208" t="s">
        <v>1204</v>
      </c>
    </row>
    <row r="182" spans="1:65" s="2" customFormat="1" ht="16.5" customHeight="1">
      <c r="A182" s="35"/>
      <c r="B182" s="36"/>
      <c r="C182" s="196" t="s">
        <v>832</v>
      </c>
      <c r="D182" s="196" t="s">
        <v>144</v>
      </c>
      <c r="E182" s="197" t="s">
        <v>1205</v>
      </c>
      <c r="F182" s="198" t="s">
        <v>988</v>
      </c>
      <c r="G182" s="199" t="s">
        <v>154</v>
      </c>
      <c r="H182" s="200">
        <v>103.15600000000001</v>
      </c>
      <c r="I182" s="201"/>
      <c r="J182" s="202">
        <f t="shared" si="20"/>
        <v>0</v>
      </c>
      <c r="K182" s="203"/>
      <c r="L182" s="40"/>
      <c r="M182" s="243" t="s">
        <v>1</v>
      </c>
      <c r="N182" s="244" t="s">
        <v>40</v>
      </c>
      <c r="O182" s="245"/>
      <c r="P182" s="246">
        <f t="shared" si="21"/>
        <v>0</v>
      </c>
      <c r="Q182" s="246">
        <v>0</v>
      </c>
      <c r="R182" s="246">
        <f t="shared" si="22"/>
        <v>0</v>
      </c>
      <c r="S182" s="246">
        <v>0</v>
      </c>
      <c r="T182" s="247">
        <f t="shared" si="23"/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08" t="s">
        <v>148</v>
      </c>
      <c r="AT182" s="208" t="s">
        <v>144</v>
      </c>
      <c r="AU182" s="208" t="s">
        <v>142</v>
      </c>
      <c r="AY182" s="18" t="s">
        <v>141</v>
      </c>
      <c r="BE182" s="209">
        <f t="shared" si="24"/>
        <v>0</v>
      </c>
      <c r="BF182" s="209">
        <f t="shared" si="25"/>
        <v>0</v>
      </c>
      <c r="BG182" s="209">
        <f t="shared" si="26"/>
        <v>0</v>
      </c>
      <c r="BH182" s="209">
        <f t="shared" si="27"/>
        <v>0</v>
      </c>
      <c r="BI182" s="209">
        <f t="shared" si="28"/>
        <v>0</v>
      </c>
      <c r="BJ182" s="18" t="s">
        <v>142</v>
      </c>
      <c r="BK182" s="209">
        <f t="shared" si="29"/>
        <v>0</v>
      </c>
      <c r="BL182" s="18" t="s">
        <v>148</v>
      </c>
      <c r="BM182" s="208" t="s">
        <v>1206</v>
      </c>
    </row>
    <row r="183" spans="1:65" s="2" customFormat="1" ht="6.9" customHeight="1">
      <c r="A183" s="35"/>
      <c r="B183" s="59"/>
      <c r="C183" s="60"/>
      <c r="D183" s="60"/>
      <c r="E183" s="60"/>
      <c r="F183" s="60"/>
      <c r="G183" s="60"/>
      <c r="H183" s="60"/>
      <c r="I183" s="60"/>
      <c r="J183" s="60"/>
      <c r="K183" s="60"/>
      <c r="L183" s="40"/>
      <c r="M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</row>
  </sheetData>
  <sheetProtection algorithmName="SHA-512" hashValue="ENhJyovGyMNclS/2Vd1hiN2KdFWs6xPNmPQOboC14bETxaRDf9M6uoIXbbGwvYmeSs7ujSnhnaCziPoabREmqg==" saltValue="6mag+pm3pv1E6GY+uhcdH+sKeIkujwJvbhm7B7NlffwaA7En/ojNdDNB7cTbuEIrgQXJouEfjiLNgwTao3IkKg==" spinCount="100000" sheet="1" objects="1" scenarios="1" formatColumns="0" formatRows="0" autoFilter="0"/>
  <autoFilter ref="C127:K182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3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8" t="s">
        <v>83</v>
      </c>
    </row>
    <row r="3" spans="1:46" s="1" customFormat="1" ht="6.9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2" t="str">
        <f>'Rekapitulácia stavby'!K6</f>
        <v>Obnova areálu a kaštieľa Dolná Krupá</v>
      </c>
      <c r="F7" s="323"/>
      <c r="G7" s="323"/>
      <c r="H7" s="323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4" t="s">
        <v>113</v>
      </c>
      <c r="F9" s="325"/>
      <c r="G9" s="325"/>
      <c r="H9" s="325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8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6" t="str">
        <f>'Rekapitulácia stavby'!E14</f>
        <v>Vyplň údaj</v>
      </c>
      <c r="F18" s="327"/>
      <c r="G18" s="327"/>
      <c r="H18" s="327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28" t="s">
        <v>1</v>
      </c>
      <c r="F27" s="328"/>
      <c r="G27" s="328"/>
      <c r="H27" s="328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ROUND(J124,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7" t="s">
        <v>38</v>
      </c>
      <c r="E33" s="128" t="s">
        <v>39</v>
      </c>
      <c r="F33" s="129">
        <f>ROUND((SUM(BE124:BE202)),  2)</f>
        <v>0</v>
      </c>
      <c r="G33" s="130"/>
      <c r="H33" s="130"/>
      <c r="I33" s="131">
        <v>0.2</v>
      </c>
      <c r="J33" s="129">
        <f>ROUND(((SUM(BE124:BE202))*I33),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28" t="s">
        <v>40</v>
      </c>
      <c r="F34" s="129">
        <f>ROUND((SUM(BF124:BF202)),  2)</f>
        <v>0</v>
      </c>
      <c r="G34" s="130"/>
      <c r="H34" s="130"/>
      <c r="I34" s="131">
        <v>0.2</v>
      </c>
      <c r="J34" s="129">
        <f>ROUND(((SUM(BF124:BF202))*I34),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7" t="s">
        <v>41</v>
      </c>
      <c r="F35" s="132">
        <f>ROUND((SUM(BG124:BG202)),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7" t="s">
        <v>42</v>
      </c>
      <c r="F36" s="132">
        <f>ROUND((SUM(BH124:BH202)),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8" t="s">
        <v>43</v>
      </c>
      <c r="F37" s="129">
        <f>ROUND((SUM(BI124:BI202)),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0" t="str">
        <f>E7</f>
        <v>Obnova areálu a kaštieľa Dolná Krupá</v>
      </c>
      <c r="F85" s="321"/>
      <c r="G85" s="321"/>
      <c r="H85" s="321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3" t="str">
        <f>E9</f>
        <v>20180301 - Kaštieľ-Fasáda</v>
      </c>
      <c r="F87" s="319"/>
      <c r="G87" s="319"/>
      <c r="H87" s="319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15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8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J124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" customHeight="1">
      <c r="B97" s="156"/>
      <c r="C97" s="157"/>
      <c r="D97" s="158" t="s">
        <v>119</v>
      </c>
      <c r="E97" s="159"/>
      <c r="F97" s="159"/>
      <c r="G97" s="159"/>
      <c r="H97" s="159"/>
      <c r="I97" s="159"/>
      <c r="J97" s="160">
        <f>J125</f>
        <v>0</v>
      </c>
      <c r="K97" s="157"/>
      <c r="L97" s="161"/>
    </row>
    <row r="98" spans="1:31" s="10" customFormat="1" ht="19.95" customHeight="1">
      <c r="B98" s="162"/>
      <c r="C98" s="163"/>
      <c r="D98" s="164" t="s">
        <v>120</v>
      </c>
      <c r="E98" s="165"/>
      <c r="F98" s="165"/>
      <c r="G98" s="165"/>
      <c r="H98" s="165"/>
      <c r="I98" s="165"/>
      <c r="J98" s="166">
        <f>J126</f>
        <v>0</v>
      </c>
      <c r="K98" s="163"/>
      <c r="L98" s="167"/>
    </row>
    <row r="99" spans="1:31" s="10" customFormat="1" ht="19.95" customHeight="1">
      <c r="B99" s="162"/>
      <c r="C99" s="163"/>
      <c r="D99" s="164" t="s">
        <v>121</v>
      </c>
      <c r="E99" s="165"/>
      <c r="F99" s="165"/>
      <c r="G99" s="165"/>
      <c r="H99" s="165"/>
      <c r="I99" s="165"/>
      <c r="J99" s="166">
        <f>J128</f>
        <v>0</v>
      </c>
      <c r="K99" s="163"/>
      <c r="L99" s="167"/>
    </row>
    <row r="100" spans="1:31" s="10" customFormat="1" ht="19.95" customHeight="1">
      <c r="B100" s="162"/>
      <c r="C100" s="163"/>
      <c r="D100" s="164" t="s">
        <v>122</v>
      </c>
      <c r="E100" s="165"/>
      <c r="F100" s="165"/>
      <c r="G100" s="165"/>
      <c r="H100" s="165"/>
      <c r="I100" s="165"/>
      <c r="J100" s="166">
        <f>J161</f>
        <v>0</v>
      </c>
      <c r="K100" s="163"/>
      <c r="L100" s="167"/>
    </row>
    <row r="101" spans="1:31" s="10" customFormat="1" ht="19.95" customHeight="1">
      <c r="B101" s="162"/>
      <c r="C101" s="163"/>
      <c r="D101" s="164" t="s">
        <v>123</v>
      </c>
      <c r="E101" s="165"/>
      <c r="F101" s="165"/>
      <c r="G101" s="165"/>
      <c r="H101" s="165"/>
      <c r="I101" s="165"/>
      <c r="J101" s="166">
        <f>J182</f>
        <v>0</v>
      </c>
      <c r="K101" s="163"/>
      <c r="L101" s="167"/>
    </row>
    <row r="102" spans="1:31" s="9" customFormat="1" ht="24.9" customHeight="1">
      <c r="B102" s="156"/>
      <c r="C102" s="157"/>
      <c r="D102" s="158" t="s">
        <v>124</v>
      </c>
      <c r="E102" s="159"/>
      <c r="F102" s="159"/>
      <c r="G102" s="159"/>
      <c r="H102" s="159"/>
      <c r="I102" s="159"/>
      <c r="J102" s="160">
        <f>J184</f>
        <v>0</v>
      </c>
      <c r="K102" s="157"/>
      <c r="L102" s="161"/>
    </row>
    <row r="103" spans="1:31" s="10" customFormat="1" ht="19.95" customHeight="1">
      <c r="B103" s="162"/>
      <c r="C103" s="163"/>
      <c r="D103" s="164" t="s">
        <v>125</v>
      </c>
      <c r="E103" s="165"/>
      <c r="F103" s="165"/>
      <c r="G103" s="165"/>
      <c r="H103" s="165"/>
      <c r="I103" s="165"/>
      <c r="J103" s="166">
        <f>J185</f>
        <v>0</v>
      </c>
      <c r="K103" s="163"/>
      <c r="L103" s="167"/>
    </row>
    <row r="104" spans="1:31" s="10" customFormat="1" ht="19.95" customHeight="1">
      <c r="B104" s="162"/>
      <c r="C104" s="163"/>
      <c r="D104" s="164" t="s">
        <v>126</v>
      </c>
      <c r="E104" s="165"/>
      <c r="F104" s="165"/>
      <c r="G104" s="165"/>
      <c r="H104" s="165"/>
      <c r="I104" s="165"/>
      <c r="J104" s="166">
        <f>J201</f>
        <v>0</v>
      </c>
      <c r="K104" s="163"/>
      <c r="L104" s="167"/>
    </row>
    <row r="105" spans="1:31" s="2" customFormat="1" ht="21.75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6.9" customHeight="1">
      <c r="A106" s="35"/>
      <c r="B106" s="59"/>
      <c r="C106" s="60"/>
      <c r="D106" s="60"/>
      <c r="E106" s="60"/>
      <c r="F106" s="60"/>
      <c r="G106" s="60"/>
      <c r="H106" s="60"/>
      <c r="I106" s="60"/>
      <c r="J106" s="60"/>
      <c r="K106" s="60"/>
      <c r="L106" s="5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pans="1:31" s="2" customFormat="1" ht="6.9" customHeight="1">
      <c r="A110" s="35"/>
      <c r="B110" s="61"/>
      <c r="C110" s="62"/>
      <c r="D110" s="62"/>
      <c r="E110" s="62"/>
      <c r="F110" s="62"/>
      <c r="G110" s="62"/>
      <c r="H110" s="62"/>
      <c r="I110" s="62"/>
      <c r="J110" s="62"/>
      <c r="K110" s="62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24.9" customHeight="1">
      <c r="A111" s="35"/>
      <c r="B111" s="36"/>
      <c r="C111" s="24" t="s">
        <v>127</v>
      </c>
      <c r="D111" s="37"/>
      <c r="E111" s="37"/>
      <c r="F111" s="37"/>
      <c r="G111" s="37"/>
      <c r="H111" s="37"/>
      <c r="I111" s="37"/>
      <c r="J111" s="37"/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15</v>
      </c>
      <c r="D113" s="37"/>
      <c r="E113" s="37"/>
      <c r="F113" s="37"/>
      <c r="G113" s="37"/>
      <c r="H113" s="37"/>
      <c r="I113" s="37"/>
      <c r="J113" s="37"/>
      <c r="K113" s="37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6.5" customHeight="1">
      <c r="A114" s="35"/>
      <c r="B114" s="36"/>
      <c r="C114" s="37"/>
      <c r="D114" s="37"/>
      <c r="E114" s="320" t="str">
        <f>E7</f>
        <v>Obnova areálu a kaštieľa Dolná Krupá</v>
      </c>
      <c r="F114" s="321"/>
      <c r="G114" s="321"/>
      <c r="H114" s="321"/>
      <c r="I114" s="37"/>
      <c r="J114" s="37"/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2" customHeight="1">
      <c r="A115" s="35"/>
      <c r="B115" s="36"/>
      <c r="C115" s="30" t="s">
        <v>112</v>
      </c>
      <c r="D115" s="37"/>
      <c r="E115" s="37"/>
      <c r="F115" s="37"/>
      <c r="G115" s="37"/>
      <c r="H115" s="37"/>
      <c r="I115" s="37"/>
      <c r="J115" s="37"/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6.5" customHeight="1">
      <c r="A116" s="35"/>
      <c r="B116" s="36"/>
      <c r="C116" s="37"/>
      <c r="D116" s="37"/>
      <c r="E116" s="303" t="str">
        <f>E9</f>
        <v>20180301 - Kaštieľ-Fasáda</v>
      </c>
      <c r="F116" s="319"/>
      <c r="G116" s="319"/>
      <c r="H116" s="319"/>
      <c r="I116" s="37"/>
      <c r="J116" s="37"/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2" customHeight="1">
      <c r="A118" s="35"/>
      <c r="B118" s="36"/>
      <c r="C118" s="30" t="s">
        <v>19</v>
      </c>
      <c r="D118" s="37"/>
      <c r="E118" s="37"/>
      <c r="F118" s="28" t="str">
        <f>F12</f>
        <v>Kaštieľ Dolná Krupá</v>
      </c>
      <c r="G118" s="37"/>
      <c r="H118" s="37"/>
      <c r="I118" s="30" t="s">
        <v>21</v>
      </c>
      <c r="J118" s="71" t="str">
        <f>IF(J12="","",J12)</f>
        <v>30. 1. 2023</v>
      </c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6.9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5.15" customHeight="1">
      <c r="A120" s="35"/>
      <c r="B120" s="36"/>
      <c r="C120" s="30" t="s">
        <v>23</v>
      </c>
      <c r="D120" s="37"/>
      <c r="E120" s="37"/>
      <c r="F120" s="28" t="str">
        <f>E15</f>
        <v>SNM, Vajanského nábrežie 2, 810 06 Bratislava</v>
      </c>
      <c r="G120" s="37"/>
      <c r="H120" s="37"/>
      <c r="I120" s="30" t="s">
        <v>29</v>
      </c>
      <c r="J120" s="33" t="str">
        <f>E21</f>
        <v>Ing.Vladimír Kobliška</v>
      </c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5.15" customHeight="1">
      <c r="A121" s="35"/>
      <c r="B121" s="36"/>
      <c r="C121" s="30" t="s">
        <v>27</v>
      </c>
      <c r="D121" s="37"/>
      <c r="E121" s="37"/>
      <c r="F121" s="28" t="str">
        <f>IF(E18="","",E18)</f>
        <v>Vyplň údaj</v>
      </c>
      <c r="G121" s="37"/>
      <c r="H121" s="37"/>
      <c r="I121" s="30" t="s">
        <v>32</v>
      </c>
      <c r="J121" s="33" t="str">
        <f>E24</f>
        <v>Ing.Vladimír Kobliška</v>
      </c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2" customFormat="1" ht="10.35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5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5" s="11" customFormat="1" ht="29.25" customHeight="1">
      <c r="A123" s="168"/>
      <c r="B123" s="169"/>
      <c r="C123" s="170" t="s">
        <v>128</v>
      </c>
      <c r="D123" s="171" t="s">
        <v>59</v>
      </c>
      <c r="E123" s="171" t="s">
        <v>55</v>
      </c>
      <c r="F123" s="171" t="s">
        <v>56</v>
      </c>
      <c r="G123" s="171" t="s">
        <v>129</v>
      </c>
      <c r="H123" s="171" t="s">
        <v>130</v>
      </c>
      <c r="I123" s="171" t="s">
        <v>131</v>
      </c>
      <c r="J123" s="172" t="s">
        <v>116</v>
      </c>
      <c r="K123" s="173" t="s">
        <v>132</v>
      </c>
      <c r="L123" s="174"/>
      <c r="M123" s="80" t="s">
        <v>1</v>
      </c>
      <c r="N123" s="81" t="s">
        <v>38</v>
      </c>
      <c r="O123" s="81" t="s">
        <v>133</v>
      </c>
      <c r="P123" s="81" t="s">
        <v>134</v>
      </c>
      <c r="Q123" s="81" t="s">
        <v>135</v>
      </c>
      <c r="R123" s="81" t="s">
        <v>136</v>
      </c>
      <c r="S123" s="81" t="s">
        <v>137</v>
      </c>
      <c r="T123" s="82" t="s">
        <v>138</v>
      </c>
      <c r="U123" s="168"/>
      <c r="V123" s="168"/>
      <c r="W123" s="168"/>
      <c r="X123" s="168"/>
      <c r="Y123" s="168"/>
      <c r="Z123" s="168"/>
      <c r="AA123" s="168"/>
      <c r="AB123" s="168"/>
      <c r="AC123" s="168"/>
      <c r="AD123" s="168"/>
      <c r="AE123" s="168"/>
    </row>
    <row r="124" spans="1:65" s="2" customFormat="1" ht="22.8" customHeight="1">
      <c r="A124" s="35"/>
      <c r="B124" s="36"/>
      <c r="C124" s="87" t="s">
        <v>117</v>
      </c>
      <c r="D124" s="37"/>
      <c r="E124" s="37"/>
      <c r="F124" s="37"/>
      <c r="G124" s="37"/>
      <c r="H124" s="37"/>
      <c r="I124" s="37"/>
      <c r="J124" s="175">
        <f>BK124</f>
        <v>0</v>
      </c>
      <c r="K124" s="37"/>
      <c r="L124" s="40"/>
      <c r="M124" s="83"/>
      <c r="N124" s="176"/>
      <c r="O124" s="84"/>
      <c r="P124" s="177">
        <f>P125+P184</f>
        <v>0</v>
      </c>
      <c r="Q124" s="84"/>
      <c r="R124" s="177">
        <f>R125+R184</f>
        <v>14.541079999999999</v>
      </c>
      <c r="S124" s="84"/>
      <c r="T124" s="178">
        <f>T125+T184</f>
        <v>1.1264400000000001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73</v>
      </c>
      <c r="AU124" s="18" t="s">
        <v>118</v>
      </c>
      <c r="BK124" s="179">
        <f>BK125+BK184</f>
        <v>0</v>
      </c>
    </row>
    <row r="125" spans="1:65" s="12" customFormat="1" ht="25.95" customHeight="1">
      <c r="B125" s="180"/>
      <c r="C125" s="181"/>
      <c r="D125" s="182" t="s">
        <v>73</v>
      </c>
      <c r="E125" s="183" t="s">
        <v>139</v>
      </c>
      <c r="F125" s="183" t="s">
        <v>140</v>
      </c>
      <c r="G125" s="181"/>
      <c r="H125" s="181"/>
      <c r="I125" s="184"/>
      <c r="J125" s="185">
        <f>BK125</f>
        <v>0</v>
      </c>
      <c r="K125" s="181"/>
      <c r="L125" s="186"/>
      <c r="M125" s="187"/>
      <c r="N125" s="188"/>
      <c r="O125" s="188"/>
      <c r="P125" s="189">
        <f>P126+P128+P161+P182</f>
        <v>0</v>
      </c>
      <c r="Q125" s="188"/>
      <c r="R125" s="189">
        <f>R126+R128+R161+R182</f>
        <v>14.541079999999999</v>
      </c>
      <c r="S125" s="188"/>
      <c r="T125" s="190">
        <f>T126+T128+T161+T182</f>
        <v>0</v>
      </c>
      <c r="AR125" s="191" t="s">
        <v>82</v>
      </c>
      <c r="AT125" s="192" t="s">
        <v>73</v>
      </c>
      <c r="AU125" s="192" t="s">
        <v>74</v>
      </c>
      <c r="AY125" s="191" t="s">
        <v>141</v>
      </c>
      <c r="BK125" s="193">
        <f>BK126+BK128+BK161+BK182</f>
        <v>0</v>
      </c>
    </row>
    <row r="126" spans="1:65" s="12" customFormat="1" ht="22.8" customHeight="1">
      <c r="B126" s="180"/>
      <c r="C126" s="181"/>
      <c r="D126" s="182" t="s">
        <v>73</v>
      </c>
      <c r="E126" s="194" t="s">
        <v>142</v>
      </c>
      <c r="F126" s="194" t="s">
        <v>143</v>
      </c>
      <c r="G126" s="181"/>
      <c r="H126" s="181"/>
      <c r="I126" s="184"/>
      <c r="J126" s="195">
        <f>BK126</f>
        <v>0</v>
      </c>
      <c r="K126" s="181"/>
      <c r="L126" s="186"/>
      <c r="M126" s="187"/>
      <c r="N126" s="188"/>
      <c r="O126" s="188"/>
      <c r="P126" s="189">
        <f>P127</f>
        <v>0</v>
      </c>
      <c r="Q126" s="188"/>
      <c r="R126" s="189">
        <f>R127</f>
        <v>0</v>
      </c>
      <c r="S126" s="188"/>
      <c r="T126" s="190">
        <f>T127</f>
        <v>0</v>
      </c>
      <c r="AR126" s="191" t="s">
        <v>82</v>
      </c>
      <c r="AT126" s="192" t="s">
        <v>73</v>
      </c>
      <c r="AU126" s="192" t="s">
        <v>82</v>
      </c>
      <c r="AY126" s="191" t="s">
        <v>141</v>
      </c>
      <c r="BK126" s="193">
        <f>BK127</f>
        <v>0</v>
      </c>
    </row>
    <row r="127" spans="1:65" s="2" customFormat="1" ht="16.5" customHeight="1">
      <c r="A127" s="35"/>
      <c r="B127" s="36"/>
      <c r="C127" s="196" t="s">
        <v>82</v>
      </c>
      <c r="D127" s="196" t="s">
        <v>144</v>
      </c>
      <c r="E127" s="197" t="s">
        <v>145</v>
      </c>
      <c r="F127" s="198" t="s">
        <v>146</v>
      </c>
      <c r="G127" s="199" t="s">
        <v>147</v>
      </c>
      <c r="H127" s="200">
        <v>185.48400000000001</v>
      </c>
      <c r="I127" s="201"/>
      <c r="J127" s="202">
        <f>ROUND(I127*H127,2)</f>
        <v>0</v>
      </c>
      <c r="K127" s="203"/>
      <c r="L127" s="40"/>
      <c r="M127" s="204" t="s">
        <v>1</v>
      </c>
      <c r="N127" s="205" t="s">
        <v>40</v>
      </c>
      <c r="O127" s="76"/>
      <c r="P127" s="206">
        <f>O127*H127</f>
        <v>0</v>
      </c>
      <c r="Q127" s="206">
        <v>0</v>
      </c>
      <c r="R127" s="206">
        <f>Q127*H127</f>
        <v>0</v>
      </c>
      <c r="S127" s="206">
        <v>0</v>
      </c>
      <c r="T127" s="20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8" t="s">
        <v>148</v>
      </c>
      <c r="AT127" s="208" t="s">
        <v>144</v>
      </c>
      <c r="AU127" s="208" t="s">
        <v>142</v>
      </c>
      <c r="AY127" s="18" t="s">
        <v>141</v>
      </c>
      <c r="BE127" s="209">
        <f>IF(N127="základná",J127,0)</f>
        <v>0</v>
      </c>
      <c r="BF127" s="209">
        <f>IF(N127="znížená",J127,0)</f>
        <v>0</v>
      </c>
      <c r="BG127" s="209">
        <f>IF(N127="zákl. prenesená",J127,0)</f>
        <v>0</v>
      </c>
      <c r="BH127" s="209">
        <f>IF(N127="zníž. prenesená",J127,0)</f>
        <v>0</v>
      </c>
      <c r="BI127" s="209">
        <f>IF(N127="nulová",J127,0)</f>
        <v>0</v>
      </c>
      <c r="BJ127" s="18" t="s">
        <v>142</v>
      </c>
      <c r="BK127" s="209">
        <f>ROUND(I127*H127,2)</f>
        <v>0</v>
      </c>
      <c r="BL127" s="18" t="s">
        <v>148</v>
      </c>
      <c r="BM127" s="208" t="s">
        <v>149</v>
      </c>
    </row>
    <row r="128" spans="1:65" s="12" customFormat="1" ht="22.8" customHeight="1">
      <c r="B128" s="180"/>
      <c r="C128" s="181"/>
      <c r="D128" s="182" t="s">
        <v>73</v>
      </c>
      <c r="E128" s="194" t="s">
        <v>150</v>
      </c>
      <c r="F128" s="194" t="s">
        <v>151</v>
      </c>
      <c r="G128" s="181"/>
      <c r="H128" s="181"/>
      <c r="I128" s="184"/>
      <c r="J128" s="195">
        <f>BK128</f>
        <v>0</v>
      </c>
      <c r="K128" s="181"/>
      <c r="L128" s="186"/>
      <c r="M128" s="187"/>
      <c r="N128" s="188"/>
      <c r="O128" s="188"/>
      <c r="P128" s="189">
        <f>SUM(P129:P160)</f>
        <v>0</v>
      </c>
      <c r="Q128" s="188"/>
      <c r="R128" s="189">
        <f>SUM(R129:R160)</f>
        <v>14.541079999999999</v>
      </c>
      <c r="S128" s="188"/>
      <c r="T128" s="190">
        <f>SUM(T129:T160)</f>
        <v>0</v>
      </c>
      <c r="AR128" s="191" t="s">
        <v>82</v>
      </c>
      <c r="AT128" s="192" t="s">
        <v>73</v>
      </c>
      <c r="AU128" s="192" t="s">
        <v>82</v>
      </c>
      <c r="AY128" s="191" t="s">
        <v>141</v>
      </c>
      <c r="BK128" s="193">
        <f>SUM(BK129:BK160)</f>
        <v>0</v>
      </c>
    </row>
    <row r="129" spans="1:65" s="2" customFormat="1" ht="24.15" customHeight="1">
      <c r="A129" s="35"/>
      <c r="B129" s="36"/>
      <c r="C129" s="196" t="s">
        <v>142</v>
      </c>
      <c r="D129" s="196" t="s">
        <v>144</v>
      </c>
      <c r="E129" s="197" t="s">
        <v>152</v>
      </c>
      <c r="F129" s="198" t="s">
        <v>153</v>
      </c>
      <c r="G129" s="199" t="s">
        <v>154</v>
      </c>
      <c r="H129" s="200">
        <v>269.10300000000001</v>
      </c>
      <c r="I129" s="201"/>
      <c r="J129" s="202">
        <f>ROUND(I129*H129,2)</f>
        <v>0</v>
      </c>
      <c r="K129" s="203"/>
      <c r="L129" s="40"/>
      <c r="M129" s="204" t="s">
        <v>1</v>
      </c>
      <c r="N129" s="205" t="s">
        <v>40</v>
      </c>
      <c r="O129" s="76"/>
      <c r="P129" s="206">
        <f>O129*H129</f>
        <v>0</v>
      </c>
      <c r="Q129" s="206">
        <v>0</v>
      </c>
      <c r="R129" s="206">
        <f>Q129*H129</f>
        <v>0</v>
      </c>
      <c r="S129" s="206">
        <v>0</v>
      </c>
      <c r="T129" s="20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08" t="s">
        <v>148</v>
      </c>
      <c r="AT129" s="208" t="s">
        <v>144</v>
      </c>
      <c r="AU129" s="208" t="s">
        <v>142</v>
      </c>
      <c r="AY129" s="18" t="s">
        <v>141</v>
      </c>
      <c r="BE129" s="209">
        <f>IF(N129="základná",J129,0)</f>
        <v>0</v>
      </c>
      <c r="BF129" s="209">
        <f>IF(N129="znížená",J129,0)</f>
        <v>0</v>
      </c>
      <c r="BG129" s="209">
        <f>IF(N129="zákl. prenesená",J129,0)</f>
        <v>0</v>
      </c>
      <c r="BH129" s="209">
        <f>IF(N129="zníž. prenesená",J129,0)</f>
        <v>0</v>
      </c>
      <c r="BI129" s="209">
        <f>IF(N129="nulová",J129,0)</f>
        <v>0</v>
      </c>
      <c r="BJ129" s="18" t="s">
        <v>142</v>
      </c>
      <c r="BK129" s="209">
        <f>ROUND(I129*H129,2)</f>
        <v>0</v>
      </c>
      <c r="BL129" s="18" t="s">
        <v>148</v>
      </c>
      <c r="BM129" s="208" t="s">
        <v>155</v>
      </c>
    </row>
    <row r="130" spans="1:65" s="13" customFormat="1">
      <c r="B130" s="210"/>
      <c r="C130" s="211"/>
      <c r="D130" s="212" t="s">
        <v>156</v>
      </c>
      <c r="E130" s="213" t="s">
        <v>1</v>
      </c>
      <c r="F130" s="214" t="s">
        <v>157</v>
      </c>
      <c r="G130" s="211"/>
      <c r="H130" s="213" t="s">
        <v>1</v>
      </c>
      <c r="I130" s="215"/>
      <c r="J130" s="211"/>
      <c r="K130" s="211"/>
      <c r="L130" s="216"/>
      <c r="M130" s="217"/>
      <c r="N130" s="218"/>
      <c r="O130" s="218"/>
      <c r="P130" s="218"/>
      <c r="Q130" s="218"/>
      <c r="R130" s="218"/>
      <c r="S130" s="218"/>
      <c r="T130" s="219"/>
      <c r="AT130" s="220" t="s">
        <v>156</v>
      </c>
      <c r="AU130" s="220" t="s">
        <v>142</v>
      </c>
      <c r="AV130" s="13" t="s">
        <v>82</v>
      </c>
      <c r="AW130" s="13" t="s">
        <v>31</v>
      </c>
      <c r="AX130" s="13" t="s">
        <v>74</v>
      </c>
      <c r="AY130" s="220" t="s">
        <v>141</v>
      </c>
    </row>
    <row r="131" spans="1:65" s="14" customFormat="1">
      <c r="B131" s="221"/>
      <c r="C131" s="222"/>
      <c r="D131" s="212" t="s">
        <v>156</v>
      </c>
      <c r="E131" s="223" t="s">
        <v>1</v>
      </c>
      <c r="F131" s="224" t="s">
        <v>158</v>
      </c>
      <c r="G131" s="222"/>
      <c r="H131" s="225">
        <v>0.66300000000000003</v>
      </c>
      <c r="I131" s="226"/>
      <c r="J131" s="222"/>
      <c r="K131" s="222"/>
      <c r="L131" s="227"/>
      <c r="M131" s="228"/>
      <c r="N131" s="229"/>
      <c r="O131" s="229"/>
      <c r="P131" s="229"/>
      <c r="Q131" s="229"/>
      <c r="R131" s="229"/>
      <c r="S131" s="229"/>
      <c r="T131" s="230"/>
      <c r="AT131" s="231" t="s">
        <v>156</v>
      </c>
      <c r="AU131" s="231" t="s">
        <v>142</v>
      </c>
      <c r="AV131" s="14" t="s">
        <v>142</v>
      </c>
      <c r="AW131" s="14" t="s">
        <v>31</v>
      </c>
      <c r="AX131" s="14" t="s">
        <v>74</v>
      </c>
      <c r="AY131" s="231" t="s">
        <v>141</v>
      </c>
    </row>
    <row r="132" spans="1:65" s="14" customFormat="1">
      <c r="B132" s="221"/>
      <c r="C132" s="222"/>
      <c r="D132" s="212" t="s">
        <v>156</v>
      </c>
      <c r="E132" s="223" t="s">
        <v>1</v>
      </c>
      <c r="F132" s="224" t="s">
        <v>159</v>
      </c>
      <c r="G132" s="222"/>
      <c r="H132" s="225">
        <v>8.4499999999999993</v>
      </c>
      <c r="I132" s="226"/>
      <c r="J132" s="222"/>
      <c r="K132" s="222"/>
      <c r="L132" s="227"/>
      <c r="M132" s="228"/>
      <c r="N132" s="229"/>
      <c r="O132" s="229"/>
      <c r="P132" s="229"/>
      <c r="Q132" s="229"/>
      <c r="R132" s="229"/>
      <c r="S132" s="229"/>
      <c r="T132" s="230"/>
      <c r="AT132" s="231" t="s">
        <v>156</v>
      </c>
      <c r="AU132" s="231" t="s">
        <v>142</v>
      </c>
      <c r="AV132" s="14" t="s">
        <v>142</v>
      </c>
      <c r="AW132" s="14" t="s">
        <v>31</v>
      </c>
      <c r="AX132" s="14" t="s">
        <v>74</v>
      </c>
      <c r="AY132" s="231" t="s">
        <v>141</v>
      </c>
    </row>
    <row r="133" spans="1:65" s="14" customFormat="1">
      <c r="B133" s="221"/>
      <c r="C133" s="222"/>
      <c r="D133" s="212" t="s">
        <v>156</v>
      </c>
      <c r="E133" s="223" t="s">
        <v>1</v>
      </c>
      <c r="F133" s="224" t="s">
        <v>160</v>
      </c>
      <c r="G133" s="222"/>
      <c r="H133" s="225">
        <v>8.58</v>
      </c>
      <c r="I133" s="226"/>
      <c r="J133" s="222"/>
      <c r="K133" s="222"/>
      <c r="L133" s="227"/>
      <c r="M133" s="228"/>
      <c r="N133" s="229"/>
      <c r="O133" s="229"/>
      <c r="P133" s="229"/>
      <c r="Q133" s="229"/>
      <c r="R133" s="229"/>
      <c r="S133" s="229"/>
      <c r="T133" s="230"/>
      <c r="AT133" s="231" t="s">
        <v>156</v>
      </c>
      <c r="AU133" s="231" t="s">
        <v>142</v>
      </c>
      <c r="AV133" s="14" t="s">
        <v>142</v>
      </c>
      <c r="AW133" s="14" t="s">
        <v>31</v>
      </c>
      <c r="AX133" s="14" t="s">
        <v>74</v>
      </c>
      <c r="AY133" s="231" t="s">
        <v>141</v>
      </c>
    </row>
    <row r="134" spans="1:65" s="14" customFormat="1">
      <c r="B134" s="221"/>
      <c r="C134" s="222"/>
      <c r="D134" s="212" t="s">
        <v>156</v>
      </c>
      <c r="E134" s="223" t="s">
        <v>1</v>
      </c>
      <c r="F134" s="224" t="s">
        <v>161</v>
      </c>
      <c r="G134" s="222"/>
      <c r="H134" s="225">
        <v>2.73</v>
      </c>
      <c r="I134" s="226"/>
      <c r="J134" s="222"/>
      <c r="K134" s="222"/>
      <c r="L134" s="227"/>
      <c r="M134" s="228"/>
      <c r="N134" s="229"/>
      <c r="O134" s="229"/>
      <c r="P134" s="229"/>
      <c r="Q134" s="229"/>
      <c r="R134" s="229"/>
      <c r="S134" s="229"/>
      <c r="T134" s="230"/>
      <c r="AT134" s="231" t="s">
        <v>156</v>
      </c>
      <c r="AU134" s="231" t="s">
        <v>142</v>
      </c>
      <c r="AV134" s="14" t="s">
        <v>142</v>
      </c>
      <c r="AW134" s="14" t="s">
        <v>31</v>
      </c>
      <c r="AX134" s="14" t="s">
        <v>74</v>
      </c>
      <c r="AY134" s="231" t="s">
        <v>141</v>
      </c>
    </row>
    <row r="135" spans="1:65" s="14" customFormat="1">
      <c r="B135" s="221"/>
      <c r="C135" s="222"/>
      <c r="D135" s="212" t="s">
        <v>156</v>
      </c>
      <c r="E135" s="223" t="s">
        <v>1</v>
      </c>
      <c r="F135" s="224" t="s">
        <v>162</v>
      </c>
      <c r="G135" s="222"/>
      <c r="H135" s="225">
        <v>54.649000000000001</v>
      </c>
      <c r="I135" s="226"/>
      <c r="J135" s="222"/>
      <c r="K135" s="222"/>
      <c r="L135" s="227"/>
      <c r="M135" s="228"/>
      <c r="N135" s="229"/>
      <c r="O135" s="229"/>
      <c r="P135" s="229"/>
      <c r="Q135" s="229"/>
      <c r="R135" s="229"/>
      <c r="S135" s="229"/>
      <c r="T135" s="230"/>
      <c r="AT135" s="231" t="s">
        <v>156</v>
      </c>
      <c r="AU135" s="231" t="s">
        <v>142</v>
      </c>
      <c r="AV135" s="14" t="s">
        <v>142</v>
      </c>
      <c r="AW135" s="14" t="s">
        <v>31</v>
      </c>
      <c r="AX135" s="14" t="s">
        <v>74</v>
      </c>
      <c r="AY135" s="231" t="s">
        <v>141</v>
      </c>
    </row>
    <row r="136" spans="1:65" s="14" customFormat="1">
      <c r="B136" s="221"/>
      <c r="C136" s="222"/>
      <c r="D136" s="212" t="s">
        <v>156</v>
      </c>
      <c r="E136" s="223" t="s">
        <v>1</v>
      </c>
      <c r="F136" s="224" t="s">
        <v>163</v>
      </c>
      <c r="G136" s="222"/>
      <c r="H136" s="225">
        <v>44.954999999999998</v>
      </c>
      <c r="I136" s="226"/>
      <c r="J136" s="222"/>
      <c r="K136" s="222"/>
      <c r="L136" s="227"/>
      <c r="M136" s="228"/>
      <c r="N136" s="229"/>
      <c r="O136" s="229"/>
      <c r="P136" s="229"/>
      <c r="Q136" s="229"/>
      <c r="R136" s="229"/>
      <c r="S136" s="229"/>
      <c r="T136" s="230"/>
      <c r="AT136" s="231" t="s">
        <v>156</v>
      </c>
      <c r="AU136" s="231" t="s">
        <v>142</v>
      </c>
      <c r="AV136" s="14" t="s">
        <v>142</v>
      </c>
      <c r="AW136" s="14" t="s">
        <v>31</v>
      </c>
      <c r="AX136" s="14" t="s">
        <v>74</v>
      </c>
      <c r="AY136" s="231" t="s">
        <v>141</v>
      </c>
    </row>
    <row r="137" spans="1:65" s="13" customFormat="1">
      <c r="B137" s="210"/>
      <c r="C137" s="211"/>
      <c r="D137" s="212" t="s">
        <v>156</v>
      </c>
      <c r="E137" s="213" t="s">
        <v>1</v>
      </c>
      <c r="F137" s="214" t="s">
        <v>164</v>
      </c>
      <c r="G137" s="211"/>
      <c r="H137" s="213" t="s">
        <v>1</v>
      </c>
      <c r="I137" s="215"/>
      <c r="J137" s="211"/>
      <c r="K137" s="211"/>
      <c r="L137" s="216"/>
      <c r="M137" s="217"/>
      <c r="N137" s="218"/>
      <c r="O137" s="218"/>
      <c r="P137" s="218"/>
      <c r="Q137" s="218"/>
      <c r="R137" s="218"/>
      <c r="S137" s="218"/>
      <c r="T137" s="219"/>
      <c r="AT137" s="220" t="s">
        <v>156</v>
      </c>
      <c r="AU137" s="220" t="s">
        <v>142</v>
      </c>
      <c r="AV137" s="13" t="s">
        <v>82</v>
      </c>
      <c r="AW137" s="13" t="s">
        <v>31</v>
      </c>
      <c r="AX137" s="13" t="s">
        <v>74</v>
      </c>
      <c r="AY137" s="220" t="s">
        <v>141</v>
      </c>
    </row>
    <row r="138" spans="1:65" s="14" customFormat="1">
      <c r="B138" s="221"/>
      <c r="C138" s="222"/>
      <c r="D138" s="212" t="s">
        <v>156</v>
      </c>
      <c r="E138" s="223" t="s">
        <v>1</v>
      </c>
      <c r="F138" s="224" t="s">
        <v>165</v>
      </c>
      <c r="G138" s="222"/>
      <c r="H138" s="225">
        <v>10.14</v>
      </c>
      <c r="I138" s="226"/>
      <c r="J138" s="222"/>
      <c r="K138" s="222"/>
      <c r="L138" s="227"/>
      <c r="M138" s="228"/>
      <c r="N138" s="229"/>
      <c r="O138" s="229"/>
      <c r="P138" s="229"/>
      <c r="Q138" s="229"/>
      <c r="R138" s="229"/>
      <c r="S138" s="229"/>
      <c r="T138" s="230"/>
      <c r="AT138" s="231" t="s">
        <v>156</v>
      </c>
      <c r="AU138" s="231" t="s">
        <v>142</v>
      </c>
      <c r="AV138" s="14" t="s">
        <v>142</v>
      </c>
      <c r="AW138" s="14" t="s">
        <v>31</v>
      </c>
      <c r="AX138" s="14" t="s">
        <v>74</v>
      </c>
      <c r="AY138" s="231" t="s">
        <v>141</v>
      </c>
    </row>
    <row r="139" spans="1:65" s="14" customFormat="1">
      <c r="B139" s="221"/>
      <c r="C139" s="222"/>
      <c r="D139" s="212" t="s">
        <v>156</v>
      </c>
      <c r="E139" s="223" t="s">
        <v>1</v>
      </c>
      <c r="F139" s="224" t="s">
        <v>160</v>
      </c>
      <c r="G139" s="222"/>
      <c r="H139" s="225">
        <v>8.58</v>
      </c>
      <c r="I139" s="226"/>
      <c r="J139" s="222"/>
      <c r="K139" s="222"/>
      <c r="L139" s="227"/>
      <c r="M139" s="228"/>
      <c r="N139" s="229"/>
      <c r="O139" s="229"/>
      <c r="P139" s="229"/>
      <c r="Q139" s="229"/>
      <c r="R139" s="229"/>
      <c r="S139" s="229"/>
      <c r="T139" s="230"/>
      <c r="AT139" s="231" t="s">
        <v>156</v>
      </c>
      <c r="AU139" s="231" t="s">
        <v>142</v>
      </c>
      <c r="AV139" s="14" t="s">
        <v>142</v>
      </c>
      <c r="AW139" s="14" t="s">
        <v>31</v>
      </c>
      <c r="AX139" s="14" t="s">
        <v>74</v>
      </c>
      <c r="AY139" s="231" t="s">
        <v>141</v>
      </c>
    </row>
    <row r="140" spans="1:65" s="14" customFormat="1">
      <c r="B140" s="221"/>
      <c r="C140" s="222"/>
      <c r="D140" s="212" t="s">
        <v>156</v>
      </c>
      <c r="E140" s="223" t="s">
        <v>1</v>
      </c>
      <c r="F140" s="224" t="s">
        <v>166</v>
      </c>
      <c r="G140" s="222"/>
      <c r="H140" s="225">
        <v>0.66300000000000003</v>
      </c>
      <c r="I140" s="226"/>
      <c r="J140" s="222"/>
      <c r="K140" s="222"/>
      <c r="L140" s="227"/>
      <c r="M140" s="228"/>
      <c r="N140" s="229"/>
      <c r="O140" s="229"/>
      <c r="P140" s="229"/>
      <c r="Q140" s="229"/>
      <c r="R140" s="229"/>
      <c r="S140" s="229"/>
      <c r="T140" s="230"/>
      <c r="AT140" s="231" t="s">
        <v>156</v>
      </c>
      <c r="AU140" s="231" t="s">
        <v>142</v>
      </c>
      <c r="AV140" s="14" t="s">
        <v>142</v>
      </c>
      <c r="AW140" s="14" t="s">
        <v>31</v>
      </c>
      <c r="AX140" s="14" t="s">
        <v>74</v>
      </c>
      <c r="AY140" s="231" t="s">
        <v>141</v>
      </c>
    </row>
    <row r="141" spans="1:65" s="14" customFormat="1">
      <c r="B141" s="221"/>
      <c r="C141" s="222"/>
      <c r="D141" s="212" t="s">
        <v>156</v>
      </c>
      <c r="E141" s="223" t="s">
        <v>1</v>
      </c>
      <c r="F141" s="224" t="s">
        <v>167</v>
      </c>
      <c r="G141" s="222"/>
      <c r="H141" s="225">
        <v>54.969000000000001</v>
      </c>
      <c r="I141" s="226"/>
      <c r="J141" s="222"/>
      <c r="K141" s="222"/>
      <c r="L141" s="227"/>
      <c r="M141" s="228"/>
      <c r="N141" s="229"/>
      <c r="O141" s="229"/>
      <c r="P141" s="229"/>
      <c r="Q141" s="229"/>
      <c r="R141" s="229"/>
      <c r="S141" s="229"/>
      <c r="T141" s="230"/>
      <c r="AT141" s="231" t="s">
        <v>156</v>
      </c>
      <c r="AU141" s="231" t="s">
        <v>142</v>
      </c>
      <c r="AV141" s="14" t="s">
        <v>142</v>
      </c>
      <c r="AW141" s="14" t="s">
        <v>31</v>
      </c>
      <c r="AX141" s="14" t="s">
        <v>74</v>
      </c>
      <c r="AY141" s="231" t="s">
        <v>141</v>
      </c>
    </row>
    <row r="142" spans="1:65" s="14" customFormat="1">
      <c r="B142" s="221"/>
      <c r="C142" s="222"/>
      <c r="D142" s="212" t="s">
        <v>156</v>
      </c>
      <c r="E142" s="223" t="s">
        <v>1</v>
      </c>
      <c r="F142" s="224" t="s">
        <v>163</v>
      </c>
      <c r="G142" s="222"/>
      <c r="H142" s="225">
        <v>44.954999999999998</v>
      </c>
      <c r="I142" s="226"/>
      <c r="J142" s="222"/>
      <c r="K142" s="222"/>
      <c r="L142" s="227"/>
      <c r="M142" s="228"/>
      <c r="N142" s="229"/>
      <c r="O142" s="229"/>
      <c r="P142" s="229"/>
      <c r="Q142" s="229"/>
      <c r="R142" s="229"/>
      <c r="S142" s="229"/>
      <c r="T142" s="230"/>
      <c r="AT142" s="231" t="s">
        <v>156</v>
      </c>
      <c r="AU142" s="231" t="s">
        <v>142</v>
      </c>
      <c r="AV142" s="14" t="s">
        <v>142</v>
      </c>
      <c r="AW142" s="14" t="s">
        <v>31</v>
      </c>
      <c r="AX142" s="14" t="s">
        <v>74</v>
      </c>
      <c r="AY142" s="231" t="s">
        <v>141</v>
      </c>
    </row>
    <row r="143" spans="1:65" s="13" customFormat="1">
      <c r="B143" s="210"/>
      <c r="C143" s="211"/>
      <c r="D143" s="212" t="s">
        <v>156</v>
      </c>
      <c r="E143" s="213" t="s">
        <v>1</v>
      </c>
      <c r="F143" s="214" t="s">
        <v>168</v>
      </c>
      <c r="G143" s="211"/>
      <c r="H143" s="213" t="s">
        <v>1</v>
      </c>
      <c r="I143" s="215"/>
      <c r="J143" s="211"/>
      <c r="K143" s="211"/>
      <c r="L143" s="216"/>
      <c r="M143" s="217"/>
      <c r="N143" s="218"/>
      <c r="O143" s="218"/>
      <c r="P143" s="218"/>
      <c r="Q143" s="218"/>
      <c r="R143" s="218"/>
      <c r="S143" s="218"/>
      <c r="T143" s="219"/>
      <c r="AT143" s="220" t="s">
        <v>156</v>
      </c>
      <c r="AU143" s="220" t="s">
        <v>142</v>
      </c>
      <c r="AV143" s="13" t="s">
        <v>82</v>
      </c>
      <c r="AW143" s="13" t="s">
        <v>31</v>
      </c>
      <c r="AX143" s="13" t="s">
        <v>74</v>
      </c>
      <c r="AY143" s="220" t="s">
        <v>141</v>
      </c>
    </row>
    <row r="144" spans="1:65" s="14" customFormat="1">
      <c r="B144" s="221"/>
      <c r="C144" s="222"/>
      <c r="D144" s="212" t="s">
        <v>156</v>
      </c>
      <c r="E144" s="223" t="s">
        <v>1</v>
      </c>
      <c r="F144" s="224" t="s">
        <v>169</v>
      </c>
      <c r="G144" s="222"/>
      <c r="H144" s="225">
        <v>1.4430000000000001</v>
      </c>
      <c r="I144" s="226"/>
      <c r="J144" s="222"/>
      <c r="K144" s="222"/>
      <c r="L144" s="227"/>
      <c r="M144" s="228"/>
      <c r="N144" s="229"/>
      <c r="O144" s="229"/>
      <c r="P144" s="229"/>
      <c r="Q144" s="229"/>
      <c r="R144" s="229"/>
      <c r="S144" s="229"/>
      <c r="T144" s="230"/>
      <c r="AT144" s="231" t="s">
        <v>156</v>
      </c>
      <c r="AU144" s="231" t="s">
        <v>142</v>
      </c>
      <c r="AV144" s="14" t="s">
        <v>142</v>
      </c>
      <c r="AW144" s="14" t="s">
        <v>31</v>
      </c>
      <c r="AX144" s="14" t="s">
        <v>74</v>
      </c>
      <c r="AY144" s="231" t="s">
        <v>141</v>
      </c>
    </row>
    <row r="145" spans="1:65" s="14" customFormat="1">
      <c r="B145" s="221"/>
      <c r="C145" s="222"/>
      <c r="D145" s="212" t="s">
        <v>156</v>
      </c>
      <c r="E145" s="223" t="s">
        <v>1</v>
      </c>
      <c r="F145" s="224" t="s">
        <v>170</v>
      </c>
      <c r="G145" s="222"/>
      <c r="H145" s="225">
        <v>3.3079999999999998</v>
      </c>
      <c r="I145" s="226"/>
      <c r="J145" s="222"/>
      <c r="K145" s="222"/>
      <c r="L145" s="227"/>
      <c r="M145" s="228"/>
      <c r="N145" s="229"/>
      <c r="O145" s="229"/>
      <c r="P145" s="229"/>
      <c r="Q145" s="229"/>
      <c r="R145" s="229"/>
      <c r="S145" s="229"/>
      <c r="T145" s="230"/>
      <c r="AT145" s="231" t="s">
        <v>156</v>
      </c>
      <c r="AU145" s="231" t="s">
        <v>142</v>
      </c>
      <c r="AV145" s="14" t="s">
        <v>142</v>
      </c>
      <c r="AW145" s="14" t="s">
        <v>31</v>
      </c>
      <c r="AX145" s="14" t="s">
        <v>74</v>
      </c>
      <c r="AY145" s="231" t="s">
        <v>141</v>
      </c>
    </row>
    <row r="146" spans="1:65" s="14" customFormat="1">
      <c r="B146" s="221"/>
      <c r="C146" s="222"/>
      <c r="D146" s="212" t="s">
        <v>156</v>
      </c>
      <c r="E146" s="223" t="s">
        <v>1</v>
      </c>
      <c r="F146" s="224" t="s">
        <v>171</v>
      </c>
      <c r="G146" s="222"/>
      <c r="H146" s="225">
        <v>8.9909999999999997</v>
      </c>
      <c r="I146" s="226"/>
      <c r="J146" s="222"/>
      <c r="K146" s="222"/>
      <c r="L146" s="227"/>
      <c r="M146" s="228"/>
      <c r="N146" s="229"/>
      <c r="O146" s="229"/>
      <c r="P146" s="229"/>
      <c r="Q146" s="229"/>
      <c r="R146" s="229"/>
      <c r="S146" s="229"/>
      <c r="T146" s="230"/>
      <c r="AT146" s="231" t="s">
        <v>156</v>
      </c>
      <c r="AU146" s="231" t="s">
        <v>142</v>
      </c>
      <c r="AV146" s="14" t="s">
        <v>142</v>
      </c>
      <c r="AW146" s="14" t="s">
        <v>31</v>
      </c>
      <c r="AX146" s="14" t="s">
        <v>74</v>
      </c>
      <c r="AY146" s="231" t="s">
        <v>141</v>
      </c>
    </row>
    <row r="147" spans="1:65" s="13" customFormat="1">
      <c r="B147" s="210"/>
      <c r="C147" s="211"/>
      <c r="D147" s="212" t="s">
        <v>156</v>
      </c>
      <c r="E147" s="213" t="s">
        <v>1</v>
      </c>
      <c r="F147" s="214" t="s">
        <v>172</v>
      </c>
      <c r="G147" s="211"/>
      <c r="H147" s="213" t="s">
        <v>1</v>
      </c>
      <c r="I147" s="215"/>
      <c r="J147" s="211"/>
      <c r="K147" s="211"/>
      <c r="L147" s="216"/>
      <c r="M147" s="217"/>
      <c r="N147" s="218"/>
      <c r="O147" s="218"/>
      <c r="P147" s="218"/>
      <c r="Q147" s="218"/>
      <c r="R147" s="218"/>
      <c r="S147" s="218"/>
      <c r="T147" s="219"/>
      <c r="AT147" s="220" t="s">
        <v>156</v>
      </c>
      <c r="AU147" s="220" t="s">
        <v>142</v>
      </c>
      <c r="AV147" s="13" t="s">
        <v>82</v>
      </c>
      <c r="AW147" s="13" t="s">
        <v>31</v>
      </c>
      <c r="AX147" s="13" t="s">
        <v>74</v>
      </c>
      <c r="AY147" s="220" t="s">
        <v>141</v>
      </c>
    </row>
    <row r="148" spans="1:65" s="14" customFormat="1">
      <c r="B148" s="221"/>
      <c r="C148" s="222"/>
      <c r="D148" s="212" t="s">
        <v>156</v>
      </c>
      <c r="E148" s="223" t="s">
        <v>1</v>
      </c>
      <c r="F148" s="224" t="s">
        <v>169</v>
      </c>
      <c r="G148" s="222"/>
      <c r="H148" s="225">
        <v>1.4430000000000001</v>
      </c>
      <c r="I148" s="226"/>
      <c r="J148" s="222"/>
      <c r="K148" s="222"/>
      <c r="L148" s="227"/>
      <c r="M148" s="228"/>
      <c r="N148" s="229"/>
      <c r="O148" s="229"/>
      <c r="P148" s="229"/>
      <c r="Q148" s="229"/>
      <c r="R148" s="229"/>
      <c r="S148" s="229"/>
      <c r="T148" s="230"/>
      <c r="AT148" s="231" t="s">
        <v>156</v>
      </c>
      <c r="AU148" s="231" t="s">
        <v>142</v>
      </c>
      <c r="AV148" s="14" t="s">
        <v>142</v>
      </c>
      <c r="AW148" s="14" t="s">
        <v>31</v>
      </c>
      <c r="AX148" s="14" t="s">
        <v>74</v>
      </c>
      <c r="AY148" s="231" t="s">
        <v>141</v>
      </c>
    </row>
    <row r="149" spans="1:65" s="14" customFormat="1">
      <c r="B149" s="221"/>
      <c r="C149" s="222"/>
      <c r="D149" s="212" t="s">
        <v>156</v>
      </c>
      <c r="E149" s="223" t="s">
        <v>1</v>
      </c>
      <c r="F149" s="224" t="s">
        <v>161</v>
      </c>
      <c r="G149" s="222"/>
      <c r="H149" s="225">
        <v>2.73</v>
      </c>
      <c r="I149" s="226"/>
      <c r="J149" s="222"/>
      <c r="K149" s="222"/>
      <c r="L149" s="227"/>
      <c r="M149" s="228"/>
      <c r="N149" s="229"/>
      <c r="O149" s="229"/>
      <c r="P149" s="229"/>
      <c r="Q149" s="229"/>
      <c r="R149" s="229"/>
      <c r="S149" s="229"/>
      <c r="T149" s="230"/>
      <c r="AT149" s="231" t="s">
        <v>156</v>
      </c>
      <c r="AU149" s="231" t="s">
        <v>142</v>
      </c>
      <c r="AV149" s="14" t="s">
        <v>142</v>
      </c>
      <c r="AW149" s="14" t="s">
        <v>31</v>
      </c>
      <c r="AX149" s="14" t="s">
        <v>74</v>
      </c>
      <c r="AY149" s="231" t="s">
        <v>141</v>
      </c>
    </row>
    <row r="150" spans="1:65" s="14" customFormat="1">
      <c r="B150" s="221"/>
      <c r="C150" s="222"/>
      <c r="D150" s="212" t="s">
        <v>156</v>
      </c>
      <c r="E150" s="223" t="s">
        <v>1</v>
      </c>
      <c r="F150" s="224" t="s">
        <v>166</v>
      </c>
      <c r="G150" s="222"/>
      <c r="H150" s="225">
        <v>0.66300000000000003</v>
      </c>
      <c r="I150" s="226"/>
      <c r="J150" s="222"/>
      <c r="K150" s="222"/>
      <c r="L150" s="227"/>
      <c r="M150" s="228"/>
      <c r="N150" s="229"/>
      <c r="O150" s="229"/>
      <c r="P150" s="229"/>
      <c r="Q150" s="229"/>
      <c r="R150" s="229"/>
      <c r="S150" s="229"/>
      <c r="T150" s="230"/>
      <c r="AT150" s="231" t="s">
        <v>156</v>
      </c>
      <c r="AU150" s="231" t="s">
        <v>142</v>
      </c>
      <c r="AV150" s="14" t="s">
        <v>142</v>
      </c>
      <c r="AW150" s="14" t="s">
        <v>31</v>
      </c>
      <c r="AX150" s="14" t="s">
        <v>74</v>
      </c>
      <c r="AY150" s="231" t="s">
        <v>141</v>
      </c>
    </row>
    <row r="151" spans="1:65" s="14" customFormat="1">
      <c r="B151" s="221"/>
      <c r="C151" s="222"/>
      <c r="D151" s="212" t="s">
        <v>156</v>
      </c>
      <c r="E151" s="223" t="s">
        <v>1</v>
      </c>
      <c r="F151" s="224" t="s">
        <v>173</v>
      </c>
      <c r="G151" s="222"/>
      <c r="H151" s="225">
        <v>1.68</v>
      </c>
      <c r="I151" s="226"/>
      <c r="J151" s="222"/>
      <c r="K151" s="222"/>
      <c r="L151" s="227"/>
      <c r="M151" s="228"/>
      <c r="N151" s="229"/>
      <c r="O151" s="229"/>
      <c r="P151" s="229"/>
      <c r="Q151" s="229"/>
      <c r="R151" s="229"/>
      <c r="S151" s="229"/>
      <c r="T151" s="230"/>
      <c r="AT151" s="231" t="s">
        <v>156</v>
      </c>
      <c r="AU151" s="231" t="s">
        <v>142</v>
      </c>
      <c r="AV151" s="14" t="s">
        <v>142</v>
      </c>
      <c r="AW151" s="14" t="s">
        <v>31</v>
      </c>
      <c r="AX151" s="14" t="s">
        <v>74</v>
      </c>
      <c r="AY151" s="231" t="s">
        <v>141</v>
      </c>
    </row>
    <row r="152" spans="1:65" s="14" customFormat="1">
      <c r="B152" s="221"/>
      <c r="C152" s="222"/>
      <c r="D152" s="212" t="s">
        <v>156</v>
      </c>
      <c r="E152" s="223" t="s">
        <v>1</v>
      </c>
      <c r="F152" s="224" t="s">
        <v>174</v>
      </c>
      <c r="G152" s="222"/>
      <c r="H152" s="225">
        <v>1.105</v>
      </c>
      <c r="I152" s="226"/>
      <c r="J152" s="222"/>
      <c r="K152" s="222"/>
      <c r="L152" s="227"/>
      <c r="M152" s="228"/>
      <c r="N152" s="229"/>
      <c r="O152" s="229"/>
      <c r="P152" s="229"/>
      <c r="Q152" s="229"/>
      <c r="R152" s="229"/>
      <c r="S152" s="229"/>
      <c r="T152" s="230"/>
      <c r="AT152" s="231" t="s">
        <v>156</v>
      </c>
      <c r="AU152" s="231" t="s">
        <v>142</v>
      </c>
      <c r="AV152" s="14" t="s">
        <v>142</v>
      </c>
      <c r="AW152" s="14" t="s">
        <v>31</v>
      </c>
      <c r="AX152" s="14" t="s">
        <v>74</v>
      </c>
      <c r="AY152" s="231" t="s">
        <v>141</v>
      </c>
    </row>
    <row r="153" spans="1:65" s="14" customFormat="1">
      <c r="B153" s="221"/>
      <c r="C153" s="222"/>
      <c r="D153" s="212" t="s">
        <v>156</v>
      </c>
      <c r="E153" s="223" t="s">
        <v>1</v>
      </c>
      <c r="F153" s="224" t="s">
        <v>175</v>
      </c>
      <c r="G153" s="222"/>
      <c r="H153" s="225">
        <v>4.41</v>
      </c>
      <c r="I153" s="226"/>
      <c r="J153" s="222"/>
      <c r="K153" s="222"/>
      <c r="L153" s="227"/>
      <c r="M153" s="228"/>
      <c r="N153" s="229"/>
      <c r="O153" s="229"/>
      <c r="P153" s="229"/>
      <c r="Q153" s="229"/>
      <c r="R153" s="229"/>
      <c r="S153" s="229"/>
      <c r="T153" s="230"/>
      <c r="AT153" s="231" t="s">
        <v>156</v>
      </c>
      <c r="AU153" s="231" t="s">
        <v>142</v>
      </c>
      <c r="AV153" s="14" t="s">
        <v>142</v>
      </c>
      <c r="AW153" s="14" t="s">
        <v>31</v>
      </c>
      <c r="AX153" s="14" t="s">
        <v>74</v>
      </c>
      <c r="AY153" s="231" t="s">
        <v>141</v>
      </c>
    </row>
    <row r="154" spans="1:65" s="14" customFormat="1">
      <c r="B154" s="221"/>
      <c r="C154" s="222"/>
      <c r="D154" s="212" t="s">
        <v>156</v>
      </c>
      <c r="E154" s="223" t="s">
        <v>1</v>
      </c>
      <c r="F154" s="224" t="s">
        <v>176</v>
      </c>
      <c r="G154" s="222"/>
      <c r="H154" s="225">
        <v>3.996</v>
      </c>
      <c r="I154" s="226"/>
      <c r="J154" s="222"/>
      <c r="K154" s="222"/>
      <c r="L154" s="227"/>
      <c r="M154" s="228"/>
      <c r="N154" s="229"/>
      <c r="O154" s="229"/>
      <c r="P154" s="229"/>
      <c r="Q154" s="229"/>
      <c r="R154" s="229"/>
      <c r="S154" s="229"/>
      <c r="T154" s="230"/>
      <c r="AT154" s="231" t="s">
        <v>156</v>
      </c>
      <c r="AU154" s="231" t="s">
        <v>142</v>
      </c>
      <c r="AV154" s="14" t="s">
        <v>142</v>
      </c>
      <c r="AW154" s="14" t="s">
        <v>31</v>
      </c>
      <c r="AX154" s="14" t="s">
        <v>74</v>
      </c>
      <c r="AY154" s="231" t="s">
        <v>141</v>
      </c>
    </row>
    <row r="155" spans="1:65" s="15" customFormat="1">
      <c r="B155" s="232"/>
      <c r="C155" s="233"/>
      <c r="D155" s="212" t="s">
        <v>156</v>
      </c>
      <c r="E155" s="234" t="s">
        <v>1</v>
      </c>
      <c r="F155" s="235" t="s">
        <v>177</v>
      </c>
      <c r="G155" s="233"/>
      <c r="H155" s="236">
        <v>269.10300000000007</v>
      </c>
      <c r="I155" s="237"/>
      <c r="J155" s="233"/>
      <c r="K155" s="233"/>
      <c r="L155" s="238"/>
      <c r="M155" s="239"/>
      <c r="N155" s="240"/>
      <c r="O155" s="240"/>
      <c r="P155" s="240"/>
      <c r="Q155" s="240"/>
      <c r="R155" s="240"/>
      <c r="S155" s="240"/>
      <c r="T155" s="241"/>
      <c r="AT155" s="242" t="s">
        <v>156</v>
      </c>
      <c r="AU155" s="242" t="s">
        <v>142</v>
      </c>
      <c r="AV155" s="15" t="s">
        <v>148</v>
      </c>
      <c r="AW155" s="15" t="s">
        <v>31</v>
      </c>
      <c r="AX155" s="15" t="s">
        <v>82</v>
      </c>
      <c r="AY155" s="242" t="s">
        <v>141</v>
      </c>
    </row>
    <row r="156" spans="1:65" s="2" customFormat="1" ht="49.05" customHeight="1">
      <c r="A156" s="35"/>
      <c r="B156" s="36"/>
      <c r="C156" s="196" t="s">
        <v>178</v>
      </c>
      <c r="D156" s="196" t="s">
        <v>144</v>
      </c>
      <c r="E156" s="197" t="s">
        <v>179</v>
      </c>
      <c r="F156" s="198" t="s">
        <v>180</v>
      </c>
      <c r="G156" s="199" t="s">
        <v>154</v>
      </c>
      <c r="H156" s="200">
        <v>2014</v>
      </c>
      <c r="I156" s="201"/>
      <c r="J156" s="202">
        <f>ROUND(I156*H156,2)</f>
        <v>0</v>
      </c>
      <c r="K156" s="203"/>
      <c r="L156" s="40"/>
      <c r="M156" s="204" t="s">
        <v>1</v>
      </c>
      <c r="N156" s="205" t="s">
        <v>40</v>
      </c>
      <c r="O156" s="76"/>
      <c r="P156" s="206">
        <f>O156*H156</f>
        <v>0</v>
      </c>
      <c r="Q156" s="206">
        <v>7.2199999999999999E-3</v>
      </c>
      <c r="R156" s="206">
        <f>Q156*H156</f>
        <v>14.541079999999999</v>
      </c>
      <c r="S156" s="206">
        <v>0</v>
      </c>
      <c r="T156" s="20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8" t="s">
        <v>148</v>
      </c>
      <c r="AT156" s="208" t="s">
        <v>144</v>
      </c>
      <c r="AU156" s="208" t="s">
        <v>142</v>
      </c>
      <c r="AY156" s="18" t="s">
        <v>141</v>
      </c>
      <c r="BE156" s="209">
        <f>IF(N156="základná",J156,0)</f>
        <v>0</v>
      </c>
      <c r="BF156" s="209">
        <f>IF(N156="znížená",J156,0)</f>
        <v>0</v>
      </c>
      <c r="BG156" s="209">
        <f>IF(N156="zákl. prenesená",J156,0)</f>
        <v>0</v>
      </c>
      <c r="BH156" s="209">
        <f>IF(N156="zníž. prenesená",J156,0)</f>
        <v>0</v>
      </c>
      <c r="BI156" s="209">
        <f>IF(N156="nulová",J156,0)</f>
        <v>0</v>
      </c>
      <c r="BJ156" s="18" t="s">
        <v>142</v>
      </c>
      <c r="BK156" s="209">
        <f>ROUND(I156*H156,2)</f>
        <v>0</v>
      </c>
      <c r="BL156" s="18" t="s">
        <v>148</v>
      </c>
      <c r="BM156" s="208" t="s">
        <v>181</v>
      </c>
    </row>
    <row r="157" spans="1:65" s="2" customFormat="1" ht="24.15" customHeight="1">
      <c r="A157" s="35"/>
      <c r="B157" s="36"/>
      <c r="C157" s="196" t="s">
        <v>148</v>
      </c>
      <c r="D157" s="196" t="s">
        <v>144</v>
      </c>
      <c r="E157" s="197" t="s">
        <v>182</v>
      </c>
      <c r="F157" s="198" t="s">
        <v>183</v>
      </c>
      <c r="G157" s="199" t="s">
        <v>147</v>
      </c>
      <c r="H157" s="200">
        <v>1265.1369999999999</v>
      </c>
      <c r="I157" s="201"/>
      <c r="J157" s="202">
        <f>ROUND(I157*H157,2)</f>
        <v>0</v>
      </c>
      <c r="K157" s="203"/>
      <c r="L157" s="40"/>
      <c r="M157" s="204" t="s">
        <v>1</v>
      </c>
      <c r="N157" s="205" t="s">
        <v>40</v>
      </c>
      <c r="O157" s="76"/>
      <c r="P157" s="206">
        <f>O157*H157</f>
        <v>0</v>
      </c>
      <c r="Q157" s="206">
        <v>0</v>
      </c>
      <c r="R157" s="206">
        <f>Q157*H157</f>
        <v>0</v>
      </c>
      <c r="S157" s="206">
        <v>0</v>
      </c>
      <c r="T157" s="20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8" t="s">
        <v>148</v>
      </c>
      <c r="AT157" s="208" t="s">
        <v>144</v>
      </c>
      <c r="AU157" s="208" t="s">
        <v>142</v>
      </c>
      <c r="AY157" s="18" t="s">
        <v>141</v>
      </c>
      <c r="BE157" s="209">
        <f>IF(N157="základná",J157,0)</f>
        <v>0</v>
      </c>
      <c r="BF157" s="209">
        <f>IF(N157="znížená",J157,0)</f>
        <v>0</v>
      </c>
      <c r="BG157" s="209">
        <f>IF(N157="zákl. prenesená",J157,0)</f>
        <v>0</v>
      </c>
      <c r="BH157" s="209">
        <f>IF(N157="zníž. prenesená",J157,0)</f>
        <v>0</v>
      </c>
      <c r="BI157" s="209">
        <f>IF(N157="nulová",J157,0)</f>
        <v>0</v>
      </c>
      <c r="BJ157" s="18" t="s">
        <v>142</v>
      </c>
      <c r="BK157" s="209">
        <f>ROUND(I157*H157,2)</f>
        <v>0</v>
      </c>
      <c r="BL157" s="18" t="s">
        <v>148</v>
      </c>
      <c r="BM157" s="208" t="s">
        <v>184</v>
      </c>
    </row>
    <row r="158" spans="1:65" s="14" customFormat="1">
      <c r="B158" s="221"/>
      <c r="C158" s="222"/>
      <c r="D158" s="212" t="s">
        <v>156</v>
      </c>
      <c r="E158" s="223" t="s">
        <v>1</v>
      </c>
      <c r="F158" s="224" t="s">
        <v>185</v>
      </c>
      <c r="G158" s="222"/>
      <c r="H158" s="225">
        <v>1265.1369999999999</v>
      </c>
      <c r="I158" s="226"/>
      <c r="J158" s="222"/>
      <c r="K158" s="222"/>
      <c r="L158" s="227"/>
      <c r="M158" s="228"/>
      <c r="N158" s="229"/>
      <c r="O158" s="229"/>
      <c r="P158" s="229"/>
      <c r="Q158" s="229"/>
      <c r="R158" s="229"/>
      <c r="S158" s="229"/>
      <c r="T158" s="230"/>
      <c r="AT158" s="231" t="s">
        <v>156</v>
      </c>
      <c r="AU158" s="231" t="s">
        <v>142</v>
      </c>
      <c r="AV158" s="14" t="s">
        <v>142</v>
      </c>
      <c r="AW158" s="14" t="s">
        <v>31</v>
      </c>
      <c r="AX158" s="14" t="s">
        <v>74</v>
      </c>
      <c r="AY158" s="231" t="s">
        <v>141</v>
      </c>
    </row>
    <row r="159" spans="1:65" s="15" customFormat="1">
      <c r="B159" s="232"/>
      <c r="C159" s="233"/>
      <c r="D159" s="212" t="s">
        <v>156</v>
      </c>
      <c r="E159" s="234" t="s">
        <v>1</v>
      </c>
      <c r="F159" s="235" t="s">
        <v>177</v>
      </c>
      <c r="G159" s="233"/>
      <c r="H159" s="236">
        <v>1265.1369999999999</v>
      </c>
      <c r="I159" s="237"/>
      <c r="J159" s="233"/>
      <c r="K159" s="233"/>
      <c r="L159" s="238"/>
      <c r="M159" s="239"/>
      <c r="N159" s="240"/>
      <c r="O159" s="240"/>
      <c r="P159" s="240"/>
      <c r="Q159" s="240"/>
      <c r="R159" s="240"/>
      <c r="S159" s="240"/>
      <c r="T159" s="241"/>
      <c r="AT159" s="242" t="s">
        <v>156</v>
      </c>
      <c r="AU159" s="242" t="s">
        <v>142</v>
      </c>
      <c r="AV159" s="15" t="s">
        <v>148</v>
      </c>
      <c r="AW159" s="15" t="s">
        <v>31</v>
      </c>
      <c r="AX159" s="15" t="s">
        <v>82</v>
      </c>
      <c r="AY159" s="242" t="s">
        <v>141</v>
      </c>
    </row>
    <row r="160" spans="1:65" s="2" customFormat="1" ht="24.15" customHeight="1">
      <c r="A160" s="35"/>
      <c r="B160" s="36"/>
      <c r="C160" s="196" t="s">
        <v>186</v>
      </c>
      <c r="D160" s="196" t="s">
        <v>144</v>
      </c>
      <c r="E160" s="197" t="s">
        <v>187</v>
      </c>
      <c r="F160" s="198" t="s">
        <v>188</v>
      </c>
      <c r="G160" s="199" t="s">
        <v>147</v>
      </c>
      <c r="H160" s="200">
        <v>989.13699999999994</v>
      </c>
      <c r="I160" s="201"/>
      <c r="J160" s="202">
        <f>ROUND(I160*H160,2)</f>
        <v>0</v>
      </c>
      <c r="K160" s="203"/>
      <c r="L160" s="40"/>
      <c r="M160" s="204" t="s">
        <v>1</v>
      </c>
      <c r="N160" s="205" t="s">
        <v>40</v>
      </c>
      <c r="O160" s="76"/>
      <c r="P160" s="206">
        <f>O160*H160</f>
        <v>0</v>
      </c>
      <c r="Q160" s="206">
        <v>0</v>
      </c>
      <c r="R160" s="206">
        <f>Q160*H160</f>
        <v>0</v>
      </c>
      <c r="S160" s="206">
        <v>0</v>
      </c>
      <c r="T160" s="20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8" t="s">
        <v>148</v>
      </c>
      <c r="AT160" s="208" t="s">
        <v>144</v>
      </c>
      <c r="AU160" s="208" t="s">
        <v>142</v>
      </c>
      <c r="AY160" s="18" t="s">
        <v>141</v>
      </c>
      <c r="BE160" s="209">
        <f>IF(N160="základná",J160,0)</f>
        <v>0</v>
      </c>
      <c r="BF160" s="209">
        <f>IF(N160="znížená",J160,0)</f>
        <v>0</v>
      </c>
      <c r="BG160" s="209">
        <f>IF(N160="zákl. prenesená",J160,0)</f>
        <v>0</v>
      </c>
      <c r="BH160" s="209">
        <f>IF(N160="zníž. prenesená",J160,0)</f>
        <v>0</v>
      </c>
      <c r="BI160" s="209">
        <f>IF(N160="nulová",J160,0)</f>
        <v>0</v>
      </c>
      <c r="BJ160" s="18" t="s">
        <v>142</v>
      </c>
      <c r="BK160" s="209">
        <f>ROUND(I160*H160,2)</f>
        <v>0</v>
      </c>
      <c r="BL160" s="18" t="s">
        <v>148</v>
      </c>
      <c r="BM160" s="208" t="s">
        <v>189</v>
      </c>
    </row>
    <row r="161" spans="1:65" s="12" customFormat="1" ht="22.8" customHeight="1">
      <c r="B161" s="180"/>
      <c r="C161" s="181"/>
      <c r="D161" s="182" t="s">
        <v>73</v>
      </c>
      <c r="E161" s="194" t="s">
        <v>190</v>
      </c>
      <c r="F161" s="194" t="s">
        <v>191</v>
      </c>
      <c r="G161" s="181"/>
      <c r="H161" s="181"/>
      <c r="I161" s="184"/>
      <c r="J161" s="195">
        <f>BK161</f>
        <v>0</v>
      </c>
      <c r="K161" s="181"/>
      <c r="L161" s="186"/>
      <c r="M161" s="187"/>
      <c r="N161" s="188"/>
      <c r="O161" s="188"/>
      <c r="P161" s="189">
        <f>SUM(P162:P181)</f>
        <v>0</v>
      </c>
      <c r="Q161" s="188"/>
      <c r="R161" s="189">
        <f>SUM(R162:R181)</f>
        <v>0</v>
      </c>
      <c r="S161" s="188"/>
      <c r="T161" s="190">
        <f>SUM(T162:T181)</f>
        <v>0</v>
      </c>
      <c r="AR161" s="191" t="s">
        <v>82</v>
      </c>
      <c r="AT161" s="192" t="s">
        <v>73</v>
      </c>
      <c r="AU161" s="192" t="s">
        <v>82</v>
      </c>
      <c r="AY161" s="191" t="s">
        <v>141</v>
      </c>
      <c r="BK161" s="193">
        <f>SUM(BK162:BK181)</f>
        <v>0</v>
      </c>
    </row>
    <row r="162" spans="1:65" s="2" customFormat="1" ht="33" customHeight="1">
      <c r="A162" s="35"/>
      <c r="B162" s="36"/>
      <c r="C162" s="196" t="s">
        <v>150</v>
      </c>
      <c r="D162" s="196" t="s">
        <v>144</v>
      </c>
      <c r="E162" s="197" t="s">
        <v>192</v>
      </c>
      <c r="F162" s="198" t="s">
        <v>193</v>
      </c>
      <c r="G162" s="199" t="s">
        <v>147</v>
      </c>
      <c r="H162" s="200">
        <v>2036.1949999999999</v>
      </c>
      <c r="I162" s="201"/>
      <c r="J162" s="202">
        <f>ROUND(I162*H162,2)</f>
        <v>0</v>
      </c>
      <c r="K162" s="203"/>
      <c r="L162" s="40"/>
      <c r="M162" s="204" t="s">
        <v>1</v>
      </c>
      <c r="N162" s="205" t="s">
        <v>40</v>
      </c>
      <c r="O162" s="76"/>
      <c r="P162" s="206">
        <f>O162*H162</f>
        <v>0</v>
      </c>
      <c r="Q162" s="206">
        <v>0</v>
      </c>
      <c r="R162" s="206">
        <f>Q162*H162</f>
        <v>0</v>
      </c>
      <c r="S162" s="206">
        <v>0</v>
      </c>
      <c r="T162" s="20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8" t="s">
        <v>148</v>
      </c>
      <c r="AT162" s="208" t="s">
        <v>144</v>
      </c>
      <c r="AU162" s="208" t="s">
        <v>142</v>
      </c>
      <c r="AY162" s="18" t="s">
        <v>141</v>
      </c>
      <c r="BE162" s="209">
        <f>IF(N162="základná",J162,0)</f>
        <v>0</v>
      </c>
      <c r="BF162" s="209">
        <f>IF(N162="znížená",J162,0)</f>
        <v>0</v>
      </c>
      <c r="BG162" s="209">
        <f>IF(N162="zákl. prenesená",J162,0)</f>
        <v>0</v>
      </c>
      <c r="BH162" s="209">
        <f>IF(N162="zníž. prenesená",J162,0)</f>
        <v>0</v>
      </c>
      <c r="BI162" s="209">
        <f>IF(N162="nulová",J162,0)</f>
        <v>0</v>
      </c>
      <c r="BJ162" s="18" t="s">
        <v>142</v>
      </c>
      <c r="BK162" s="209">
        <f>ROUND(I162*H162,2)</f>
        <v>0</v>
      </c>
      <c r="BL162" s="18" t="s">
        <v>148</v>
      </c>
      <c r="BM162" s="208" t="s">
        <v>194</v>
      </c>
    </row>
    <row r="163" spans="1:65" s="13" customFormat="1">
      <c r="B163" s="210"/>
      <c r="C163" s="211"/>
      <c r="D163" s="212" t="s">
        <v>156</v>
      </c>
      <c r="E163" s="213" t="s">
        <v>1</v>
      </c>
      <c r="F163" s="214" t="s">
        <v>195</v>
      </c>
      <c r="G163" s="211"/>
      <c r="H163" s="213" t="s">
        <v>1</v>
      </c>
      <c r="I163" s="215"/>
      <c r="J163" s="211"/>
      <c r="K163" s="211"/>
      <c r="L163" s="216"/>
      <c r="M163" s="217"/>
      <c r="N163" s="218"/>
      <c r="O163" s="218"/>
      <c r="P163" s="218"/>
      <c r="Q163" s="218"/>
      <c r="R163" s="218"/>
      <c r="S163" s="218"/>
      <c r="T163" s="219"/>
      <c r="AT163" s="220" t="s">
        <v>156</v>
      </c>
      <c r="AU163" s="220" t="s">
        <v>142</v>
      </c>
      <c r="AV163" s="13" t="s">
        <v>82</v>
      </c>
      <c r="AW163" s="13" t="s">
        <v>31</v>
      </c>
      <c r="AX163" s="13" t="s">
        <v>74</v>
      </c>
      <c r="AY163" s="220" t="s">
        <v>141</v>
      </c>
    </row>
    <row r="164" spans="1:65" s="14" customFormat="1">
      <c r="B164" s="221"/>
      <c r="C164" s="222"/>
      <c r="D164" s="212" t="s">
        <v>156</v>
      </c>
      <c r="E164" s="223" t="s">
        <v>1</v>
      </c>
      <c r="F164" s="224" t="s">
        <v>196</v>
      </c>
      <c r="G164" s="222"/>
      <c r="H164" s="225">
        <v>686.61199999999997</v>
      </c>
      <c r="I164" s="226"/>
      <c r="J164" s="222"/>
      <c r="K164" s="222"/>
      <c r="L164" s="227"/>
      <c r="M164" s="228"/>
      <c r="N164" s="229"/>
      <c r="O164" s="229"/>
      <c r="P164" s="229"/>
      <c r="Q164" s="229"/>
      <c r="R164" s="229"/>
      <c r="S164" s="229"/>
      <c r="T164" s="230"/>
      <c r="AT164" s="231" t="s">
        <v>156</v>
      </c>
      <c r="AU164" s="231" t="s">
        <v>142</v>
      </c>
      <c r="AV164" s="14" t="s">
        <v>142</v>
      </c>
      <c r="AW164" s="14" t="s">
        <v>31</v>
      </c>
      <c r="AX164" s="14" t="s">
        <v>74</v>
      </c>
      <c r="AY164" s="231" t="s">
        <v>141</v>
      </c>
    </row>
    <row r="165" spans="1:65" s="14" customFormat="1">
      <c r="B165" s="221"/>
      <c r="C165" s="222"/>
      <c r="D165" s="212" t="s">
        <v>156</v>
      </c>
      <c r="E165" s="223" t="s">
        <v>1</v>
      </c>
      <c r="F165" s="224" t="s">
        <v>197</v>
      </c>
      <c r="G165" s="222"/>
      <c r="H165" s="225">
        <v>171.74299999999999</v>
      </c>
      <c r="I165" s="226"/>
      <c r="J165" s="222"/>
      <c r="K165" s="222"/>
      <c r="L165" s="227"/>
      <c r="M165" s="228"/>
      <c r="N165" s="229"/>
      <c r="O165" s="229"/>
      <c r="P165" s="229"/>
      <c r="Q165" s="229"/>
      <c r="R165" s="229"/>
      <c r="S165" s="229"/>
      <c r="T165" s="230"/>
      <c r="AT165" s="231" t="s">
        <v>156</v>
      </c>
      <c r="AU165" s="231" t="s">
        <v>142</v>
      </c>
      <c r="AV165" s="14" t="s">
        <v>142</v>
      </c>
      <c r="AW165" s="14" t="s">
        <v>31</v>
      </c>
      <c r="AX165" s="14" t="s">
        <v>74</v>
      </c>
      <c r="AY165" s="231" t="s">
        <v>141</v>
      </c>
    </row>
    <row r="166" spans="1:65" s="14" customFormat="1">
      <c r="B166" s="221"/>
      <c r="C166" s="222"/>
      <c r="D166" s="212" t="s">
        <v>156</v>
      </c>
      <c r="E166" s="223" t="s">
        <v>1</v>
      </c>
      <c r="F166" s="224" t="s">
        <v>198</v>
      </c>
      <c r="G166" s="222"/>
      <c r="H166" s="225">
        <v>8.2249999999999996</v>
      </c>
      <c r="I166" s="226"/>
      <c r="J166" s="222"/>
      <c r="K166" s="222"/>
      <c r="L166" s="227"/>
      <c r="M166" s="228"/>
      <c r="N166" s="229"/>
      <c r="O166" s="229"/>
      <c r="P166" s="229"/>
      <c r="Q166" s="229"/>
      <c r="R166" s="229"/>
      <c r="S166" s="229"/>
      <c r="T166" s="230"/>
      <c r="AT166" s="231" t="s">
        <v>156</v>
      </c>
      <c r="AU166" s="231" t="s">
        <v>142</v>
      </c>
      <c r="AV166" s="14" t="s">
        <v>142</v>
      </c>
      <c r="AW166" s="14" t="s">
        <v>31</v>
      </c>
      <c r="AX166" s="14" t="s">
        <v>74</v>
      </c>
      <c r="AY166" s="231" t="s">
        <v>141</v>
      </c>
    </row>
    <row r="167" spans="1:65" s="13" customFormat="1">
      <c r="B167" s="210"/>
      <c r="C167" s="211"/>
      <c r="D167" s="212" t="s">
        <v>156</v>
      </c>
      <c r="E167" s="213" t="s">
        <v>1</v>
      </c>
      <c r="F167" s="214" t="s">
        <v>164</v>
      </c>
      <c r="G167" s="211"/>
      <c r="H167" s="213" t="s">
        <v>1</v>
      </c>
      <c r="I167" s="215"/>
      <c r="J167" s="211"/>
      <c r="K167" s="211"/>
      <c r="L167" s="216"/>
      <c r="M167" s="217"/>
      <c r="N167" s="218"/>
      <c r="O167" s="218"/>
      <c r="P167" s="218"/>
      <c r="Q167" s="218"/>
      <c r="R167" s="218"/>
      <c r="S167" s="218"/>
      <c r="T167" s="219"/>
      <c r="AT167" s="220" t="s">
        <v>156</v>
      </c>
      <c r="AU167" s="220" t="s">
        <v>142</v>
      </c>
      <c r="AV167" s="13" t="s">
        <v>82</v>
      </c>
      <c r="AW167" s="13" t="s">
        <v>31</v>
      </c>
      <c r="AX167" s="13" t="s">
        <v>74</v>
      </c>
      <c r="AY167" s="220" t="s">
        <v>141</v>
      </c>
    </row>
    <row r="168" spans="1:65" s="14" customFormat="1">
      <c r="B168" s="221"/>
      <c r="C168" s="222"/>
      <c r="D168" s="212" t="s">
        <v>156</v>
      </c>
      <c r="E168" s="223" t="s">
        <v>1</v>
      </c>
      <c r="F168" s="224" t="s">
        <v>199</v>
      </c>
      <c r="G168" s="222"/>
      <c r="H168" s="225">
        <v>775.54100000000005</v>
      </c>
      <c r="I168" s="226"/>
      <c r="J168" s="222"/>
      <c r="K168" s="222"/>
      <c r="L168" s="227"/>
      <c r="M168" s="228"/>
      <c r="N168" s="229"/>
      <c r="O168" s="229"/>
      <c r="P168" s="229"/>
      <c r="Q168" s="229"/>
      <c r="R168" s="229"/>
      <c r="S168" s="229"/>
      <c r="T168" s="230"/>
      <c r="AT168" s="231" t="s">
        <v>156</v>
      </c>
      <c r="AU168" s="231" t="s">
        <v>142</v>
      </c>
      <c r="AV168" s="14" t="s">
        <v>142</v>
      </c>
      <c r="AW168" s="14" t="s">
        <v>31</v>
      </c>
      <c r="AX168" s="14" t="s">
        <v>74</v>
      </c>
      <c r="AY168" s="231" t="s">
        <v>141</v>
      </c>
    </row>
    <row r="169" spans="1:65" s="14" customFormat="1">
      <c r="B169" s="221"/>
      <c r="C169" s="222"/>
      <c r="D169" s="212" t="s">
        <v>156</v>
      </c>
      <c r="E169" s="223" t="s">
        <v>1</v>
      </c>
      <c r="F169" s="224" t="s">
        <v>198</v>
      </c>
      <c r="G169" s="222"/>
      <c r="H169" s="225">
        <v>8.2249999999999996</v>
      </c>
      <c r="I169" s="226"/>
      <c r="J169" s="222"/>
      <c r="K169" s="222"/>
      <c r="L169" s="227"/>
      <c r="M169" s="228"/>
      <c r="N169" s="229"/>
      <c r="O169" s="229"/>
      <c r="P169" s="229"/>
      <c r="Q169" s="229"/>
      <c r="R169" s="229"/>
      <c r="S169" s="229"/>
      <c r="T169" s="230"/>
      <c r="AT169" s="231" t="s">
        <v>156</v>
      </c>
      <c r="AU169" s="231" t="s">
        <v>142</v>
      </c>
      <c r="AV169" s="14" t="s">
        <v>142</v>
      </c>
      <c r="AW169" s="14" t="s">
        <v>31</v>
      </c>
      <c r="AX169" s="14" t="s">
        <v>74</v>
      </c>
      <c r="AY169" s="231" t="s">
        <v>141</v>
      </c>
    </row>
    <row r="170" spans="1:65" s="13" customFormat="1">
      <c r="B170" s="210"/>
      <c r="C170" s="211"/>
      <c r="D170" s="212" t="s">
        <v>156</v>
      </c>
      <c r="E170" s="213" t="s">
        <v>1</v>
      </c>
      <c r="F170" s="214" t="s">
        <v>168</v>
      </c>
      <c r="G170" s="211"/>
      <c r="H170" s="213" t="s">
        <v>1</v>
      </c>
      <c r="I170" s="215"/>
      <c r="J170" s="211"/>
      <c r="K170" s="211"/>
      <c r="L170" s="216"/>
      <c r="M170" s="217"/>
      <c r="N170" s="218"/>
      <c r="O170" s="218"/>
      <c r="P170" s="218"/>
      <c r="Q170" s="218"/>
      <c r="R170" s="218"/>
      <c r="S170" s="218"/>
      <c r="T170" s="219"/>
      <c r="AT170" s="220" t="s">
        <v>156</v>
      </c>
      <c r="AU170" s="220" t="s">
        <v>142</v>
      </c>
      <c r="AV170" s="13" t="s">
        <v>82</v>
      </c>
      <c r="AW170" s="13" t="s">
        <v>31</v>
      </c>
      <c r="AX170" s="13" t="s">
        <v>74</v>
      </c>
      <c r="AY170" s="220" t="s">
        <v>141</v>
      </c>
    </row>
    <row r="171" spans="1:65" s="14" customFormat="1">
      <c r="B171" s="221"/>
      <c r="C171" s="222"/>
      <c r="D171" s="212" t="s">
        <v>156</v>
      </c>
      <c r="E171" s="223" t="s">
        <v>1</v>
      </c>
      <c r="F171" s="224" t="s">
        <v>200</v>
      </c>
      <c r="G171" s="222"/>
      <c r="H171" s="225">
        <v>192.57499999999999</v>
      </c>
      <c r="I171" s="226"/>
      <c r="J171" s="222"/>
      <c r="K171" s="222"/>
      <c r="L171" s="227"/>
      <c r="M171" s="228"/>
      <c r="N171" s="229"/>
      <c r="O171" s="229"/>
      <c r="P171" s="229"/>
      <c r="Q171" s="229"/>
      <c r="R171" s="229"/>
      <c r="S171" s="229"/>
      <c r="T171" s="230"/>
      <c r="AT171" s="231" t="s">
        <v>156</v>
      </c>
      <c r="AU171" s="231" t="s">
        <v>142</v>
      </c>
      <c r="AV171" s="14" t="s">
        <v>142</v>
      </c>
      <c r="AW171" s="14" t="s">
        <v>31</v>
      </c>
      <c r="AX171" s="14" t="s">
        <v>74</v>
      </c>
      <c r="AY171" s="231" t="s">
        <v>141</v>
      </c>
    </row>
    <row r="172" spans="1:65" s="13" customFormat="1">
      <c r="B172" s="210"/>
      <c r="C172" s="211"/>
      <c r="D172" s="212" t="s">
        <v>156</v>
      </c>
      <c r="E172" s="213" t="s">
        <v>1</v>
      </c>
      <c r="F172" s="214" t="s">
        <v>172</v>
      </c>
      <c r="G172" s="211"/>
      <c r="H172" s="213" t="s">
        <v>1</v>
      </c>
      <c r="I172" s="215"/>
      <c r="J172" s="211"/>
      <c r="K172" s="211"/>
      <c r="L172" s="216"/>
      <c r="M172" s="217"/>
      <c r="N172" s="218"/>
      <c r="O172" s="218"/>
      <c r="P172" s="218"/>
      <c r="Q172" s="218"/>
      <c r="R172" s="218"/>
      <c r="S172" s="218"/>
      <c r="T172" s="219"/>
      <c r="AT172" s="220" t="s">
        <v>156</v>
      </c>
      <c r="AU172" s="220" t="s">
        <v>142</v>
      </c>
      <c r="AV172" s="13" t="s">
        <v>82</v>
      </c>
      <c r="AW172" s="13" t="s">
        <v>31</v>
      </c>
      <c r="AX172" s="13" t="s">
        <v>74</v>
      </c>
      <c r="AY172" s="220" t="s">
        <v>141</v>
      </c>
    </row>
    <row r="173" spans="1:65" s="14" customFormat="1">
      <c r="B173" s="221"/>
      <c r="C173" s="222"/>
      <c r="D173" s="212" t="s">
        <v>156</v>
      </c>
      <c r="E173" s="223" t="s">
        <v>1</v>
      </c>
      <c r="F173" s="224" t="s">
        <v>201</v>
      </c>
      <c r="G173" s="222"/>
      <c r="H173" s="225">
        <v>193.274</v>
      </c>
      <c r="I173" s="226"/>
      <c r="J173" s="222"/>
      <c r="K173" s="222"/>
      <c r="L173" s="227"/>
      <c r="M173" s="228"/>
      <c r="N173" s="229"/>
      <c r="O173" s="229"/>
      <c r="P173" s="229"/>
      <c r="Q173" s="229"/>
      <c r="R173" s="229"/>
      <c r="S173" s="229"/>
      <c r="T173" s="230"/>
      <c r="AT173" s="231" t="s">
        <v>156</v>
      </c>
      <c r="AU173" s="231" t="s">
        <v>142</v>
      </c>
      <c r="AV173" s="14" t="s">
        <v>142</v>
      </c>
      <c r="AW173" s="14" t="s">
        <v>31</v>
      </c>
      <c r="AX173" s="14" t="s">
        <v>74</v>
      </c>
      <c r="AY173" s="231" t="s">
        <v>141</v>
      </c>
    </row>
    <row r="174" spans="1:65" s="15" customFormat="1">
      <c r="B174" s="232"/>
      <c r="C174" s="233"/>
      <c r="D174" s="212" t="s">
        <v>156</v>
      </c>
      <c r="E174" s="234" t="s">
        <v>1</v>
      </c>
      <c r="F174" s="235" t="s">
        <v>177</v>
      </c>
      <c r="G174" s="233"/>
      <c r="H174" s="236">
        <v>2036.1950000000002</v>
      </c>
      <c r="I174" s="237"/>
      <c r="J174" s="233"/>
      <c r="K174" s="233"/>
      <c r="L174" s="238"/>
      <c r="M174" s="239"/>
      <c r="N174" s="240"/>
      <c r="O174" s="240"/>
      <c r="P174" s="240"/>
      <c r="Q174" s="240"/>
      <c r="R174" s="240"/>
      <c r="S174" s="240"/>
      <c r="T174" s="241"/>
      <c r="AT174" s="242" t="s">
        <v>156</v>
      </c>
      <c r="AU174" s="242" t="s">
        <v>142</v>
      </c>
      <c r="AV174" s="15" t="s">
        <v>148</v>
      </c>
      <c r="AW174" s="15" t="s">
        <v>31</v>
      </c>
      <c r="AX174" s="15" t="s">
        <v>82</v>
      </c>
      <c r="AY174" s="242" t="s">
        <v>141</v>
      </c>
    </row>
    <row r="175" spans="1:65" s="2" customFormat="1" ht="24.15" customHeight="1">
      <c r="A175" s="35"/>
      <c r="B175" s="36"/>
      <c r="C175" s="196" t="s">
        <v>202</v>
      </c>
      <c r="D175" s="196" t="s">
        <v>144</v>
      </c>
      <c r="E175" s="197" t="s">
        <v>203</v>
      </c>
      <c r="F175" s="198" t="s">
        <v>204</v>
      </c>
      <c r="G175" s="199" t="s">
        <v>147</v>
      </c>
      <c r="H175" s="200">
        <v>10180.975</v>
      </c>
      <c r="I175" s="201"/>
      <c r="J175" s="202">
        <f>ROUND(I175*H175,2)</f>
        <v>0</v>
      </c>
      <c r="K175" s="203"/>
      <c r="L175" s="40"/>
      <c r="M175" s="204" t="s">
        <v>1</v>
      </c>
      <c r="N175" s="205" t="s">
        <v>40</v>
      </c>
      <c r="O175" s="76"/>
      <c r="P175" s="206">
        <f>O175*H175</f>
        <v>0</v>
      </c>
      <c r="Q175" s="206">
        <v>0</v>
      </c>
      <c r="R175" s="206">
        <f>Q175*H175</f>
        <v>0</v>
      </c>
      <c r="S175" s="206">
        <v>0</v>
      </c>
      <c r="T175" s="20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8" t="s">
        <v>148</v>
      </c>
      <c r="AT175" s="208" t="s">
        <v>144</v>
      </c>
      <c r="AU175" s="208" t="s">
        <v>142</v>
      </c>
      <c r="AY175" s="18" t="s">
        <v>141</v>
      </c>
      <c r="BE175" s="209">
        <f>IF(N175="základná",J175,0)</f>
        <v>0</v>
      </c>
      <c r="BF175" s="209">
        <f>IF(N175="znížená",J175,0)</f>
        <v>0</v>
      </c>
      <c r="BG175" s="209">
        <f>IF(N175="zákl. prenesená",J175,0)</f>
        <v>0</v>
      </c>
      <c r="BH175" s="209">
        <f>IF(N175="zníž. prenesená",J175,0)</f>
        <v>0</v>
      </c>
      <c r="BI175" s="209">
        <f>IF(N175="nulová",J175,0)</f>
        <v>0</v>
      </c>
      <c r="BJ175" s="18" t="s">
        <v>142</v>
      </c>
      <c r="BK175" s="209">
        <f>ROUND(I175*H175,2)</f>
        <v>0</v>
      </c>
      <c r="BL175" s="18" t="s">
        <v>148</v>
      </c>
      <c r="BM175" s="208" t="s">
        <v>205</v>
      </c>
    </row>
    <row r="176" spans="1:65" s="14" customFormat="1">
      <c r="B176" s="221"/>
      <c r="C176" s="222"/>
      <c r="D176" s="212" t="s">
        <v>156</v>
      </c>
      <c r="E176" s="223" t="s">
        <v>1</v>
      </c>
      <c r="F176" s="224" t="s">
        <v>206</v>
      </c>
      <c r="G176" s="222"/>
      <c r="H176" s="225">
        <v>10180.975</v>
      </c>
      <c r="I176" s="226"/>
      <c r="J176" s="222"/>
      <c r="K176" s="222"/>
      <c r="L176" s="227"/>
      <c r="M176" s="228"/>
      <c r="N176" s="229"/>
      <c r="O176" s="229"/>
      <c r="P176" s="229"/>
      <c r="Q176" s="229"/>
      <c r="R176" s="229"/>
      <c r="S176" s="229"/>
      <c r="T176" s="230"/>
      <c r="AT176" s="231" t="s">
        <v>156</v>
      </c>
      <c r="AU176" s="231" t="s">
        <v>142</v>
      </c>
      <c r="AV176" s="14" t="s">
        <v>142</v>
      </c>
      <c r="AW176" s="14" t="s">
        <v>31</v>
      </c>
      <c r="AX176" s="14" t="s">
        <v>74</v>
      </c>
      <c r="AY176" s="231" t="s">
        <v>141</v>
      </c>
    </row>
    <row r="177" spans="1:65" s="15" customFormat="1">
      <c r="B177" s="232"/>
      <c r="C177" s="233"/>
      <c r="D177" s="212" t="s">
        <v>156</v>
      </c>
      <c r="E177" s="234" t="s">
        <v>1</v>
      </c>
      <c r="F177" s="235" t="s">
        <v>177</v>
      </c>
      <c r="G177" s="233"/>
      <c r="H177" s="236">
        <v>10180.975</v>
      </c>
      <c r="I177" s="237"/>
      <c r="J177" s="233"/>
      <c r="K177" s="233"/>
      <c r="L177" s="238"/>
      <c r="M177" s="239"/>
      <c r="N177" s="240"/>
      <c r="O177" s="240"/>
      <c r="P177" s="240"/>
      <c r="Q177" s="240"/>
      <c r="R177" s="240"/>
      <c r="S177" s="240"/>
      <c r="T177" s="241"/>
      <c r="AT177" s="242" t="s">
        <v>156</v>
      </c>
      <c r="AU177" s="242" t="s">
        <v>142</v>
      </c>
      <c r="AV177" s="15" t="s">
        <v>148</v>
      </c>
      <c r="AW177" s="15" t="s">
        <v>31</v>
      </c>
      <c r="AX177" s="15" t="s">
        <v>82</v>
      </c>
      <c r="AY177" s="242" t="s">
        <v>141</v>
      </c>
    </row>
    <row r="178" spans="1:65" s="2" customFormat="1" ht="33" customHeight="1">
      <c r="A178" s="35"/>
      <c r="B178" s="36"/>
      <c r="C178" s="196" t="s">
        <v>207</v>
      </c>
      <c r="D178" s="196" t="s">
        <v>144</v>
      </c>
      <c r="E178" s="197" t="s">
        <v>208</v>
      </c>
      <c r="F178" s="198" t="s">
        <v>209</v>
      </c>
      <c r="G178" s="199" t="s">
        <v>147</v>
      </c>
      <c r="H178" s="200">
        <v>2036.1949999999999</v>
      </c>
      <c r="I178" s="201"/>
      <c r="J178" s="202">
        <f>ROUND(I178*H178,2)</f>
        <v>0</v>
      </c>
      <c r="K178" s="203"/>
      <c r="L178" s="40"/>
      <c r="M178" s="204" t="s">
        <v>1</v>
      </c>
      <c r="N178" s="205" t="s">
        <v>40</v>
      </c>
      <c r="O178" s="76"/>
      <c r="P178" s="206">
        <f>O178*H178</f>
        <v>0</v>
      </c>
      <c r="Q178" s="206">
        <v>0</v>
      </c>
      <c r="R178" s="206">
        <f>Q178*H178</f>
        <v>0</v>
      </c>
      <c r="S178" s="206">
        <v>0</v>
      </c>
      <c r="T178" s="20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08" t="s">
        <v>148</v>
      </c>
      <c r="AT178" s="208" t="s">
        <v>144</v>
      </c>
      <c r="AU178" s="208" t="s">
        <v>142</v>
      </c>
      <c r="AY178" s="18" t="s">
        <v>141</v>
      </c>
      <c r="BE178" s="209">
        <f>IF(N178="základná",J178,0)</f>
        <v>0</v>
      </c>
      <c r="BF178" s="209">
        <f>IF(N178="znížená",J178,0)</f>
        <v>0</v>
      </c>
      <c r="BG178" s="209">
        <f>IF(N178="zákl. prenesená",J178,0)</f>
        <v>0</v>
      </c>
      <c r="BH178" s="209">
        <f>IF(N178="zníž. prenesená",J178,0)</f>
        <v>0</v>
      </c>
      <c r="BI178" s="209">
        <f>IF(N178="nulová",J178,0)</f>
        <v>0</v>
      </c>
      <c r="BJ178" s="18" t="s">
        <v>142</v>
      </c>
      <c r="BK178" s="209">
        <f>ROUND(I178*H178,2)</f>
        <v>0</v>
      </c>
      <c r="BL178" s="18" t="s">
        <v>148</v>
      </c>
      <c r="BM178" s="208" t="s">
        <v>210</v>
      </c>
    </row>
    <row r="179" spans="1:65" s="2" customFormat="1" ht="24.15" customHeight="1">
      <c r="A179" s="35"/>
      <c r="B179" s="36"/>
      <c r="C179" s="196" t="s">
        <v>190</v>
      </c>
      <c r="D179" s="196" t="s">
        <v>144</v>
      </c>
      <c r="E179" s="197" t="s">
        <v>211</v>
      </c>
      <c r="F179" s="198" t="s">
        <v>212</v>
      </c>
      <c r="G179" s="199" t="s">
        <v>213</v>
      </c>
      <c r="H179" s="200">
        <v>111</v>
      </c>
      <c r="I179" s="201"/>
      <c r="J179" s="202">
        <f>ROUND(I179*H179,2)</f>
        <v>0</v>
      </c>
      <c r="K179" s="203"/>
      <c r="L179" s="40"/>
      <c r="M179" s="204" t="s">
        <v>1</v>
      </c>
      <c r="N179" s="205" t="s">
        <v>40</v>
      </c>
      <c r="O179" s="76"/>
      <c r="P179" s="206">
        <f>O179*H179</f>
        <v>0</v>
      </c>
      <c r="Q179" s="206">
        <v>0</v>
      </c>
      <c r="R179" s="206">
        <f>Q179*H179</f>
        <v>0</v>
      </c>
      <c r="S179" s="206">
        <v>0</v>
      </c>
      <c r="T179" s="20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08" t="s">
        <v>148</v>
      </c>
      <c r="AT179" s="208" t="s">
        <v>144</v>
      </c>
      <c r="AU179" s="208" t="s">
        <v>142</v>
      </c>
      <c r="AY179" s="18" t="s">
        <v>141</v>
      </c>
      <c r="BE179" s="209">
        <f>IF(N179="základná",J179,0)</f>
        <v>0</v>
      </c>
      <c r="BF179" s="209">
        <f>IF(N179="znížená",J179,0)</f>
        <v>0</v>
      </c>
      <c r="BG179" s="209">
        <f>IF(N179="zákl. prenesená",J179,0)</f>
        <v>0</v>
      </c>
      <c r="BH179" s="209">
        <f>IF(N179="zníž. prenesená",J179,0)</f>
        <v>0</v>
      </c>
      <c r="BI179" s="209">
        <f>IF(N179="nulová",J179,0)</f>
        <v>0</v>
      </c>
      <c r="BJ179" s="18" t="s">
        <v>142</v>
      </c>
      <c r="BK179" s="209">
        <f>ROUND(I179*H179,2)</f>
        <v>0</v>
      </c>
      <c r="BL179" s="18" t="s">
        <v>148</v>
      </c>
      <c r="BM179" s="208" t="s">
        <v>214</v>
      </c>
    </row>
    <row r="180" spans="1:65" s="14" customFormat="1">
      <c r="B180" s="221"/>
      <c r="C180" s="222"/>
      <c r="D180" s="212" t="s">
        <v>156</v>
      </c>
      <c r="E180" s="223" t="s">
        <v>1</v>
      </c>
      <c r="F180" s="224" t="s">
        <v>215</v>
      </c>
      <c r="G180" s="222"/>
      <c r="H180" s="225">
        <v>111</v>
      </c>
      <c r="I180" s="226"/>
      <c r="J180" s="222"/>
      <c r="K180" s="222"/>
      <c r="L180" s="227"/>
      <c r="M180" s="228"/>
      <c r="N180" s="229"/>
      <c r="O180" s="229"/>
      <c r="P180" s="229"/>
      <c r="Q180" s="229"/>
      <c r="R180" s="229"/>
      <c r="S180" s="229"/>
      <c r="T180" s="230"/>
      <c r="AT180" s="231" t="s">
        <v>156</v>
      </c>
      <c r="AU180" s="231" t="s">
        <v>142</v>
      </c>
      <c r="AV180" s="14" t="s">
        <v>142</v>
      </c>
      <c r="AW180" s="14" t="s">
        <v>31</v>
      </c>
      <c r="AX180" s="14" t="s">
        <v>74</v>
      </c>
      <c r="AY180" s="231" t="s">
        <v>141</v>
      </c>
    </row>
    <row r="181" spans="1:65" s="15" customFormat="1">
      <c r="B181" s="232"/>
      <c r="C181" s="233"/>
      <c r="D181" s="212" t="s">
        <v>156</v>
      </c>
      <c r="E181" s="234" t="s">
        <v>1</v>
      </c>
      <c r="F181" s="235" t="s">
        <v>177</v>
      </c>
      <c r="G181" s="233"/>
      <c r="H181" s="236">
        <v>111</v>
      </c>
      <c r="I181" s="237"/>
      <c r="J181" s="233"/>
      <c r="K181" s="233"/>
      <c r="L181" s="238"/>
      <c r="M181" s="239"/>
      <c r="N181" s="240"/>
      <c r="O181" s="240"/>
      <c r="P181" s="240"/>
      <c r="Q181" s="240"/>
      <c r="R181" s="240"/>
      <c r="S181" s="240"/>
      <c r="T181" s="241"/>
      <c r="AT181" s="242" t="s">
        <v>156</v>
      </c>
      <c r="AU181" s="242" t="s">
        <v>142</v>
      </c>
      <c r="AV181" s="15" t="s">
        <v>148</v>
      </c>
      <c r="AW181" s="15" t="s">
        <v>31</v>
      </c>
      <c r="AX181" s="15" t="s">
        <v>82</v>
      </c>
      <c r="AY181" s="242" t="s">
        <v>141</v>
      </c>
    </row>
    <row r="182" spans="1:65" s="12" customFormat="1" ht="22.8" customHeight="1">
      <c r="B182" s="180"/>
      <c r="C182" s="181"/>
      <c r="D182" s="182" t="s">
        <v>73</v>
      </c>
      <c r="E182" s="194" t="s">
        <v>216</v>
      </c>
      <c r="F182" s="194" t="s">
        <v>217</v>
      </c>
      <c r="G182" s="181"/>
      <c r="H182" s="181"/>
      <c r="I182" s="184"/>
      <c r="J182" s="195">
        <f>BK182</f>
        <v>0</v>
      </c>
      <c r="K182" s="181"/>
      <c r="L182" s="186"/>
      <c r="M182" s="187"/>
      <c r="N182" s="188"/>
      <c r="O182" s="188"/>
      <c r="P182" s="189">
        <f>P183</f>
        <v>0</v>
      </c>
      <c r="Q182" s="188"/>
      <c r="R182" s="189">
        <f>R183</f>
        <v>0</v>
      </c>
      <c r="S182" s="188"/>
      <c r="T182" s="190">
        <f>T183</f>
        <v>0</v>
      </c>
      <c r="AR182" s="191" t="s">
        <v>82</v>
      </c>
      <c r="AT182" s="192" t="s">
        <v>73</v>
      </c>
      <c r="AU182" s="192" t="s">
        <v>82</v>
      </c>
      <c r="AY182" s="191" t="s">
        <v>141</v>
      </c>
      <c r="BK182" s="193">
        <f>BK183</f>
        <v>0</v>
      </c>
    </row>
    <row r="183" spans="1:65" s="2" customFormat="1" ht="33" customHeight="1">
      <c r="A183" s="35"/>
      <c r="B183" s="36"/>
      <c r="C183" s="196" t="s">
        <v>218</v>
      </c>
      <c r="D183" s="196" t="s">
        <v>144</v>
      </c>
      <c r="E183" s="197" t="s">
        <v>219</v>
      </c>
      <c r="F183" s="198" t="s">
        <v>220</v>
      </c>
      <c r="G183" s="199" t="s">
        <v>221</v>
      </c>
      <c r="H183" s="200">
        <v>52.9</v>
      </c>
      <c r="I183" s="201"/>
      <c r="J183" s="202">
        <f>ROUND(I183*H183,2)</f>
        <v>0</v>
      </c>
      <c r="K183" s="203"/>
      <c r="L183" s="40"/>
      <c r="M183" s="204" t="s">
        <v>1</v>
      </c>
      <c r="N183" s="205" t="s">
        <v>40</v>
      </c>
      <c r="O183" s="76"/>
      <c r="P183" s="206">
        <f>O183*H183</f>
        <v>0</v>
      </c>
      <c r="Q183" s="206">
        <v>0</v>
      </c>
      <c r="R183" s="206">
        <f>Q183*H183</f>
        <v>0</v>
      </c>
      <c r="S183" s="206">
        <v>0</v>
      </c>
      <c r="T183" s="20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08" t="s">
        <v>148</v>
      </c>
      <c r="AT183" s="208" t="s">
        <v>144</v>
      </c>
      <c r="AU183" s="208" t="s">
        <v>142</v>
      </c>
      <c r="AY183" s="18" t="s">
        <v>141</v>
      </c>
      <c r="BE183" s="209">
        <f>IF(N183="základná",J183,0)</f>
        <v>0</v>
      </c>
      <c r="BF183" s="209">
        <f>IF(N183="znížená",J183,0)</f>
        <v>0</v>
      </c>
      <c r="BG183" s="209">
        <f>IF(N183="zákl. prenesená",J183,0)</f>
        <v>0</v>
      </c>
      <c r="BH183" s="209">
        <f>IF(N183="zníž. prenesená",J183,0)</f>
        <v>0</v>
      </c>
      <c r="BI183" s="209">
        <f>IF(N183="nulová",J183,0)</f>
        <v>0</v>
      </c>
      <c r="BJ183" s="18" t="s">
        <v>142</v>
      </c>
      <c r="BK183" s="209">
        <f>ROUND(I183*H183,2)</f>
        <v>0</v>
      </c>
      <c r="BL183" s="18" t="s">
        <v>148</v>
      </c>
      <c r="BM183" s="208" t="s">
        <v>222</v>
      </c>
    </row>
    <row r="184" spans="1:65" s="12" customFormat="1" ht="25.95" customHeight="1">
      <c r="B184" s="180"/>
      <c r="C184" s="181"/>
      <c r="D184" s="182" t="s">
        <v>73</v>
      </c>
      <c r="E184" s="183" t="s">
        <v>223</v>
      </c>
      <c r="F184" s="183" t="s">
        <v>224</v>
      </c>
      <c r="G184" s="181"/>
      <c r="H184" s="181"/>
      <c r="I184" s="184"/>
      <c r="J184" s="185">
        <f>BK184</f>
        <v>0</v>
      </c>
      <c r="K184" s="181"/>
      <c r="L184" s="186"/>
      <c r="M184" s="187"/>
      <c r="N184" s="188"/>
      <c r="O184" s="188"/>
      <c r="P184" s="189">
        <f>P185+P201</f>
        <v>0</v>
      </c>
      <c r="Q184" s="188"/>
      <c r="R184" s="189">
        <f>R185+R201</f>
        <v>0</v>
      </c>
      <c r="S184" s="188"/>
      <c r="T184" s="190">
        <f>T185+T201</f>
        <v>1.1264400000000001</v>
      </c>
      <c r="AR184" s="191" t="s">
        <v>142</v>
      </c>
      <c r="AT184" s="192" t="s">
        <v>73</v>
      </c>
      <c r="AU184" s="192" t="s">
        <v>74</v>
      </c>
      <c r="AY184" s="191" t="s">
        <v>141</v>
      </c>
      <c r="BK184" s="193">
        <f>BK185+BK201</f>
        <v>0</v>
      </c>
    </row>
    <row r="185" spans="1:65" s="12" customFormat="1" ht="22.8" customHeight="1">
      <c r="B185" s="180"/>
      <c r="C185" s="181"/>
      <c r="D185" s="182" t="s">
        <v>73</v>
      </c>
      <c r="E185" s="194" t="s">
        <v>225</v>
      </c>
      <c r="F185" s="194" t="s">
        <v>226</v>
      </c>
      <c r="G185" s="181"/>
      <c r="H185" s="181"/>
      <c r="I185" s="184"/>
      <c r="J185" s="195">
        <f>BK185</f>
        <v>0</v>
      </c>
      <c r="K185" s="181"/>
      <c r="L185" s="186"/>
      <c r="M185" s="187"/>
      <c r="N185" s="188"/>
      <c r="O185" s="188"/>
      <c r="P185" s="189">
        <f>SUM(P186:P200)</f>
        <v>0</v>
      </c>
      <c r="Q185" s="188"/>
      <c r="R185" s="189">
        <f>SUM(R186:R200)</f>
        <v>0</v>
      </c>
      <c r="S185" s="188"/>
      <c r="T185" s="190">
        <f>SUM(T186:T200)</f>
        <v>1.1264400000000001</v>
      </c>
      <c r="AR185" s="191" t="s">
        <v>142</v>
      </c>
      <c r="AT185" s="192" t="s">
        <v>73</v>
      </c>
      <c r="AU185" s="192" t="s">
        <v>82</v>
      </c>
      <c r="AY185" s="191" t="s">
        <v>141</v>
      </c>
      <c r="BK185" s="193">
        <f>SUM(BK186:BK200)</f>
        <v>0</v>
      </c>
    </row>
    <row r="186" spans="1:65" s="2" customFormat="1" ht="24.15" customHeight="1">
      <c r="A186" s="35"/>
      <c r="B186" s="36"/>
      <c r="C186" s="196" t="s">
        <v>227</v>
      </c>
      <c r="D186" s="196" t="s">
        <v>144</v>
      </c>
      <c r="E186" s="197" t="s">
        <v>228</v>
      </c>
      <c r="F186" s="198" t="s">
        <v>229</v>
      </c>
      <c r="G186" s="199" t="s">
        <v>213</v>
      </c>
      <c r="H186" s="200">
        <v>447</v>
      </c>
      <c r="I186" s="201"/>
      <c r="J186" s="202">
        <f>ROUND(I186*H186,2)</f>
        <v>0</v>
      </c>
      <c r="K186" s="203"/>
      <c r="L186" s="40"/>
      <c r="M186" s="204" t="s">
        <v>1</v>
      </c>
      <c r="N186" s="205" t="s">
        <v>40</v>
      </c>
      <c r="O186" s="76"/>
      <c r="P186" s="206">
        <f>O186*H186</f>
        <v>0</v>
      </c>
      <c r="Q186" s="206">
        <v>0</v>
      </c>
      <c r="R186" s="206">
        <f>Q186*H186</f>
        <v>0</v>
      </c>
      <c r="S186" s="206">
        <v>0</v>
      </c>
      <c r="T186" s="20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08" t="s">
        <v>230</v>
      </c>
      <c r="AT186" s="208" t="s">
        <v>144</v>
      </c>
      <c r="AU186" s="208" t="s">
        <v>142</v>
      </c>
      <c r="AY186" s="18" t="s">
        <v>141</v>
      </c>
      <c r="BE186" s="209">
        <f>IF(N186="základná",J186,0)</f>
        <v>0</v>
      </c>
      <c r="BF186" s="209">
        <f>IF(N186="znížená",J186,0)</f>
        <v>0</v>
      </c>
      <c r="BG186" s="209">
        <f>IF(N186="zákl. prenesená",J186,0)</f>
        <v>0</v>
      </c>
      <c r="BH186" s="209">
        <f>IF(N186="zníž. prenesená",J186,0)</f>
        <v>0</v>
      </c>
      <c r="BI186" s="209">
        <f>IF(N186="nulová",J186,0)</f>
        <v>0</v>
      </c>
      <c r="BJ186" s="18" t="s">
        <v>142</v>
      </c>
      <c r="BK186" s="209">
        <f>ROUND(I186*H186,2)</f>
        <v>0</v>
      </c>
      <c r="BL186" s="18" t="s">
        <v>230</v>
      </c>
      <c r="BM186" s="208" t="s">
        <v>231</v>
      </c>
    </row>
    <row r="187" spans="1:65" s="14" customFormat="1">
      <c r="B187" s="221"/>
      <c r="C187" s="222"/>
      <c r="D187" s="212" t="s">
        <v>156</v>
      </c>
      <c r="E187" s="223" t="s">
        <v>1</v>
      </c>
      <c r="F187" s="224" t="s">
        <v>232</v>
      </c>
      <c r="G187" s="222"/>
      <c r="H187" s="225">
        <v>94</v>
      </c>
      <c r="I187" s="226"/>
      <c r="J187" s="222"/>
      <c r="K187" s="222"/>
      <c r="L187" s="227"/>
      <c r="M187" s="228"/>
      <c r="N187" s="229"/>
      <c r="O187" s="229"/>
      <c r="P187" s="229"/>
      <c r="Q187" s="229"/>
      <c r="R187" s="229"/>
      <c r="S187" s="229"/>
      <c r="T187" s="230"/>
      <c r="AT187" s="231" t="s">
        <v>156</v>
      </c>
      <c r="AU187" s="231" t="s">
        <v>142</v>
      </c>
      <c r="AV187" s="14" t="s">
        <v>142</v>
      </c>
      <c r="AW187" s="14" t="s">
        <v>31</v>
      </c>
      <c r="AX187" s="14" t="s">
        <v>74</v>
      </c>
      <c r="AY187" s="231" t="s">
        <v>141</v>
      </c>
    </row>
    <row r="188" spans="1:65" s="14" customFormat="1">
      <c r="B188" s="221"/>
      <c r="C188" s="222"/>
      <c r="D188" s="212" t="s">
        <v>156</v>
      </c>
      <c r="E188" s="223" t="s">
        <v>1</v>
      </c>
      <c r="F188" s="224" t="s">
        <v>233</v>
      </c>
      <c r="G188" s="222"/>
      <c r="H188" s="225">
        <v>125</v>
      </c>
      <c r="I188" s="226"/>
      <c r="J188" s="222"/>
      <c r="K188" s="222"/>
      <c r="L188" s="227"/>
      <c r="M188" s="228"/>
      <c r="N188" s="229"/>
      <c r="O188" s="229"/>
      <c r="P188" s="229"/>
      <c r="Q188" s="229"/>
      <c r="R188" s="229"/>
      <c r="S188" s="229"/>
      <c r="T188" s="230"/>
      <c r="AT188" s="231" t="s">
        <v>156</v>
      </c>
      <c r="AU188" s="231" t="s">
        <v>142</v>
      </c>
      <c r="AV188" s="14" t="s">
        <v>142</v>
      </c>
      <c r="AW188" s="14" t="s">
        <v>31</v>
      </c>
      <c r="AX188" s="14" t="s">
        <v>74</v>
      </c>
      <c r="AY188" s="231" t="s">
        <v>141</v>
      </c>
    </row>
    <row r="189" spans="1:65" s="14" customFormat="1">
      <c r="B189" s="221"/>
      <c r="C189" s="222"/>
      <c r="D189" s="212" t="s">
        <v>156</v>
      </c>
      <c r="E189" s="223" t="s">
        <v>1</v>
      </c>
      <c r="F189" s="224" t="s">
        <v>234</v>
      </c>
      <c r="G189" s="222"/>
      <c r="H189" s="225">
        <v>103</v>
      </c>
      <c r="I189" s="226"/>
      <c r="J189" s="222"/>
      <c r="K189" s="222"/>
      <c r="L189" s="227"/>
      <c r="M189" s="228"/>
      <c r="N189" s="229"/>
      <c r="O189" s="229"/>
      <c r="P189" s="229"/>
      <c r="Q189" s="229"/>
      <c r="R189" s="229"/>
      <c r="S189" s="229"/>
      <c r="T189" s="230"/>
      <c r="AT189" s="231" t="s">
        <v>156</v>
      </c>
      <c r="AU189" s="231" t="s">
        <v>142</v>
      </c>
      <c r="AV189" s="14" t="s">
        <v>142</v>
      </c>
      <c r="AW189" s="14" t="s">
        <v>31</v>
      </c>
      <c r="AX189" s="14" t="s">
        <v>74</v>
      </c>
      <c r="AY189" s="231" t="s">
        <v>141</v>
      </c>
    </row>
    <row r="190" spans="1:65" s="14" customFormat="1">
      <c r="B190" s="221"/>
      <c r="C190" s="222"/>
      <c r="D190" s="212" t="s">
        <v>156</v>
      </c>
      <c r="E190" s="223" t="s">
        <v>1</v>
      </c>
      <c r="F190" s="224" t="s">
        <v>235</v>
      </c>
      <c r="G190" s="222"/>
      <c r="H190" s="225">
        <v>125</v>
      </c>
      <c r="I190" s="226"/>
      <c r="J190" s="222"/>
      <c r="K190" s="222"/>
      <c r="L190" s="227"/>
      <c r="M190" s="228"/>
      <c r="N190" s="229"/>
      <c r="O190" s="229"/>
      <c r="P190" s="229"/>
      <c r="Q190" s="229"/>
      <c r="R190" s="229"/>
      <c r="S190" s="229"/>
      <c r="T190" s="230"/>
      <c r="AT190" s="231" t="s">
        <v>156</v>
      </c>
      <c r="AU190" s="231" t="s">
        <v>142</v>
      </c>
      <c r="AV190" s="14" t="s">
        <v>142</v>
      </c>
      <c r="AW190" s="14" t="s">
        <v>31</v>
      </c>
      <c r="AX190" s="14" t="s">
        <v>74</v>
      </c>
      <c r="AY190" s="231" t="s">
        <v>141</v>
      </c>
    </row>
    <row r="191" spans="1:65" s="15" customFormat="1">
      <c r="B191" s="232"/>
      <c r="C191" s="233"/>
      <c r="D191" s="212" t="s">
        <v>156</v>
      </c>
      <c r="E191" s="234" t="s">
        <v>1</v>
      </c>
      <c r="F191" s="235" t="s">
        <v>177</v>
      </c>
      <c r="G191" s="233"/>
      <c r="H191" s="236">
        <v>447</v>
      </c>
      <c r="I191" s="237"/>
      <c r="J191" s="233"/>
      <c r="K191" s="233"/>
      <c r="L191" s="238"/>
      <c r="M191" s="239"/>
      <c r="N191" s="240"/>
      <c r="O191" s="240"/>
      <c r="P191" s="240"/>
      <c r="Q191" s="240"/>
      <c r="R191" s="240"/>
      <c r="S191" s="240"/>
      <c r="T191" s="241"/>
      <c r="AT191" s="242" t="s">
        <v>156</v>
      </c>
      <c r="AU191" s="242" t="s">
        <v>142</v>
      </c>
      <c r="AV191" s="15" t="s">
        <v>148</v>
      </c>
      <c r="AW191" s="15" t="s">
        <v>31</v>
      </c>
      <c r="AX191" s="15" t="s">
        <v>82</v>
      </c>
      <c r="AY191" s="242" t="s">
        <v>141</v>
      </c>
    </row>
    <row r="192" spans="1:65" s="2" customFormat="1" ht="24.15" customHeight="1">
      <c r="A192" s="35"/>
      <c r="B192" s="36"/>
      <c r="C192" s="196" t="s">
        <v>236</v>
      </c>
      <c r="D192" s="196" t="s">
        <v>144</v>
      </c>
      <c r="E192" s="197" t="s">
        <v>237</v>
      </c>
      <c r="F192" s="198" t="s">
        <v>238</v>
      </c>
      <c r="G192" s="199" t="s">
        <v>213</v>
      </c>
      <c r="H192" s="200">
        <v>2</v>
      </c>
      <c r="I192" s="201"/>
      <c r="J192" s="202">
        <f>ROUND(I192*H192,2)</f>
        <v>0</v>
      </c>
      <c r="K192" s="203"/>
      <c r="L192" s="40"/>
      <c r="M192" s="204" t="s">
        <v>1</v>
      </c>
      <c r="N192" s="205" t="s">
        <v>40</v>
      </c>
      <c r="O192" s="76"/>
      <c r="P192" s="206">
        <f>O192*H192</f>
        <v>0</v>
      </c>
      <c r="Q192" s="206">
        <v>0</v>
      </c>
      <c r="R192" s="206">
        <f>Q192*H192</f>
        <v>0</v>
      </c>
      <c r="S192" s="206">
        <v>0</v>
      </c>
      <c r="T192" s="20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08" t="s">
        <v>230</v>
      </c>
      <c r="AT192" s="208" t="s">
        <v>144</v>
      </c>
      <c r="AU192" s="208" t="s">
        <v>142</v>
      </c>
      <c r="AY192" s="18" t="s">
        <v>141</v>
      </c>
      <c r="BE192" s="209">
        <f>IF(N192="základná",J192,0)</f>
        <v>0</v>
      </c>
      <c r="BF192" s="209">
        <f>IF(N192="znížená",J192,0)</f>
        <v>0</v>
      </c>
      <c r="BG192" s="209">
        <f>IF(N192="zákl. prenesená",J192,0)</f>
        <v>0</v>
      </c>
      <c r="BH192" s="209">
        <f>IF(N192="zníž. prenesená",J192,0)</f>
        <v>0</v>
      </c>
      <c r="BI192" s="209">
        <f>IF(N192="nulová",J192,0)</f>
        <v>0</v>
      </c>
      <c r="BJ192" s="18" t="s">
        <v>142</v>
      </c>
      <c r="BK192" s="209">
        <f>ROUND(I192*H192,2)</f>
        <v>0</v>
      </c>
      <c r="BL192" s="18" t="s">
        <v>230</v>
      </c>
      <c r="BM192" s="208" t="s">
        <v>239</v>
      </c>
    </row>
    <row r="193" spans="1:65" s="14" customFormat="1">
      <c r="B193" s="221"/>
      <c r="C193" s="222"/>
      <c r="D193" s="212" t="s">
        <v>156</v>
      </c>
      <c r="E193" s="223" t="s">
        <v>1</v>
      </c>
      <c r="F193" s="224" t="s">
        <v>240</v>
      </c>
      <c r="G193" s="222"/>
      <c r="H193" s="225">
        <v>2</v>
      </c>
      <c r="I193" s="226"/>
      <c r="J193" s="222"/>
      <c r="K193" s="222"/>
      <c r="L193" s="227"/>
      <c r="M193" s="228"/>
      <c r="N193" s="229"/>
      <c r="O193" s="229"/>
      <c r="P193" s="229"/>
      <c r="Q193" s="229"/>
      <c r="R193" s="229"/>
      <c r="S193" s="229"/>
      <c r="T193" s="230"/>
      <c r="AT193" s="231" t="s">
        <v>156</v>
      </c>
      <c r="AU193" s="231" t="s">
        <v>142</v>
      </c>
      <c r="AV193" s="14" t="s">
        <v>142</v>
      </c>
      <c r="AW193" s="14" t="s">
        <v>31</v>
      </c>
      <c r="AX193" s="14" t="s">
        <v>74</v>
      </c>
      <c r="AY193" s="231" t="s">
        <v>141</v>
      </c>
    </row>
    <row r="194" spans="1:65" s="15" customFormat="1">
      <c r="B194" s="232"/>
      <c r="C194" s="233"/>
      <c r="D194" s="212" t="s">
        <v>156</v>
      </c>
      <c r="E194" s="234" t="s">
        <v>1</v>
      </c>
      <c r="F194" s="235" t="s">
        <v>177</v>
      </c>
      <c r="G194" s="233"/>
      <c r="H194" s="236">
        <v>2</v>
      </c>
      <c r="I194" s="237"/>
      <c r="J194" s="233"/>
      <c r="K194" s="233"/>
      <c r="L194" s="238"/>
      <c r="M194" s="239"/>
      <c r="N194" s="240"/>
      <c r="O194" s="240"/>
      <c r="P194" s="240"/>
      <c r="Q194" s="240"/>
      <c r="R194" s="240"/>
      <c r="S194" s="240"/>
      <c r="T194" s="241"/>
      <c r="AT194" s="242" t="s">
        <v>156</v>
      </c>
      <c r="AU194" s="242" t="s">
        <v>142</v>
      </c>
      <c r="AV194" s="15" t="s">
        <v>148</v>
      </c>
      <c r="AW194" s="15" t="s">
        <v>31</v>
      </c>
      <c r="AX194" s="15" t="s">
        <v>82</v>
      </c>
      <c r="AY194" s="242" t="s">
        <v>141</v>
      </c>
    </row>
    <row r="195" spans="1:65" s="2" customFormat="1" ht="24.15" customHeight="1">
      <c r="A195" s="35"/>
      <c r="B195" s="36"/>
      <c r="C195" s="196" t="s">
        <v>241</v>
      </c>
      <c r="D195" s="196" t="s">
        <v>144</v>
      </c>
      <c r="E195" s="197" t="s">
        <v>242</v>
      </c>
      <c r="F195" s="198" t="s">
        <v>243</v>
      </c>
      <c r="G195" s="199" t="s">
        <v>213</v>
      </c>
      <c r="H195" s="200">
        <v>447</v>
      </c>
      <c r="I195" s="201"/>
      <c r="J195" s="202">
        <f>ROUND(I195*H195,2)</f>
        <v>0</v>
      </c>
      <c r="K195" s="203"/>
      <c r="L195" s="40"/>
      <c r="M195" s="204" t="s">
        <v>1</v>
      </c>
      <c r="N195" s="205" t="s">
        <v>40</v>
      </c>
      <c r="O195" s="76"/>
      <c r="P195" s="206">
        <f>O195*H195</f>
        <v>0</v>
      </c>
      <c r="Q195" s="206">
        <v>0</v>
      </c>
      <c r="R195" s="206">
        <f>Q195*H195</f>
        <v>0</v>
      </c>
      <c r="S195" s="206">
        <v>2.5200000000000001E-3</v>
      </c>
      <c r="T195" s="207">
        <f>S195*H195</f>
        <v>1.1264400000000001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08" t="s">
        <v>230</v>
      </c>
      <c r="AT195" s="208" t="s">
        <v>144</v>
      </c>
      <c r="AU195" s="208" t="s">
        <v>142</v>
      </c>
      <c r="AY195" s="18" t="s">
        <v>141</v>
      </c>
      <c r="BE195" s="209">
        <f>IF(N195="základná",J195,0)</f>
        <v>0</v>
      </c>
      <c r="BF195" s="209">
        <f>IF(N195="znížená",J195,0)</f>
        <v>0</v>
      </c>
      <c r="BG195" s="209">
        <f>IF(N195="zákl. prenesená",J195,0)</f>
        <v>0</v>
      </c>
      <c r="BH195" s="209">
        <f>IF(N195="zníž. prenesená",J195,0)</f>
        <v>0</v>
      </c>
      <c r="BI195" s="209">
        <f>IF(N195="nulová",J195,0)</f>
        <v>0</v>
      </c>
      <c r="BJ195" s="18" t="s">
        <v>142</v>
      </c>
      <c r="BK195" s="209">
        <f>ROUND(I195*H195,2)</f>
        <v>0</v>
      </c>
      <c r="BL195" s="18" t="s">
        <v>230</v>
      </c>
      <c r="BM195" s="208" t="s">
        <v>244</v>
      </c>
    </row>
    <row r="196" spans="1:65" s="14" customFormat="1">
      <c r="B196" s="221"/>
      <c r="C196" s="222"/>
      <c r="D196" s="212" t="s">
        <v>156</v>
      </c>
      <c r="E196" s="223" t="s">
        <v>1</v>
      </c>
      <c r="F196" s="224" t="s">
        <v>232</v>
      </c>
      <c r="G196" s="222"/>
      <c r="H196" s="225">
        <v>94</v>
      </c>
      <c r="I196" s="226"/>
      <c r="J196" s="222"/>
      <c r="K196" s="222"/>
      <c r="L196" s="227"/>
      <c r="M196" s="228"/>
      <c r="N196" s="229"/>
      <c r="O196" s="229"/>
      <c r="P196" s="229"/>
      <c r="Q196" s="229"/>
      <c r="R196" s="229"/>
      <c r="S196" s="229"/>
      <c r="T196" s="230"/>
      <c r="AT196" s="231" t="s">
        <v>156</v>
      </c>
      <c r="AU196" s="231" t="s">
        <v>142</v>
      </c>
      <c r="AV196" s="14" t="s">
        <v>142</v>
      </c>
      <c r="AW196" s="14" t="s">
        <v>31</v>
      </c>
      <c r="AX196" s="14" t="s">
        <v>74</v>
      </c>
      <c r="AY196" s="231" t="s">
        <v>141</v>
      </c>
    </row>
    <row r="197" spans="1:65" s="14" customFormat="1">
      <c r="B197" s="221"/>
      <c r="C197" s="222"/>
      <c r="D197" s="212" t="s">
        <v>156</v>
      </c>
      <c r="E197" s="223" t="s">
        <v>1</v>
      </c>
      <c r="F197" s="224" t="s">
        <v>233</v>
      </c>
      <c r="G197" s="222"/>
      <c r="H197" s="225">
        <v>125</v>
      </c>
      <c r="I197" s="226"/>
      <c r="J197" s="222"/>
      <c r="K197" s="222"/>
      <c r="L197" s="227"/>
      <c r="M197" s="228"/>
      <c r="N197" s="229"/>
      <c r="O197" s="229"/>
      <c r="P197" s="229"/>
      <c r="Q197" s="229"/>
      <c r="R197" s="229"/>
      <c r="S197" s="229"/>
      <c r="T197" s="230"/>
      <c r="AT197" s="231" t="s">
        <v>156</v>
      </c>
      <c r="AU197" s="231" t="s">
        <v>142</v>
      </c>
      <c r="AV197" s="14" t="s">
        <v>142</v>
      </c>
      <c r="AW197" s="14" t="s">
        <v>31</v>
      </c>
      <c r="AX197" s="14" t="s">
        <v>74</v>
      </c>
      <c r="AY197" s="231" t="s">
        <v>141</v>
      </c>
    </row>
    <row r="198" spans="1:65" s="14" customFormat="1">
      <c r="B198" s="221"/>
      <c r="C198" s="222"/>
      <c r="D198" s="212" t="s">
        <v>156</v>
      </c>
      <c r="E198" s="223" t="s">
        <v>1</v>
      </c>
      <c r="F198" s="224" t="s">
        <v>234</v>
      </c>
      <c r="G198" s="222"/>
      <c r="H198" s="225">
        <v>103</v>
      </c>
      <c r="I198" s="226"/>
      <c r="J198" s="222"/>
      <c r="K198" s="222"/>
      <c r="L198" s="227"/>
      <c r="M198" s="228"/>
      <c r="N198" s="229"/>
      <c r="O198" s="229"/>
      <c r="P198" s="229"/>
      <c r="Q198" s="229"/>
      <c r="R198" s="229"/>
      <c r="S198" s="229"/>
      <c r="T198" s="230"/>
      <c r="AT198" s="231" t="s">
        <v>156</v>
      </c>
      <c r="AU198" s="231" t="s">
        <v>142</v>
      </c>
      <c r="AV198" s="14" t="s">
        <v>142</v>
      </c>
      <c r="AW198" s="14" t="s">
        <v>31</v>
      </c>
      <c r="AX198" s="14" t="s">
        <v>74</v>
      </c>
      <c r="AY198" s="231" t="s">
        <v>141</v>
      </c>
    </row>
    <row r="199" spans="1:65" s="14" customFormat="1">
      <c r="B199" s="221"/>
      <c r="C199" s="222"/>
      <c r="D199" s="212" t="s">
        <v>156</v>
      </c>
      <c r="E199" s="223" t="s">
        <v>1</v>
      </c>
      <c r="F199" s="224" t="s">
        <v>235</v>
      </c>
      <c r="G199" s="222"/>
      <c r="H199" s="225">
        <v>125</v>
      </c>
      <c r="I199" s="226"/>
      <c r="J199" s="222"/>
      <c r="K199" s="222"/>
      <c r="L199" s="227"/>
      <c r="M199" s="228"/>
      <c r="N199" s="229"/>
      <c r="O199" s="229"/>
      <c r="P199" s="229"/>
      <c r="Q199" s="229"/>
      <c r="R199" s="229"/>
      <c r="S199" s="229"/>
      <c r="T199" s="230"/>
      <c r="AT199" s="231" t="s">
        <v>156</v>
      </c>
      <c r="AU199" s="231" t="s">
        <v>142</v>
      </c>
      <c r="AV199" s="14" t="s">
        <v>142</v>
      </c>
      <c r="AW199" s="14" t="s">
        <v>31</v>
      </c>
      <c r="AX199" s="14" t="s">
        <v>74</v>
      </c>
      <c r="AY199" s="231" t="s">
        <v>141</v>
      </c>
    </row>
    <row r="200" spans="1:65" s="15" customFormat="1">
      <c r="B200" s="232"/>
      <c r="C200" s="233"/>
      <c r="D200" s="212" t="s">
        <v>156</v>
      </c>
      <c r="E200" s="234" t="s">
        <v>1</v>
      </c>
      <c r="F200" s="235" t="s">
        <v>177</v>
      </c>
      <c r="G200" s="233"/>
      <c r="H200" s="236">
        <v>447</v>
      </c>
      <c r="I200" s="237"/>
      <c r="J200" s="233"/>
      <c r="K200" s="233"/>
      <c r="L200" s="238"/>
      <c r="M200" s="239"/>
      <c r="N200" s="240"/>
      <c r="O200" s="240"/>
      <c r="P200" s="240"/>
      <c r="Q200" s="240"/>
      <c r="R200" s="240"/>
      <c r="S200" s="240"/>
      <c r="T200" s="241"/>
      <c r="AT200" s="242" t="s">
        <v>156</v>
      </c>
      <c r="AU200" s="242" t="s">
        <v>142</v>
      </c>
      <c r="AV200" s="15" t="s">
        <v>148</v>
      </c>
      <c r="AW200" s="15" t="s">
        <v>31</v>
      </c>
      <c r="AX200" s="15" t="s">
        <v>82</v>
      </c>
      <c r="AY200" s="242" t="s">
        <v>141</v>
      </c>
    </row>
    <row r="201" spans="1:65" s="12" customFormat="1" ht="22.8" customHeight="1">
      <c r="B201" s="180"/>
      <c r="C201" s="181"/>
      <c r="D201" s="182" t="s">
        <v>73</v>
      </c>
      <c r="E201" s="194" t="s">
        <v>245</v>
      </c>
      <c r="F201" s="194" t="s">
        <v>246</v>
      </c>
      <c r="G201" s="181"/>
      <c r="H201" s="181"/>
      <c r="I201" s="184"/>
      <c r="J201" s="195">
        <f>BK201</f>
        <v>0</v>
      </c>
      <c r="K201" s="181"/>
      <c r="L201" s="186"/>
      <c r="M201" s="187"/>
      <c r="N201" s="188"/>
      <c r="O201" s="188"/>
      <c r="P201" s="189">
        <f>P202</f>
        <v>0</v>
      </c>
      <c r="Q201" s="188"/>
      <c r="R201" s="189">
        <f>R202</f>
        <v>0</v>
      </c>
      <c r="S201" s="188"/>
      <c r="T201" s="190">
        <f>T202</f>
        <v>0</v>
      </c>
      <c r="AR201" s="191" t="s">
        <v>142</v>
      </c>
      <c r="AT201" s="192" t="s">
        <v>73</v>
      </c>
      <c r="AU201" s="192" t="s">
        <v>82</v>
      </c>
      <c r="AY201" s="191" t="s">
        <v>141</v>
      </c>
      <c r="BK201" s="193">
        <f>BK202</f>
        <v>0</v>
      </c>
    </row>
    <row r="202" spans="1:65" s="2" customFormat="1" ht="24.15" customHeight="1">
      <c r="A202" s="35"/>
      <c r="B202" s="36"/>
      <c r="C202" s="196" t="s">
        <v>247</v>
      </c>
      <c r="D202" s="196" t="s">
        <v>144</v>
      </c>
      <c r="E202" s="197" t="s">
        <v>248</v>
      </c>
      <c r="F202" s="198" t="s">
        <v>249</v>
      </c>
      <c r="G202" s="199" t="s">
        <v>154</v>
      </c>
      <c r="H202" s="200">
        <v>67.52</v>
      </c>
      <c r="I202" s="201"/>
      <c r="J202" s="202">
        <f>ROUND(I202*H202,2)</f>
        <v>0</v>
      </c>
      <c r="K202" s="203"/>
      <c r="L202" s="40"/>
      <c r="M202" s="243" t="s">
        <v>1</v>
      </c>
      <c r="N202" s="244" t="s">
        <v>40</v>
      </c>
      <c r="O202" s="245"/>
      <c r="P202" s="246">
        <f>O202*H202</f>
        <v>0</v>
      </c>
      <c r="Q202" s="246">
        <v>0</v>
      </c>
      <c r="R202" s="246">
        <f>Q202*H202</f>
        <v>0</v>
      </c>
      <c r="S202" s="246">
        <v>0</v>
      </c>
      <c r="T202" s="24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08" t="s">
        <v>230</v>
      </c>
      <c r="AT202" s="208" t="s">
        <v>144</v>
      </c>
      <c r="AU202" s="208" t="s">
        <v>142</v>
      </c>
      <c r="AY202" s="18" t="s">
        <v>141</v>
      </c>
      <c r="BE202" s="209">
        <f>IF(N202="základná",J202,0)</f>
        <v>0</v>
      </c>
      <c r="BF202" s="209">
        <f>IF(N202="znížená",J202,0)</f>
        <v>0</v>
      </c>
      <c r="BG202" s="209">
        <f>IF(N202="zákl. prenesená",J202,0)</f>
        <v>0</v>
      </c>
      <c r="BH202" s="209">
        <f>IF(N202="zníž. prenesená",J202,0)</f>
        <v>0</v>
      </c>
      <c r="BI202" s="209">
        <f>IF(N202="nulová",J202,0)</f>
        <v>0</v>
      </c>
      <c r="BJ202" s="18" t="s">
        <v>142</v>
      </c>
      <c r="BK202" s="209">
        <f>ROUND(I202*H202,2)</f>
        <v>0</v>
      </c>
      <c r="BL202" s="18" t="s">
        <v>230</v>
      </c>
      <c r="BM202" s="208" t="s">
        <v>250</v>
      </c>
    </row>
    <row r="203" spans="1:65" s="2" customFormat="1" ht="6.9" customHeight="1">
      <c r="A203" s="35"/>
      <c r="B203" s="59"/>
      <c r="C203" s="60"/>
      <c r="D203" s="60"/>
      <c r="E203" s="60"/>
      <c r="F203" s="60"/>
      <c r="G203" s="60"/>
      <c r="H203" s="60"/>
      <c r="I203" s="60"/>
      <c r="J203" s="60"/>
      <c r="K203" s="60"/>
      <c r="L203" s="40"/>
      <c r="M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</row>
  </sheetData>
  <sheetProtection algorithmName="SHA-512" hashValue="nypNxMjjEA5X6i+Rsqzki5nkiUySXbk+qaG+ExVYOgC1f0wUEGinn6ncm8u1S9iWk0fpBYLcPFWWYYW4H2MZaQ==" saltValue="rIPfFvmfdR3EcvYmO/17B4r+oRezLErCkZ13eLxyblY9TM5f4ilgylhmRxHZet274LX0Srv69q6htFQsthUp2g==" spinCount="100000" sheet="1" objects="1" scenarios="1" formatColumns="0" formatRows="0" autoFilter="0"/>
  <autoFilter ref="C123:K202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4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8" t="s">
        <v>86</v>
      </c>
    </row>
    <row r="3" spans="1:46" s="1" customFormat="1" ht="6.9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2" t="str">
        <f>'Rekapitulácia stavby'!K6</f>
        <v>Obnova areálu a kaštieľa Dolná Krupá</v>
      </c>
      <c r="F7" s="323"/>
      <c r="G7" s="323"/>
      <c r="H7" s="323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4" t="s">
        <v>251</v>
      </c>
      <c r="F9" s="325"/>
      <c r="G9" s="325"/>
      <c r="H9" s="325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8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6" t="str">
        <f>'Rekapitulácia stavby'!E14</f>
        <v>Vyplň údaj</v>
      </c>
      <c r="F18" s="327"/>
      <c r="G18" s="327"/>
      <c r="H18" s="327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28" t="s">
        <v>1</v>
      </c>
      <c r="F27" s="328"/>
      <c r="G27" s="328"/>
      <c r="H27" s="328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ROUND(J117,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7" t="s">
        <v>38</v>
      </c>
      <c r="E33" s="128" t="s">
        <v>39</v>
      </c>
      <c r="F33" s="129">
        <f>ROUND((SUM(BE117:BE123)),  2)</f>
        <v>0</v>
      </c>
      <c r="G33" s="130"/>
      <c r="H33" s="130"/>
      <c r="I33" s="131">
        <v>0.2</v>
      </c>
      <c r="J33" s="129">
        <f>ROUND(((SUM(BE117:BE123))*I33),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28" t="s">
        <v>40</v>
      </c>
      <c r="F34" s="129">
        <f>ROUND((SUM(BF117:BF123)),  2)</f>
        <v>0</v>
      </c>
      <c r="G34" s="130"/>
      <c r="H34" s="130"/>
      <c r="I34" s="131">
        <v>0.2</v>
      </c>
      <c r="J34" s="129">
        <f>ROUND(((SUM(BF117:BF123))*I34),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7" t="s">
        <v>41</v>
      </c>
      <c r="F35" s="132">
        <f>ROUND((SUM(BG117:BG123)),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7" t="s">
        <v>42</v>
      </c>
      <c r="F36" s="132">
        <f>ROUND((SUM(BH117:BH123)),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8" t="s">
        <v>43</v>
      </c>
      <c r="F37" s="129">
        <f>ROUND((SUM(BI117:BI123)),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0" t="str">
        <f>E7</f>
        <v>Obnova areálu a kaštieľa Dolná Krupá</v>
      </c>
      <c r="F85" s="321"/>
      <c r="G85" s="321"/>
      <c r="H85" s="321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3" t="str">
        <f>E9</f>
        <v>20180302 - Kaštieľ-Vnút.om,SDK,stav.úpravy a maľby</v>
      </c>
      <c r="F87" s="319"/>
      <c r="G87" s="319"/>
      <c r="H87" s="319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15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8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J117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" customHeight="1">
      <c r="B97" s="156"/>
      <c r="C97" s="157"/>
      <c r="D97" s="158" t="s">
        <v>252</v>
      </c>
      <c r="E97" s="159"/>
      <c r="F97" s="159"/>
      <c r="G97" s="159"/>
      <c r="H97" s="159"/>
      <c r="I97" s="159"/>
      <c r="J97" s="160">
        <f>J118</f>
        <v>0</v>
      </c>
      <c r="K97" s="157"/>
      <c r="L97" s="161"/>
    </row>
    <row r="98" spans="1:31" s="2" customFormat="1" ht="21.75" customHeight="1">
      <c r="A98" s="35"/>
      <c r="B98" s="36"/>
      <c r="C98" s="37"/>
      <c r="D98" s="37"/>
      <c r="E98" s="37"/>
      <c r="F98" s="37"/>
      <c r="G98" s="37"/>
      <c r="H98" s="37"/>
      <c r="I98" s="37"/>
      <c r="J98" s="37"/>
      <c r="K98" s="37"/>
      <c r="L98" s="5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31" s="2" customFormat="1" ht="6.9" customHeight="1">
      <c r="A99" s="35"/>
      <c r="B99" s="59"/>
      <c r="C99" s="60"/>
      <c r="D99" s="60"/>
      <c r="E99" s="60"/>
      <c r="F99" s="60"/>
      <c r="G99" s="60"/>
      <c r="H99" s="60"/>
      <c r="I99" s="60"/>
      <c r="J99" s="60"/>
      <c r="K99" s="60"/>
      <c r="L99" s="56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3" spans="1:31" s="2" customFormat="1" ht="6.9" customHeight="1">
      <c r="A103" s="35"/>
      <c r="B103" s="61"/>
      <c r="C103" s="62"/>
      <c r="D103" s="62"/>
      <c r="E103" s="62"/>
      <c r="F103" s="62"/>
      <c r="G103" s="62"/>
      <c r="H103" s="62"/>
      <c r="I103" s="62"/>
      <c r="J103" s="62"/>
      <c r="K103" s="62"/>
      <c r="L103" s="5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31" s="2" customFormat="1" ht="24.9" customHeight="1">
      <c r="A104" s="35"/>
      <c r="B104" s="36"/>
      <c r="C104" s="24" t="s">
        <v>127</v>
      </c>
      <c r="D104" s="37"/>
      <c r="E104" s="37"/>
      <c r="F104" s="37"/>
      <c r="G104" s="37"/>
      <c r="H104" s="37"/>
      <c r="I104" s="37"/>
      <c r="J104" s="37"/>
      <c r="K104" s="37"/>
      <c r="L104" s="5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31" s="2" customFormat="1" ht="6.9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5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12" customHeight="1">
      <c r="A106" s="35"/>
      <c r="B106" s="36"/>
      <c r="C106" s="30" t="s">
        <v>15</v>
      </c>
      <c r="D106" s="37"/>
      <c r="E106" s="37"/>
      <c r="F106" s="37"/>
      <c r="G106" s="37"/>
      <c r="H106" s="37"/>
      <c r="I106" s="37"/>
      <c r="J106" s="37"/>
      <c r="K106" s="37"/>
      <c r="L106" s="5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31" s="2" customFormat="1" ht="16.5" customHeight="1">
      <c r="A107" s="35"/>
      <c r="B107" s="36"/>
      <c r="C107" s="37"/>
      <c r="D107" s="37"/>
      <c r="E107" s="320" t="str">
        <f>E7</f>
        <v>Obnova areálu a kaštieľa Dolná Krupá</v>
      </c>
      <c r="F107" s="321"/>
      <c r="G107" s="321"/>
      <c r="H107" s="321"/>
      <c r="I107" s="37"/>
      <c r="J107" s="37"/>
      <c r="K107" s="37"/>
      <c r="L107" s="5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12" customHeight="1">
      <c r="A108" s="35"/>
      <c r="B108" s="36"/>
      <c r="C108" s="30" t="s">
        <v>112</v>
      </c>
      <c r="D108" s="37"/>
      <c r="E108" s="37"/>
      <c r="F108" s="37"/>
      <c r="G108" s="37"/>
      <c r="H108" s="37"/>
      <c r="I108" s="37"/>
      <c r="J108" s="37"/>
      <c r="K108" s="37"/>
      <c r="L108" s="5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16.5" customHeight="1">
      <c r="A109" s="35"/>
      <c r="B109" s="36"/>
      <c r="C109" s="37"/>
      <c r="D109" s="37"/>
      <c r="E109" s="303" t="str">
        <f>E9</f>
        <v>20180302 - Kaštieľ-Vnút.om,SDK,stav.úpravy a maľby</v>
      </c>
      <c r="F109" s="319"/>
      <c r="G109" s="319"/>
      <c r="H109" s="319"/>
      <c r="I109" s="37"/>
      <c r="J109" s="37"/>
      <c r="K109" s="37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2" customHeight="1">
      <c r="A111" s="35"/>
      <c r="B111" s="36"/>
      <c r="C111" s="30" t="s">
        <v>19</v>
      </c>
      <c r="D111" s="37"/>
      <c r="E111" s="37"/>
      <c r="F111" s="28" t="str">
        <f>F12</f>
        <v>Kaštieľ Dolná Krupá</v>
      </c>
      <c r="G111" s="37"/>
      <c r="H111" s="37"/>
      <c r="I111" s="30" t="s">
        <v>21</v>
      </c>
      <c r="J111" s="71" t="str">
        <f>IF(J12="","",J12)</f>
        <v>30. 1. 2023</v>
      </c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5.15" customHeight="1">
      <c r="A113" s="35"/>
      <c r="B113" s="36"/>
      <c r="C113" s="30" t="s">
        <v>23</v>
      </c>
      <c r="D113" s="37"/>
      <c r="E113" s="37"/>
      <c r="F113" s="28" t="str">
        <f>E15</f>
        <v>SNM, Vajanského nábrežie 2, 810 06 Bratislava</v>
      </c>
      <c r="G113" s="37"/>
      <c r="H113" s="37"/>
      <c r="I113" s="30" t="s">
        <v>29</v>
      </c>
      <c r="J113" s="33" t="str">
        <f>E21</f>
        <v>Ing.Vladimír Kobliška</v>
      </c>
      <c r="K113" s="37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5.15" customHeight="1">
      <c r="A114" s="35"/>
      <c r="B114" s="36"/>
      <c r="C114" s="30" t="s">
        <v>27</v>
      </c>
      <c r="D114" s="37"/>
      <c r="E114" s="37"/>
      <c r="F114" s="28" t="str">
        <f>IF(E18="","",E18)</f>
        <v>Vyplň údaj</v>
      </c>
      <c r="G114" s="37"/>
      <c r="H114" s="37"/>
      <c r="I114" s="30" t="s">
        <v>32</v>
      </c>
      <c r="J114" s="33" t="str">
        <f>E24</f>
        <v>Ing.Vladimír Kobliška</v>
      </c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0.35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11" customFormat="1" ht="29.25" customHeight="1">
      <c r="A116" s="168"/>
      <c r="B116" s="169"/>
      <c r="C116" s="170" t="s">
        <v>128</v>
      </c>
      <c r="D116" s="171" t="s">
        <v>59</v>
      </c>
      <c r="E116" s="171" t="s">
        <v>55</v>
      </c>
      <c r="F116" s="171" t="s">
        <v>56</v>
      </c>
      <c r="G116" s="171" t="s">
        <v>129</v>
      </c>
      <c r="H116" s="171" t="s">
        <v>130</v>
      </c>
      <c r="I116" s="171" t="s">
        <v>131</v>
      </c>
      <c r="J116" s="172" t="s">
        <v>116</v>
      </c>
      <c r="K116" s="173" t="s">
        <v>132</v>
      </c>
      <c r="L116" s="174"/>
      <c r="M116" s="80" t="s">
        <v>1</v>
      </c>
      <c r="N116" s="81" t="s">
        <v>38</v>
      </c>
      <c r="O116" s="81" t="s">
        <v>133</v>
      </c>
      <c r="P116" s="81" t="s">
        <v>134</v>
      </c>
      <c r="Q116" s="81" t="s">
        <v>135</v>
      </c>
      <c r="R116" s="81" t="s">
        <v>136</v>
      </c>
      <c r="S116" s="81" t="s">
        <v>137</v>
      </c>
      <c r="T116" s="82" t="s">
        <v>138</v>
      </c>
      <c r="U116" s="168"/>
      <c r="V116" s="168"/>
      <c r="W116" s="168"/>
      <c r="X116" s="168"/>
      <c r="Y116" s="168"/>
      <c r="Z116" s="168"/>
      <c r="AA116" s="168"/>
      <c r="AB116" s="168"/>
      <c r="AC116" s="168"/>
      <c r="AD116" s="168"/>
      <c r="AE116" s="168"/>
    </row>
    <row r="117" spans="1:65" s="2" customFormat="1" ht="22.8" customHeight="1">
      <c r="A117" s="35"/>
      <c r="B117" s="36"/>
      <c r="C117" s="87" t="s">
        <v>117</v>
      </c>
      <c r="D117" s="37"/>
      <c r="E117" s="37"/>
      <c r="F117" s="37"/>
      <c r="G117" s="37"/>
      <c r="H117" s="37"/>
      <c r="I117" s="37"/>
      <c r="J117" s="175">
        <f>BK117</f>
        <v>0</v>
      </c>
      <c r="K117" s="37"/>
      <c r="L117" s="40"/>
      <c r="M117" s="83"/>
      <c r="N117" s="176"/>
      <c r="O117" s="84"/>
      <c r="P117" s="177">
        <f>P118</f>
        <v>0</v>
      </c>
      <c r="Q117" s="84"/>
      <c r="R117" s="177">
        <f>R118</f>
        <v>76.346159999999998</v>
      </c>
      <c r="S117" s="84"/>
      <c r="T117" s="178">
        <f>T118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T117" s="18" t="s">
        <v>73</v>
      </c>
      <c r="AU117" s="18" t="s">
        <v>118</v>
      </c>
      <c r="BK117" s="179">
        <f>BK118</f>
        <v>0</v>
      </c>
    </row>
    <row r="118" spans="1:65" s="12" customFormat="1" ht="25.95" customHeight="1">
      <c r="B118" s="180"/>
      <c r="C118" s="181"/>
      <c r="D118" s="182" t="s">
        <v>73</v>
      </c>
      <c r="E118" s="183" t="s">
        <v>190</v>
      </c>
      <c r="F118" s="183" t="s">
        <v>191</v>
      </c>
      <c r="G118" s="181"/>
      <c r="H118" s="181"/>
      <c r="I118" s="184"/>
      <c r="J118" s="185">
        <f>BK118</f>
        <v>0</v>
      </c>
      <c r="K118" s="181"/>
      <c r="L118" s="186"/>
      <c r="M118" s="187"/>
      <c r="N118" s="188"/>
      <c r="O118" s="188"/>
      <c r="P118" s="189">
        <f>SUM(P119:P123)</f>
        <v>0</v>
      </c>
      <c r="Q118" s="188"/>
      <c r="R118" s="189">
        <f>SUM(R119:R123)</f>
        <v>76.346159999999998</v>
      </c>
      <c r="S118" s="188"/>
      <c r="T118" s="190">
        <f>SUM(T119:T123)</f>
        <v>0</v>
      </c>
      <c r="AR118" s="191" t="s">
        <v>82</v>
      </c>
      <c r="AT118" s="192" t="s">
        <v>73</v>
      </c>
      <c r="AU118" s="192" t="s">
        <v>74</v>
      </c>
      <c r="AY118" s="191" t="s">
        <v>141</v>
      </c>
      <c r="BK118" s="193">
        <f>SUM(BK119:BK123)</f>
        <v>0</v>
      </c>
    </row>
    <row r="119" spans="1:65" s="2" customFormat="1" ht="37.799999999999997" customHeight="1">
      <c r="A119" s="35"/>
      <c r="B119" s="36"/>
      <c r="C119" s="196" t="s">
        <v>82</v>
      </c>
      <c r="D119" s="196" t="s">
        <v>144</v>
      </c>
      <c r="E119" s="197" t="s">
        <v>253</v>
      </c>
      <c r="F119" s="198" t="s">
        <v>254</v>
      </c>
      <c r="G119" s="199" t="s">
        <v>255</v>
      </c>
      <c r="H119" s="200">
        <v>1452</v>
      </c>
      <c r="I119" s="201"/>
      <c r="J119" s="202">
        <f>ROUND(I119*H119,2)</f>
        <v>0</v>
      </c>
      <c r="K119" s="203"/>
      <c r="L119" s="40"/>
      <c r="M119" s="204" t="s">
        <v>1</v>
      </c>
      <c r="N119" s="205" t="s">
        <v>40</v>
      </c>
      <c r="O119" s="76"/>
      <c r="P119" s="206">
        <f>O119*H119</f>
        <v>0</v>
      </c>
      <c r="Q119" s="206">
        <v>2.8680000000000001E-2</v>
      </c>
      <c r="R119" s="206">
        <f>Q119*H119</f>
        <v>41.643360000000001</v>
      </c>
      <c r="S119" s="206">
        <v>0</v>
      </c>
      <c r="T119" s="207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208" t="s">
        <v>148</v>
      </c>
      <c r="AT119" s="208" t="s">
        <v>144</v>
      </c>
      <c r="AU119" s="208" t="s">
        <v>82</v>
      </c>
      <c r="AY119" s="18" t="s">
        <v>141</v>
      </c>
      <c r="BE119" s="209">
        <f>IF(N119="základná",J119,0)</f>
        <v>0</v>
      </c>
      <c r="BF119" s="209">
        <f>IF(N119="znížená",J119,0)</f>
        <v>0</v>
      </c>
      <c r="BG119" s="209">
        <f>IF(N119="zákl. prenesená",J119,0)</f>
        <v>0</v>
      </c>
      <c r="BH119" s="209">
        <f>IF(N119="zníž. prenesená",J119,0)</f>
        <v>0</v>
      </c>
      <c r="BI119" s="209">
        <f>IF(N119="nulová",J119,0)</f>
        <v>0</v>
      </c>
      <c r="BJ119" s="18" t="s">
        <v>142</v>
      </c>
      <c r="BK119" s="209">
        <f>ROUND(I119*H119,2)</f>
        <v>0</v>
      </c>
      <c r="BL119" s="18" t="s">
        <v>148</v>
      </c>
      <c r="BM119" s="208" t="s">
        <v>256</v>
      </c>
    </row>
    <row r="120" spans="1:65" s="14" customFormat="1">
      <c r="B120" s="221"/>
      <c r="C120" s="222"/>
      <c r="D120" s="212" t="s">
        <v>156</v>
      </c>
      <c r="E120" s="223" t="s">
        <v>1</v>
      </c>
      <c r="F120" s="224" t="s">
        <v>257</v>
      </c>
      <c r="G120" s="222"/>
      <c r="H120" s="225">
        <v>1452</v>
      </c>
      <c r="I120" s="226"/>
      <c r="J120" s="222"/>
      <c r="K120" s="222"/>
      <c r="L120" s="227"/>
      <c r="M120" s="228"/>
      <c r="N120" s="229"/>
      <c r="O120" s="229"/>
      <c r="P120" s="229"/>
      <c r="Q120" s="229"/>
      <c r="R120" s="229"/>
      <c r="S120" s="229"/>
      <c r="T120" s="230"/>
      <c r="AT120" s="231" t="s">
        <v>156</v>
      </c>
      <c r="AU120" s="231" t="s">
        <v>82</v>
      </c>
      <c r="AV120" s="14" t="s">
        <v>142</v>
      </c>
      <c r="AW120" s="14" t="s">
        <v>31</v>
      </c>
      <c r="AX120" s="14" t="s">
        <v>82</v>
      </c>
      <c r="AY120" s="231" t="s">
        <v>141</v>
      </c>
    </row>
    <row r="121" spans="1:65" s="2" customFormat="1" ht="44.25" customHeight="1">
      <c r="A121" s="35"/>
      <c r="B121" s="36"/>
      <c r="C121" s="196" t="s">
        <v>142</v>
      </c>
      <c r="D121" s="196" t="s">
        <v>144</v>
      </c>
      <c r="E121" s="197" t="s">
        <v>258</v>
      </c>
      <c r="F121" s="198" t="s">
        <v>259</v>
      </c>
      <c r="G121" s="199" t="s">
        <v>255</v>
      </c>
      <c r="H121" s="200">
        <v>7260</v>
      </c>
      <c r="I121" s="201"/>
      <c r="J121" s="202">
        <f>ROUND(I121*H121,2)</f>
        <v>0</v>
      </c>
      <c r="K121" s="203"/>
      <c r="L121" s="40"/>
      <c r="M121" s="204" t="s">
        <v>1</v>
      </c>
      <c r="N121" s="205" t="s">
        <v>40</v>
      </c>
      <c r="O121" s="76"/>
      <c r="P121" s="206">
        <f>O121*H121</f>
        <v>0</v>
      </c>
      <c r="Q121" s="206">
        <v>0</v>
      </c>
      <c r="R121" s="206">
        <f>Q121*H121</f>
        <v>0</v>
      </c>
      <c r="S121" s="206">
        <v>0</v>
      </c>
      <c r="T121" s="207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208" t="s">
        <v>148</v>
      </c>
      <c r="AT121" s="208" t="s">
        <v>144</v>
      </c>
      <c r="AU121" s="208" t="s">
        <v>82</v>
      </c>
      <c r="AY121" s="18" t="s">
        <v>141</v>
      </c>
      <c r="BE121" s="209">
        <f>IF(N121="základná",J121,0)</f>
        <v>0</v>
      </c>
      <c r="BF121" s="209">
        <f>IF(N121="znížená",J121,0)</f>
        <v>0</v>
      </c>
      <c r="BG121" s="209">
        <f>IF(N121="zákl. prenesená",J121,0)</f>
        <v>0</v>
      </c>
      <c r="BH121" s="209">
        <f>IF(N121="zníž. prenesená",J121,0)</f>
        <v>0</v>
      </c>
      <c r="BI121" s="209">
        <f>IF(N121="nulová",J121,0)</f>
        <v>0</v>
      </c>
      <c r="BJ121" s="18" t="s">
        <v>142</v>
      </c>
      <c r="BK121" s="209">
        <f>ROUND(I121*H121,2)</f>
        <v>0</v>
      </c>
      <c r="BL121" s="18" t="s">
        <v>148</v>
      </c>
      <c r="BM121" s="208" t="s">
        <v>260</v>
      </c>
    </row>
    <row r="122" spans="1:65" s="14" customFormat="1">
      <c r="B122" s="221"/>
      <c r="C122" s="222"/>
      <c r="D122" s="212" t="s">
        <v>156</v>
      </c>
      <c r="E122" s="223" t="s">
        <v>1</v>
      </c>
      <c r="F122" s="224" t="s">
        <v>261</v>
      </c>
      <c r="G122" s="222"/>
      <c r="H122" s="225">
        <v>7260</v>
      </c>
      <c r="I122" s="226"/>
      <c r="J122" s="222"/>
      <c r="K122" s="222"/>
      <c r="L122" s="227"/>
      <c r="M122" s="228"/>
      <c r="N122" s="229"/>
      <c r="O122" s="229"/>
      <c r="P122" s="229"/>
      <c r="Q122" s="229"/>
      <c r="R122" s="229"/>
      <c r="S122" s="229"/>
      <c r="T122" s="230"/>
      <c r="AT122" s="231" t="s">
        <v>156</v>
      </c>
      <c r="AU122" s="231" t="s">
        <v>82</v>
      </c>
      <c r="AV122" s="14" t="s">
        <v>142</v>
      </c>
      <c r="AW122" s="14" t="s">
        <v>31</v>
      </c>
      <c r="AX122" s="14" t="s">
        <v>82</v>
      </c>
      <c r="AY122" s="231" t="s">
        <v>141</v>
      </c>
    </row>
    <row r="123" spans="1:65" s="2" customFormat="1" ht="37.799999999999997" customHeight="1">
      <c r="A123" s="35"/>
      <c r="B123" s="36"/>
      <c r="C123" s="196" t="s">
        <v>178</v>
      </c>
      <c r="D123" s="196" t="s">
        <v>144</v>
      </c>
      <c r="E123" s="197" t="s">
        <v>262</v>
      </c>
      <c r="F123" s="198" t="s">
        <v>263</v>
      </c>
      <c r="G123" s="199" t="s">
        <v>255</v>
      </c>
      <c r="H123" s="200">
        <v>1452</v>
      </c>
      <c r="I123" s="201"/>
      <c r="J123" s="202">
        <f>ROUND(I123*H123,2)</f>
        <v>0</v>
      </c>
      <c r="K123" s="203"/>
      <c r="L123" s="40"/>
      <c r="M123" s="243" t="s">
        <v>1</v>
      </c>
      <c r="N123" s="244" t="s">
        <v>40</v>
      </c>
      <c r="O123" s="245"/>
      <c r="P123" s="246">
        <f>O123*H123</f>
        <v>0</v>
      </c>
      <c r="Q123" s="246">
        <v>2.3900000000000001E-2</v>
      </c>
      <c r="R123" s="246">
        <f>Q123*H123</f>
        <v>34.702800000000003</v>
      </c>
      <c r="S123" s="246">
        <v>0</v>
      </c>
      <c r="T123" s="247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08" t="s">
        <v>148</v>
      </c>
      <c r="AT123" s="208" t="s">
        <v>144</v>
      </c>
      <c r="AU123" s="208" t="s">
        <v>82</v>
      </c>
      <c r="AY123" s="18" t="s">
        <v>141</v>
      </c>
      <c r="BE123" s="209">
        <f>IF(N123="základná",J123,0)</f>
        <v>0</v>
      </c>
      <c r="BF123" s="209">
        <f>IF(N123="znížená",J123,0)</f>
        <v>0</v>
      </c>
      <c r="BG123" s="209">
        <f>IF(N123="zákl. prenesená",J123,0)</f>
        <v>0</v>
      </c>
      <c r="BH123" s="209">
        <f>IF(N123="zníž. prenesená",J123,0)</f>
        <v>0</v>
      </c>
      <c r="BI123" s="209">
        <f>IF(N123="nulová",J123,0)</f>
        <v>0</v>
      </c>
      <c r="BJ123" s="18" t="s">
        <v>142</v>
      </c>
      <c r="BK123" s="209">
        <f>ROUND(I123*H123,2)</f>
        <v>0</v>
      </c>
      <c r="BL123" s="18" t="s">
        <v>148</v>
      </c>
      <c r="BM123" s="208" t="s">
        <v>264</v>
      </c>
    </row>
    <row r="124" spans="1:65" s="2" customFormat="1" ht="6.9" customHeight="1">
      <c r="A124" s="35"/>
      <c r="B124" s="59"/>
      <c r="C124" s="60"/>
      <c r="D124" s="60"/>
      <c r="E124" s="60"/>
      <c r="F124" s="60"/>
      <c r="G124" s="60"/>
      <c r="H124" s="60"/>
      <c r="I124" s="60"/>
      <c r="J124" s="60"/>
      <c r="K124" s="60"/>
      <c r="L124" s="40"/>
      <c r="M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</sheetData>
  <sheetProtection algorithmName="SHA-512" hashValue="vuaS6QE/nM180OoxH1QBXBgaI4vZcVBJkZ1GmjRCEF9BHVQmvvxwOo4UHycKhwNRIDngVp5B8JnQGZUTgmBGAA==" saltValue="RDUyQXrg57JeYOhv/gkgbWPkFlbzW7fg4W3E5moj6pE5yEjQj4mqL5L/D9Ld1SA9Cf4IVCvaWuM0Q1d+zTTRbw==" spinCount="100000" sheet="1" objects="1" scenarios="1" formatColumns="0" formatRows="0" autoFilter="0"/>
  <autoFilter ref="C116:K123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3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8" t="s">
        <v>89</v>
      </c>
    </row>
    <row r="3" spans="1:46" s="1" customFormat="1" ht="6.9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2" t="str">
        <f>'Rekapitulácia stavby'!K6</f>
        <v>Obnova areálu a kaštieľa Dolná Krupá</v>
      </c>
      <c r="F7" s="323"/>
      <c r="G7" s="323"/>
      <c r="H7" s="323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30" customHeight="1">
      <c r="A9" s="35"/>
      <c r="B9" s="40"/>
      <c r="C9" s="35"/>
      <c r="D9" s="35"/>
      <c r="E9" s="324" t="s">
        <v>265</v>
      </c>
      <c r="F9" s="325"/>
      <c r="G9" s="325"/>
      <c r="H9" s="325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8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6" t="str">
        <f>'Rekapitulácia stavby'!E14</f>
        <v>Vyplň údaj</v>
      </c>
      <c r="F18" s="327"/>
      <c r="G18" s="327"/>
      <c r="H18" s="327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28" t="s">
        <v>1</v>
      </c>
      <c r="F27" s="328"/>
      <c r="G27" s="328"/>
      <c r="H27" s="328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ROUND(J119,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7" t="s">
        <v>38</v>
      </c>
      <c r="E33" s="128" t="s">
        <v>39</v>
      </c>
      <c r="F33" s="129">
        <f>ROUND((SUM(BE119:BE152)),  2)</f>
        <v>0</v>
      </c>
      <c r="G33" s="130"/>
      <c r="H33" s="130"/>
      <c r="I33" s="131">
        <v>0.2</v>
      </c>
      <c r="J33" s="129">
        <f>ROUND(((SUM(BE119:BE152))*I33),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28" t="s">
        <v>40</v>
      </c>
      <c r="F34" s="129">
        <f>ROUND((SUM(BF119:BF152)),  2)</f>
        <v>0</v>
      </c>
      <c r="G34" s="130"/>
      <c r="H34" s="130"/>
      <c r="I34" s="131">
        <v>0.2</v>
      </c>
      <c r="J34" s="129">
        <f>ROUND(((SUM(BF119:BF152))*I34),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7" t="s">
        <v>41</v>
      </c>
      <c r="F35" s="132">
        <f>ROUND((SUM(BG119:BG152)),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7" t="s">
        <v>42</v>
      </c>
      <c r="F36" s="132">
        <f>ROUND((SUM(BH119:BH152)),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8" t="s">
        <v>43</v>
      </c>
      <c r="F37" s="129">
        <f>ROUND((SUM(BI119:BI152)),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0" t="str">
        <f>E7</f>
        <v>Obnova areálu a kaštieľa Dolná Krupá</v>
      </c>
      <c r="F85" s="321"/>
      <c r="G85" s="321"/>
      <c r="H85" s="321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30" customHeight="1">
      <c r="A87" s="35"/>
      <c r="B87" s="36"/>
      <c r="C87" s="37"/>
      <c r="D87" s="37"/>
      <c r="E87" s="303" t="str">
        <f>E9</f>
        <v>20180303 - Kaštieľ-Podlahy drev.a PVC podklad.vrsvy obsiah.v ker.podl. vr.demontáže</v>
      </c>
      <c r="F87" s="319"/>
      <c r="G87" s="319"/>
      <c r="H87" s="319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15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8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J119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" customHeight="1">
      <c r="B97" s="156"/>
      <c r="C97" s="157"/>
      <c r="D97" s="158" t="s">
        <v>124</v>
      </c>
      <c r="E97" s="159"/>
      <c r="F97" s="159"/>
      <c r="G97" s="159"/>
      <c r="H97" s="159"/>
      <c r="I97" s="159"/>
      <c r="J97" s="160">
        <f>J120</f>
        <v>0</v>
      </c>
      <c r="K97" s="157"/>
      <c r="L97" s="161"/>
    </row>
    <row r="98" spans="1:31" s="9" customFormat="1" ht="24.9" customHeight="1">
      <c r="B98" s="156"/>
      <c r="C98" s="157"/>
      <c r="D98" s="158" t="s">
        <v>266</v>
      </c>
      <c r="E98" s="159"/>
      <c r="F98" s="159"/>
      <c r="G98" s="159"/>
      <c r="H98" s="159"/>
      <c r="I98" s="159"/>
      <c r="J98" s="160">
        <f>J121</f>
        <v>0</v>
      </c>
      <c r="K98" s="157"/>
      <c r="L98" s="161"/>
    </row>
    <row r="99" spans="1:31" s="9" customFormat="1" ht="24.9" customHeight="1">
      <c r="B99" s="156"/>
      <c r="C99" s="157"/>
      <c r="D99" s="158" t="s">
        <v>267</v>
      </c>
      <c r="E99" s="159"/>
      <c r="F99" s="159"/>
      <c r="G99" s="159"/>
      <c r="H99" s="159"/>
      <c r="I99" s="159"/>
      <c r="J99" s="160">
        <f>J134</f>
        <v>0</v>
      </c>
      <c r="K99" s="157"/>
      <c r="L99" s="161"/>
    </row>
    <row r="100" spans="1:31" s="2" customFormat="1" ht="21.75" customHeight="1">
      <c r="A100" s="35"/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5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spans="1:31" s="2" customFormat="1" ht="6.9" customHeight="1">
      <c r="A101" s="35"/>
      <c r="B101" s="59"/>
      <c r="C101" s="60"/>
      <c r="D101" s="60"/>
      <c r="E101" s="60"/>
      <c r="F101" s="60"/>
      <c r="G101" s="60"/>
      <c r="H101" s="60"/>
      <c r="I101" s="60"/>
      <c r="J101" s="60"/>
      <c r="K101" s="60"/>
      <c r="L101" s="5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5" spans="1:31" s="2" customFormat="1" ht="6.9" customHeight="1">
      <c r="A105" s="35"/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5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24.9" customHeight="1">
      <c r="A106" s="35"/>
      <c r="B106" s="36"/>
      <c r="C106" s="24" t="s">
        <v>127</v>
      </c>
      <c r="D106" s="37"/>
      <c r="E106" s="37"/>
      <c r="F106" s="37"/>
      <c r="G106" s="37"/>
      <c r="H106" s="37"/>
      <c r="I106" s="37"/>
      <c r="J106" s="37"/>
      <c r="K106" s="37"/>
      <c r="L106" s="5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31" s="2" customFormat="1" ht="6.9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5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12" customHeight="1">
      <c r="A108" s="35"/>
      <c r="B108" s="36"/>
      <c r="C108" s="30" t="s">
        <v>15</v>
      </c>
      <c r="D108" s="37"/>
      <c r="E108" s="37"/>
      <c r="F108" s="37"/>
      <c r="G108" s="37"/>
      <c r="H108" s="37"/>
      <c r="I108" s="37"/>
      <c r="J108" s="37"/>
      <c r="K108" s="37"/>
      <c r="L108" s="5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16.5" customHeight="1">
      <c r="A109" s="35"/>
      <c r="B109" s="36"/>
      <c r="C109" s="37"/>
      <c r="D109" s="37"/>
      <c r="E109" s="320" t="str">
        <f>E7</f>
        <v>Obnova areálu a kaštieľa Dolná Krupá</v>
      </c>
      <c r="F109" s="321"/>
      <c r="G109" s="321"/>
      <c r="H109" s="321"/>
      <c r="I109" s="37"/>
      <c r="J109" s="37"/>
      <c r="K109" s="37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12" customHeight="1">
      <c r="A110" s="35"/>
      <c r="B110" s="36"/>
      <c r="C110" s="30" t="s">
        <v>112</v>
      </c>
      <c r="D110" s="37"/>
      <c r="E110" s="37"/>
      <c r="F110" s="37"/>
      <c r="G110" s="37"/>
      <c r="H110" s="37"/>
      <c r="I110" s="37"/>
      <c r="J110" s="37"/>
      <c r="K110" s="37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30" customHeight="1">
      <c r="A111" s="35"/>
      <c r="B111" s="36"/>
      <c r="C111" s="37"/>
      <c r="D111" s="37"/>
      <c r="E111" s="303" t="str">
        <f>E9</f>
        <v>20180303 - Kaštieľ-Podlahy drev.a PVC podklad.vrsvy obsiah.v ker.podl. vr.demontáže</v>
      </c>
      <c r="F111" s="319"/>
      <c r="G111" s="319"/>
      <c r="H111" s="319"/>
      <c r="I111" s="37"/>
      <c r="J111" s="37"/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19</v>
      </c>
      <c r="D113" s="37"/>
      <c r="E113" s="37"/>
      <c r="F113" s="28" t="str">
        <f>F12</f>
        <v>Kaštieľ Dolná Krupá</v>
      </c>
      <c r="G113" s="37"/>
      <c r="H113" s="37"/>
      <c r="I113" s="30" t="s">
        <v>21</v>
      </c>
      <c r="J113" s="71" t="str">
        <f>IF(J12="","",J12)</f>
        <v>30. 1. 2023</v>
      </c>
      <c r="K113" s="37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6.9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5.15" customHeight="1">
      <c r="A115" s="35"/>
      <c r="B115" s="36"/>
      <c r="C115" s="30" t="s">
        <v>23</v>
      </c>
      <c r="D115" s="37"/>
      <c r="E115" s="37"/>
      <c r="F115" s="28" t="str">
        <f>E15</f>
        <v>SNM, Vajanského nábrežie 2, 810 06 Bratislava</v>
      </c>
      <c r="G115" s="37"/>
      <c r="H115" s="37"/>
      <c r="I115" s="30" t="s">
        <v>29</v>
      </c>
      <c r="J115" s="33" t="str">
        <f>E21</f>
        <v>Ing.Vladimír Kobliška</v>
      </c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5.15" customHeight="1">
      <c r="A116" s="35"/>
      <c r="B116" s="36"/>
      <c r="C116" s="30" t="s">
        <v>27</v>
      </c>
      <c r="D116" s="37"/>
      <c r="E116" s="37"/>
      <c r="F116" s="28" t="str">
        <f>IF(E18="","",E18)</f>
        <v>Vyplň údaj</v>
      </c>
      <c r="G116" s="37"/>
      <c r="H116" s="37"/>
      <c r="I116" s="30" t="s">
        <v>32</v>
      </c>
      <c r="J116" s="33" t="str">
        <f>E24</f>
        <v>Ing.Vladimír Kobliška</v>
      </c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10.3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11" customFormat="1" ht="29.25" customHeight="1">
      <c r="A118" s="168"/>
      <c r="B118" s="169"/>
      <c r="C118" s="170" t="s">
        <v>128</v>
      </c>
      <c r="D118" s="171" t="s">
        <v>59</v>
      </c>
      <c r="E118" s="171" t="s">
        <v>55</v>
      </c>
      <c r="F118" s="171" t="s">
        <v>56</v>
      </c>
      <c r="G118" s="171" t="s">
        <v>129</v>
      </c>
      <c r="H118" s="171" t="s">
        <v>130</v>
      </c>
      <c r="I118" s="171" t="s">
        <v>131</v>
      </c>
      <c r="J118" s="172" t="s">
        <v>116</v>
      </c>
      <c r="K118" s="173" t="s">
        <v>132</v>
      </c>
      <c r="L118" s="174"/>
      <c r="M118" s="80" t="s">
        <v>1</v>
      </c>
      <c r="N118" s="81" t="s">
        <v>38</v>
      </c>
      <c r="O118" s="81" t="s">
        <v>133</v>
      </c>
      <c r="P118" s="81" t="s">
        <v>134</v>
      </c>
      <c r="Q118" s="81" t="s">
        <v>135</v>
      </c>
      <c r="R118" s="81" t="s">
        <v>136</v>
      </c>
      <c r="S118" s="81" t="s">
        <v>137</v>
      </c>
      <c r="T118" s="82" t="s">
        <v>138</v>
      </c>
      <c r="U118" s="168"/>
      <c r="V118" s="168"/>
      <c r="W118" s="168"/>
      <c r="X118" s="168"/>
      <c r="Y118" s="168"/>
      <c r="Z118" s="168"/>
      <c r="AA118" s="168"/>
      <c r="AB118" s="168"/>
      <c r="AC118" s="168"/>
      <c r="AD118" s="168"/>
      <c r="AE118" s="168"/>
    </row>
    <row r="119" spans="1:65" s="2" customFormat="1" ht="22.8" customHeight="1">
      <c r="A119" s="35"/>
      <c r="B119" s="36"/>
      <c r="C119" s="87" t="s">
        <v>117</v>
      </c>
      <c r="D119" s="37"/>
      <c r="E119" s="37"/>
      <c r="F119" s="37"/>
      <c r="G119" s="37"/>
      <c r="H119" s="37"/>
      <c r="I119" s="37"/>
      <c r="J119" s="175">
        <f>BK119</f>
        <v>0</v>
      </c>
      <c r="K119" s="37"/>
      <c r="L119" s="40"/>
      <c r="M119" s="83"/>
      <c r="N119" s="176"/>
      <c r="O119" s="84"/>
      <c r="P119" s="177">
        <f>P120+P121+P134</f>
        <v>0</v>
      </c>
      <c r="Q119" s="84"/>
      <c r="R119" s="177">
        <f>R120+R121+R134</f>
        <v>0</v>
      </c>
      <c r="S119" s="84"/>
      <c r="T119" s="178">
        <f>T120+T121+T134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73</v>
      </c>
      <c r="AU119" s="18" t="s">
        <v>118</v>
      </c>
      <c r="BK119" s="179">
        <f>BK120+BK121+BK134</f>
        <v>0</v>
      </c>
    </row>
    <row r="120" spans="1:65" s="12" customFormat="1" ht="25.95" customHeight="1">
      <c r="B120" s="180"/>
      <c r="C120" s="181"/>
      <c r="D120" s="182" t="s">
        <v>73</v>
      </c>
      <c r="E120" s="183" t="s">
        <v>223</v>
      </c>
      <c r="F120" s="183" t="s">
        <v>224</v>
      </c>
      <c r="G120" s="181"/>
      <c r="H120" s="181"/>
      <c r="I120" s="184"/>
      <c r="J120" s="185">
        <f>BK120</f>
        <v>0</v>
      </c>
      <c r="K120" s="181"/>
      <c r="L120" s="186"/>
      <c r="M120" s="187"/>
      <c r="N120" s="188"/>
      <c r="O120" s="188"/>
      <c r="P120" s="189">
        <v>0</v>
      </c>
      <c r="Q120" s="188"/>
      <c r="R120" s="189">
        <v>0</v>
      </c>
      <c r="S120" s="188"/>
      <c r="T120" s="190">
        <v>0</v>
      </c>
      <c r="AR120" s="191" t="s">
        <v>142</v>
      </c>
      <c r="AT120" s="192" t="s">
        <v>73</v>
      </c>
      <c r="AU120" s="192" t="s">
        <v>74</v>
      </c>
      <c r="AY120" s="191" t="s">
        <v>141</v>
      </c>
      <c r="BK120" s="193">
        <v>0</v>
      </c>
    </row>
    <row r="121" spans="1:65" s="12" customFormat="1" ht="25.95" customHeight="1">
      <c r="B121" s="180"/>
      <c r="C121" s="181"/>
      <c r="D121" s="182" t="s">
        <v>73</v>
      </c>
      <c r="E121" s="183" t="s">
        <v>268</v>
      </c>
      <c r="F121" s="183" t="s">
        <v>269</v>
      </c>
      <c r="G121" s="181"/>
      <c r="H121" s="181"/>
      <c r="I121" s="184"/>
      <c r="J121" s="185">
        <f>BK121</f>
        <v>0</v>
      </c>
      <c r="K121" s="181"/>
      <c r="L121" s="186"/>
      <c r="M121" s="187"/>
      <c r="N121" s="188"/>
      <c r="O121" s="188"/>
      <c r="P121" s="189">
        <f>SUM(P122:P133)</f>
        <v>0</v>
      </c>
      <c r="Q121" s="188"/>
      <c r="R121" s="189">
        <f>SUM(R122:R133)</f>
        <v>0</v>
      </c>
      <c r="S121" s="188"/>
      <c r="T121" s="190">
        <f>SUM(T122:T133)</f>
        <v>0</v>
      </c>
      <c r="AR121" s="191" t="s">
        <v>142</v>
      </c>
      <c r="AT121" s="192" t="s">
        <v>73</v>
      </c>
      <c r="AU121" s="192" t="s">
        <v>74</v>
      </c>
      <c r="AY121" s="191" t="s">
        <v>141</v>
      </c>
      <c r="BK121" s="193">
        <f>SUM(BK122:BK133)</f>
        <v>0</v>
      </c>
    </row>
    <row r="122" spans="1:65" s="2" customFormat="1" ht="24.15" customHeight="1">
      <c r="A122" s="35"/>
      <c r="B122" s="36"/>
      <c r="C122" s="196" t="s">
        <v>82</v>
      </c>
      <c r="D122" s="196" t="s">
        <v>144</v>
      </c>
      <c r="E122" s="197" t="s">
        <v>270</v>
      </c>
      <c r="F122" s="198" t="s">
        <v>271</v>
      </c>
      <c r="G122" s="199" t="s">
        <v>154</v>
      </c>
      <c r="H122" s="200">
        <v>367.48</v>
      </c>
      <c r="I122" s="201"/>
      <c r="J122" s="202">
        <f>ROUND(I122*H122,2)</f>
        <v>0</v>
      </c>
      <c r="K122" s="203"/>
      <c r="L122" s="40"/>
      <c r="M122" s="204" t="s">
        <v>1</v>
      </c>
      <c r="N122" s="205" t="s">
        <v>40</v>
      </c>
      <c r="O122" s="76"/>
      <c r="P122" s="206">
        <f>O122*H122</f>
        <v>0</v>
      </c>
      <c r="Q122" s="206">
        <v>0</v>
      </c>
      <c r="R122" s="206">
        <f>Q122*H122</f>
        <v>0</v>
      </c>
      <c r="S122" s="206">
        <v>0</v>
      </c>
      <c r="T122" s="207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08" t="s">
        <v>230</v>
      </c>
      <c r="AT122" s="208" t="s">
        <v>144</v>
      </c>
      <c r="AU122" s="208" t="s">
        <v>82</v>
      </c>
      <c r="AY122" s="18" t="s">
        <v>141</v>
      </c>
      <c r="BE122" s="209">
        <f>IF(N122="základná",J122,0)</f>
        <v>0</v>
      </c>
      <c r="BF122" s="209">
        <f>IF(N122="znížená",J122,0)</f>
        <v>0</v>
      </c>
      <c r="BG122" s="209">
        <f>IF(N122="zákl. prenesená",J122,0)</f>
        <v>0</v>
      </c>
      <c r="BH122" s="209">
        <f>IF(N122="zníž. prenesená",J122,0)</f>
        <v>0</v>
      </c>
      <c r="BI122" s="209">
        <f>IF(N122="nulová",J122,0)</f>
        <v>0</v>
      </c>
      <c r="BJ122" s="18" t="s">
        <v>142</v>
      </c>
      <c r="BK122" s="209">
        <f>ROUND(I122*H122,2)</f>
        <v>0</v>
      </c>
      <c r="BL122" s="18" t="s">
        <v>230</v>
      </c>
      <c r="BM122" s="208" t="s">
        <v>272</v>
      </c>
    </row>
    <row r="123" spans="1:65" s="13" customFormat="1">
      <c r="B123" s="210"/>
      <c r="C123" s="211"/>
      <c r="D123" s="212" t="s">
        <v>156</v>
      </c>
      <c r="E123" s="213" t="s">
        <v>1</v>
      </c>
      <c r="F123" s="214" t="s">
        <v>273</v>
      </c>
      <c r="G123" s="211"/>
      <c r="H123" s="213" t="s">
        <v>1</v>
      </c>
      <c r="I123" s="215"/>
      <c r="J123" s="211"/>
      <c r="K123" s="211"/>
      <c r="L123" s="216"/>
      <c r="M123" s="217"/>
      <c r="N123" s="218"/>
      <c r="O123" s="218"/>
      <c r="P123" s="218"/>
      <c r="Q123" s="218"/>
      <c r="R123" s="218"/>
      <c r="S123" s="218"/>
      <c r="T123" s="219"/>
      <c r="AT123" s="220" t="s">
        <v>156</v>
      </c>
      <c r="AU123" s="220" t="s">
        <v>82</v>
      </c>
      <c r="AV123" s="13" t="s">
        <v>82</v>
      </c>
      <c r="AW123" s="13" t="s">
        <v>31</v>
      </c>
      <c r="AX123" s="13" t="s">
        <v>74</v>
      </c>
      <c r="AY123" s="220" t="s">
        <v>141</v>
      </c>
    </row>
    <row r="124" spans="1:65" s="13" customFormat="1">
      <c r="B124" s="210"/>
      <c r="C124" s="211"/>
      <c r="D124" s="212" t="s">
        <v>156</v>
      </c>
      <c r="E124" s="213" t="s">
        <v>1</v>
      </c>
      <c r="F124" s="214" t="s">
        <v>274</v>
      </c>
      <c r="G124" s="211"/>
      <c r="H124" s="213" t="s">
        <v>1</v>
      </c>
      <c r="I124" s="215"/>
      <c r="J124" s="211"/>
      <c r="K124" s="211"/>
      <c r="L124" s="216"/>
      <c r="M124" s="217"/>
      <c r="N124" s="218"/>
      <c r="O124" s="218"/>
      <c r="P124" s="218"/>
      <c r="Q124" s="218"/>
      <c r="R124" s="218"/>
      <c r="S124" s="218"/>
      <c r="T124" s="219"/>
      <c r="AT124" s="220" t="s">
        <v>156</v>
      </c>
      <c r="AU124" s="220" t="s">
        <v>82</v>
      </c>
      <c r="AV124" s="13" t="s">
        <v>82</v>
      </c>
      <c r="AW124" s="13" t="s">
        <v>31</v>
      </c>
      <c r="AX124" s="13" t="s">
        <v>74</v>
      </c>
      <c r="AY124" s="220" t="s">
        <v>141</v>
      </c>
    </row>
    <row r="125" spans="1:65" s="13" customFormat="1" ht="20.399999999999999">
      <c r="B125" s="210"/>
      <c r="C125" s="211"/>
      <c r="D125" s="212" t="s">
        <v>156</v>
      </c>
      <c r="E125" s="213" t="s">
        <v>1</v>
      </c>
      <c r="F125" s="214" t="s">
        <v>275</v>
      </c>
      <c r="G125" s="211"/>
      <c r="H125" s="213" t="s">
        <v>1</v>
      </c>
      <c r="I125" s="215"/>
      <c r="J125" s="211"/>
      <c r="K125" s="211"/>
      <c r="L125" s="216"/>
      <c r="M125" s="217"/>
      <c r="N125" s="218"/>
      <c r="O125" s="218"/>
      <c r="P125" s="218"/>
      <c r="Q125" s="218"/>
      <c r="R125" s="218"/>
      <c r="S125" s="218"/>
      <c r="T125" s="219"/>
      <c r="AT125" s="220" t="s">
        <v>156</v>
      </c>
      <c r="AU125" s="220" t="s">
        <v>82</v>
      </c>
      <c r="AV125" s="13" t="s">
        <v>82</v>
      </c>
      <c r="AW125" s="13" t="s">
        <v>31</v>
      </c>
      <c r="AX125" s="13" t="s">
        <v>74</v>
      </c>
      <c r="AY125" s="220" t="s">
        <v>141</v>
      </c>
    </row>
    <row r="126" spans="1:65" s="13" customFormat="1">
      <c r="B126" s="210"/>
      <c r="C126" s="211"/>
      <c r="D126" s="212" t="s">
        <v>156</v>
      </c>
      <c r="E126" s="213" t="s">
        <v>1</v>
      </c>
      <c r="F126" s="214" t="s">
        <v>276</v>
      </c>
      <c r="G126" s="211"/>
      <c r="H126" s="213" t="s">
        <v>1</v>
      </c>
      <c r="I126" s="215"/>
      <c r="J126" s="211"/>
      <c r="K126" s="211"/>
      <c r="L126" s="216"/>
      <c r="M126" s="217"/>
      <c r="N126" s="218"/>
      <c r="O126" s="218"/>
      <c r="P126" s="218"/>
      <c r="Q126" s="218"/>
      <c r="R126" s="218"/>
      <c r="S126" s="218"/>
      <c r="T126" s="219"/>
      <c r="AT126" s="220" t="s">
        <v>156</v>
      </c>
      <c r="AU126" s="220" t="s">
        <v>82</v>
      </c>
      <c r="AV126" s="13" t="s">
        <v>82</v>
      </c>
      <c r="AW126" s="13" t="s">
        <v>31</v>
      </c>
      <c r="AX126" s="13" t="s">
        <v>74</v>
      </c>
      <c r="AY126" s="220" t="s">
        <v>141</v>
      </c>
    </row>
    <row r="127" spans="1:65" s="13" customFormat="1">
      <c r="B127" s="210"/>
      <c r="C127" s="211"/>
      <c r="D127" s="212" t="s">
        <v>156</v>
      </c>
      <c r="E127" s="213" t="s">
        <v>1</v>
      </c>
      <c r="F127" s="214" t="s">
        <v>277</v>
      </c>
      <c r="G127" s="211"/>
      <c r="H127" s="213" t="s">
        <v>1</v>
      </c>
      <c r="I127" s="215"/>
      <c r="J127" s="211"/>
      <c r="K127" s="211"/>
      <c r="L127" s="216"/>
      <c r="M127" s="217"/>
      <c r="N127" s="218"/>
      <c r="O127" s="218"/>
      <c r="P127" s="218"/>
      <c r="Q127" s="218"/>
      <c r="R127" s="218"/>
      <c r="S127" s="218"/>
      <c r="T127" s="219"/>
      <c r="AT127" s="220" t="s">
        <v>156</v>
      </c>
      <c r="AU127" s="220" t="s">
        <v>82</v>
      </c>
      <c r="AV127" s="13" t="s">
        <v>82</v>
      </c>
      <c r="AW127" s="13" t="s">
        <v>31</v>
      </c>
      <c r="AX127" s="13" t="s">
        <v>74</v>
      </c>
      <c r="AY127" s="220" t="s">
        <v>141</v>
      </c>
    </row>
    <row r="128" spans="1:65" s="14" customFormat="1">
      <c r="B128" s="221"/>
      <c r="C128" s="222"/>
      <c r="D128" s="212" t="s">
        <v>156</v>
      </c>
      <c r="E128" s="223" t="s">
        <v>1</v>
      </c>
      <c r="F128" s="224" t="s">
        <v>278</v>
      </c>
      <c r="G128" s="222"/>
      <c r="H128" s="225">
        <v>77.150000000000006</v>
      </c>
      <c r="I128" s="226"/>
      <c r="J128" s="222"/>
      <c r="K128" s="222"/>
      <c r="L128" s="227"/>
      <c r="M128" s="228"/>
      <c r="N128" s="229"/>
      <c r="O128" s="229"/>
      <c r="P128" s="229"/>
      <c r="Q128" s="229"/>
      <c r="R128" s="229"/>
      <c r="S128" s="229"/>
      <c r="T128" s="230"/>
      <c r="AT128" s="231" t="s">
        <v>156</v>
      </c>
      <c r="AU128" s="231" t="s">
        <v>82</v>
      </c>
      <c r="AV128" s="14" t="s">
        <v>142</v>
      </c>
      <c r="AW128" s="14" t="s">
        <v>31</v>
      </c>
      <c r="AX128" s="14" t="s">
        <v>74</v>
      </c>
      <c r="AY128" s="231" t="s">
        <v>141</v>
      </c>
    </row>
    <row r="129" spans="1:65" s="14" customFormat="1">
      <c r="B129" s="221"/>
      <c r="C129" s="222"/>
      <c r="D129" s="212" t="s">
        <v>156</v>
      </c>
      <c r="E129" s="223" t="s">
        <v>1</v>
      </c>
      <c r="F129" s="224" t="s">
        <v>279</v>
      </c>
      <c r="G129" s="222"/>
      <c r="H129" s="225">
        <v>68.849999999999994</v>
      </c>
      <c r="I129" s="226"/>
      <c r="J129" s="222"/>
      <c r="K129" s="222"/>
      <c r="L129" s="227"/>
      <c r="M129" s="228"/>
      <c r="N129" s="229"/>
      <c r="O129" s="229"/>
      <c r="P129" s="229"/>
      <c r="Q129" s="229"/>
      <c r="R129" s="229"/>
      <c r="S129" s="229"/>
      <c r="T129" s="230"/>
      <c r="AT129" s="231" t="s">
        <v>156</v>
      </c>
      <c r="AU129" s="231" t="s">
        <v>82</v>
      </c>
      <c r="AV129" s="14" t="s">
        <v>142</v>
      </c>
      <c r="AW129" s="14" t="s">
        <v>31</v>
      </c>
      <c r="AX129" s="14" t="s">
        <v>74</v>
      </c>
      <c r="AY129" s="231" t="s">
        <v>141</v>
      </c>
    </row>
    <row r="130" spans="1:65" s="14" customFormat="1">
      <c r="B130" s="221"/>
      <c r="C130" s="222"/>
      <c r="D130" s="212" t="s">
        <v>156</v>
      </c>
      <c r="E130" s="223" t="s">
        <v>1</v>
      </c>
      <c r="F130" s="224" t="s">
        <v>280</v>
      </c>
      <c r="G130" s="222"/>
      <c r="H130" s="225">
        <v>106.15</v>
      </c>
      <c r="I130" s="226"/>
      <c r="J130" s="222"/>
      <c r="K130" s="222"/>
      <c r="L130" s="227"/>
      <c r="M130" s="228"/>
      <c r="N130" s="229"/>
      <c r="O130" s="229"/>
      <c r="P130" s="229"/>
      <c r="Q130" s="229"/>
      <c r="R130" s="229"/>
      <c r="S130" s="229"/>
      <c r="T130" s="230"/>
      <c r="AT130" s="231" t="s">
        <v>156</v>
      </c>
      <c r="AU130" s="231" t="s">
        <v>82</v>
      </c>
      <c r="AV130" s="14" t="s">
        <v>142</v>
      </c>
      <c r="AW130" s="14" t="s">
        <v>31</v>
      </c>
      <c r="AX130" s="14" t="s">
        <v>74</v>
      </c>
      <c r="AY130" s="231" t="s">
        <v>141</v>
      </c>
    </row>
    <row r="131" spans="1:65" s="14" customFormat="1">
      <c r="B131" s="221"/>
      <c r="C131" s="222"/>
      <c r="D131" s="212" t="s">
        <v>156</v>
      </c>
      <c r="E131" s="223" t="s">
        <v>1</v>
      </c>
      <c r="F131" s="224" t="s">
        <v>281</v>
      </c>
      <c r="G131" s="222"/>
      <c r="H131" s="225">
        <v>98.29</v>
      </c>
      <c r="I131" s="226"/>
      <c r="J131" s="222"/>
      <c r="K131" s="222"/>
      <c r="L131" s="227"/>
      <c r="M131" s="228"/>
      <c r="N131" s="229"/>
      <c r="O131" s="229"/>
      <c r="P131" s="229"/>
      <c r="Q131" s="229"/>
      <c r="R131" s="229"/>
      <c r="S131" s="229"/>
      <c r="T131" s="230"/>
      <c r="AT131" s="231" t="s">
        <v>156</v>
      </c>
      <c r="AU131" s="231" t="s">
        <v>82</v>
      </c>
      <c r="AV131" s="14" t="s">
        <v>142</v>
      </c>
      <c r="AW131" s="14" t="s">
        <v>31</v>
      </c>
      <c r="AX131" s="14" t="s">
        <v>74</v>
      </c>
      <c r="AY131" s="231" t="s">
        <v>141</v>
      </c>
    </row>
    <row r="132" spans="1:65" s="14" customFormat="1">
      <c r="B132" s="221"/>
      <c r="C132" s="222"/>
      <c r="D132" s="212" t="s">
        <v>156</v>
      </c>
      <c r="E132" s="223" t="s">
        <v>1</v>
      </c>
      <c r="F132" s="224" t="s">
        <v>282</v>
      </c>
      <c r="G132" s="222"/>
      <c r="H132" s="225">
        <v>17.04</v>
      </c>
      <c r="I132" s="226"/>
      <c r="J132" s="222"/>
      <c r="K132" s="222"/>
      <c r="L132" s="227"/>
      <c r="M132" s="228"/>
      <c r="N132" s="229"/>
      <c r="O132" s="229"/>
      <c r="P132" s="229"/>
      <c r="Q132" s="229"/>
      <c r="R132" s="229"/>
      <c r="S132" s="229"/>
      <c r="T132" s="230"/>
      <c r="AT132" s="231" t="s">
        <v>156</v>
      </c>
      <c r="AU132" s="231" t="s">
        <v>82</v>
      </c>
      <c r="AV132" s="14" t="s">
        <v>142</v>
      </c>
      <c r="AW132" s="14" t="s">
        <v>31</v>
      </c>
      <c r="AX132" s="14" t="s">
        <v>74</v>
      </c>
      <c r="AY132" s="231" t="s">
        <v>141</v>
      </c>
    </row>
    <row r="133" spans="1:65" s="15" customFormat="1">
      <c r="B133" s="232"/>
      <c r="C133" s="233"/>
      <c r="D133" s="212" t="s">
        <v>156</v>
      </c>
      <c r="E133" s="234" t="s">
        <v>1</v>
      </c>
      <c r="F133" s="235" t="s">
        <v>177</v>
      </c>
      <c r="G133" s="233"/>
      <c r="H133" s="236">
        <v>367.48</v>
      </c>
      <c r="I133" s="237"/>
      <c r="J133" s="233"/>
      <c r="K133" s="233"/>
      <c r="L133" s="238"/>
      <c r="M133" s="239"/>
      <c r="N133" s="240"/>
      <c r="O133" s="240"/>
      <c r="P133" s="240"/>
      <c r="Q133" s="240"/>
      <c r="R133" s="240"/>
      <c r="S133" s="240"/>
      <c r="T133" s="241"/>
      <c r="AT133" s="242" t="s">
        <v>156</v>
      </c>
      <c r="AU133" s="242" t="s">
        <v>82</v>
      </c>
      <c r="AV133" s="15" t="s">
        <v>148</v>
      </c>
      <c r="AW133" s="15" t="s">
        <v>31</v>
      </c>
      <c r="AX133" s="15" t="s">
        <v>82</v>
      </c>
      <c r="AY133" s="242" t="s">
        <v>141</v>
      </c>
    </row>
    <row r="134" spans="1:65" s="12" customFormat="1" ht="25.95" customHeight="1">
      <c r="B134" s="180"/>
      <c r="C134" s="181"/>
      <c r="D134" s="182" t="s">
        <v>73</v>
      </c>
      <c r="E134" s="183" t="s">
        <v>283</v>
      </c>
      <c r="F134" s="183" t="s">
        <v>284</v>
      </c>
      <c r="G134" s="181"/>
      <c r="H134" s="181"/>
      <c r="I134" s="184"/>
      <c r="J134" s="185">
        <f>BK134</f>
        <v>0</v>
      </c>
      <c r="K134" s="181"/>
      <c r="L134" s="186"/>
      <c r="M134" s="187"/>
      <c r="N134" s="188"/>
      <c r="O134" s="188"/>
      <c r="P134" s="189">
        <f>SUM(P135:P152)</f>
        <v>0</v>
      </c>
      <c r="Q134" s="188"/>
      <c r="R134" s="189">
        <f>SUM(R135:R152)</f>
        <v>0</v>
      </c>
      <c r="S134" s="188"/>
      <c r="T134" s="190">
        <f>SUM(T135:T152)</f>
        <v>0</v>
      </c>
      <c r="AR134" s="191" t="s">
        <v>142</v>
      </c>
      <c r="AT134" s="192" t="s">
        <v>73</v>
      </c>
      <c r="AU134" s="192" t="s">
        <v>74</v>
      </c>
      <c r="AY134" s="191" t="s">
        <v>141</v>
      </c>
      <c r="BK134" s="193">
        <f>SUM(BK135:BK152)</f>
        <v>0</v>
      </c>
    </row>
    <row r="135" spans="1:65" s="2" customFormat="1" ht="16.5" customHeight="1">
      <c r="A135" s="35"/>
      <c r="B135" s="36"/>
      <c r="C135" s="196" t="s">
        <v>142</v>
      </c>
      <c r="D135" s="196" t="s">
        <v>144</v>
      </c>
      <c r="E135" s="197" t="s">
        <v>285</v>
      </c>
      <c r="F135" s="198" t="s">
        <v>286</v>
      </c>
      <c r="G135" s="199" t="s">
        <v>213</v>
      </c>
      <c r="H135" s="200">
        <v>53.6</v>
      </c>
      <c r="I135" s="201"/>
      <c r="J135" s="202">
        <f>ROUND(I135*H135,2)</f>
        <v>0</v>
      </c>
      <c r="K135" s="203"/>
      <c r="L135" s="40"/>
      <c r="M135" s="204" t="s">
        <v>1</v>
      </c>
      <c r="N135" s="205" t="s">
        <v>40</v>
      </c>
      <c r="O135" s="76"/>
      <c r="P135" s="206">
        <f>O135*H135</f>
        <v>0</v>
      </c>
      <c r="Q135" s="206">
        <v>0</v>
      </c>
      <c r="R135" s="206">
        <f>Q135*H135</f>
        <v>0</v>
      </c>
      <c r="S135" s="206">
        <v>0</v>
      </c>
      <c r="T135" s="20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8" t="s">
        <v>230</v>
      </c>
      <c r="AT135" s="208" t="s">
        <v>144</v>
      </c>
      <c r="AU135" s="208" t="s">
        <v>82</v>
      </c>
      <c r="AY135" s="18" t="s">
        <v>141</v>
      </c>
      <c r="BE135" s="209">
        <f>IF(N135="základná",J135,0)</f>
        <v>0</v>
      </c>
      <c r="BF135" s="209">
        <f>IF(N135="znížená",J135,0)</f>
        <v>0</v>
      </c>
      <c r="BG135" s="209">
        <f>IF(N135="zákl. prenesená",J135,0)</f>
        <v>0</v>
      </c>
      <c r="BH135" s="209">
        <f>IF(N135="zníž. prenesená",J135,0)</f>
        <v>0</v>
      </c>
      <c r="BI135" s="209">
        <f>IF(N135="nulová",J135,0)</f>
        <v>0</v>
      </c>
      <c r="BJ135" s="18" t="s">
        <v>142</v>
      </c>
      <c r="BK135" s="209">
        <f>ROUND(I135*H135,2)</f>
        <v>0</v>
      </c>
      <c r="BL135" s="18" t="s">
        <v>230</v>
      </c>
      <c r="BM135" s="208" t="s">
        <v>287</v>
      </c>
    </row>
    <row r="136" spans="1:65" s="13" customFormat="1">
      <c r="B136" s="210"/>
      <c r="C136" s="211"/>
      <c r="D136" s="212" t="s">
        <v>156</v>
      </c>
      <c r="E136" s="213" t="s">
        <v>1</v>
      </c>
      <c r="F136" s="214" t="s">
        <v>288</v>
      </c>
      <c r="G136" s="211"/>
      <c r="H136" s="213" t="s">
        <v>1</v>
      </c>
      <c r="I136" s="215"/>
      <c r="J136" s="211"/>
      <c r="K136" s="211"/>
      <c r="L136" s="216"/>
      <c r="M136" s="217"/>
      <c r="N136" s="218"/>
      <c r="O136" s="218"/>
      <c r="P136" s="218"/>
      <c r="Q136" s="218"/>
      <c r="R136" s="218"/>
      <c r="S136" s="218"/>
      <c r="T136" s="219"/>
      <c r="AT136" s="220" t="s">
        <v>156</v>
      </c>
      <c r="AU136" s="220" t="s">
        <v>82</v>
      </c>
      <c r="AV136" s="13" t="s">
        <v>82</v>
      </c>
      <c r="AW136" s="13" t="s">
        <v>31</v>
      </c>
      <c r="AX136" s="13" t="s">
        <v>74</v>
      </c>
      <c r="AY136" s="220" t="s">
        <v>141</v>
      </c>
    </row>
    <row r="137" spans="1:65" s="14" customFormat="1">
      <c r="B137" s="221"/>
      <c r="C137" s="222"/>
      <c r="D137" s="212" t="s">
        <v>156</v>
      </c>
      <c r="E137" s="223" t="s">
        <v>1</v>
      </c>
      <c r="F137" s="224" t="s">
        <v>289</v>
      </c>
      <c r="G137" s="222"/>
      <c r="H137" s="225">
        <v>53.6</v>
      </c>
      <c r="I137" s="226"/>
      <c r="J137" s="222"/>
      <c r="K137" s="222"/>
      <c r="L137" s="227"/>
      <c r="M137" s="228"/>
      <c r="N137" s="229"/>
      <c r="O137" s="229"/>
      <c r="P137" s="229"/>
      <c r="Q137" s="229"/>
      <c r="R137" s="229"/>
      <c r="S137" s="229"/>
      <c r="T137" s="230"/>
      <c r="AT137" s="231" t="s">
        <v>156</v>
      </c>
      <c r="AU137" s="231" t="s">
        <v>82</v>
      </c>
      <c r="AV137" s="14" t="s">
        <v>142</v>
      </c>
      <c r="AW137" s="14" t="s">
        <v>31</v>
      </c>
      <c r="AX137" s="14" t="s">
        <v>74</v>
      </c>
      <c r="AY137" s="231" t="s">
        <v>141</v>
      </c>
    </row>
    <row r="138" spans="1:65" s="15" customFormat="1">
      <c r="B138" s="232"/>
      <c r="C138" s="233"/>
      <c r="D138" s="212" t="s">
        <v>156</v>
      </c>
      <c r="E138" s="234" t="s">
        <v>1</v>
      </c>
      <c r="F138" s="235" t="s">
        <v>177</v>
      </c>
      <c r="G138" s="233"/>
      <c r="H138" s="236">
        <v>53.6</v>
      </c>
      <c r="I138" s="237"/>
      <c r="J138" s="233"/>
      <c r="K138" s="233"/>
      <c r="L138" s="238"/>
      <c r="M138" s="239"/>
      <c r="N138" s="240"/>
      <c r="O138" s="240"/>
      <c r="P138" s="240"/>
      <c r="Q138" s="240"/>
      <c r="R138" s="240"/>
      <c r="S138" s="240"/>
      <c r="T138" s="241"/>
      <c r="AT138" s="242" t="s">
        <v>156</v>
      </c>
      <c r="AU138" s="242" t="s">
        <v>82</v>
      </c>
      <c r="AV138" s="15" t="s">
        <v>148</v>
      </c>
      <c r="AW138" s="15" t="s">
        <v>31</v>
      </c>
      <c r="AX138" s="15" t="s">
        <v>82</v>
      </c>
      <c r="AY138" s="242" t="s">
        <v>141</v>
      </c>
    </row>
    <row r="139" spans="1:65" s="2" customFormat="1" ht="16.5" customHeight="1">
      <c r="A139" s="35"/>
      <c r="B139" s="36"/>
      <c r="C139" s="248" t="s">
        <v>178</v>
      </c>
      <c r="D139" s="248" t="s">
        <v>290</v>
      </c>
      <c r="E139" s="249" t="s">
        <v>291</v>
      </c>
      <c r="F139" s="250" t="s">
        <v>292</v>
      </c>
      <c r="G139" s="251" t="s">
        <v>213</v>
      </c>
      <c r="H139" s="252">
        <v>55.207999999999998</v>
      </c>
      <c r="I139" s="253"/>
      <c r="J139" s="254">
        <f>ROUND(I139*H139,2)</f>
        <v>0</v>
      </c>
      <c r="K139" s="255"/>
      <c r="L139" s="256"/>
      <c r="M139" s="257" t="s">
        <v>1</v>
      </c>
      <c r="N139" s="258" t="s">
        <v>40</v>
      </c>
      <c r="O139" s="76"/>
      <c r="P139" s="206">
        <f>O139*H139</f>
        <v>0</v>
      </c>
      <c r="Q139" s="206">
        <v>0</v>
      </c>
      <c r="R139" s="206">
        <f>Q139*H139</f>
        <v>0</v>
      </c>
      <c r="S139" s="206">
        <v>0</v>
      </c>
      <c r="T139" s="20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8" t="s">
        <v>293</v>
      </c>
      <c r="AT139" s="208" t="s">
        <v>290</v>
      </c>
      <c r="AU139" s="208" t="s">
        <v>82</v>
      </c>
      <c r="AY139" s="18" t="s">
        <v>141</v>
      </c>
      <c r="BE139" s="209">
        <f>IF(N139="základná",J139,0)</f>
        <v>0</v>
      </c>
      <c r="BF139" s="209">
        <f>IF(N139="znížená",J139,0)</f>
        <v>0</v>
      </c>
      <c r="BG139" s="209">
        <f>IF(N139="zákl. prenesená",J139,0)</f>
        <v>0</v>
      </c>
      <c r="BH139" s="209">
        <f>IF(N139="zníž. prenesená",J139,0)</f>
        <v>0</v>
      </c>
      <c r="BI139" s="209">
        <f>IF(N139="nulová",J139,0)</f>
        <v>0</v>
      </c>
      <c r="BJ139" s="18" t="s">
        <v>142</v>
      </c>
      <c r="BK139" s="209">
        <f>ROUND(I139*H139,2)</f>
        <v>0</v>
      </c>
      <c r="BL139" s="18" t="s">
        <v>230</v>
      </c>
      <c r="BM139" s="208" t="s">
        <v>294</v>
      </c>
    </row>
    <row r="140" spans="1:65" s="14" customFormat="1">
      <c r="B140" s="221"/>
      <c r="C140" s="222"/>
      <c r="D140" s="212" t="s">
        <v>156</v>
      </c>
      <c r="E140" s="223" t="s">
        <v>1</v>
      </c>
      <c r="F140" s="224" t="s">
        <v>295</v>
      </c>
      <c r="G140" s="222"/>
      <c r="H140" s="225">
        <v>55.207999999999998</v>
      </c>
      <c r="I140" s="226"/>
      <c r="J140" s="222"/>
      <c r="K140" s="222"/>
      <c r="L140" s="227"/>
      <c r="M140" s="228"/>
      <c r="N140" s="229"/>
      <c r="O140" s="229"/>
      <c r="P140" s="229"/>
      <c r="Q140" s="229"/>
      <c r="R140" s="229"/>
      <c r="S140" s="229"/>
      <c r="T140" s="230"/>
      <c r="AT140" s="231" t="s">
        <v>156</v>
      </c>
      <c r="AU140" s="231" t="s">
        <v>82</v>
      </c>
      <c r="AV140" s="14" t="s">
        <v>142</v>
      </c>
      <c r="AW140" s="14" t="s">
        <v>31</v>
      </c>
      <c r="AX140" s="14" t="s">
        <v>74</v>
      </c>
      <c r="AY140" s="231" t="s">
        <v>141</v>
      </c>
    </row>
    <row r="141" spans="1:65" s="15" customFormat="1">
      <c r="B141" s="232"/>
      <c r="C141" s="233"/>
      <c r="D141" s="212" t="s">
        <v>156</v>
      </c>
      <c r="E141" s="234" t="s">
        <v>1</v>
      </c>
      <c r="F141" s="235" t="s">
        <v>177</v>
      </c>
      <c r="G141" s="233"/>
      <c r="H141" s="236">
        <v>55.207999999999998</v>
      </c>
      <c r="I141" s="237"/>
      <c r="J141" s="233"/>
      <c r="K141" s="233"/>
      <c r="L141" s="238"/>
      <c r="M141" s="239"/>
      <c r="N141" s="240"/>
      <c r="O141" s="240"/>
      <c r="P141" s="240"/>
      <c r="Q141" s="240"/>
      <c r="R141" s="240"/>
      <c r="S141" s="240"/>
      <c r="T141" s="241"/>
      <c r="AT141" s="242" t="s">
        <v>156</v>
      </c>
      <c r="AU141" s="242" t="s">
        <v>82</v>
      </c>
      <c r="AV141" s="15" t="s">
        <v>148</v>
      </c>
      <c r="AW141" s="15" t="s">
        <v>31</v>
      </c>
      <c r="AX141" s="15" t="s">
        <v>82</v>
      </c>
      <c r="AY141" s="242" t="s">
        <v>141</v>
      </c>
    </row>
    <row r="142" spans="1:65" s="2" customFormat="1" ht="24.15" customHeight="1">
      <c r="A142" s="35"/>
      <c r="B142" s="36"/>
      <c r="C142" s="196" t="s">
        <v>148</v>
      </c>
      <c r="D142" s="196" t="s">
        <v>144</v>
      </c>
      <c r="E142" s="197" t="s">
        <v>296</v>
      </c>
      <c r="F142" s="198" t="s">
        <v>297</v>
      </c>
      <c r="G142" s="199" t="s">
        <v>154</v>
      </c>
      <c r="H142" s="200">
        <v>80.25</v>
      </c>
      <c r="I142" s="201"/>
      <c r="J142" s="202">
        <f>ROUND(I142*H142,2)</f>
        <v>0</v>
      </c>
      <c r="K142" s="203"/>
      <c r="L142" s="40"/>
      <c r="M142" s="204" t="s">
        <v>1</v>
      </c>
      <c r="N142" s="205" t="s">
        <v>40</v>
      </c>
      <c r="O142" s="76"/>
      <c r="P142" s="206">
        <f>O142*H142</f>
        <v>0</v>
      </c>
      <c r="Q142" s="206">
        <v>0</v>
      </c>
      <c r="R142" s="206">
        <f>Q142*H142</f>
        <v>0</v>
      </c>
      <c r="S142" s="206">
        <v>0</v>
      </c>
      <c r="T142" s="20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8" t="s">
        <v>230</v>
      </c>
      <c r="AT142" s="208" t="s">
        <v>144</v>
      </c>
      <c r="AU142" s="208" t="s">
        <v>82</v>
      </c>
      <c r="AY142" s="18" t="s">
        <v>141</v>
      </c>
      <c r="BE142" s="209">
        <f>IF(N142="základná",J142,0)</f>
        <v>0</v>
      </c>
      <c r="BF142" s="209">
        <f>IF(N142="znížená",J142,0)</f>
        <v>0</v>
      </c>
      <c r="BG142" s="209">
        <f>IF(N142="zákl. prenesená",J142,0)</f>
        <v>0</v>
      </c>
      <c r="BH142" s="209">
        <f>IF(N142="zníž. prenesená",J142,0)</f>
        <v>0</v>
      </c>
      <c r="BI142" s="209">
        <f>IF(N142="nulová",J142,0)</f>
        <v>0</v>
      </c>
      <c r="BJ142" s="18" t="s">
        <v>142</v>
      </c>
      <c r="BK142" s="209">
        <f>ROUND(I142*H142,2)</f>
        <v>0</v>
      </c>
      <c r="BL142" s="18" t="s">
        <v>230</v>
      </c>
      <c r="BM142" s="208" t="s">
        <v>298</v>
      </c>
    </row>
    <row r="143" spans="1:65" s="13" customFormat="1">
      <c r="B143" s="210"/>
      <c r="C143" s="211"/>
      <c r="D143" s="212" t="s">
        <v>156</v>
      </c>
      <c r="E143" s="213" t="s">
        <v>1</v>
      </c>
      <c r="F143" s="214" t="s">
        <v>299</v>
      </c>
      <c r="G143" s="211"/>
      <c r="H143" s="213" t="s">
        <v>1</v>
      </c>
      <c r="I143" s="215"/>
      <c r="J143" s="211"/>
      <c r="K143" s="211"/>
      <c r="L143" s="216"/>
      <c r="M143" s="217"/>
      <c r="N143" s="218"/>
      <c r="O143" s="218"/>
      <c r="P143" s="218"/>
      <c r="Q143" s="218"/>
      <c r="R143" s="218"/>
      <c r="S143" s="218"/>
      <c r="T143" s="219"/>
      <c r="AT143" s="220" t="s">
        <v>156</v>
      </c>
      <c r="AU143" s="220" t="s">
        <v>82</v>
      </c>
      <c r="AV143" s="13" t="s">
        <v>82</v>
      </c>
      <c r="AW143" s="13" t="s">
        <v>31</v>
      </c>
      <c r="AX143" s="13" t="s">
        <v>74</v>
      </c>
      <c r="AY143" s="220" t="s">
        <v>141</v>
      </c>
    </row>
    <row r="144" spans="1:65" s="14" customFormat="1">
      <c r="B144" s="221"/>
      <c r="C144" s="222"/>
      <c r="D144" s="212" t="s">
        <v>156</v>
      </c>
      <c r="E144" s="223" t="s">
        <v>1</v>
      </c>
      <c r="F144" s="224" t="s">
        <v>300</v>
      </c>
      <c r="G144" s="222"/>
      <c r="H144" s="225">
        <v>80.25</v>
      </c>
      <c r="I144" s="226"/>
      <c r="J144" s="222"/>
      <c r="K144" s="222"/>
      <c r="L144" s="227"/>
      <c r="M144" s="228"/>
      <c r="N144" s="229"/>
      <c r="O144" s="229"/>
      <c r="P144" s="229"/>
      <c r="Q144" s="229"/>
      <c r="R144" s="229"/>
      <c r="S144" s="229"/>
      <c r="T144" s="230"/>
      <c r="AT144" s="231" t="s">
        <v>156</v>
      </c>
      <c r="AU144" s="231" t="s">
        <v>82</v>
      </c>
      <c r="AV144" s="14" t="s">
        <v>142</v>
      </c>
      <c r="AW144" s="14" t="s">
        <v>31</v>
      </c>
      <c r="AX144" s="14" t="s">
        <v>74</v>
      </c>
      <c r="AY144" s="231" t="s">
        <v>141</v>
      </c>
    </row>
    <row r="145" spans="1:65" s="15" customFormat="1">
      <c r="B145" s="232"/>
      <c r="C145" s="233"/>
      <c r="D145" s="212" t="s">
        <v>156</v>
      </c>
      <c r="E145" s="234" t="s">
        <v>1</v>
      </c>
      <c r="F145" s="235" t="s">
        <v>177</v>
      </c>
      <c r="G145" s="233"/>
      <c r="H145" s="236">
        <v>80.25</v>
      </c>
      <c r="I145" s="237"/>
      <c r="J145" s="233"/>
      <c r="K145" s="233"/>
      <c r="L145" s="238"/>
      <c r="M145" s="239"/>
      <c r="N145" s="240"/>
      <c r="O145" s="240"/>
      <c r="P145" s="240"/>
      <c r="Q145" s="240"/>
      <c r="R145" s="240"/>
      <c r="S145" s="240"/>
      <c r="T145" s="241"/>
      <c r="AT145" s="242" t="s">
        <v>156</v>
      </c>
      <c r="AU145" s="242" t="s">
        <v>82</v>
      </c>
      <c r="AV145" s="15" t="s">
        <v>148</v>
      </c>
      <c r="AW145" s="15" t="s">
        <v>31</v>
      </c>
      <c r="AX145" s="15" t="s">
        <v>82</v>
      </c>
      <c r="AY145" s="242" t="s">
        <v>141</v>
      </c>
    </row>
    <row r="146" spans="1:65" s="2" customFormat="1" ht="16.5" customHeight="1">
      <c r="A146" s="35"/>
      <c r="B146" s="36"/>
      <c r="C146" s="248" t="s">
        <v>186</v>
      </c>
      <c r="D146" s="248" t="s">
        <v>290</v>
      </c>
      <c r="E146" s="249" t="s">
        <v>301</v>
      </c>
      <c r="F146" s="250" t="s">
        <v>302</v>
      </c>
      <c r="G146" s="251" t="s">
        <v>154</v>
      </c>
      <c r="H146" s="252">
        <v>84.263000000000005</v>
      </c>
      <c r="I146" s="253"/>
      <c r="J146" s="254">
        <f>ROUND(I146*H146,2)</f>
        <v>0</v>
      </c>
      <c r="K146" s="255"/>
      <c r="L146" s="256"/>
      <c r="M146" s="257" t="s">
        <v>1</v>
      </c>
      <c r="N146" s="258" t="s">
        <v>40</v>
      </c>
      <c r="O146" s="76"/>
      <c r="P146" s="206">
        <f>O146*H146</f>
        <v>0</v>
      </c>
      <c r="Q146" s="206">
        <v>0</v>
      </c>
      <c r="R146" s="206">
        <f>Q146*H146</f>
        <v>0</v>
      </c>
      <c r="S146" s="206">
        <v>0</v>
      </c>
      <c r="T146" s="20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8" t="s">
        <v>293</v>
      </c>
      <c r="AT146" s="208" t="s">
        <v>290</v>
      </c>
      <c r="AU146" s="208" t="s">
        <v>82</v>
      </c>
      <c r="AY146" s="18" t="s">
        <v>141</v>
      </c>
      <c r="BE146" s="209">
        <f>IF(N146="základná",J146,0)</f>
        <v>0</v>
      </c>
      <c r="BF146" s="209">
        <f>IF(N146="znížená",J146,0)</f>
        <v>0</v>
      </c>
      <c r="BG146" s="209">
        <f>IF(N146="zákl. prenesená",J146,0)</f>
        <v>0</v>
      </c>
      <c r="BH146" s="209">
        <f>IF(N146="zníž. prenesená",J146,0)</f>
        <v>0</v>
      </c>
      <c r="BI146" s="209">
        <f>IF(N146="nulová",J146,0)</f>
        <v>0</v>
      </c>
      <c r="BJ146" s="18" t="s">
        <v>142</v>
      </c>
      <c r="BK146" s="209">
        <f>ROUND(I146*H146,2)</f>
        <v>0</v>
      </c>
      <c r="BL146" s="18" t="s">
        <v>230</v>
      </c>
      <c r="BM146" s="208" t="s">
        <v>303</v>
      </c>
    </row>
    <row r="147" spans="1:65" s="14" customFormat="1">
      <c r="B147" s="221"/>
      <c r="C147" s="222"/>
      <c r="D147" s="212" t="s">
        <v>156</v>
      </c>
      <c r="E147" s="223" t="s">
        <v>1</v>
      </c>
      <c r="F147" s="224" t="s">
        <v>304</v>
      </c>
      <c r="G147" s="222"/>
      <c r="H147" s="225">
        <v>84.263000000000005</v>
      </c>
      <c r="I147" s="226"/>
      <c r="J147" s="222"/>
      <c r="K147" s="222"/>
      <c r="L147" s="227"/>
      <c r="M147" s="228"/>
      <c r="N147" s="229"/>
      <c r="O147" s="229"/>
      <c r="P147" s="229"/>
      <c r="Q147" s="229"/>
      <c r="R147" s="229"/>
      <c r="S147" s="229"/>
      <c r="T147" s="230"/>
      <c r="AT147" s="231" t="s">
        <v>156</v>
      </c>
      <c r="AU147" s="231" t="s">
        <v>82</v>
      </c>
      <c r="AV147" s="14" t="s">
        <v>142</v>
      </c>
      <c r="AW147" s="14" t="s">
        <v>31</v>
      </c>
      <c r="AX147" s="14" t="s">
        <v>74</v>
      </c>
      <c r="AY147" s="231" t="s">
        <v>141</v>
      </c>
    </row>
    <row r="148" spans="1:65" s="15" customFormat="1">
      <c r="B148" s="232"/>
      <c r="C148" s="233"/>
      <c r="D148" s="212" t="s">
        <v>156</v>
      </c>
      <c r="E148" s="234" t="s">
        <v>1</v>
      </c>
      <c r="F148" s="235" t="s">
        <v>177</v>
      </c>
      <c r="G148" s="233"/>
      <c r="H148" s="236">
        <v>84.263000000000005</v>
      </c>
      <c r="I148" s="237"/>
      <c r="J148" s="233"/>
      <c r="K148" s="233"/>
      <c r="L148" s="238"/>
      <c r="M148" s="239"/>
      <c r="N148" s="240"/>
      <c r="O148" s="240"/>
      <c r="P148" s="240"/>
      <c r="Q148" s="240"/>
      <c r="R148" s="240"/>
      <c r="S148" s="240"/>
      <c r="T148" s="241"/>
      <c r="AT148" s="242" t="s">
        <v>156</v>
      </c>
      <c r="AU148" s="242" t="s">
        <v>82</v>
      </c>
      <c r="AV148" s="15" t="s">
        <v>148</v>
      </c>
      <c r="AW148" s="15" t="s">
        <v>31</v>
      </c>
      <c r="AX148" s="15" t="s">
        <v>82</v>
      </c>
      <c r="AY148" s="242" t="s">
        <v>141</v>
      </c>
    </row>
    <row r="149" spans="1:65" s="2" customFormat="1" ht="33" customHeight="1">
      <c r="A149" s="35"/>
      <c r="B149" s="36"/>
      <c r="C149" s="196" t="s">
        <v>150</v>
      </c>
      <c r="D149" s="196" t="s">
        <v>144</v>
      </c>
      <c r="E149" s="197" t="s">
        <v>305</v>
      </c>
      <c r="F149" s="198" t="s">
        <v>306</v>
      </c>
      <c r="G149" s="199" t="s">
        <v>154</v>
      </c>
      <c r="H149" s="200">
        <v>80.25</v>
      </c>
      <c r="I149" s="201"/>
      <c r="J149" s="202">
        <f>ROUND(I149*H149,2)</f>
        <v>0</v>
      </c>
      <c r="K149" s="203"/>
      <c r="L149" s="40"/>
      <c r="M149" s="204" t="s">
        <v>1</v>
      </c>
      <c r="N149" s="205" t="s">
        <v>40</v>
      </c>
      <c r="O149" s="76"/>
      <c r="P149" s="206">
        <f>O149*H149</f>
        <v>0</v>
      </c>
      <c r="Q149" s="206">
        <v>0</v>
      </c>
      <c r="R149" s="206">
        <f>Q149*H149</f>
        <v>0</v>
      </c>
      <c r="S149" s="206">
        <v>0</v>
      </c>
      <c r="T149" s="20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8" t="s">
        <v>230</v>
      </c>
      <c r="AT149" s="208" t="s">
        <v>144</v>
      </c>
      <c r="AU149" s="208" t="s">
        <v>82</v>
      </c>
      <c r="AY149" s="18" t="s">
        <v>141</v>
      </c>
      <c r="BE149" s="209">
        <f>IF(N149="základná",J149,0)</f>
        <v>0</v>
      </c>
      <c r="BF149" s="209">
        <f>IF(N149="znížená",J149,0)</f>
        <v>0</v>
      </c>
      <c r="BG149" s="209">
        <f>IF(N149="zákl. prenesená",J149,0)</f>
        <v>0</v>
      </c>
      <c r="BH149" s="209">
        <f>IF(N149="zníž. prenesená",J149,0)</f>
        <v>0</v>
      </c>
      <c r="BI149" s="209">
        <f>IF(N149="nulová",J149,0)</f>
        <v>0</v>
      </c>
      <c r="BJ149" s="18" t="s">
        <v>142</v>
      </c>
      <c r="BK149" s="209">
        <f>ROUND(I149*H149,2)</f>
        <v>0</v>
      </c>
      <c r="BL149" s="18" t="s">
        <v>230</v>
      </c>
      <c r="BM149" s="208" t="s">
        <v>307</v>
      </c>
    </row>
    <row r="150" spans="1:65" s="14" customFormat="1">
      <c r="B150" s="221"/>
      <c r="C150" s="222"/>
      <c r="D150" s="212" t="s">
        <v>156</v>
      </c>
      <c r="E150" s="223" t="s">
        <v>1</v>
      </c>
      <c r="F150" s="224" t="s">
        <v>308</v>
      </c>
      <c r="G150" s="222"/>
      <c r="H150" s="225">
        <v>80.25</v>
      </c>
      <c r="I150" s="226"/>
      <c r="J150" s="222"/>
      <c r="K150" s="222"/>
      <c r="L150" s="227"/>
      <c r="M150" s="228"/>
      <c r="N150" s="229"/>
      <c r="O150" s="229"/>
      <c r="P150" s="229"/>
      <c r="Q150" s="229"/>
      <c r="R150" s="229"/>
      <c r="S150" s="229"/>
      <c r="T150" s="230"/>
      <c r="AT150" s="231" t="s">
        <v>156</v>
      </c>
      <c r="AU150" s="231" t="s">
        <v>82</v>
      </c>
      <c r="AV150" s="14" t="s">
        <v>142</v>
      </c>
      <c r="AW150" s="14" t="s">
        <v>31</v>
      </c>
      <c r="AX150" s="14" t="s">
        <v>74</v>
      </c>
      <c r="AY150" s="231" t="s">
        <v>141</v>
      </c>
    </row>
    <row r="151" spans="1:65" s="15" customFormat="1">
      <c r="B151" s="232"/>
      <c r="C151" s="233"/>
      <c r="D151" s="212" t="s">
        <v>156</v>
      </c>
      <c r="E151" s="234" t="s">
        <v>1</v>
      </c>
      <c r="F151" s="235" t="s">
        <v>177</v>
      </c>
      <c r="G151" s="233"/>
      <c r="H151" s="236">
        <v>80.25</v>
      </c>
      <c r="I151" s="237"/>
      <c r="J151" s="233"/>
      <c r="K151" s="233"/>
      <c r="L151" s="238"/>
      <c r="M151" s="239"/>
      <c r="N151" s="240"/>
      <c r="O151" s="240"/>
      <c r="P151" s="240"/>
      <c r="Q151" s="240"/>
      <c r="R151" s="240"/>
      <c r="S151" s="240"/>
      <c r="T151" s="241"/>
      <c r="AT151" s="242" t="s">
        <v>156</v>
      </c>
      <c r="AU151" s="242" t="s">
        <v>82</v>
      </c>
      <c r="AV151" s="15" t="s">
        <v>148</v>
      </c>
      <c r="AW151" s="15" t="s">
        <v>31</v>
      </c>
      <c r="AX151" s="15" t="s">
        <v>82</v>
      </c>
      <c r="AY151" s="242" t="s">
        <v>141</v>
      </c>
    </row>
    <row r="152" spans="1:65" s="2" customFormat="1" ht="24.15" customHeight="1">
      <c r="A152" s="35"/>
      <c r="B152" s="36"/>
      <c r="C152" s="196" t="s">
        <v>202</v>
      </c>
      <c r="D152" s="196" t="s">
        <v>144</v>
      </c>
      <c r="E152" s="197" t="s">
        <v>309</v>
      </c>
      <c r="F152" s="198" t="s">
        <v>310</v>
      </c>
      <c r="G152" s="199" t="s">
        <v>221</v>
      </c>
      <c r="H152" s="200">
        <v>1.07</v>
      </c>
      <c r="I152" s="201"/>
      <c r="J152" s="202">
        <f>ROUND(I152*H152,2)</f>
        <v>0</v>
      </c>
      <c r="K152" s="203"/>
      <c r="L152" s="40"/>
      <c r="M152" s="243" t="s">
        <v>1</v>
      </c>
      <c r="N152" s="244" t="s">
        <v>40</v>
      </c>
      <c r="O152" s="245"/>
      <c r="P152" s="246">
        <f>O152*H152</f>
        <v>0</v>
      </c>
      <c r="Q152" s="246">
        <v>0</v>
      </c>
      <c r="R152" s="246">
        <f>Q152*H152</f>
        <v>0</v>
      </c>
      <c r="S152" s="246">
        <v>0</v>
      </c>
      <c r="T152" s="24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8" t="s">
        <v>230</v>
      </c>
      <c r="AT152" s="208" t="s">
        <v>144</v>
      </c>
      <c r="AU152" s="208" t="s">
        <v>82</v>
      </c>
      <c r="AY152" s="18" t="s">
        <v>141</v>
      </c>
      <c r="BE152" s="209">
        <f>IF(N152="základná",J152,0)</f>
        <v>0</v>
      </c>
      <c r="BF152" s="209">
        <f>IF(N152="znížená",J152,0)</f>
        <v>0</v>
      </c>
      <c r="BG152" s="209">
        <f>IF(N152="zákl. prenesená",J152,0)</f>
        <v>0</v>
      </c>
      <c r="BH152" s="209">
        <f>IF(N152="zníž. prenesená",J152,0)</f>
        <v>0</v>
      </c>
      <c r="BI152" s="209">
        <f>IF(N152="nulová",J152,0)</f>
        <v>0</v>
      </c>
      <c r="BJ152" s="18" t="s">
        <v>142</v>
      </c>
      <c r="BK152" s="209">
        <f>ROUND(I152*H152,2)</f>
        <v>0</v>
      </c>
      <c r="BL152" s="18" t="s">
        <v>230</v>
      </c>
      <c r="BM152" s="208" t="s">
        <v>311</v>
      </c>
    </row>
    <row r="153" spans="1:65" s="2" customFormat="1" ht="6.9" customHeight="1">
      <c r="A153" s="35"/>
      <c r="B153" s="59"/>
      <c r="C153" s="60"/>
      <c r="D153" s="60"/>
      <c r="E153" s="60"/>
      <c r="F153" s="60"/>
      <c r="G153" s="60"/>
      <c r="H153" s="60"/>
      <c r="I153" s="60"/>
      <c r="J153" s="60"/>
      <c r="K153" s="60"/>
      <c r="L153" s="40"/>
      <c r="M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</row>
  </sheetData>
  <sheetProtection algorithmName="SHA-512" hashValue="e0ycjbAKetWnb39iQ+oqB2B1um34YcB033v7mcC/+efh2DGLfePkkzr/ZRFPi1vdnnrv+L16T3V6k+Ouvc0/Ug==" saltValue="qoCtCXCVuh1NjSB+jQ8qg17nEwV2QMEz2MRqJxmNyMJAl6dJNgq4mD5xW9YDaXC8F3CCrTrm4vzYTEXUbJYMMQ==" spinCount="100000" sheet="1" objects="1" scenarios="1" formatColumns="0" formatRows="0" autoFilter="0"/>
  <autoFilter ref="C118:K152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1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8" t="s">
        <v>92</v>
      </c>
    </row>
    <row r="3" spans="1:46" s="1" customFormat="1" ht="6.9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2" t="str">
        <f>'Rekapitulácia stavby'!K6</f>
        <v>Obnova areálu a kaštieľa Dolná Krupá</v>
      </c>
      <c r="F7" s="323"/>
      <c r="G7" s="323"/>
      <c r="H7" s="323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30" customHeight="1">
      <c r="A9" s="35"/>
      <c r="B9" s="40"/>
      <c r="C9" s="35"/>
      <c r="D9" s="35"/>
      <c r="E9" s="324" t="s">
        <v>312</v>
      </c>
      <c r="F9" s="325"/>
      <c r="G9" s="325"/>
      <c r="H9" s="325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8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6" t="str">
        <f>'Rekapitulácia stavby'!E14</f>
        <v>Vyplň údaj</v>
      </c>
      <c r="F18" s="327"/>
      <c r="G18" s="327"/>
      <c r="H18" s="327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28" t="s">
        <v>1</v>
      </c>
      <c r="F27" s="328"/>
      <c r="G27" s="328"/>
      <c r="H27" s="328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ROUND(J122,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7" t="s">
        <v>38</v>
      </c>
      <c r="E33" s="128" t="s">
        <v>39</v>
      </c>
      <c r="F33" s="129">
        <f>ROUND((SUM(BE122:BE170)),  2)</f>
        <v>0</v>
      </c>
      <c r="G33" s="130"/>
      <c r="H33" s="130"/>
      <c r="I33" s="131">
        <v>0.2</v>
      </c>
      <c r="J33" s="129">
        <f>ROUND(((SUM(BE122:BE170))*I33),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28" t="s">
        <v>40</v>
      </c>
      <c r="F34" s="129">
        <f>ROUND((SUM(BF122:BF170)),  2)</f>
        <v>0</v>
      </c>
      <c r="G34" s="130"/>
      <c r="H34" s="130"/>
      <c r="I34" s="131">
        <v>0.2</v>
      </c>
      <c r="J34" s="129">
        <f>ROUND(((SUM(BF122:BF170))*I34),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7" t="s">
        <v>41</v>
      </c>
      <c r="F35" s="132">
        <f>ROUND((SUM(BG122:BG170)),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7" t="s">
        <v>42</v>
      </c>
      <c r="F36" s="132">
        <f>ROUND((SUM(BH122:BH170)),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8" t="s">
        <v>43</v>
      </c>
      <c r="F37" s="129">
        <f>ROUND((SUM(BI122:BI170)),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0" t="str">
        <f>E7</f>
        <v>Obnova areálu a kaštieľa Dolná Krupá</v>
      </c>
      <c r="F85" s="321"/>
      <c r="G85" s="321"/>
      <c r="H85" s="321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30" customHeight="1">
      <c r="A87" s="35"/>
      <c r="B87" s="36"/>
      <c r="C87" s="37"/>
      <c r="D87" s="37"/>
      <c r="E87" s="303" t="str">
        <f>E9</f>
        <v>20180304 - Kaštieľ-Obkl.a dlažby soc. zariad+podkl.vrsvy podláh suterén vr.demont.podkl.vrstiev</v>
      </c>
      <c r="F87" s="319"/>
      <c r="G87" s="319"/>
      <c r="H87" s="319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15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8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J122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" customHeight="1">
      <c r="B97" s="156"/>
      <c r="C97" s="157"/>
      <c r="D97" s="158" t="s">
        <v>124</v>
      </c>
      <c r="E97" s="159"/>
      <c r="F97" s="159"/>
      <c r="G97" s="159"/>
      <c r="H97" s="159"/>
      <c r="I97" s="159"/>
      <c r="J97" s="160">
        <f>J123</f>
        <v>0</v>
      </c>
      <c r="K97" s="157"/>
      <c r="L97" s="161"/>
    </row>
    <row r="98" spans="1:31" s="10" customFormat="1" ht="19.95" customHeight="1">
      <c r="B98" s="162"/>
      <c r="C98" s="163"/>
      <c r="D98" s="164" t="s">
        <v>313</v>
      </c>
      <c r="E98" s="165"/>
      <c r="F98" s="165"/>
      <c r="G98" s="165"/>
      <c r="H98" s="165"/>
      <c r="I98" s="165"/>
      <c r="J98" s="166">
        <f>J124</f>
        <v>0</v>
      </c>
      <c r="K98" s="163"/>
      <c r="L98" s="167"/>
    </row>
    <row r="99" spans="1:31" s="10" customFormat="1" ht="19.95" customHeight="1">
      <c r="B99" s="162"/>
      <c r="C99" s="163"/>
      <c r="D99" s="164" t="s">
        <v>314</v>
      </c>
      <c r="E99" s="165"/>
      <c r="F99" s="165"/>
      <c r="G99" s="165"/>
      <c r="H99" s="165"/>
      <c r="I99" s="165"/>
      <c r="J99" s="166">
        <f>J145</f>
        <v>0</v>
      </c>
      <c r="K99" s="163"/>
      <c r="L99" s="167"/>
    </row>
    <row r="100" spans="1:31" s="10" customFormat="1" ht="19.95" customHeight="1">
      <c r="B100" s="162"/>
      <c r="C100" s="163"/>
      <c r="D100" s="164" t="s">
        <v>315</v>
      </c>
      <c r="E100" s="165"/>
      <c r="F100" s="165"/>
      <c r="G100" s="165"/>
      <c r="H100" s="165"/>
      <c r="I100" s="165"/>
      <c r="J100" s="166">
        <f>J148</f>
        <v>0</v>
      </c>
      <c r="K100" s="163"/>
      <c r="L100" s="167"/>
    </row>
    <row r="101" spans="1:31" s="10" customFormat="1" ht="19.95" customHeight="1">
      <c r="B101" s="162"/>
      <c r="C101" s="163"/>
      <c r="D101" s="164" t="s">
        <v>316</v>
      </c>
      <c r="E101" s="165"/>
      <c r="F101" s="165"/>
      <c r="G101" s="165"/>
      <c r="H101" s="165"/>
      <c r="I101" s="165"/>
      <c r="J101" s="166">
        <f>J158</f>
        <v>0</v>
      </c>
      <c r="K101" s="163"/>
      <c r="L101" s="167"/>
    </row>
    <row r="102" spans="1:31" s="10" customFormat="1" ht="19.95" customHeight="1">
      <c r="B102" s="162"/>
      <c r="C102" s="163"/>
      <c r="D102" s="164" t="s">
        <v>317</v>
      </c>
      <c r="E102" s="165"/>
      <c r="F102" s="165"/>
      <c r="G102" s="165"/>
      <c r="H102" s="165"/>
      <c r="I102" s="165"/>
      <c r="J102" s="166">
        <f>J168</f>
        <v>0</v>
      </c>
      <c r="K102" s="163"/>
      <c r="L102" s="167"/>
    </row>
    <row r="103" spans="1:31" s="2" customFormat="1" ht="21.75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5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31" s="2" customFormat="1" ht="6.9" customHeight="1">
      <c r="A104" s="35"/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5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pans="1:31" s="2" customFormat="1" ht="6.9" customHeight="1">
      <c r="A108" s="35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5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24.9" customHeight="1">
      <c r="A109" s="35"/>
      <c r="B109" s="36"/>
      <c r="C109" s="24" t="s">
        <v>127</v>
      </c>
      <c r="D109" s="37"/>
      <c r="E109" s="37"/>
      <c r="F109" s="37"/>
      <c r="G109" s="37"/>
      <c r="H109" s="37"/>
      <c r="I109" s="37"/>
      <c r="J109" s="37"/>
      <c r="K109" s="37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6.9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2" customHeight="1">
      <c r="A111" s="35"/>
      <c r="B111" s="36"/>
      <c r="C111" s="30" t="s">
        <v>15</v>
      </c>
      <c r="D111" s="37"/>
      <c r="E111" s="37"/>
      <c r="F111" s="37"/>
      <c r="G111" s="37"/>
      <c r="H111" s="37"/>
      <c r="I111" s="37"/>
      <c r="J111" s="37"/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6.5" customHeight="1">
      <c r="A112" s="35"/>
      <c r="B112" s="36"/>
      <c r="C112" s="37"/>
      <c r="D112" s="37"/>
      <c r="E112" s="320" t="str">
        <f>E7</f>
        <v>Obnova areálu a kaštieľa Dolná Krupá</v>
      </c>
      <c r="F112" s="321"/>
      <c r="G112" s="321"/>
      <c r="H112" s="321"/>
      <c r="I112" s="37"/>
      <c r="J112" s="37"/>
      <c r="K112" s="37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112</v>
      </c>
      <c r="D113" s="37"/>
      <c r="E113" s="37"/>
      <c r="F113" s="37"/>
      <c r="G113" s="37"/>
      <c r="H113" s="37"/>
      <c r="I113" s="37"/>
      <c r="J113" s="37"/>
      <c r="K113" s="37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30" customHeight="1">
      <c r="A114" s="35"/>
      <c r="B114" s="36"/>
      <c r="C114" s="37"/>
      <c r="D114" s="37"/>
      <c r="E114" s="303" t="str">
        <f>E9</f>
        <v>20180304 - Kaštieľ-Obkl.a dlažby soc. zariad+podkl.vrsvy podláh suterén vr.demont.podkl.vrstiev</v>
      </c>
      <c r="F114" s="319"/>
      <c r="G114" s="319"/>
      <c r="H114" s="319"/>
      <c r="I114" s="37"/>
      <c r="J114" s="37"/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6.9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2" customHeight="1">
      <c r="A116" s="35"/>
      <c r="B116" s="36"/>
      <c r="C116" s="30" t="s">
        <v>19</v>
      </c>
      <c r="D116" s="37"/>
      <c r="E116" s="37"/>
      <c r="F116" s="28" t="str">
        <f>F12</f>
        <v>Kaštieľ Dolná Krupá</v>
      </c>
      <c r="G116" s="37"/>
      <c r="H116" s="37"/>
      <c r="I116" s="30" t="s">
        <v>21</v>
      </c>
      <c r="J116" s="71" t="str">
        <f>IF(J12="","",J12)</f>
        <v>30. 1. 2023</v>
      </c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6.9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15.15" customHeight="1">
      <c r="A118" s="35"/>
      <c r="B118" s="36"/>
      <c r="C118" s="30" t="s">
        <v>23</v>
      </c>
      <c r="D118" s="37"/>
      <c r="E118" s="37"/>
      <c r="F118" s="28" t="str">
        <f>E15</f>
        <v>SNM, Vajanského nábrežie 2, 810 06 Bratislava</v>
      </c>
      <c r="G118" s="37"/>
      <c r="H118" s="37"/>
      <c r="I118" s="30" t="s">
        <v>29</v>
      </c>
      <c r="J118" s="33" t="str">
        <f>E21</f>
        <v>Ing.Vladimír Kobliška</v>
      </c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15" customHeight="1">
      <c r="A119" s="35"/>
      <c r="B119" s="36"/>
      <c r="C119" s="30" t="s">
        <v>27</v>
      </c>
      <c r="D119" s="37"/>
      <c r="E119" s="37"/>
      <c r="F119" s="28" t="str">
        <f>IF(E18="","",E18)</f>
        <v>Vyplň údaj</v>
      </c>
      <c r="G119" s="37"/>
      <c r="H119" s="37"/>
      <c r="I119" s="30" t="s">
        <v>32</v>
      </c>
      <c r="J119" s="33" t="str">
        <f>E24</f>
        <v>Ing.Vladimír Kobliška</v>
      </c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0.35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11" customFormat="1" ht="29.25" customHeight="1">
      <c r="A121" s="168"/>
      <c r="B121" s="169"/>
      <c r="C121" s="170" t="s">
        <v>128</v>
      </c>
      <c r="D121" s="171" t="s">
        <v>59</v>
      </c>
      <c r="E121" s="171" t="s">
        <v>55</v>
      </c>
      <c r="F121" s="171" t="s">
        <v>56</v>
      </c>
      <c r="G121" s="171" t="s">
        <v>129</v>
      </c>
      <c r="H121" s="171" t="s">
        <v>130</v>
      </c>
      <c r="I121" s="171" t="s">
        <v>131</v>
      </c>
      <c r="J121" s="172" t="s">
        <v>116</v>
      </c>
      <c r="K121" s="173" t="s">
        <v>132</v>
      </c>
      <c r="L121" s="174"/>
      <c r="M121" s="80" t="s">
        <v>1</v>
      </c>
      <c r="N121" s="81" t="s">
        <v>38</v>
      </c>
      <c r="O121" s="81" t="s">
        <v>133</v>
      </c>
      <c r="P121" s="81" t="s">
        <v>134</v>
      </c>
      <c r="Q121" s="81" t="s">
        <v>135</v>
      </c>
      <c r="R121" s="81" t="s">
        <v>136</v>
      </c>
      <c r="S121" s="81" t="s">
        <v>137</v>
      </c>
      <c r="T121" s="82" t="s">
        <v>138</v>
      </c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</row>
    <row r="122" spans="1:65" s="2" customFormat="1" ht="22.8" customHeight="1">
      <c r="A122" s="35"/>
      <c r="B122" s="36"/>
      <c r="C122" s="87" t="s">
        <v>117</v>
      </c>
      <c r="D122" s="37"/>
      <c r="E122" s="37"/>
      <c r="F122" s="37"/>
      <c r="G122" s="37"/>
      <c r="H122" s="37"/>
      <c r="I122" s="37"/>
      <c r="J122" s="175">
        <f>BK122</f>
        <v>0</v>
      </c>
      <c r="K122" s="37"/>
      <c r="L122" s="40"/>
      <c r="M122" s="83"/>
      <c r="N122" s="176"/>
      <c r="O122" s="84"/>
      <c r="P122" s="177">
        <f>P123</f>
        <v>0</v>
      </c>
      <c r="Q122" s="84"/>
      <c r="R122" s="177">
        <f>R123</f>
        <v>0</v>
      </c>
      <c r="S122" s="84"/>
      <c r="T122" s="178">
        <f>T123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73</v>
      </c>
      <c r="AU122" s="18" t="s">
        <v>118</v>
      </c>
      <c r="BK122" s="179">
        <f>BK123</f>
        <v>0</v>
      </c>
    </row>
    <row r="123" spans="1:65" s="12" customFormat="1" ht="25.95" customHeight="1">
      <c r="B123" s="180"/>
      <c r="C123" s="181"/>
      <c r="D123" s="182" t="s">
        <v>73</v>
      </c>
      <c r="E123" s="183" t="s">
        <v>223</v>
      </c>
      <c r="F123" s="183" t="s">
        <v>224</v>
      </c>
      <c r="G123" s="181"/>
      <c r="H123" s="181"/>
      <c r="I123" s="184"/>
      <c r="J123" s="185">
        <f>BK123</f>
        <v>0</v>
      </c>
      <c r="K123" s="181"/>
      <c r="L123" s="186"/>
      <c r="M123" s="187"/>
      <c r="N123" s="188"/>
      <c r="O123" s="188"/>
      <c r="P123" s="189">
        <f>P124+P145+P148+P158+P168</f>
        <v>0</v>
      </c>
      <c r="Q123" s="188"/>
      <c r="R123" s="189">
        <f>R124+R145+R148+R158+R168</f>
        <v>0</v>
      </c>
      <c r="S123" s="188"/>
      <c r="T123" s="190">
        <f>T124+T145+T148+T158+T168</f>
        <v>0</v>
      </c>
      <c r="AR123" s="191" t="s">
        <v>142</v>
      </c>
      <c r="AT123" s="192" t="s">
        <v>73</v>
      </c>
      <c r="AU123" s="192" t="s">
        <v>74</v>
      </c>
      <c r="AY123" s="191" t="s">
        <v>141</v>
      </c>
      <c r="BK123" s="193">
        <f>BK124+BK145+BK148+BK158+BK168</f>
        <v>0</v>
      </c>
    </row>
    <row r="124" spans="1:65" s="12" customFormat="1" ht="22.8" customHeight="1">
      <c r="B124" s="180"/>
      <c r="C124" s="181"/>
      <c r="D124" s="182" t="s">
        <v>73</v>
      </c>
      <c r="E124" s="194" t="s">
        <v>318</v>
      </c>
      <c r="F124" s="194" t="s">
        <v>319</v>
      </c>
      <c r="G124" s="181"/>
      <c r="H124" s="181"/>
      <c r="I124" s="184"/>
      <c r="J124" s="195">
        <f>BK124</f>
        <v>0</v>
      </c>
      <c r="K124" s="181"/>
      <c r="L124" s="186"/>
      <c r="M124" s="187"/>
      <c r="N124" s="188"/>
      <c r="O124" s="188"/>
      <c r="P124" s="189">
        <f>SUM(P125:P144)</f>
        <v>0</v>
      </c>
      <c r="Q124" s="188"/>
      <c r="R124" s="189">
        <f>SUM(R125:R144)</f>
        <v>0</v>
      </c>
      <c r="S124" s="188"/>
      <c r="T124" s="190">
        <f>SUM(T125:T144)</f>
        <v>0</v>
      </c>
      <c r="AR124" s="191" t="s">
        <v>142</v>
      </c>
      <c r="AT124" s="192" t="s">
        <v>73</v>
      </c>
      <c r="AU124" s="192" t="s">
        <v>82</v>
      </c>
      <c r="AY124" s="191" t="s">
        <v>141</v>
      </c>
      <c r="BK124" s="193">
        <f>SUM(BK125:BK144)</f>
        <v>0</v>
      </c>
    </row>
    <row r="125" spans="1:65" s="2" customFormat="1" ht="24.15" customHeight="1">
      <c r="A125" s="35"/>
      <c r="B125" s="36"/>
      <c r="C125" s="196" t="s">
        <v>82</v>
      </c>
      <c r="D125" s="196" t="s">
        <v>144</v>
      </c>
      <c r="E125" s="197" t="s">
        <v>320</v>
      </c>
      <c r="F125" s="198" t="s">
        <v>321</v>
      </c>
      <c r="G125" s="199" t="s">
        <v>154</v>
      </c>
      <c r="H125" s="200">
        <v>726.17399999999998</v>
      </c>
      <c r="I125" s="201"/>
      <c r="J125" s="202">
        <f>ROUND(I125*H125,2)</f>
        <v>0</v>
      </c>
      <c r="K125" s="203"/>
      <c r="L125" s="40"/>
      <c r="M125" s="204" t="s">
        <v>1</v>
      </c>
      <c r="N125" s="205" t="s">
        <v>40</v>
      </c>
      <c r="O125" s="76"/>
      <c r="P125" s="206">
        <f>O125*H125</f>
        <v>0</v>
      </c>
      <c r="Q125" s="206">
        <v>0</v>
      </c>
      <c r="R125" s="206">
        <f>Q125*H125</f>
        <v>0</v>
      </c>
      <c r="S125" s="206">
        <v>0</v>
      </c>
      <c r="T125" s="20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08" t="s">
        <v>230</v>
      </c>
      <c r="AT125" s="208" t="s">
        <v>144</v>
      </c>
      <c r="AU125" s="208" t="s">
        <v>142</v>
      </c>
      <c r="AY125" s="18" t="s">
        <v>141</v>
      </c>
      <c r="BE125" s="209">
        <f>IF(N125="základná",J125,0)</f>
        <v>0</v>
      </c>
      <c r="BF125" s="209">
        <f>IF(N125="znížená",J125,0)</f>
        <v>0</v>
      </c>
      <c r="BG125" s="209">
        <f>IF(N125="zákl. prenesená",J125,0)</f>
        <v>0</v>
      </c>
      <c r="BH125" s="209">
        <f>IF(N125="zníž. prenesená",J125,0)</f>
        <v>0</v>
      </c>
      <c r="BI125" s="209">
        <f>IF(N125="nulová",J125,0)</f>
        <v>0</v>
      </c>
      <c r="BJ125" s="18" t="s">
        <v>142</v>
      </c>
      <c r="BK125" s="209">
        <f>ROUND(I125*H125,2)</f>
        <v>0</v>
      </c>
      <c r="BL125" s="18" t="s">
        <v>230</v>
      </c>
      <c r="BM125" s="208" t="s">
        <v>322</v>
      </c>
    </row>
    <row r="126" spans="1:65" s="13" customFormat="1">
      <c r="B126" s="210"/>
      <c r="C126" s="211"/>
      <c r="D126" s="212" t="s">
        <v>156</v>
      </c>
      <c r="E126" s="213" t="s">
        <v>1</v>
      </c>
      <c r="F126" s="214" t="s">
        <v>323</v>
      </c>
      <c r="G126" s="211"/>
      <c r="H126" s="213" t="s">
        <v>1</v>
      </c>
      <c r="I126" s="215"/>
      <c r="J126" s="211"/>
      <c r="K126" s="211"/>
      <c r="L126" s="216"/>
      <c r="M126" s="217"/>
      <c r="N126" s="218"/>
      <c r="O126" s="218"/>
      <c r="P126" s="218"/>
      <c r="Q126" s="218"/>
      <c r="R126" s="218"/>
      <c r="S126" s="218"/>
      <c r="T126" s="219"/>
      <c r="AT126" s="220" t="s">
        <v>156</v>
      </c>
      <c r="AU126" s="220" t="s">
        <v>142</v>
      </c>
      <c r="AV126" s="13" t="s">
        <v>82</v>
      </c>
      <c r="AW126" s="13" t="s">
        <v>31</v>
      </c>
      <c r="AX126" s="13" t="s">
        <v>74</v>
      </c>
      <c r="AY126" s="220" t="s">
        <v>141</v>
      </c>
    </row>
    <row r="127" spans="1:65" s="14" customFormat="1">
      <c r="B127" s="221"/>
      <c r="C127" s="222"/>
      <c r="D127" s="212" t="s">
        <v>156</v>
      </c>
      <c r="E127" s="223" t="s">
        <v>1</v>
      </c>
      <c r="F127" s="224" t="s">
        <v>324</v>
      </c>
      <c r="G127" s="222"/>
      <c r="H127" s="225">
        <v>358.69400000000002</v>
      </c>
      <c r="I127" s="226"/>
      <c r="J127" s="222"/>
      <c r="K127" s="222"/>
      <c r="L127" s="227"/>
      <c r="M127" s="228"/>
      <c r="N127" s="229"/>
      <c r="O127" s="229"/>
      <c r="P127" s="229"/>
      <c r="Q127" s="229"/>
      <c r="R127" s="229"/>
      <c r="S127" s="229"/>
      <c r="T127" s="230"/>
      <c r="AT127" s="231" t="s">
        <v>156</v>
      </c>
      <c r="AU127" s="231" t="s">
        <v>142</v>
      </c>
      <c r="AV127" s="14" t="s">
        <v>142</v>
      </c>
      <c r="AW127" s="14" t="s">
        <v>31</v>
      </c>
      <c r="AX127" s="14" t="s">
        <v>74</v>
      </c>
      <c r="AY127" s="231" t="s">
        <v>141</v>
      </c>
    </row>
    <row r="128" spans="1:65" s="16" customFormat="1">
      <c r="B128" s="259"/>
      <c r="C128" s="260"/>
      <c r="D128" s="212" t="s">
        <v>156</v>
      </c>
      <c r="E128" s="261" t="s">
        <v>1</v>
      </c>
      <c r="F128" s="262" t="s">
        <v>325</v>
      </c>
      <c r="G128" s="260"/>
      <c r="H128" s="263">
        <v>358.69400000000002</v>
      </c>
      <c r="I128" s="264"/>
      <c r="J128" s="260"/>
      <c r="K128" s="260"/>
      <c r="L128" s="265"/>
      <c r="M128" s="266"/>
      <c r="N128" s="267"/>
      <c r="O128" s="267"/>
      <c r="P128" s="267"/>
      <c r="Q128" s="267"/>
      <c r="R128" s="267"/>
      <c r="S128" s="267"/>
      <c r="T128" s="268"/>
      <c r="AT128" s="269" t="s">
        <v>156</v>
      </c>
      <c r="AU128" s="269" t="s">
        <v>142</v>
      </c>
      <c r="AV128" s="16" t="s">
        <v>178</v>
      </c>
      <c r="AW128" s="16" t="s">
        <v>31</v>
      </c>
      <c r="AX128" s="16" t="s">
        <v>74</v>
      </c>
      <c r="AY128" s="269" t="s">
        <v>141</v>
      </c>
    </row>
    <row r="129" spans="1:65" s="13" customFormat="1">
      <c r="B129" s="210"/>
      <c r="C129" s="211"/>
      <c r="D129" s="212" t="s">
        <v>156</v>
      </c>
      <c r="E129" s="213" t="s">
        <v>1</v>
      </c>
      <c r="F129" s="214" t="s">
        <v>326</v>
      </c>
      <c r="G129" s="211"/>
      <c r="H129" s="213" t="s">
        <v>1</v>
      </c>
      <c r="I129" s="215"/>
      <c r="J129" s="211"/>
      <c r="K129" s="211"/>
      <c r="L129" s="216"/>
      <c r="M129" s="217"/>
      <c r="N129" s="218"/>
      <c r="O129" s="218"/>
      <c r="P129" s="218"/>
      <c r="Q129" s="218"/>
      <c r="R129" s="218"/>
      <c r="S129" s="218"/>
      <c r="T129" s="219"/>
      <c r="AT129" s="220" t="s">
        <v>156</v>
      </c>
      <c r="AU129" s="220" t="s">
        <v>142</v>
      </c>
      <c r="AV129" s="13" t="s">
        <v>82</v>
      </c>
      <c r="AW129" s="13" t="s">
        <v>31</v>
      </c>
      <c r="AX129" s="13" t="s">
        <v>74</v>
      </c>
      <c r="AY129" s="220" t="s">
        <v>141</v>
      </c>
    </row>
    <row r="130" spans="1:65" s="13" customFormat="1" ht="20.399999999999999">
      <c r="B130" s="210"/>
      <c r="C130" s="211"/>
      <c r="D130" s="212" t="s">
        <v>156</v>
      </c>
      <c r="E130" s="213" t="s">
        <v>1</v>
      </c>
      <c r="F130" s="214" t="s">
        <v>327</v>
      </c>
      <c r="G130" s="211"/>
      <c r="H130" s="213" t="s">
        <v>1</v>
      </c>
      <c r="I130" s="215"/>
      <c r="J130" s="211"/>
      <c r="K130" s="211"/>
      <c r="L130" s="216"/>
      <c r="M130" s="217"/>
      <c r="N130" s="218"/>
      <c r="O130" s="218"/>
      <c r="P130" s="218"/>
      <c r="Q130" s="218"/>
      <c r="R130" s="218"/>
      <c r="S130" s="218"/>
      <c r="T130" s="219"/>
      <c r="AT130" s="220" t="s">
        <v>156</v>
      </c>
      <c r="AU130" s="220" t="s">
        <v>142</v>
      </c>
      <c r="AV130" s="13" t="s">
        <v>82</v>
      </c>
      <c r="AW130" s="13" t="s">
        <v>31</v>
      </c>
      <c r="AX130" s="13" t="s">
        <v>74</v>
      </c>
      <c r="AY130" s="220" t="s">
        <v>141</v>
      </c>
    </row>
    <row r="131" spans="1:65" s="13" customFormat="1">
      <c r="B131" s="210"/>
      <c r="C131" s="211"/>
      <c r="D131" s="212" t="s">
        <v>156</v>
      </c>
      <c r="E131" s="213" t="s">
        <v>1</v>
      </c>
      <c r="F131" s="214" t="s">
        <v>328</v>
      </c>
      <c r="G131" s="211"/>
      <c r="H131" s="213" t="s">
        <v>1</v>
      </c>
      <c r="I131" s="215"/>
      <c r="J131" s="211"/>
      <c r="K131" s="211"/>
      <c r="L131" s="216"/>
      <c r="M131" s="217"/>
      <c r="N131" s="218"/>
      <c r="O131" s="218"/>
      <c r="P131" s="218"/>
      <c r="Q131" s="218"/>
      <c r="R131" s="218"/>
      <c r="S131" s="218"/>
      <c r="T131" s="219"/>
      <c r="AT131" s="220" t="s">
        <v>156</v>
      </c>
      <c r="AU131" s="220" t="s">
        <v>142</v>
      </c>
      <c r="AV131" s="13" t="s">
        <v>82</v>
      </c>
      <c r="AW131" s="13" t="s">
        <v>31</v>
      </c>
      <c r="AX131" s="13" t="s">
        <v>74</v>
      </c>
      <c r="AY131" s="220" t="s">
        <v>141</v>
      </c>
    </row>
    <row r="132" spans="1:65" s="13" customFormat="1">
      <c r="B132" s="210"/>
      <c r="C132" s="211"/>
      <c r="D132" s="212" t="s">
        <v>156</v>
      </c>
      <c r="E132" s="213" t="s">
        <v>1</v>
      </c>
      <c r="F132" s="214" t="s">
        <v>277</v>
      </c>
      <c r="G132" s="211"/>
      <c r="H132" s="213" t="s">
        <v>1</v>
      </c>
      <c r="I132" s="215"/>
      <c r="J132" s="211"/>
      <c r="K132" s="211"/>
      <c r="L132" s="216"/>
      <c r="M132" s="217"/>
      <c r="N132" s="218"/>
      <c r="O132" s="218"/>
      <c r="P132" s="218"/>
      <c r="Q132" s="218"/>
      <c r="R132" s="218"/>
      <c r="S132" s="218"/>
      <c r="T132" s="219"/>
      <c r="AT132" s="220" t="s">
        <v>156</v>
      </c>
      <c r="AU132" s="220" t="s">
        <v>142</v>
      </c>
      <c r="AV132" s="13" t="s">
        <v>82</v>
      </c>
      <c r="AW132" s="13" t="s">
        <v>31</v>
      </c>
      <c r="AX132" s="13" t="s">
        <v>74</v>
      </c>
      <c r="AY132" s="220" t="s">
        <v>141</v>
      </c>
    </row>
    <row r="133" spans="1:65" s="14" customFormat="1">
      <c r="B133" s="221"/>
      <c r="C133" s="222"/>
      <c r="D133" s="212" t="s">
        <v>156</v>
      </c>
      <c r="E133" s="223" t="s">
        <v>1</v>
      </c>
      <c r="F133" s="224" t="s">
        <v>278</v>
      </c>
      <c r="G133" s="222"/>
      <c r="H133" s="225">
        <v>77.150000000000006</v>
      </c>
      <c r="I133" s="226"/>
      <c r="J133" s="222"/>
      <c r="K133" s="222"/>
      <c r="L133" s="227"/>
      <c r="M133" s="228"/>
      <c r="N133" s="229"/>
      <c r="O133" s="229"/>
      <c r="P133" s="229"/>
      <c r="Q133" s="229"/>
      <c r="R133" s="229"/>
      <c r="S133" s="229"/>
      <c r="T133" s="230"/>
      <c r="AT133" s="231" t="s">
        <v>156</v>
      </c>
      <c r="AU133" s="231" t="s">
        <v>142</v>
      </c>
      <c r="AV133" s="14" t="s">
        <v>142</v>
      </c>
      <c r="AW133" s="14" t="s">
        <v>31</v>
      </c>
      <c r="AX133" s="14" t="s">
        <v>74</v>
      </c>
      <c r="AY133" s="231" t="s">
        <v>141</v>
      </c>
    </row>
    <row r="134" spans="1:65" s="14" customFormat="1">
      <c r="B134" s="221"/>
      <c r="C134" s="222"/>
      <c r="D134" s="212" t="s">
        <v>156</v>
      </c>
      <c r="E134" s="223" t="s">
        <v>1</v>
      </c>
      <c r="F134" s="224" t="s">
        <v>279</v>
      </c>
      <c r="G134" s="222"/>
      <c r="H134" s="225">
        <v>68.849999999999994</v>
      </c>
      <c r="I134" s="226"/>
      <c r="J134" s="222"/>
      <c r="K134" s="222"/>
      <c r="L134" s="227"/>
      <c r="M134" s="228"/>
      <c r="N134" s="229"/>
      <c r="O134" s="229"/>
      <c r="P134" s="229"/>
      <c r="Q134" s="229"/>
      <c r="R134" s="229"/>
      <c r="S134" s="229"/>
      <c r="T134" s="230"/>
      <c r="AT134" s="231" t="s">
        <v>156</v>
      </c>
      <c r="AU134" s="231" t="s">
        <v>142</v>
      </c>
      <c r="AV134" s="14" t="s">
        <v>142</v>
      </c>
      <c r="AW134" s="14" t="s">
        <v>31</v>
      </c>
      <c r="AX134" s="14" t="s">
        <v>74</v>
      </c>
      <c r="AY134" s="231" t="s">
        <v>141</v>
      </c>
    </row>
    <row r="135" spans="1:65" s="14" customFormat="1">
      <c r="B135" s="221"/>
      <c r="C135" s="222"/>
      <c r="D135" s="212" t="s">
        <v>156</v>
      </c>
      <c r="E135" s="223" t="s">
        <v>1</v>
      </c>
      <c r="F135" s="224" t="s">
        <v>280</v>
      </c>
      <c r="G135" s="222"/>
      <c r="H135" s="225">
        <v>106.15</v>
      </c>
      <c r="I135" s="226"/>
      <c r="J135" s="222"/>
      <c r="K135" s="222"/>
      <c r="L135" s="227"/>
      <c r="M135" s="228"/>
      <c r="N135" s="229"/>
      <c r="O135" s="229"/>
      <c r="P135" s="229"/>
      <c r="Q135" s="229"/>
      <c r="R135" s="229"/>
      <c r="S135" s="229"/>
      <c r="T135" s="230"/>
      <c r="AT135" s="231" t="s">
        <v>156</v>
      </c>
      <c r="AU135" s="231" t="s">
        <v>142</v>
      </c>
      <c r="AV135" s="14" t="s">
        <v>142</v>
      </c>
      <c r="AW135" s="14" t="s">
        <v>31</v>
      </c>
      <c r="AX135" s="14" t="s">
        <v>74</v>
      </c>
      <c r="AY135" s="231" t="s">
        <v>141</v>
      </c>
    </row>
    <row r="136" spans="1:65" s="14" customFormat="1">
      <c r="B136" s="221"/>
      <c r="C136" s="222"/>
      <c r="D136" s="212" t="s">
        <v>156</v>
      </c>
      <c r="E136" s="223" t="s">
        <v>1</v>
      </c>
      <c r="F136" s="224" t="s">
        <v>281</v>
      </c>
      <c r="G136" s="222"/>
      <c r="H136" s="225">
        <v>98.29</v>
      </c>
      <c r="I136" s="226"/>
      <c r="J136" s="222"/>
      <c r="K136" s="222"/>
      <c r="L136" s="227"/>
      <c r="M136" s="228"/>
      <c r="N136" s="229"/>
      <c r="O136" s="229"/>
      <c r="P136" s="229"/>
      <c r="Q136" s="229"/>
      <c r="R136" s="229"/>
      <c r="S136" s="229"/>
      <c r="T136" s="230"/>
      <c r="AT136" s="231" t="s">
        <v>156</v>
      </c>
      <c r="AU136" s="231" t="s">
        <v>142</v>
      </c>
      <c r="AV136" s="14" t="s">
        <v>142</v>
      </c>
      <c r="AW136" s="14" t="s">
        <v>31</v>
      </c>
      <c r="AX136" s="14" t="s">
        <v>74</v>
      </c>
      <c r="AY136" s="231" t="s">
        <v>141</v>
      </c>
    </row>
    <row r="137" spans="1:65" s="14" customFormat="1">
      <c r="B137" s="221"/>
      <c r="C137" s="222"/>
      <c r="D137" s="212" t="s">
        <v>156</v>
      </c>
      <c r="E137" s="223" t="s">
        <v>1</v>
      </c>
      <c r="F137" s="224" t="s">
        <v>282</v>
      </c>
      <c r="G137" s="222"/>
      <c r="H137" s="225">
        <v>17.04</v>
      </c>
      <c r="I137" s="226"/>
      <c r="J137" s="222"/>
      <c r="K137" s="222"/>
      <c r="L137" s="227"/>
      <c r="M137" s="228"/>
      <c r="N137" s="229"/>
      <c r="O137" s="229"/>
      <c r="P137" s="229"/>
      <c r="Q137" s="229"/>
      <c r="R137" s="229"/>
      <c r="S137" s="229"/>
      <c r="T137" s="230"/>
      <c r="AT137" s="231" t="s">
        <v>156</v>
      </c>
      <c r="AU137" s="231" t="s">
        <v>142</v>
      </c>
      <c r="AV137" s="14" t="s">
        <v>142</v>
      </c>
      <c r="AW137" s="14" t="s">
        <v>31</v>
      </c>
      <c r="AX137" s="14" t="s">
        <v>74</v>
      </c>
      <c r="AY137" s="231" t="s">
        <v>141</v>
      </c>
    </row>
    <row r="138" spans="1:65" s="16" customFormat="1">
      <c r="B138" s="259"/>
      <c r="C138" s="260"/>
      <c r="D138" s="212" t="s">
        <v>156</v>
      </c>
      <c r="E138" s="261" t="s">
        <v>1</v>
      </c>
      <c r="F138" s="262" t="s">
        <v>325</v>
      </c>
      <c r="G138" s="260"/>
      <c r="H138" s="263">
        <v>367.48</v>
      </c>
      <c r="I138" s="264"/>
      <c r="J138" s="260"/>
      <c r="K138" s="260"/>
      <c r="L138" s="265"/>
      <c r="M138" s="266"/>
      <c r="N138" s="267"/>
      <c r="O138" s="267"/>
      <c r="P138" s="267"/>
      <c r="Q138" s="267"/>
      <c r="R138" s="267"/>
      <c r="S138" s="267"/>
      <c r="T138" s="268"/>
      <c r="AT138" s="269" t="s">
        <v>156</v>
      </c>
      <c r="AU138" s="269" t="s">
        <v>142</v>
      </c>
      <c r="AV138" s="16" t="s">
        <v>178</v>
      </c>
      <c r="AW138" s="16" t="s">
        <v>31</v>
      </c>
      <c r="AX138" s="16" t="s">
        <v>74</v>
      </c>
      <c r="AY138" s="269" t="s">
        <v>141</v>
      </c>
    </row>
    <row r="139" spans="1:65" s="15" customFormat="1">
      <c r="B139" s="232"/>
      <c r="C139" s="233"/>
      <c r="D139" s="212" t="s">
        <v>156</v>
      </c>
      <c r="E139" s="234" t="s">
        <v>1</v>
      </c>
      <c r="F139" s="235" t="s">
        <v>177</v>
      </c>
      <c r="G139" s="233"/>
      <c r="H139" s="236">
        <v>726.17399999999998</v>
      </c>
      <c r="I139" s="237"/>
      <c r="J139" s="233"/>
      <c r="K139" s="233"/>
      <c r="L139" s="238"/>
      <c r="M139" s="239"/>
      <c r="N139" s="240"/>
      <c r="O139" s="240"/>
      <c r="P139" s="240"/>
      <c r="Q139" s="240"/>
      <c r="R139" s="240"/>
      <c r="S139" s="240"/>
      <c r="T139" s="241"/>
      <c r="AT139" s="242" t="s">
        <v>156</v>
      </c>
      <c r="AU139" s="242" t="s">
        <v>142</v>
      </c>
      <c r="AV139" s="15" t="s">
        <v>148</v>
      </c>
      <c r="AW139" s="15" t="s">
        <v>31</v>
      </c>
      <c r="AX139" s="15" t="s">
        <v>82</v>
      </c>
      <c r="AY139" s="242" t="s">
        <v>141</v>
      </c>
    </row>
    <row r="140" spans="1:65" s="2" customFormat="1" ht="16.5" customHeight="1">
      <c r="A140" s="35"/>
      <c r="B140" s="36"/>
      <c r="C140" s="248" t="s">
        <v>142</v>
      </c>
      <c r="D140" s="248" t="s">
        <v>290</v>
      </c>
      <c r="E140" s="249" t="s">
        <v>329</v>
      </c>
      <c r="F140" s="250" t="s">
        <v>330</v>
      </c>
      <c r="G140" s="251" t="s">
        <v>221</v>
      </c>
      <c r="H140" s="252">
        <v>0.218</v>
      </c>
      <c r="I140" s="253"/>
      <c r="J140" s="254">
        <f>ROUND(I140*H140,2)</f>
        <v>0</v>
      </c>
      <c r="K140" s="255"/>
      <c r="L140" s="256"/>
      <c r="M140" s="257" t="s">
        <v>1</v>
      </c>
      <c r="N140" s="258" t="s">
        <v>40</v>
      </c>
      <c r="O140" s="76"/>
      <c r="P140" s="206">
        <f>O140*H140</f>
        <v>0</v>
      </c>
      <c r="Q140" s="206">
        <v>0</v>
      </c>
      <c r="R140" s="206">
        <f>Q140*H140</f>
        <v>0</v>
      </c>
      <c r="S140" s="206">
        <v>0</v>
      </c>
      <c r="T140" s="20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8" t="s">
        <v>293</v>
      </c>
      <c r="AT140" s="208" t="s">
        <v>290</v>
      </c>
      <c r="AU140" s="208" t="s">
        <v>142</v>
      </c>
      <c r="AY140" s="18" t="s">
        <v>141</v>
      </c>
      <c r="BE140" s="209">
        <f>IF(N140="základná",J140,0)</f>
        <v>0</v>
      </c>
      <c r="BF140" s="209">
        <f>IF(N140="znížená",J140,0)</f>
        <v>0</v>
      </c>
      <c r="BG140" s="209">
        <f>IF(N140="zákl. prenesená",J140,0)</f>
        <v>0</v>
      </c>
      <c r="BH140" s="209">
        <f>IF(N140="zníž. prenesená",J140,0)</f>
        <v>0</v>
      </c>
      <c r="BI140" s="209">
        <f>IF(N140="nulová",J140,0)</f>
        <v>0</v>
      </c>
      <c r="BJ140" s="18" t="s">
        <v>142</v>
      </c>
      <c r="BK140" s="209">
        <f>ROUND(I140*H140,2)</f>
        <v>0</v>
      </c>
      <c r="BL140" s="18" t="s">
        <v>230</v>
      </c>
      <c r="BM140" s="208" t="s">
        <v>331</v>
      </c>
    </row>
    <row r="141" spans="1:65" s="14" customFormat="1">
      <c r="B141" s="221"/>
      <c r="C141" s="222"/>
      <c r="D141" s="212" t="s">
        <v>156</v>
      </c>
      <c r="E141" s="223" t="s">
        <v>1</v>
      </c>
      <c r="F141" s="224" t="s">
        <v>332</v>
      </c>
      <c r="G141" s="222"/>
      <c r="H141" s="225">
        <v>0.218</v>
      </c>
      <c r="I141" s="226"/>
      <c r="J141" s="222"/>
      <c r="K141" s="222"/>
      <c r="L141" s="227"/>
      <c r="M141" s="228"/>
      <c r="N141" s="229"/>
      <c r="O141" s="229"/>
      <c r="P141" s="229"/>
      <c r="Q141" s="229"/>
      <c r="R141" s="229"/>
      <c r="S141" s="229"/>
      <c r="T141" s="230"/>
      <c r="AT141" s="231" t="s">
        <v>156</v>
      </c>
      <c r="AU141" s="231" t="s">
        <v>142</v>
      </c>
      <c r="AV141" s="14" t="s">
        <v>142</v>
      </c>
      <c r="AW141" s="14" t="s">
        <v>31</v>
      </c>
      <c r="AX141" s="14" t="s">
        <v>74</v>
      </c>
      <c r="AY141" s="231" t="s">
        <v>141</v>
      </c>
    </row>
    <row r="142" spans="1:65" s="15" customFormat="1">
      <c r="B142" s="232"/>
      <c r="C142" s="233"/>
      <c r="D142" s="212" t="s">
        <v>156</v>
      </c>
      <c r="E142" s="234" t="s">
        <v>1</v>
      </c>
      <c r="F142" s="235" t="s">
        <v>177</v>
      </c>
      <c r="G142" s="233"/>
      <c r="H142" s="236">
        <v>0.218</v>
      </c>
      <c r="I142" s="237"/>
      <c r="J142" s="233"/>
      <c r="K142" s="233"/>
      <c r="L142" s="238"/>
      <c r="M142" s="239"/>
      <c r="N142" s="240"/>
      <c r="O142" s="240"/>
      <c r="P142" s="240"/>
      <c r="Q142" s="240"/>
      <c r="R142" s="240"/>
      <c r="S142" s="240"/>
      <c r="T142" s="241"/>
      <c r="AT142" s="242" t="s">
        <v>156</v>
      </c>
      <c r="AU142" s="242" t="s">
        <v>142</v>
      </c>
      <c r="AV142" s="15" t="s">
        <v>148</v>
      </c>
      <c r="AW142" s="15" t="s">
        <v>31</v>
      </c>
      <c r="AX142" s="15" t="s">
        <v>82</v>
      </c>
      <c r="AY142" s="242" t="s">
        <v>141</v>
      </c>
    </row>
    <row r="143" spans="1:65" s="2" customFormat="1" ht="16.5" customHeight="1">
      <c r="A143" s="35"/>
      <c r="B143" s="36"/>
      <c r="C143" s="248" t="s">
        <v>178</v>
      </c>
      <c r="D143" s="248" t="s">
        <v>290</v>
      </c>
      <c r="E143" s="249" t="s">
        <v>329</v>
      </c>
      <c r="F143" s="250" t="s">
        <v>330</v>
      </c>
      <c r="G143" s="251" t="s">
        <v>221</v>
      </c>
      <c r="H143" s="252">
        <v>1.9E-2</v>
      </c>
      <c r="I143" s="253"/>
      <c r="J143" s="254">
        <f>ROUND(I143*H143,2)</f>
        <v>0</v>
      </c>
      <c r="K143" s="255"/>
      <c r="L143" s="256"/>
      <c r="M143" s="257" t="s">
        <v>1</v>
      </c>
      <c r="N143" s="258" t="s">
        <v>40</v>
      </c>
      <c r="O143" s="76"/>
      <c r="P143" s="206">
        <f>O143*H143</f>
        <v>0</v>
      </c>
      <c r="Q143" s="206">
        <v>0</v>
      </c>
      <c r="R143" s="206">
        <f>Q143*H143</f>
        <v>0</v>
      </c>
      <c r="S143" s="206">
        <v>0</v>
      </c>
      <c r="T143" s="20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8" t="s">
        <v>293</v>
      </c>
      <c r="AT143" s="208" t="s">
        <v>290</v>
      </c>
      <c r="AU143" s="208" t="s">
        <v>142</v>
      </c>
      <c r="AY143" s="18" t="s">
        <v>141</v>
      </c>
      <c r="BE143" s="209">
        <f>IF(N143="základná",J143,0)</f>
        <v>0</v>
      </c>
      <c r="BF143" s="209">
        <f>IF(N143="znížená",J143,0)</f>
        <v>0</v>
      </c>
      <c r="BG143" s="209">
        <f>IF(N143="zákl. prenesená",J143,0)</f>
        <v>0</v>
      </c>
      <c r="BH143" s="209">
        <f>IF(N143="zníž. prenesená",J143,0)</f>
        <v>0</v>
      </c>
      <c r="BI143" s="209">
        <f>IF(N143="nulová",J143,0)</f>
        <v>0</v>
      </c>
      <c r="BJ143" s="18" t="s">
        <v>142</v>
      </c>
      <c r="BK143" s="209">
        <f>ROUND(I143*H143,2)</f>
        <v>0</v>
      </c>
      <c r="BL143" s="18" t="s">
        <v>230</v>
      </c>
      <c r="BM143" s="208" t="s">
        <v>333</v>
      </c>
    </row>
    <row r="144" spans="1:65" s="2" customFormat="1" ht="16.5" customHeight="1">
      <c r="A144" s="35"/>
      <c r="B144" s="36"/>
      <c r="C144" s="196" t="s">
        <v>148</v>
      </c>
      <c r="D144" s="196" t="s">
        <v>144</v>
      </c>
      <c r="E144" s="197" t="s">
        <v>334</v>
      </c>
      <c r="F144" s="198" t="s">
        <v>335</v>
      </c>
      <c r="G144" s="199" t="s">
        <v>154</v>
      </c>
      <c r="H144" s="200">
        <v>530.66200000000003</v>
      </c>
      <c r="I144" s="201"/>
      <c r="J144" s="202">
        <f>ROUND(I144*H144,2)</f>
        <v>0</v>
      </c>
      <c r="K144" s="203"/>
      <c r="L144" s="40"/>
      <c r="M144" s="204" t="s">
        <v>1</v>
      </c>
      <c r="N144" s="205" t="s">
        <v>40</v>
      </c>
      <c r="O144" s="76"/>
      <c r="P144" s="206">
        <f>O144*H144</f>
        <v>0</v>
      </c>
      <c r="Q144" s="206">
        <v>0</v>
      </c>
      <c r="R144" s="206">
        <f>Q144*H144</f>
        <v>0</v>
      </c>
      <c r="S144" s="206">
        <v>0</v>
      </c>
      <c r="T144" s="20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8" t="s">
        <v>230</v>
      </c>
      <c r="AT144" s="208" t="s">
        <v>144</v>
      </c>
      <c r="AU144" s="208" t="s">
        <v>142</v>
      </c>
      <c r="AY144" s="18" t="s">
        <v>141</v>
      </c>
      <c r="BE144" s="209">
        <f>IF(N144="základná",J144,0)</f>
        <v>0</v>
      </c>
      <c r="BF144" s="209">
        <f>IF(N144="znížená",J144,0)</f>
        <v>0</v>
      </c>
      <c r="BG144" s="209">
        <f>IF(N144="zákl. prenesená",J144,0)</f>
        <v>0</v>
      </c>
      <c r="BH144" s="209">
        <f>IF(N144="zníž. prenesená",J144,0)</f>
        <v>0</v>
      </c>
      <c r="BI144" s="209">
        <f>IF(N144="nulová",J144,0)</f>
        <v>0</v>
      </c>
      <c r="BJ144" s="18" t="s">
        <v>142</v>
      </c>
      <c r="BK144" s="209">
        <f>ROUND(I144*H144,2)</f>
        <v>0</v>
      </c>
      <c r="BL144" s="18" t="s">
        <v>230</v>
      </c>
      <c r="BM144" s="208" t="s">
        <v>336</v>
      </c>
    </row>
    <row r="145" spans="1:65" s="12" customFormat="1" ht="22.8" customHeight="1">
      <c r="B145" s="180"/>
      <c r="C145" s="181"/>
      <c r="D145" s="182" t="s">
        <v>73</v>
      </c>
      <c r="E145" s="194" t="s">
        <v>337</v>
      </c>
      <c r="F145" s="194" t="s">
        <v>338</v>
      </c>
      <c r="G145" s="181"/>
      <c r="H145" s="181"/>
      <c r="I145" s="184"/>
      <c r="J145" s="195">
        <f>BK145</f>
        <v>0</v>
      </c>
      <c r="K145" s="181"/>
      <c r="L145" s="186"/>
      <c r="M145" s="187"/>
      <c r="N145" s="188"/>
      <c r="O145" s="188"/>
      <c r="P145" s="189">
        <f>SUM(P146:P147)</f>
        <v>0</v>
      </c>
      <c r="Q145" s="188"/>
      <c r="R145" s="189">
        <f>SUM(R146:R147)</f>
        <v>0</v>
      </c>
      <c r="S145" s="188"/>
      <c r="T145" s="190">
        <f>SUM(T146:T147)</f>
        <v>0</v>
      </c>
      <c r="AR145" s="191" t="s">
        <v>142</v>
      </c>
      <c r="AT145" s="192" t="s">
        <v>73</v>
      </c>
      <c r="AU145" s="192" t="s">
        <v>82</v>
      </c>
      <c r="AY145" s="191" t="s">
        <v>141</v>
      </c>
      <c r="BK145" s="193">
        <f>SUM(BK146:BK147)</f>
        <v>0</v>
      </c>
    </row>
    <row r="146" spans="1:65" s="2" customFormat="1" ht="33" customHeight="1">
      <c r="A146" s="35"/>
      <c r="B146" s="36"/>
      <c r="C146" s="196" t="s">
        <v>186</v>
      </c>
      <c r="D146" s="196" t="s">
        <v>144</v>
      </c>
      <c r="E146" s="197" t="s">
        <v>339</v>
      </c>
      <c r="F146" s="198" t="s">
        <v>340</v>
      </c>
      <c r="G146" s="199" t="s">
        <v>154</v>
      </c>
      <c r="H146" s="200">
        <v>203.92</v>
      </c>
      <c r="I146" s="201"/>
      <c r="J146" s="202">
        <f>ROUND(I146*H146,2)</f>
        <v>0</v>
      </c>
      <c r="K146" s="203"/>
      <c r="L146" s="40"/>
      <c r="M146" s="204" t="s">
        <v>1</v>
      </c>
      <c r="N146" s="205" t="s">
        <v>40</v>
      </c>
      <c r="O146" s="76"/>
      <c r="P146" s="206">
        <f>O146*H146</f>
        <v>0</v>
      </c>
      <c r="Q146" s="206">
        <v>0</v>
      </c>
      <c r="R146" s="206">
        <f>Q146*H146</f>
        <v>0</v>
      </c>
      <c r="S146" s="206">
        <v>0</v>
      </c>
      <c r="T146" s="20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8" t="s">
        <v>230</v>
      </c>
      <c r="AT146" s="208" t="s">
        <v>144</v>
      </c>
      <c r="AU146" s="208" t="s">
        <v>142</v>
      </c>
      <c r="AY146" s="18" t="s">
        <v>141</v>
      </c>
      <c r="BE146" s="209">
        <f>IF(N146="základná",J146,0)</f>
        <v>0</v>
      </c>
      <c r="BF146" s="209">
        <f>IF(N146="znížená",J146,0)</f>
        <v>0</v>
      </c>
      <c r="BG146" s="209">
        <f>IF(N146="zákl. prenesená",J146,0)</f>
        <v>0</v>
      </c>
      <c r="BH146" s="209">
        <f>IF(N146="zníž. prenesená",J146,0)</f>
        <v>0</v>
      </c>
      <c r="BI146" s="209">
        <f>IF(N146="nulová",J146,0)</f>
        <v>0</v>
      </c>
      <c r="BJ146" s="18" t="s">
        <v>142</v>
      </c>
      <c r="BK146" s="209">
        <f>ROUND(I146*H146,2)</f>
        <v>0</v>
      </c>
      <c r="BL146" s="18" t="s">
        <v>230</v>
      </c>
      <c r="BM146" s="208" t="s">
        <v>341</v>
      </c>
    </row>
    <row r="147" spans="1:65" s="2" customFormat="1" ht="24.15" customHeight="1">
      <c r="A147" s="35"/>
      <c r="B147" s="36"/>
      <c r="C147" s="196" t="s">
        <v>150</v>
      </c>
      <c r="D147" s="196" t="s">
        <v>144</v>
      </c>
      <c r="E147" s="197" t="s">
        <v>342</v>
      </c>
      <c r="F147" s="198" t="s">
        <v>343</v>
      </c>
      <c r="G147" s="199" t="s">
        <v>221</v>
      </c>
      <c r="H147" s="200">
        <v>6.93</v>
      </c>
      <c r="I147" s="201"/>
      <c r="J147" s="202">
        <f>ROUND(I147*H147,2)</f>
        <v>0</v>
      </c>
      <c r="K147" s="203"/>
      <c r="L147" s="40"/>
      <c r="M147" s="204" t="s">
        <v>1</v>
      </c>
      <c r="N147" s="205" t="s">
        <v>40</v>
      </c>
      <c r="O147" s="76"/>
      <c r="P147" s="206">
        <f>O147*H147</f>
        <v>0</v>
      </c>
      <c r="Q147" s="206">
        <v>0</v>
      </c>
      <c r="R147" s="206">
        <f>Q147*H147</f>
        <v>0</v>
      </c>
      <c r="S147" s="206">
        <v>0</v>
      </c>
      <c r="T147" s="20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8" t="s">
        <v>230</v>
      </c>
      <c r="AT147" s="208" t="s">
        <v>144</v>
      </c>
      <c r="AU147" s="208" t="s">
        <v>142</v>
      </c>
      <c r="AY147" s="18" t="s">
        <v>141</v>
      </c>
      <c r="BE147" s="209">
        <f>IF(N147="základná",J147,0)</f>
        <v>0</v>
      </c>
      <c r="BF147" s="209">
        <f>IF(N147="znížená",J147,0)</f>
        <v>0</v>
      </c>
      <c r="BG147" s="209">
        <f>IF(N147="zákl. prenesená",J147,0)</f>
        <v>0</v>
      </c>
      <c r="BH147" s="209">
        <f>IF(N147="zníž. prenesená",J147,0)</f>
        <v>0</v>
      </c>
      <c r="BI147" s="209">
        <f>IF(N147="nulová",J147,0)</f>
        <v>0</v>
      </c>
      <c r="BJ147" s="18" t="s">
        <v>142</v>
      </c>
      <c r="BK147" s="209">
        <f>ROUND(I147*H147,2)</f>
        <v>0</v>
      </c>
      <c r="BL147" s="18" t="s">
        <v>230</v>
      </c>
      <c r="BM147" s="208" t="s">
        <v>344</v>
      </c>
    </row>
    <row r="148" spans="1:65" s="12" customFormat="1" ht="22.8" customHeight="1">
      <c r="B148" s="180"/>
      <c r="C148" s="181"/>
      <c r="D148" s="182" t="s">
        <v>73</v>
      </c>
      <c r="E148" s="194" t="s">
        <v>345</v>
      </c>
      <c r="F148" s="194" t="s">
        <v>346</v>
      </c>
      <c r="G148" s="181"/>
      <c r="H148" s="181"/>
      <c r="I148" s="184"/>
      <c r="J148" s="195">
        <f>BK148</f>
        <v>0</v>
      </c>
      <c r="K148" s="181"/>
      <c r="L148" s="186"/>
      <c r="M148" s="187"/>
      <c r="N148" s="188"/>
      <c r="O148" s="188"/>
      <c r="P148" s="189">
        <f>SUM(P149:P157)</f>
        <v>0</v>
      </c>
      <c r="Q148" s="188"/>
      <c r="R148" s="189">
        <f>SUM(R149:R157)</f>
        <v>0</v>
      </c>
      <c r="S148" s="188"/>
      <c r="T148" s="190">
        <f>SUM(T149:T157)</f>
        <v>0</v>
      </c>
      <c r="AR148" s="191" t="s">
        <v>142</v>
      </c>
      <c r="AT148" s="192" t="s">
        <v>73</v>
      </c>
      <c r="AU148" s="192" t="s">
        <v>82</v>
      </c>
      <c r="AY148" s="191" t="s">
        <v>141</v>
      </c>
      <c r="BK148" s="193">
        <f>SUM(BK149:BK157)</f>
        <v>0</v>
      </c>
    </row>
    <row r="149" spans="1:65" s="2" customFormat="1" ht="24.15" customHeight="1">
      <c r="A149" s="35"/>
      <c r="B149" s="36"/>
      <c r="C149" s="196" t="s">
        <v>202</v>
      </c>
      <c r="D149" s="196" t="s">
        <v>144</v>
      </c>
      <c r="E149" s="197" t="s">
        <v>347</v>
      </c>
      <c r="F149" s="198" t="s">
        <v>348</v>
      </c>
      <c r="G149" s="199" t="s">
        <v>290</v>
      </c>
      <c r="H149" s="200">
        <v>47.27</v>
      </c>
      <c r="I149" s="201"/>
      <c r="J149" s="202">
        <f>ROUND(I149*H149,2)</f>
        <v>0</v>
      </c>
      <c r="K149" s="203"/>
      <c r="L149" s="40"/>
      <c r="M149" s="204" t="s">
        <v>1</v>
      </c>
      <c r="N149" s="205" t="s">
        <v>40</v>
      </c>
      <c r="O149" s="76"/>
      <c r="P149" s="206">
        <f>O149*H149</f>
        <v>0</v>
      </c>
      <c r="Q149" s="206">
        <v>0</v>
      </c>
      <c r="R149" s="206">
        <f>Q149*H149</f>
        <v>0</v>
      </c>
      <c r="S149" s="206">
        <v>0</v>
      </c>
      <c r="T149" s="20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8" t="s">
        <v>230</v>
      </c>
      <c r="AT149" s="208" t="s">
        <v>144</v>
      </c>
      <c r="AU149" s="208" t="s">
        <v>142</v>
      </c>
      <c r="AY149" s="18" t="s">
        <v>141</v>
      </c>
      <c r="BE149" s="209">
        <f>IF(N149="základná",J149,0)</f>
        <v>0</v>
      </c>
      <c r="BF149" s="209">
        <f>IF(N149="znížená",J149,0)</f>
        <v>0</v>
      </c>
      <c r="BG149" s="209">
        <f>IF(N149="zákl. prenesená",J149,0)</f>
        <v>0</v>
      </c>
      <c r="BH149" s="209">
        <f>IF(N149="zníž. prenesená",J149,0)</f>
        <v>0</v>
      </c>
      <c r="BI149" s="209">
        <f>IF(N149="nulová",J149,0)</f>
        <v>0</v>
      </c>
      <c r="BJ149" s="18" t="s">
        <v>142</v>
      </c>
      <c r="BK149" s="209">
        <f>ROUND(I149*H149,2)</f>
        <v>0</v>
      </c>
      <c r="BL149" s="18" t="s">
        <v>230</v>
      </c>
      <c r="BM149" s="208" t="s">
        <v>349</v>
      </c>
    </row>
    <row r="150" spans="1:65" s="2" customFormat="1" ht="24.15" customHeight="1">
      <c r="A150" s="35"/>
      <c r="B150" s="36"/>
      <c r="C150" s="196" t="s">
        <v>207</v>
      </c>
      <c r="D150" s="196" t="s">
        <v>144</v>
      </c>
      <c r="E150" s="197" t="s">
        <v>350</v>
      </c>
      <c r="F150" s="198" t="s">
        <v>351</v>
      </c>
      <c r="G150" s="199" t="s">
        <v>213</v>
      </c>
      <c r="H150" s="200">
        <v>60.6</v>
      </c>
      <c r="I150" s="201"/>
      <c r="J150" s="202">
        <f>ROUND(I150*H150,2)</f>
        <v>0</v>
      </c>
      <c r="K150" s="203"/>
      <c r="L150" s="40"/>
      <c r="M150" s="204" t="s">
        <v>1</v>
      </c>
      <c r="N150" s="205" t="s">
        <v>40</v>
      </c>
      <c r="O150" s="76"/>
      <c r="P150" s="206">
        <f>O150*H150</f>
        <v>0</v>
      </c>
      <c r="Q150" s="206">
        <v>0</v>
      </c>
      <c r="R150" s="206">
        <f>Q150*H150</f>
        <v>0</v>
      </c>
      <c r="S150" s="206">
        <v>0</v>
      </c>
      <c r="T150" s="20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8" t="s">
        <v>230</v>
      </c>
      <c r="AT150" s="208" t="s">
        <v>144</v>
      </c>
      <c r="AU150" s="208" t="s">
        <v>142</v>
      </c>
      <c r="AY150" s="18" t="s">
        <v>141</v>
      </c>
      <c r="BE150" s="209">
        <f>IF(N150="základná",J150,0)</f>
        <v>0</v>
      </c>
      <c r="BF150" s="209">
        <f>IF(N150="znížená",J150,0)</f>
        <v>0</v>
      </c>
      <c r="BG150" s="209">
        <f>IF(N150="zákl. prenesená",J150,0)</f>
        <v>0</v>
      </c>
      <c r="BH150" s="209">
        <f>IF(N150="zníž. prenesená",J150,0)</f>
        <v>0</v>
      </c>
      <c r="BI150" s="209">
        <f>IF(N150="nulová",J150,0)</f>
        <v>0</v>
      </c>
      <c r="BJ150" s="18" t="s">
        <v>142</v>
      </c>
      <c r="BK150" s="209">
        <f>ROUND(I150*H150,2)</f>
        <v>0</v>
      </c>
      <c r="BL150" s="18" t="s">
        <v>230</v>
      </c>
      <c r="BM150" s="208" t="s">
        <v>352</v>
      </c>
    </row>
    <row r="151" spans="1:65" s="2" customFormat="1" ht="24.15" customHeight="1">
      <c r="A151" s="35"/>
      <c r="B151" s="36"/>
      <c r="C151" s="196" t="s">
        <v>190</v>
      </c>
      <c r="D151" s="196" t="s">
        <v>144</v>
      </c>
      <c r="E151" s="197" t="s">
        <v>353</v>
      </c>
      <c r="F151" s="198" t="s">
        <v>354</v>
      </c>
      <c r="G151" s="199" t="s">
        <v>154</v>
      </c>
      <c r="H151" s="200">
        <v>57.32</v>
      </c>
      <c r="I151" s="201"/>
      <c r="J151" s="202">
        <f>ROUND(I151*H151,2)</f>
        <v>0</v>
      </c>
      <c r="K151" s="203"/>
      <c r="L151" s="40"/>
      <c r="M151" s="204" t="s">
        <v>1</v>
      </c>
      <c r="N151" s="205" t="s">
        <v>40</v>
      </c>
      <c r="O151" s="76"/>
      <c r="P151" s="206">
        <f>O151*H151</f>
        <v>0</v>
      </c>
      <c r="Q151" s="206">
        <v>0</v>
      </c>
      <c r="R151" s="206">
        <f>Q151*H151</f>
        <v>0</v>
      </c>
      <c r="S151" s="206">
        <v>0</v>
      </c>
      <c r="T151" s="20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8" t="s">
        <v>230</v>
      </c>
      <c r="AT151" s="208" t="s">
        <v>144</v>
      </c>
      <c r="AU151" s="208" t="s">
        <v>142</v>
      </c>
      <c r="AY151" s="18" t="s">
        <v>141</v>
      </c>
      <c r="BE151" s="209">
        <f>IF(N151="základná",J151,0)</f>
        <v>0</v>
      </c>
      <c r="BF151" s="209">
        <f>IF(N151="znížená",J151,0)</f>
        <v>0</v>
      </c>
      <c r="BG151" s="209">
        <f>IF(N151="zákl. prenesená",J151,0)</f>
        <v>0</v>
      </c>
      <c r="BH151" s="209">
        <f>IF(N151="zníž. prenesená",J151,0)</f>
        <v>0</v>
      </c>
      <c r="BI151" s="209">
        <f>IF(N151="nulová",J151,0)</f>
        <v>0</v>
      </c>
      <c r="BJ151" s="18" t="s">
        <v>142</v>
      </c>
      <c r="BK151" s="209">
        <f>ROUND(I151*H151,2)</f>
        <v>0</v>
      </c>
      <c r="BL151" s="18" t="s">
        <v>230</v>
      </c>
      <c r="BM151" s="208" t="s">
        <v>355</v>
      </c>
    </row>
    <row r="152" spans="1:65" s="13" customFormat="1">
      <c r="B152" s="210"/>
      <c r="C152" s="211"/>
      <c r="D152" s="212" t="s">
        <v>156</v>
      </c>
      <c r="E152" s="213" t="s">
        <v>1</v>
      </c>
      <c r="F152" s="214" t="s">
        <v>356</v>
      </c>
      <c r="G152" s="211"/>
      <c r="H152" s="213" t="s">
        <v>1</v>
      </c>
      <c r="I152" s="215"/>
      <c r="J152" s="211"/>
      <c r="K152" s="211"/>
      <c r="L152" s="216"/>
      <c r="M152" s="217"/>
      <c r="N152" s="218"/>
      <c r="O152" s="218"/>
      <c r="P152" s="218"/>
      <c r="Q152" s="218"/>
      <c r="R152" s="218"/>
      <c r="S152" s="218"/>
      <c r="T152" s="219"/>
      <c r="AT152" s="220" t="s">
        <v>156</v>
      </c>
      <c r="AU152" s="220" t="s">
        <v>142</v>
      </c>
      <c r="AV152" s="13" t="s">
        <v>82</v>
      </c>
      <c r="AW152" s="13" t="s">
        <v>31</v>
      </c>
      <c r="AX152" s="13" t="s">
        <v>74</v>
      </c>
      <c r="AY152" s="220" t="s">
        <v>141</v>
      </c>
    </row>
    <row r="153" spans="1:65" s="14" customFormat="1">
      <c r="B153" s="221"/>
      <c r="C153" s="222"/>
      <c r="D153" s="212" t="s">
        <v>156</v>
      </c>
      <c r="E153" s="223" t="s">
        <v>1</v>
      </c>
      <c r="F153" s="224" t="s">
        <v>357</v>
      </c>
      <c r="G153" s="222"/>
      <c r="H153" s="225">
        <v>57.32</v>
      </c>
      <c r="I153" s="226"/>
      <c r="J153" s="222"/>
      <c r="K153" s="222"/>
      <c r="L153" s="227"/>
      <c r="M153" s="228"/>
      <c r="N153" s="229"/>
      <c r="O153" s="229"/>
      <c r="P153" s="229"/>
      <c r="Q153" s="229"/>
      <c r="R153" s="229"/>
      <c r="S153" s="229"/>
      <c r="T153" s="230"/>
      <c r="AT153" s="231" t="s">
        <v>156</v>
      </c>
      <c r="AU153" s="231" t="s">
        <v>142</v>
      </c>
      <c r="AV153" s="14" t="s">
        <v>142</v>
      </c>
      <c r="AW153" s="14" t="s">
        <v>31</v>
      </c>
      <c r="AX153" s="14" t="s">
        <v>74</v>
      </c>
      <c r="AY153" s="231" t="s">
        <v>141</v>
      </c>
    </row>
    <row r="154" spans="1:65" s="15" customFormat="1">
      <c r="B154" s="232"/>
      <c r="C154" s="233"/>
      <c r="D154" s="212" t="s">
        <v>156</v>
      </c>
      <c r="E154" s="234" t="s">
        <v>1</v>
      </c>
      <c r="F154" s="235" t="s">
        <v>177</v>
      </c>
      <c r="G154" s="233"/>
      <c r="H154" s="236">
        <v>57.32</v>
      </c>
      <c r="I154" s="237"/>
      <c r="J154" s="233"/>
      <c r="K154" s="233"/>
      <c r="L154" s="238"/>
      <c r="M154" s="239"/>
      <c r="N154" s="240"/>
      <c r="O154" s="240"/>
      <c r="P154" s="240"/>
      <c r="Q154" s="240"/>
      <c r="R154" s="240"/>
      <c r="S154" s="240"/>
      <c r="T154" s="241"/>
      <c r="AT154" s="242" t="s">
        <v>156</v>
      </c>
      <c r="AU154" s="242" t="s">
        <v>142</v>
      </c>
      <c r="AV154" s="15" t="s">
        <v>148</v>
      </c>
      <c r="AW154" s="15" t="s">
        <v>31</v>
      </c>
      <c r="AX154" s="15" t="s">
        <v>82</v>
      </c>
      <c r="AY154" s="242" t="s">
        <v>141</v>
      </c>
    </row>
    <row r="155" spans="1:65" s="2" customFormat="1" ht="16.5" customHeight="1">
      <c r="A155" s="35"/>
      <c r="B155" s="36"/>
      <c r="C155" s="248" t="s">
        <v>218</v>
      </c>
      <c r="D155" s="248" t="s">
        <v>290</v>
      </c>
      <c r="E155" s="249" t="s">
        <v>358</v>
      </c>
      <c r="F155" s="250" t="s">
        <v>359</v>
      </c>
      <c r="G155" s="251" t="s">
        <v>154</v>
      </c>
      <c r="H155" s="252">
        <v>60.186</v>
      </c>
      <c r="I155" s="253"/>
      <c r="J155" s="254">
        <f>ROUND(I155*H155,2)</f>
        <v>0</v>
      </c>
      <c r="K155" s="255"/>
      <c r="L155" s="256"/>
      <c r="M155" s="257" t="s">
        <v>1</v>
      </c>
      <c r="N155" s="258" t="s">
        <v>40</v>
      </c>
      <c r="O155" s="76"/>
      <c r="P155" s="206">
        <f>O155*H155</f>
        <v>0</v>
      </c>
      <c r="Q155" s="206">
        <v>0</v>
      </c>
      <c r="R155" s="206">
        <f>Q155*H155</f>
        <v>0</v>
      </c>
      <c r="S155" s="206">
        <v>0</v>
      </c>
      <c r="T155" s="20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8" t="s">
        <v>293</v>
      </c>
      <c r="AT155" s="208" t="s">
        <v>290</v>
      </c>
      <c r="AU155" s="208" t="s">
        <v>142</v>
      </c>
      <c r="AY155" s="18" t="s">
        <v>141</v>
      </c>
      <c r="BE155" s="209">
        <f>IF(N155="základná",J155,0)</f>
        <v>0</v>
      </c>
      <c r="BF155" s="209">
        <f>IF(N155="znížená",J155,0)</f>
        <v>0</v>
      </c>
      <c r="BG155" s="209">
        <f>IF(N155="zákl. prenesená",J155,0)</f>
        <v>0</v>
      </c>
      <c r="BH155" s="209">
        <f>IF(N155="zníž. prenesená",J155,0)</f>
        <v>0</v>
      </c>
      <c r="BI155" s="209">
        <f>IF(N155="nulová",J155,0)</f>
        <v>0</v>
      </c>
      <c r="BJ155" s="18" t="s">
        <v>142</v>
      </c>
      <c r="BK155" s="209">
        <f>ROUND(I155*H155,2)</f>
        <v>0</v>
      </c>
      <c r="BL155" s="18" t="s">
        <v>230</v>
      </c>
      <c r="BM155" s="208" t="s">
        <v>360</v>
      </c>
    </row>
    <row r="156" spans="1:65" s="14" customFormat="1">
      <c r="B156" s="221"/>
      <c r="C156" s="222"/>
      <c r="D156" s="212" t="s">
        <v>156</v>
      </c>
      <c r="E156" s="223" t="s">
        <v>1</v>
      </c>
      <c r="F156" s="224" t="s">
        <v>361</v>
      </c>
      <c r="G156" s="222"/>
      <c r="H156" s="225">
        <v>60.186</v>
      </c>
      <c r="I156" s="226"/>
      <c r="J156" s="222"/>
      <c r="K156" s="222"/>
      <c r="L156" s="227"/>
      <c r="M156" s="228"/>
      <c r="N156" s="229"/>
      <c r="O156" s="229"/>
      <c r="P156" s="229"/>
      <c r="Q156" s="229"/>
      <c r="R156" s="229"/>
      <c r="S156" s="229"/>
      <c r="T156" s="230"/>
      <c r="AT156" s="231" t="s">
        <v>156</v>
      </c>
      <c r="AU156" s="231" t="s">
        <v>142</v>
      </c>
      <c r="AV156" s="14" t="s">
        <v>142</v>
      </c>
      <c r="AW156" s="14" t="s">
        <v>31</v>
      </c>
      <c r="AX156" s="14" t="s">
        <v>74</v>
      </c>
      <c r="AY156" s="231" t="s">
        <v>141</v>
      </c>
    </row>
    <row r="157" spans="1:65" s="15" customFormat="1">
      <c r="B157" s="232"/>
      <c r="C157" s="233"/>
      <c r="D157" s="212" t="s">
        <v>156</v>
      </c>
      <c r="E157" s="234" t="s">
        <v>1</v>
      </c>
      <c r="F157" s="235" t="s">
        <v>177</v>
      </c>
      <c r="G157" s="233"/>
      <c r="H157" s="236">
        <v>60.186</v>
      </c>
      <c r="I157" s="237"/>
      <c r="J157" s="233"/>
      <c r="K157" s="233"/>
      <c r="L157" s="238"/>
      <c r="M157" s="239"/>
      <c r="N157" s="240"/>
      <c r="O157" s="240"/>
      <c r="P157" s="240"/>
      <c r="Q157" s="240"/>
      <c r="R157" s="240"/>
      <c r="S157" s="240"/>
      <c r="T157" s="241"/>
      <c r="AT157" s="242" t="s">
        <v>156</v>
      </c>
      <c r="AU157" s="242" t="s">
        <v>142</v>
      </c>
      <c r="AV157" s="15" t="s">
        <v>148</v>
      </c>
      <c r="AW157" s="15" t="s">
        <v>31</v>
      </c>
      <c r="AX157" s="15" t="s">
        <v>82</v>
      </c>
      <c r="AY157" s="242" t="s">
        <v>141</v>
      </c>
    </row>
    <row r="158" spans="1:65" s="12" customFormat="1" ht="22.8" customHeight="1">
      <c r="B158" s="180"/>
      <c r="C158" s="181"/>
      <c r="D158" s="182" t="s">
        <v>73</v>
      </c>
      <c r="E158" s="194" t="s">
        <v>362</v>
      </c>
      <c r="F158" s="194" t="s">
        <v>363</v>
      </c>
      <c r="G158" s="181"/>
      <c r="H158" s="181"/>
      <c r="I158" s="184"/>
      <c r="J158" s="195">
        <f>BK158</f>
        <v>0</v>
      </c>
      <c r="K158" s="181"/>
      <c r="L158" s="186"/>
      <c r="M158" s="187"/>
      <c r="N158" s="188"/>
      <c r="O158" s="188"/>
      <c r="P158" s="189">
        <f>SUM(P159:P167)</f>
        <v>0</v>
      </c>
      <c r="Q158" s="188"/>
      <c r="R158" s="189">
        <f>SUM(R159:R167)</f>
        <v>0</v>
      </c>
      <c r="S158" s="188"/>
      <c r="T158" s="190">
        <f>SUM(T159:T167)</f>
        <v>0</v>
      </c>
      <c r="AR158" s="191" t="s">
        <v>142</v>
      </c>
      <c r="AT158" s="192" t="s">
        <v>73</v>
      </c>
      <c r="AU158" s="192" t="s">
        <v>82</v>
      </c>
      <c r="AY158" s="191" t="s">
        <v>141</v>
      </c>
      <c r="BK158" s="193">
        <f>SUM(BK159:BK167)</f>
        <v>0</v>
      </c>
    </row>
    <row r="159" spans="1:65" s="2" customFormat="1" ht="49.05" customHeight="1">
      <c r="A159" s="35"/>
      <c r="B159" s="36"/>
      <c r="C159" s="196" t="s">
        <v>227</v>
      </c>
      <c r="D159" s="196" t="s">
        <v>144</v>
      </c>
      <c r="E159" s="197" t="s">
        <v>364</v>
      </c>
      <c r="F159" s="198" t="s">
        <v>365</v>
      </c>
      <c r="G159" s="199" t="s">
        <v>154</v>
      </c>
      <c r="H159" s="200">
        <v>455.971</v>
      </c>
      <c r="I159" s="201"/>
      <c r="J159" s="202">
        <f>ROUND(I159*H159,2)</f>
        <v>0</v>
      </c>
      <c r="K159" s="203"/>
      <c r="L159" s="40"/>
      <c r="M159" s="204" t="s">
        <v>1</v>
      </c>
      <c r="N159" s="205" t="s">
        <v>40</v>
      </c>
      <c r="O159" s="76"/>
      <c r="P159" s="206">
        <f>O159*H159</f>
        <v>0</v>
      </c>
      <c r="Q159" s="206">
        <v>0</v>
      </c>
      <c r="R159" s="206">
        <f>Q159*H159</f>
        <v>0</v>
      </c>
      <c r="S159" s="206">
        <v>0</v>
      </c>
      <c r="T159" s="20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8" t="s">
        <v>230</v>
      </c>
      <c r="AT159" s="208" t="s">
        <v>144</v>
      </c>
      <c r="AU159" s="208" t="s">
        <v>142</v>
      </c>
      <c r="AY159" s="18" t="s">
        <v>141</v>
      </c>
      <c r="BE159" s="209">
        <f>IF(N159="základná",J159,0)</f>
        <v>0</v>
      </c>
      <c r="BF159" s="209">
        <f>IF(N159="znížená",J159,0)</f>
        <v>0</v>
      </c>
      <c r="BG159" s="209">
        <f>IF(N159="zákl. prenesená",J159,0)</f>
        <v>0</v>
      </c>
      <c r="BH159" s="209">
        <f>IF(N159="zníž. prenesená",J159,0)</f>
        <v>0</v>
      </c>
      <c r="BI159" s="209">
        <f>IF(N159="nulová",J159,0)</f>
        <v>0</v>
      </c>
      <c r="BJ159" s="18" t="s">
        <v>142</v>
      </c>
      <c r="BK159" s="209">
        <f>ROUND(I159*H159,2)</f>
        <v>0</v>
      </c>
      <c r="BL159" s="18" t="s">
        <v>230</v>
      </c>
      <c r="BM159" s="208" t="s">
        <v>366</v>
      </c>
    </row>
    <row r="160" spans="1:65" s="2" customFormat="1" ht="24.15" customHeight="1">
      <c r="A160" s="35"/>
      <c r="B160" s="36"/>
      <c r="C160" s="196" t="s">
        <v>236</v>
      </c>
      <c r="D160" s="196" t="s">
        <v>144</v>
      </c>
      <c r="E160" s="197" t="s">
        <v>367</v>
      </c>
      <c r="F160" s="198" t="s">
        <v>368</v>
      </c>
      <c r="G160" s="199" t="s">
        <v>213</v>
      </c>
      <c r="H160" s="200">
        <v>109.206</v>
      </c>
      <c r="I160" s="201"/>
      <c r="J160" s="202">
        <f>ROUND(I160*H160,2)</f>
        <v>0</v>
      </c>
      <c r="K160" s="203"/>
      <c r="L160" s="40"/>
      <c r="M160" s="204" t="s">
        <v>1</v>
      </c>
      <c r="N160" s="205" t="s">
        <v>40</v>
      </c>
      <c r="O160" s="76"/>
      <c r="P160" s="206">
        <f>O160*H160</f>
        <v>0</v>
      </c>
      <c r="Q160" s="206">
        <v>0</v>
      </c>
      <c r="R160" s="206">
        <f>Q160*H160</f>
        <v>0</v>
      </c>
      <c r="S160" s="206">
        <v>0</v>
      </c>
      <c r="T160" s="20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8" t="s">
        <v>230</v>
      </c>
      <c r="AT160" s="208" t="s">
        <v>144</v>
      </c>
      <c r="AU160" s="208" t="s">
        <v>142</v>
      </c>
      <c r="AY160" s="18" t="s">
        <v>141</v>
      </c>
      <c r="BE160" s="209">
        <f>IF(N160="základná",J160,0)</f>
        <v>0</v>
      </c>
      <c r="BF160" s="209">
        <f>IF(N160="znížená",J160,0)</f>
        <v>0</v>
      </c>
      <c r="BG160" s="209">
        <f>IF(N160="zákl. prenesená",J160,0)</f>
        <v>0</v>
      </c>
      <c r="BH160" s="209">
        <f>IF(N160="zníž. prenesená",J160,0)</f>
        <v>0</v>
      </c>
      <c r="BI160" s="209">
        <f>IF(N160="nulová",J160,0)</f>
        <v>0</v>
      </c>
      <c r="BJ160" s="18" t="s">
        <v>142</v>
      </c>
      <c r="BK160" s="209">
        <f>ROUND(I160*H160,2)</f>
        <v>0</v>
      </c>
      <c r="BL160" s="18" t="s">
        <v>230</v>
      </c>
      <c r="BM160" s="208" t="s">
        <v>369</v>
      </c>
    </row>
    <row r="161" spans="1:65" s="13" customFormat="1">
      <c r="B161" s="210"/>
      <c r="C161" s="211"/>
      <c r="D161" s="212" t="s">
        <v>156</v>
      </c>
      <c r="E161" s="213" t="s">
        <v>1</v>
      </c>
      <c r="F161" s="214" t="s">
        <v>370</v>
      </c>
      <c r="G161" s="211"/>
      <c r="H161" s="213" t="s">
        <v>1</v>
      </c>
      <c r="I161" s="215"/>
      <c r="J161" s="211"/>
      <c r="K161" s="211"/>
      <c r="L161" s="216"/>
      <c r="M161" s="217"/>
      <c r="N161" s="218"/>
      <c r="O161" s="218"/>
      <c r="P161" s="218"/>
      <c r="Q161" s="218"/>
      <c r="R161" s="218"/>
      <c r="S161" s="218"/>
      <c r="T161" s="219"/>
      <c r="AT161" s="220" t="s">
        <v>156</v>
      </c>
      <c r="AU161" s="220" t="s">
        <v>142</v>
      </c>
      <c r="AV161" s="13" t="s">
        <v>82</v>
      </c>
      <c r="AW161" s="13" t="s">
        <v>31</v>
      </c>
      <c r="AX161" s="13" t="s">
        <v>74</v>
      </c>
      <c r="AY161" s="220" t="s">
        <v>141</v>
      </c>
    </row>
    <row r="162" spans="1:65" s="14" customFormat="1">
      <c r="B162" s="221"/>
      <c r="C162" s="222"/>
      <c r="D162" s="212" t="s">
        <v>156</v>
      </c>
      <c r="E162" s="223" t="s">
        <v>1</v>
      </c>
      <c r="F162" s="224" t="s">
        <v>371</v>
      </c>
      <c r="G162" s="222"/>
      <c r="H162" s="225">
        <v>49.002000000000002</v>
      </c>
      <c r="I162" s="226"/>
      <c r="J162" s="222"/>
      <c r="K162" s="222"/>
      <c r="L162" s="227"/>
      <c r="M162" s="228"/>
      <c r="N162" s="229"/>
      <c r="O162" s="229"/>
      <c r="P162" s="229"/>
      <c r="Q162" s="229"/>
      <c r="R162" s="229"/>
      <c r="S162" s="229"/>
      <c r="T162" s="230"/>
      <c r="AT162" s="231" t="s">
        <v>156</v>
      </c>
      <c r="AU162" s="231" t="s">
        <v>142</v>
      </c>
      <c r="AV162" s="14" t="s">
        <v>142</v>
      </c>
      <c r="AW162" s="14" t="s">
        <v>31</v>
      </c>
      <c r="AX162" s="14" t="s">
        <v>74</v>
      </c>
      <c r="AY162" s="231" t="s">
        <v>141</v>
      </c>
    </row>
    <row r="163" spans="1:65" s="14" customFormat="1">
      <c r="B163" s="221"/>
      <c r="C163" s="222"/>
      <c r="D163" s="212" t="s">
        <v>156</v>
      </c>
      <c r="E163" s="223" t="s">
        <v>1</v>
      </c>
      <c r="F163" s="224" t="s">
        <v>372</v>
      </c>
      <c r="G163" s="222"/>
      <c r="H163" s="225">
        <v>17.001999999999999</v>
      </c>
      <c r="I163" s="226"/>
      <c r="J163" s="222"/>
      <c r="K163" s="222"/>
      <c r="L163" s="227"/>
      <c r="M163" s="228"/>
      <c r="N163" s="229"/>
      <c r="O163" s="229"/>
      <c r="P163" s="229"/>
      <c r="Q163" s="229"/>
      <c r="R163" s="229"/>
      <c r="S163" s="229"/>
      <c r="T163" s="230"/>
      <c r="AT163" s="231" t="s">
        <v>156</v>
      </c>
      <c r="AU163" s="231" t="s">
        <v>142</v>
      </c>
      <c r="AV163" s="14" t="s">
        <v>142</v>
      </c>
      <c r="AW163" s="14" t="s">
        <v>31</v>
      </c>
      <c r="AX163" s="14" t="s">
        <v>74</v>
      </c>
      <c r="AY163" s="231" t="s">
        <v>141</v>
      </c>
    </row>
    <row r="164" spans="1:65" s="14" customFormat="1">
      <c r="B164" s="221"/>
      <c r="C164" s="222"/>
      <c r="D164" s="212" t="s">
        <v>156</v>
      </c>
      <c r="E164" s="223" t="s">
        <v>1</v>
      </c>
      <c r="F164" s="224" t="s">
        <v>373</v>
      </c>
      <c r="G164" s="222"/>
      <c r="H164" s="225">
        <v>38.002000000000002</v>
      </c>
      <c r="I164" s="226"/>
      <c r="J164" s="222"/>
      <c r="K164" s="222"/>
      <c r="L164" s="227"/>
      <c r="M164" s="228"/>
      <c r="N164" s="229"/>
      <c r="O164" s="229"/>
      <c r="P164" s="229"/>
      <c r="Q164" s="229"/>
      <c r="R164" s="229"/>
      <c r="S164" s="229"/>
      <c r="T164" s="230"/>
      <c r="AT164" s="231" t="s">
        <v>156</v>
      </c>
      <c r="AU164" s="231" t="s">
        <v>142</v>
      </c>
      <c r="AV164" s="14" t="s">
        <v>142</v>
      </c>
      <c r="AW164" s="14" t="s">
        <v>31</v>
      </c>
      <c r="AX164" s="14" t="s">
        <v>74</v>
      </c>
      <c r="AY164" s="231" t="s">
        <v>141</v>
      </c>
    </row>
    <row r="165" spans="1:65" s="16" customFormat="1">
      <c r="B165" s="259"/>
      <c r="C165" s="260"/>
      <c r="D165" s="212" t="s">
        <v>156</v>
      </c>
      <c r="E165" s="261" t="s">
        <v>1</v>
      </c>
      <c r="F165" s="262" t="s">
        <v>325</v>
      </c>
      <c r="G165" s="260"/>
      <c r="H165" s="263">
        <v>104.006</v>
      </c>
      <c r="I165" s="264"/>
      <c r="J165" s="260"/>
      <c r="K165" s="260"/>
      <c r="L165" s="265"/>
      <c r="M165" s="266"/>
      <c r="N165" s="267"/>
      <c r="O165" s="267"/>
      <c r="P165" s="267"/>
      <c r="Q165" s="267"/>
      <c r="R165" s="267"/>
      <c r="S165" s="267"/>
      <c r="T165" s="268"/>
      <c r="AT165" s="269" t="s">
        <v>156</v>
      </c>
      <c r="AU165" s="269" t="s">
        <v>142</v>
      </c>
      <c r="AV165" s="16" t="s">
        <v>178</v>
      </c>
      <c r="AW165" s="16" t="s">
        <v>31</v>
      </c>
      <c r="AX165" s="16" t="s">
        <v>74</v>
      </c>
      <c r="AY165" s="269" t="s">
        <v>141</v>
      </c>
    </row>
    <row r="166" spans="1:65" s="14" customFormat="1">
      <c r="B166" s="221"/>
      <c r="C166" s="222"/>
      <c r="D166" s="212" t="s">
        <v>156</v>
      </c>
      <c r="E166" s="223" t="s">
        <v>1</v>
      </c>
      <c r="F166" s="224" t="s">
        <v>374</v>
      </c>
      <c r="G166" s="222"/>
      <c r="H166" s="225">
        <v>5.2</v>
      </c>
      <c r="I166" s="226"/>
      <c r="J166" s="222"/>
      <c r="K166" s="222"/>
      <c r="L166" s="227"/>
      <c r="M166" s="228"/>
      <c r="N166" s="229"/>
      <c r="O166" s="229"/>
      <c r="P166" s="229"/>
      <c r="Q166" s="229"/>
      <c r="R166" s="229"/>
      <c r="S166" s="229"/>
      <c r="T166" s="230"/>
      <c r="AT166" s="231" t="s">
        <v>156</v>
      </c>
      <c r="AU166" s="231" t="s">
        <v>142</v>
      </c>
      <c r="AV166" s="14" t="s">
        <v>142</v>
      </c>
      <c r="AW166" s="14" t="s">
        <v>31</v>
      </c>
      <c r="AX166" s="14" t="s">
        <v>74</v>
      </c>
      <c r="AY166" s="231" t="s">
        <v>141</v>
      </c>
    </row>
    <row r="167" spans="1:65" s="15" customFormat="1">
      <c r="B167" s="232"/>
      <c r="C167" s="233"/>
      <c r="D167" s="212" t="s">
        <v>156</v>
      </c>
      <c r="E167" s="234" t="s">
        <v>1</v>
      </c>
      <c r="F167" s="235" t="s">
        <v>177</v>
      </c>
      <c r="G167" s="233"/>
      <c r="H167" s="236">
        <v>109.206</v>
      </c>
      <c r="I167" s="237"/>
      <c r="J167" s="233"/>
      <c r="K167" s="233"/>
      <c r="L167" s="238"/>
      <c r="M167" s="239"/>
      <c r="N167" s="240"/>
      <c r="O167" s="240"/>
      <c r="P167" s="240"/>
      <c r="Q167" s="240"/>
      <c r="R167" s="240"/>
      <c r="S167" s="240"/>
      <c r="T167" s="241"/>
      <c r="AT167" s="242" t="s">
        <v>156</v>
      </c>
      <c r="AU167" s="242" t="s">
        <v>142</v>
      </c>
      <c r="AV167" s="15" t="s">
        <v>148</v>
      </c>
      <c r="AW167" s="15" t="s">
        <v>31</v>
      </c>
      <c r="AX167" s="15" t="s">
        <v>82</v>
      </c>
      <c r="AY167" s="242" t="s">
        <v>141</v>
      </c>
    </row>
    <row r="168" spans="1:65" s="12" customFormat="1" ht="22.8" customHeight="1">
      <c r="B168" s="180"/>
      <c r="C168" s="181"/>
      <c r="D168" s="182" t="s">
        <v>73</v>
      </c>
      <c r="E168" s="194" t="s">
        <v>375</v>
      </c>
      <c r="F168" s="194" t="s">
        <v>376</v>
      </c>
      <c r="G168" s="181"/>
      <c r="H168" s="181"/>
      <c r="I168" s="184"/>
      <c r="J168" s="195">
        <f>BK168</f>
        <v>0</v>
      </c>
      <c r="K168" s="181"/>
      <c r="L168" s="186"/>
      <c r="M168" s="187"/>
      <c r="N168" s="188"/>
      <c r="O168" s="188"/>
      <c r="P168" s="189">
        <f>SUM(P169:P170)</f>
        <v>0</v>
      </c>
      <c r="Q168" s="188"/>
      <c r="R168" s="189">
        <f>SUM(R169:R170)</f>
        <v>0</v>
      </c>
      <c r="S168" s="188"/>
      <c r="T168" s="190">
        <f>SUM(T169:T170)</f>
        <v>0</v>
      </c>
      <c r="AR168" s="191" t="s">
        <v>142</v>
      </c>
      <c r="AT168" s="192" t="s">
        <v>73</v>
      </c>
      <c r="AU168" s="192" t="s">
        <v>82</v>
      </c>
      <c r="AY168" s="191" t="s">
        <v>141</v>
      </c>
      <c r="BK168" s="193">
        <f>SUM(BK169:BK170)</f>
        <v>0</v>
      </c>
    </row>
    <row r="169" spans="1:65" s="2" customFormat="1" ht="24.15" customHeight="1">
      <c r="A169" s="35"/>
      <c r="B169" s="36"/>
      <c r="C169" s="196" t="s">
        <v>241</v>
      </c>
      <c r="D169" s="196" t="s">
        <v>144</v>
      </c>
      <c r="E169" s="197" t="s">
        <v>377</v>
      </c>
      <c r="F169" s="198" t="s">
        <v>378</v>
      </c>
      <c r="G169" s="199" t="s">
        <v>154</v>
      </c>
      <c r="H169" s="200">
        <v>200.83099999999999</v>
      </c>
      <c r="I169" s="201"/>
      <c r="J169" s="202">
        <f>ROUND(I169*H169,2)</f>
        <v>0</v>
      </c>
      <c r="K169" s="203"/>
      <c r="L169" s="40"/>
      <c r="M169" s="204" t="s">
        <v>1</v>
      </c>
      <c r="N169" s="205" t="s">
        <v>40</v>
      </c>
      <c r="O169" s="76"/>
      <c r="P169" s="206">
        <f>O169*H169</f>
        <v>0</v>
      </c>
      <c r="Q169" s="206">
        <v>0</v>
      </c>
      <c r="R169" s="206">
        <f>Q169*H169</f>
        <v>0</v>
      </c>
      <c r="S169" s="206">
        <v>0</v>
      </c>
      <c r="T169" s="20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8" t="s">
        <v>230</v>
      </c>
      <c r="AT169" s="208" t="s">
        <v>144</v>
      </c>
      <c r="AU169" s="208" t="s">
        <v>142</v>
      </c>
      <c r="AY169" s="18" t="s">
        <v>141</v>
      </c>
      <c r="BE169" s="209">
        <f>IF(N169="základná",J169,0)</f>
        <v>0</v>
      </c>
      <c r="BF169" s="209">
        <f>IF(N169="znížená",J169,0)</f>
        <v>0</v>
      </c>
      <c r="BG169" s="209">
        <f>IF(N169="zákl. prenesená",J169,0)</f>
        <v>0</v>
      </c>
      <c r="BH169" s="209">
        <f>IF(N169="zníž. prenesená",J169,0)</f>
        <v>0</v>
      </c>
      <c r="BI169" s="209">
        <f>IF(N169="nulová",J169,0)</f>
        <v>0</v>
      </c>
      <c r="BJ169" s="18" t="s">
        <v>142</v>
      </c>
      <c r="BK169" s="209">
        <f>ROUND(I169*H169,2)</f>
        <v>0</v>
      </c>
      <c r="BL169" s="18" t="s">
        <v>230</v>
      </c>
      <c r="BM169" s="208" t="s">
        <v>379</v>
      </c>
    </row>
    <row r="170" spans="1:65" s="2" customFormat="1" ht="24.15" customHeight="1">
      <c r="A170" s="35"/>
      <c r="B170" s="36"/>
      <c r="C170" s="248" t="s">
        <v>247</v>
      </c>
      <c r="D170" s="248" t="s">
        <v>290</v>
      </c>
      <c r="E170" s="249" t="s">
        <v>380</v>
      </c>
      <c r="F170" s="250" t="s">
        <v>381</v>
      </c>
      <c r="G170" s="251" t="s">
        <v>154</v>
      </c>
      <c r="H170" s="252">
        <v>205.24799999999999</v>
      </c>
      <c r="I170" s="253"/>
      <c r="J170" s="254">
        <f>ROUND(I170*H170,2)</f>
        <v>0</v>
      </c>
      <c r="K170" s="255"/>
      <c r="L170" s="256"/>
      <c r="M170" s="270" t="s">
        <v>1</v>
      </c>
      <c r="N170" s="271" t="s">
        <v>40</v>
      </c>
      <c r="O170" s="245"/>
      <c r="P170" s="246">
        <f>O170*H170</f>
        <v>0</v>
      </c>
      <c r="Q170" s="246">
        <v>0</v>
      </c>
      <c r="R170" s="246">
        <f>Q170*H170</f>
        <v>0</v>
      </c>
      <c r="S170" s="246">
        <v>0</v>
      </c>
      <c r="T170" s="24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8" t="s">
        <v>293</v>
      </c>
      <c r="AT170" s="208" t="s">
        <v>290</v>
      </c>
      <c r="AU170" s="208" t="s">
        <v>142</v>
      </c>
      <c r="AY170" s="18" t="s">
        <v>141</v>
      </c>
      <c r="BE170" s="209">
        <f>IF(N170="základná",J170,0)</f>
        <v>0</v>
      </c>
      <c r="BF170" s="209">
        <f>IF(N170="znížená",J170,0)</f>
        <v>0</v>
      </c>
      <c r="BG170" s="209">
        <f>IF(N170="zákl. prenesená",J170,0)</f>
        <v>0</v>
      </c>
      <c r="BH170" s="209">
        <f>IF(N170="zníž. prenesená",J170,0)</f>
        <v>0</v>
      </c>
      <c r="BI170" s="209">
        <f>IF(N170="nulová",J170,0)</f>
        <v>0</v>
      </c>
      <c r="BJ170" s="18" t="s">
        <v>142</v>
      </c>
      <c r="BK170" s="209">
        <f>ROUND(I170*H170,2)</f>
        <v>0</v>
      </c>
      <c r="BL170" s="18" t="s">
        <v>230</v>
      </c>
      <c r="BM170" s="208" t="s">
        <v>382</v>
      </c>
    </row>
    <row r="171" spans="1:65" s="2" customFormat="1" ht="6.9" customHeight="1">
      <c r="A171" s="35"/>
      <c r="B171" s="59"/>
      <c r="C171" s="60"/>
      <c r="D171" s="60"/>
      <c r="E171" s="60"/>
      <c r="F171" s="60"/>
      <c r="G171" s="60"/>
      <c r="H171" s="60"/>
      <c r="I171" s="60"/>
      <c r="J171" s="60"/>
      <c r="K171" s="60"/>
      <c r="L171" s="40"/>
      <c r="M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</row>
  </sheetData>
  <sheetProtection algorithmName="SHA-512" hashValue="lUKdPKicn2XaB5k1SmRur2Bh0uLaXw/xMasarnuDlap887xf57R8I1zbTRp3N/IpA9vSbQMlEF2+ltrk2ZrNpg==" saltValue="d8LNQJgW86/az/nIav02P5yP4o4vhdmG3SrgS0d9WJAhYAjZIXFZaxFcqNLkbKMChmzv9gV2eNkvxQJiOLMQrA==" spinCount="100000" sheet="1" objects="1" scenarios="1" formatColumns="0" formatRows="0" autoFilter="0"/>
  <autoFilter ref="C121:K170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21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8" t="s">
        <v>95</v>
      </c>
    </row>
    <row r="3" spans="1:46" s="1" customFormat="1" ht="6.9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2" t="str">
        <f>'Rekapitulácia stavby'!K6</f>
        <v>Obnova areálu a kaštieľa Dolná Krupá</v>
      </c>
      <c r="F7" s="323"/>
      <c r="G7" s="323"/>
      <c r="H7" s="323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4" t="s">
        <v>383</v>
      </c>
      <c r="F9" s="325"/>
      <c r="G9" s="325"/>
      <c r="H9" s="325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8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6" t="str">
        <f>'Rekapitulácia stavby'!E14</f>
        <v>Vyplň údaj</v>
      </c>
      <c r="F18" s="327"/>
      <c r="G18" s="327"/>
      <c r="H18" s="327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28" t="s">
        <v>1</v>
      </c>
      <c r="F27" s="328"/>
      <c r="G27" s="328"/>
      <c r="H27" s="328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ROUND(J118,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7" t="s">
        <v>38</v>
      </c>
      <c r="E33" s="128" t="s">
        <v>39</v>
      </c>
      <c r="F33" s="129">
        <f>ROUND((SUM(BE118:BE220)),  2)</f>
        <v>0</v>
      </c>
      <c r="G33" s="130"/>
      <c r="H33" s="130"/>
      <c r="I33" s="131">
        <v>0.2</v>
      </c>
      <c r="J33" s="129">
        <f>ROUND(((SUM(BE118:BE220))*I33),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28" t="s">
        <v>40</v>
      </c>
      <c r="F34" s="129">
        <f>ROUND((SUM(BF118:BF220)),  2)</f>
        <v>0</v>
      </c>
      <c r="G34" s="130"/>
      <c r="H34" s="130"/>
      <c r="I34" s="131">
        <v>0.2</v>
      </c>
      <c r="J34" s="129">
        <f>ROUND(((SUM(BF118:BF220))*I34),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7" t="s">
        <v>41</v>
      </c>
      <c r="F35" s="132">
        <f>ROUND((SUM(BG118:BG220)),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7" t="s">
        <v>42</v>
      </c>
      <c r="F36" s="132">
        <f>ROUND((SUM(BH118:BH220)),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8" t="s">
        <v>43</v>
      </c>
      <c r="F37" s="129">
        <f>ROUND((SUM(BI118:BI220)),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0" t="str">
        <f>E7</f>
        <v>Obnova areálu a kaštieľa Dolná Krupá</v>
      </c>
      <c r="F85" s="321"/>
      <c r="G85" s="321"/>
      <c r="H85" s="321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3" t="str">
        <f>E9</f>
        <v>20180306 - Kaštieľ-Vým.okien,dverí,parapetov</v>
      </c>
      <c r="F87" s="319"/>
      <c r="G87" s="319"/>
      <c r="H87" s="319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15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8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J118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" customHeight="1">
      <c r="B97" s="156"/>
      <c r="C97" s="157"/>
      <c r="D97" s="158" t="s">
        <v>124</v>
      </c>
      <c r="E97" s="159"/>
      <c r="F97" s="159"/>
      <c r="G97" s="159"/>
      <c r="H97" s="159"/>
      <c r="I97" s="159"/>
      <c r="J97" s="160">
        <f>J119</f>
        <v>0</v>
      </c>
      <c r="K97" s="157"/>
      <c r="L97" s="161"/>
    </row>
    <row r="98" spans="1:31" s="10" customFormat="1" ht="19.95" customHeight="1">
      <c r="B98" s="162"/>
      <c r="C98" s="163"/>
      <c r="D98" s="164" t="s">
        <v>384</v>
      </c>
      <c r="E98" s="165"/>
      <c r="F98" s="165"/>
      <c r="G98" s="165"/>
      <c r="H98" s="165"/>
      <c r="I98" s="165"/>
      <c r="J98" s="166">
        <f>J120</f>
        <v>0</v>
      </c>
      <c r="K98" s="163"/>
      <c r="L98" s="167"/>
    </row>
    <row r="99" spans="1:31" s="2" customFormat="1" ht="21.75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56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31" s="2" customFormat="1" ht="6.9" customHeight="1">
      <c r="A100" s="35"/>
      <c r="B100" s="59"/>
      <c r="C100" s="60"/>
      <c r="D100" s="60"/>
      <c r="E100" s="60"/>
      <c r="F100" s="60"/>
      <c r="G100" s="60"/>
      <c r="H100" s="60"/>
      <c r="I100" s="60"/>
      <c r="J100" s="60"/>
      <c r="K100" s="60"/>
      <c r="L100" s="5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4" spans="1:31" s="2" customFormat="1" ht="6.9" customHeight="1">
      <c r="A104" s="35"/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5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31" s="2" customFormat="1" ht="24.9" customHeight="1">
      <c r="A105" s="35"/>
      <c r="B105" s="36"/>
      <c r="C105" s="24" t="s">
        <v>127</v>
      </c>
      <c r="D105" s="37"/>
      <c r="E105" s="37"/>
      <c r="F105" s="37"/>
      <c r="G105" s="37"/>
      <c r="H105" s="37"/>
      <c r="I105" s="37"/>
      <c r="J105" s="37"/>
      <c r="K105" s="37"/>
      <c r="L105" s="5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6.9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5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31" s="2" customFormat="1" ht="12" customHeight="1">
      <c r="A107" s="35"/>
      <c r="B107" s="36"/>
      <c r="C107" s="30" t="s">
        <v>15</v>
      </c>
      <c r="D107" s="37"/>
      <c r="E107" s="37"/>
      <c r="F107" s="37"/>
      <c r="G107" s="37"/>
      <c r="H107" s="37"/>
      <c r="I107" s="37"/>
      <c r="J107" s="37"/>
      <c r="K107" s="37"/>
      <c r="L107" s="5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16.5" customHeight="1">
      <c r="A108" s="35"/>
      <c r="B108" s="36"/>
      <c r="C108" s="37"/>
      <c r="D108" s="37"/>
      <c r="E108" s="320" t="str">
        <f>E7</f>
        <v>Obnova areálu a kaštieľa Dolná Krupá</v>
      </c>
      <c r="F108" s="321"/>
      <c r="G108" s="321"/>
      <c r="H108" s="321"/>
      <c r="I108" s="37"/>
      <c r="J108" s="37"/>
      <c r="K108" s="37"/>
      <c r="L108" s="5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12" customHeight="1">
      <c r="A109" s="35"/>
      <c r="B109" s="36"/>
      <c r="C109" s="30" t="s">
        <v>112</v>
      </c>
      <c r="D109" s="37"/>
      <c r="E109" s="37"/>
      <c r="F109" s="37"/>
      <c r="G109" s="37"/>
      <c r="H109" s="37"/>
      <c r="I109" s="37"/>
      <c r="J109" s="37"/>
      <c r="K109" s="37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16.5" customHeight="1">
      <c r="A110" s="35"/>
      <c r="B110" s="36"/>
      <c r="C110" s="37"/>
      <c r="D110" s="37"/>
      <c r="E110" s="303" t="str">
        <f>E9</f>
        <v>20180306 - Kaštieľ-Vým.okien,dverí,parapetov</v>
      </c>
      <c r="F110" s="319"/>
      <c r="G110" s="319"/>
      <c r="H110" s="319"/>
      <c r="I110" s="37"/>
      <c r="J110" s="37"/>
      <c r="K110" s="37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6.9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2" customHeight="1">
      <c r="A112" s="35"/>
      <c r="B112" s="36"/>
      <c r="C112" s="30" t="s">
        <v>19</v>
      </c>
      <c r="D112" s="37"/>
      <c r="E112" s="37"/>
      <c r="F112" s="28" t="str">
        <f>F12</f>
        <v>Kaštieľ Dolná Krupá</v>
      </c>
      <c r="G112" s="37"/>
      <c r="H112" s="37"/>
      <c r="I112" s="30" t="s">
        <v>21</v>
      </c>
      <c r="J112" s="71" t="str">
        <f>IF(J12="","",J12)</f>
        <v>30. 1. 2023</v>
      </c>
      <c r="K112" s="37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6.9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5.15" customHeight="1">
      <c r="A114" s="35"/>
      <c r="B114" s="36"/>
      <c r="C114" s="30" t="s">
        <v>23</v>
      </c>
      <c r="D114" s="37"/>
      <c r="E114" s="37"/>
      <c r="F114" s="28" t="str">
        <f>E15</f>
        <v>SNM, Vajanského nábrežie 2, 810 06 Bratislava</v>
      </c>
      <c r="G114" s="37"/>
      <c r="H114" s="37"/>
      <c r="I114" s="30" t="s">
        <v>29</v>
      </c>
      <c r="J114" s="33" t="str">
        <f>E21</f>
        <v>Ing.Vladimír Kobliška</v>
      </c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5.15" customHeight="1">
      <c r="A115" s="35"/>
      <c r="B115" s="36"/>
      <c r="C115" s="30" t="s">
        <v>27</v>
      </c>
      <c r="D115" s="37"/>
      <c r="E115" s="37"/>
      <c r="F115" s="28" t="str">
        <f>IF(E18="","",E18)</f>
        <v>Vyplň údaj</v>
      </c>
      <c r="G115" s="37"/>
      <c r="H115" s="37"/>
      <c r="I115" s="30" t="s">
        <v>32</v>
      </c>
      <c r="J115" s="33" t="str">
        <f>E24</f>
        <v>Ing.Vladimír Kobliška</v>
      </c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0.35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11" customFormat="1" ht="29.25" customHeight="1">
      <c r="A117" s="168"/>
      <c r="B117" s="169"/>
      <c r="C117" s="170" t="s">
        <v>128</v>
      </c>
      <c r="D117" s="171" t="s">
        <v>59</v>
      </c>
      <c r="E117" s="171" t="s">
        <v>55</v>
      </c>
      <c r="F117" s="171" t="s">
        <v>56</v>
      </c>
      <c r="G117" s="171" t="s">
        <v>129</v>
      </c>
      <c r="H117" s="171" t="s">
        <v>130</v>
      </c>
      <c r="I117" s="171" t="s">
        <v>131</v>
      </c>
      <c r="J117" s="172" t="s">
        <v>116</v>
      </c>
      <c r="K117" s="173" t="s">
        <v>132</v>
      </c>
      <c r="L117" s="174"/>
      <c r="M117" s="80" t="s">
        <v>1</v>
      </c>
      <c r="N117" s="81" t="s">
        <v>38</v>
      </c>
      <c r="O117" s="81" t="s">
        <v>133</v>
      </c>
      <c r="P117" s="81" t="s">
        <v>134</v>
      </c>
      <c r="Q117" s="81" t="s">
        <v>135</v>
      </c>
      <c r="R117" s="81" t="s">
        <v>136</v>
      </c>
      <c r="S117" s="81" t="s">
        <v>137</v>
      </c>
      <c r="T117" s="82" t="s">
        <v>138</v>
      </c>
      <c r="U117" s="168"/>
      <c r="V117" s="168"/>
      <c r="W117" s="168"/>
      <c r="X117" s="168"/>
      <c r="Y117" s="168"/>
      <c r="Z117" s="168"/>
      <c r="AA117" s="168"/>
      <c r="AB117" s="168"/>
      <c r="AC117" s="168"/>
      <c r="AD117" s="168"/>
      <c r="AE117" s="168"/>
    </row>
    <row r="118" spans="1:65" s="2" customFormat="1" ht="22.8" customHeight="1">
      <c r="A118" s="35"/>
      <c r="B118" s="36"/>
      <c r="C118" s="87" t="s">
        <v>117</v>
      </c>
      <c r="D118" s="37"/>
      <c r="E118" s="37"/>
      <c r="F118" s="37"/>
      <c r="G118" s="37"/>
      <c r="H118" s="37"/>
      <c r="I118" s="37"/>
      <c r="J118" s="175">
        <f>BK118</f>
        <v>0</v>
      </c>
      <c r="K118" s="37"/>
      <c r="L118" s="40"/>
      <c r="M118" s="83"/>
      <c r="N118" s="176"/>
      <c r="O118" s="84"/>
      <c r="P118" s="177">
        <f>P119</f>
        <v>0</v>
      </c>
      <c r="Q118" s="84"/>
      <c r="R118" s="177">
        <f>R119</f>
        <v>0</v>
      </c>
      <c r="S118" s="84"/>
      <c r="T118" s="178">
        <f>T119</f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73</v>
      </c>
      <c r="AU118" s="18" t="s">
        <v>118</v>
      </c>
      <c r="BK118" s="179">
        <f>BK119</f>
        <v>0</v>
      </c>
    </row>
    <row r="119" spans="1:65" s="12" customFormat="1" ht="25.95" customHeight="1">
      <c r="B119" s="180"/>
      <c r="C119" s="181"/>
      <c r="D119" s="182" t="s">
        <v>73</v>
      </c>
      <c r="E119" s="183" t="s">
        <v>223</v>
      </c>
      <c r="F119" s="183" t="s">
        <v>224</v>
      </c>
      <c r="G119" s="181"/>
      <c r="H119" s="181"/>
      <c r="I119" s="184"/>
      <c r="J119" s="185">
        <f>BK119</f>
        <v>0</v>
      </c>
      <c r="K119" s="181"/>
      <c r="L119" s="186"/>
      <c r="M119" s="187"/>
      <c r="N119" s="188"/>
      <c r="O119" s="188"/>
      <c r="P119" s="189">
        <f>P120</f>
        <v>0</v>
      </c>
      <c r="Q119" s="188"/>
      <c r="R119" s="189">
        <f>R120</f>
        <v>0</v>
      </c>
      <c r="S119" s="188"/>
      <c r="T119" s="190">
        <f>T120</f>
        <v>0</v>
      </c>
      <c r="AR119" s="191" t="s">
        <v>142</v>
      </c>
      <c r="AT119" s="192" t="s">
        <v>73</v>
      </c>
      <c r="AU119" s="192" t="s">
        <v>74</v>
      </c>
      <c r="AY119" s="191" t="s">
        <v>141</v>
      </c>
      <c r="BK119" s="193">
        <f>BK120</f>
        <v>0</v>
      </c>
    </row>
    <row r="120" spans="1:65" s="12" customFormat="1" ht="22.8" customHeight="1">
      <c r="B120" s="180"/>
      <c r="C120" s="181"/>
      <c r="D120" s="182" t="s">
        <v>73</v>
      </c>
      <c r="E120" s="194" t="s">
        <v>385</v>
      </c>
      <c r="F120" s="194" t="s">
        <v>386</v>
      </c>
      <c r="G120" s="181"/>
      <c r="H120" s="181"/>
      <c r="I120" s="184"/>
      <c r="J120" s="195">
        <f>BK120</f>
        <v>0</v>
      </c>
      <c r="K120" s="181"/>
      <c r="L120" s="186"/>
      <c r="M120" s="187"/>
      <c r="N120" s="188"/>
      <c r="O120" s="188"/>
      <c r="P120" s="189">
        <f>SUM(P121:P220)</f>
        <v>0</v>
      </c>
      <c r="Q120" s="188"/>
      <c r="R120" s="189">
        <f>SUM(R121:R220)</f>
        <v>0</v>
      </c>
      <c r="S120" s="188"/>
      <c r="T120" s="190">
        <f>SUM(T121:T220)</f>
        <v>0</v>
      </c>
      <c r="AR120" s="191" t="s">
        <v>142</v>
      </c>
      <c r="AT120" s="192" t="s">
        <v>73</v>
      </c>
      <c r="AU120" s="192" t="s">
        <v>82</v>
      </c>
      <c r="AY120" s="191" t="s">
        <v>141</v>
      </c>
      <c r="BK120" s="193">
        <f>SUM(BK121:BK220)</f>
        <v>0</v>
      </c>
    </row>
    <row r="121" spans="1:65" s="2" customFormat="1" ht="16.5" customHeight="1">
      <c r="A121" s="35"/>
      <c r="B121" s="36"/>
      <c r="C121" s="196" t="s">
        <v>82</v>
      </c>
      <c r="D121" s="196" t="s">
        <v>144</v>
      </c>
      <c r="E121" s="197" t="s">
        <v>387</v>
      </c>
      <c r="F121" s="198" t="s">
        <v>388</v>
      </c>
      <c r="G121" s="199" t="s">
        <v>154</v>
      </c>
      <c r="H121" s="200">
        <v>3.6</v>
      </c>
      <c r="I121" s="201"/>
      <c r="J121" s="202">
        <f>ROUND(I121*H121,2)</f>
        <v>0</v>
      </c>
      <c r="K121" s="203"/>
      <c r="L121" s="40"/>
      <c r="M121" s="204" t="s">
        <v>1</v>
      </c>
      <c r="N121" s="205" t="s">
        <v>40</v>
      </c>
      <c r="O121" s="76"/>
      <c r="P121" s="206">
        <f>O121*H121</f>
        <v>0</v>
      </c>
      <c r="Q121" s="206">
        <v>0</v>
      </c>
      <c r="R121" s="206">
        <f>Q121*H121</f>
        <v>0</v>
      </c>
      <c r="S121" s="206">
        <v>0</v>
      </c>
      <c r="T121" s="207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208" t="s">
        <v>230</v>
      </c>
      <c r="AT121" s="208" t="s">
        <v>144</v>
      </c>
      <c r="AU121" s="208" t="s">
        <v>142</v>
      </c>
      <c r="AY121" s="18" t="s">
        <v>141</v>
      </c>
      <c r="BE121" s="209">
        <f>IF(N121="základná",J121,0)</f>
        <v>0</v>
      </c>
      <c r="BF121" s="209">
        <f>IF(N121="znížená",J121,0)</f>
        <v>0</v>
      </c>
      <c r="BG121" s="209">
        <f>IF(N121="zákl. prenesená",J121,0)</f>
        <v>0</v>
      </c>
      <c r="BH121" s="209">
        <f>IF(N121="zníž. prenesená",J121,0)</f>
        <v>0</v>
      </c>
      <c r="BI121" s="209">
        <f>IF(N121="nulová",J121,0)</f>
        <v>0</v>
      </c>
      <c r="BJ121" s="18" t="s">
        <v>142</v>
      </c>
      <c r="BK121" s="209">
        <f>ROUND(I121*H121,2)</f>
        <v>0</v>
      </c>
      <c r="BL121" s="18" t="s">
        <v>230</v>
      </c>
      <c r="BM121" s="208" t="s">
        <v>389</v>
      </c>
    </row>
    <row r="122" spans="1:65" s="14" customFormat="1">
      <c r="B122" s="221"/>
      <c r="C122" s="222"/>
      <c r="D122" s="212" t="s">
        <v>156</v>
      </c>
      <c r="E122" s="223" t="s">
        <v>1</v>
      </c>
      <c r="F122" s="224" t="s">
        <v>390</v>
      </c>
      <c r="G122" s="222"/>
      <c r="H122" s="225">
        <v>3.6</v>
      </c>
      <c r="I122" s="226"/>
      <c r="J122" s="222"/>
      <c r="K122" s="222"/>
      <c r="L122" s="227"/>
      <c r="M122" s="228"/>
      <c r="N122" s="229"/>
      <c r="O122" s="229"/>
      <c r="P122" s="229"/>
      <c r="Q122" s="229"/>
      <c r="R122" s="229"/>
      <c r="S122" s="229"/>
      <c r="T122" s="230"/>
      <c r="AT122" s="231" t="s">
        <v>156</v>
      </c>
      <c r="AU122" s="231" t="s">
        <v>142</v>
      </c>
      <c r="AV122" s="14" t="s">
        <v>142</v>
      </c>
      <c r="AW122" s="14" t="s">
        <v>31</v>
      </c>
      <c r="AX122" s="14" t="s">
        <v>74</v>
      </c>
      <c r="AY122" s="231" t="s">
        <v>141</v>
      </c>
    </row>
    <row r="123" spans="1:65" s="15" customFormat="1">
      <c r="B123" s="232"/>
      <c r="C123" s="233"/>
      <c r="D123" s="212" t="s">
        <v>156</v>
      </c>
      <c r="E123" s="234" t="s">
        <v>1</v>
      </c>
      <c r="F123" s="235" t="s">
        <v>177</v>
      </c>
      <c r="G123" s="233"/>
      <c r="H123" s="236">
        <v>3.6</v>
      </c>
      <c r="I123" s="237"/>
      <c r="J123" s="233"/>
      <c r="K123" s="233"/>
      <c r="L123" s="238"/>
      <c r="M123" s="239"/>
      <c r="N123" s="240"/>
      <c r="O123" s="240"/>
      <c r="P123" s="240"/>
      <c r="Q123" s="240"/>
      <c r="R123" s="240"/>
      <c r="S123" s="240"/>
      <c r="T123" s="241"/>
      <c r="AT123" s="242" t="s">
        <v>156</v>
      </c>
      <c r="AU123" s="242" t="s">
        <v>142</v>
      </c>
      <c r="AV123" s="15" t="s">
        <v>148</v>
      </c>
      <c r="AW123" s="15" t="s">
        <v>31</v>
      </c>
      <c r="AX123" s="15" t="s">
        <v>82</v>
      </c>
      <c r="AY123" s="242" t="s">
        <v>141</v>
      </c>
    </row>
    <row r="124" spans="1:65" s="2" customFormat="1" ht="24.15" customHeight="1">
      <c r="A124" s="35"/>
      <c r="B124" s="36"/>
      <c r="C124" s="196" t="s">
        <v>142</v>
      </c>
      <c r="D124" s="196" t="s">
        <v>144</v>
      </c>
      <c r="E124" s="197" t="s">
        <v>391</v>
      </c>
      <c r="F124" s="198" t="s">
        <v>392</v>
      </c>
      <c r="G124" s="199" t="s">
        <v>154</v>
      </c>
      <c r="H124" s="200">
        <v>43.884</v>
      </c>
      <c r="I124" s="201"/>
      <c r="J124" s="202">
        <f>ROUND(I124*H124,2)</f>
        <v>0</v>
      </c>
      <c r="K124" s="203"/>
      <c r="L124" s="40"/>
      <c r="M124" s="204" t="s">
        <v>1</v>
      </c>
      <c r="N124" s="205" t="s">
        <v>40</v>
      </c>
      <c r="O124" s="76"/>
      <c r="P124" s="206">
        <f>O124*H124</f>
        <v>0</v>
      </c>
      <c r="Q124" s="206">
        <v>0</v>
      </c>
      <c r="R124" s="206">
        <f>Q124*H124</f>
        <v>0</v>
      </c>
      <c r="S124" s="206">
        <v>0</v>
      </c>
      <c r="T124" s="20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08" t="s">
        <v>230</v>
      </c>
      <c r="AT124" s="208" t="s">
        <v>144</v>
      </c>
      <c r="AU124" s="208" t="s">
        <v>142</v>
      </c>
      <c r="AY124" s="18" t="s">
        <v>141</v>
      </c>
      <c r="BE124" s="209">
        <f>IF(N124="základná",J124,0)</f>
        <v>0</v>
      </c>
      <c r="BF124" s="209">
        <f>IF(N124="znížená",J124,0)</f>
        <v>0</v>
      </c>
      <c r="BG124" s="209">
        <f>IF(N124="zákl. prenesená",J124,0)</f>
        <v>0</v>
      </c>
      <c r="BH124" s="209">
        <f>IF(N124="zníž. prenesená",J124,0)</f>
        <v>0</v>
      </c>
      <c r="BI124" s="209">
        <f>IF(N124="nulová",J124,0)</f>
        <v>0</v>
      </c>
      <c r="BJ124" s="18" t="s">
        <v>142</v>
      </c>
      <c r="BK124" s="209">
        <f>ROUND(I124*H124,2)</f>
        <v>0</v>
      </c>
      <c r="BL124" s="18" t="s">
        <v>230</v>
      </c>
      <c r="BM124" s="208" t="s">
        <v>393</v>
      </c>
    </row>
    <row r="125" spans="1:65" s="13" customFormat="1">
      <c r="B125" s="210"/>
      <c r="C125" s="211"/>
      <c r="D125" s="212" t="s">
        <v>156</v>
      </c>
      <c r="E125" s="213" t="s">
        <v>1</v>
      </c>
      <c r="F125" s="214" t="s">
        <v>394</v>
      </c>
      <c r="G125" s="211"/>
      <c r="H125" s="213" t="s">
        <v>1</v>
      </c>
      <c r="I125" s="215"/>
      <c r="J125" s="211"/>
      <c r="K125" s="211"/>
      <c r="L125" s="216"/>
      <c r="M125" s="217"/>
      <c r="N125" s="218"/>
      <c r="O125" s="218"/>
      <c r="P125" s="218"/>
      <c r="Q125" s="218"/>
      <c r="R125" s="218"/>
      <c r="S125" s="218"/>
      <c r="T125" s="219"/>
      <c r="AT125" s="220" t="s">
        <v>156</v>
      </c>
      <c r="AU125" s="220" t="s">
        <v>142</v>
      </c>
      <c r="AV125" s="13" t="s">
        <v>82</v>
      </c>
      <c r="AW125" s="13" t="s">
        <v>31</v>
      </c>
      <c r="AX125" s="13" t="s">
        <v>74</v>
      </c>
      <c r="AY125" s="220" t="s">
        <v>141</v>
      </c>
    </row>
    <row r="126" spans="1:65" s="13" customFormat="1">
      <c r="B126" s="210"/>
      <c r="C126" s="211"/>
      <c r="D126" s="212" t="s">
        <v>156</v>
      </c>
      <c r="E126" s="213" t="s">
        <v>1</v>
      </c>
      <c r="F126" s="214" t="s">
        <v>395</v>
      </c>
      <c r="G126" s="211"/>
      <c r="H126" s="213" t="s">
        <v>1</v>
      </c>
      <c r="I126" s="215"/>
      <c r="J126" s="211"/>
      <c r="K126" s="211"/>
      <c r="L126" s="216"/>
      <c r="M126" s="217"/>
      <c r="N126" s="218"/>
      <c r="O126" s="218"/>
      <c r="P126" s="218"/>
      <c r="Q126" s="218"/>
      <c r="R126" s="218"/>
      <c r="S126" s="218"/>
      <c r="T126" s="219"/>
      <c r="AT126" s="220" t="s">
        <v>156</v>
      </c>
      <c r="AU126" s="220" t="s">
        <v>142</v>
      </c>
      <c r="AV126" s="13" t="s">
        <v>82</v>
      </c>
      <c r="AW126" s="13" t="s">
        <v>31</v>
      </c>
      <c r="AX126" s="13" t="s">
        <v>74</v>
      </c>
      <c r="AY126" s="220" t="s">
        <v>141</v>
      </c>
    </row>
    <row r="127" spans="1:65" s="14" customFormat="1">
      <c r="B127" s="221"/>
      <c r="C127" s="222"/>
      <c r="D127" s="212" t="s">
        <v>156</v>
      </c>
      <c r="E127" s="223" t="s">
        <v>1</v>
      </c>
      <c r="F127" s="224" t="s">
        <v>396</v>
      </c>
      <c r="G127" s="222"/>
      <c r="H127" s="225">
        <v>10.119999999999999</v>
      </c>
      <c r="I127" s="226"/>
      <c r="J127" s="222"/>
      <c r="K127" s="222"/>
      <c r="L127" s="227"/>
      <c r="M127" s="228"/>
      <c r="N127" s="229"/>
      <c r="O127" s="229"/>
      <c r="P127" s="229"/>
      <c r="Q127" s="229"/>
      <c r="R127" s="229"/>
      <c r="S127" s="229"/>
      <c r="T127" s="230"/>
      <c r="AT127" s="231" t="s">
        <v>156</v>
      </c>
      <c r="AU127" s="231" t="s">
        <v>142</v>
      </c>
      <c r="AV127" s="14" t="s">
        <v>142</v>
      </c>
      <c r="AW127" s="14" t="s">
        <v>31</v>
      </c>
      <c r="AX127" s="14" t="s">
        <v>74</v>
      </c>
      <c r="AY127" s="231" t="s">
        <v>141</v>
      </c>
    </row>
    <row r="128" spans="1:65" s="14" customFormat="1">
      <c r="B128" s="221"/>
      <c r="C128" s="222"/>
      <c r="D128" s="212" t="s">
        <v>156</v>
      </c>
      <c r="E128" s="223" t="s">
        <v>1</v>
      </c>
      <c r="F128" s="224" t="s">
        <v>397</v>
      </c>
      <c r="G128" s="222"/>
      <c r="H128" s="225">
        <v>5.52</v>
      </c>
      <c r="I128" s="226"/>
      <c r="J128" s="222"/>
      <c r="K128" s="222"/>
      <c r="L128" s="227"/>
      <c r="M128" s="228"/>
      <c r="N128" s="229"/>
      <c r="O128" s="229"/>
      <c r="P128" s="229"/>
      <c r="Q128" s="229"/>
      <c r="R128" s="229"/>
      <c r="S128" s="229"/>
      <c r="T128" s="230"/>
      <c r="AT128" s="231" t="s">
        <v>156</v>
      </c>
      <c r="AU128" s="231" t="s">
        <v>142</v>
      </c>
      <c r="AV128" s="14" t="s">
        <v>142</v>
      </c>
      <c r="AW128" s="14" t="s">
        <v>31</v>
      </c>
      <c r="AX128" s="14" t="s">
        <v>74</v>
      </c>
      <c r="AY128" s="231" t="s">
        <v>141</v>
      </c>
    </row>
    <row r="129" spans="1:65" s="14" customFormat="1">
      <c r="B129" s="221"/>
      <c r="C129" s="222"/>
      <c r="D129" s="212" t="s">
        <v>156</v>
      </c>
      <c r="E129" s="223" t="s">
        <v>1</v>
      </c>
      <c r="F129" s="224" t="s">
        <v>398</v>
      </c>
      <c r="G129" s="222"/>
      <c r="H129" s="225">
        <v>1.9550000000000001</v>
      </c>
      <c r="I129" s="226"/>
      <c r="J129" s="222"/>
      <c r="K129" s="222"/>
      <c r="L129" s="227"/>
      <c r="M129" s="228"/>
      <c r="N129" s="229"/>
      <c r="O129" s="229"/>
      <c r="P129" s="229"/>
      <c r="Q129" s="229"/>
      <c r="R129" s="229"/>
      <c r="S129" s="229"/>
      <c r="T129" s="230"/>
      <c r="AT129" s="231" t="s">
        <v>156</v>
      </c>
      <c r="AU129" s="231" t="s">
        <v>142</v>
      </c>
      <c r="AV129" s="14" t="s">
        <v>142</v>
      </c>
      <c r="AW129" s="14" t="s">
        <v>31</v>
      </c>
      <c r="AX129" s="14" t="s">
        <v>74</v>
      </c>
      <c r="AY129" s="231" t="s">
        <v>141</v>
      </c>
    </row>
    <row r="130" spans="1:65" s="14" customFormat="1">
      <c r="B130" s="221"/>
      <c r="C130" s="222"/>
      <c r="D130" s="212" t="s">
        <v>156</v>
      </c>
      <c r="E130" s="223" t="s">
        <v>1</v>
      </c>
      <c r="F130" s="224" t="s">
        <v>399</v>
      </c>
      <c r="G130" s="222"/>
      <c r="H130" s="225">
        <v>6.9</v>
      </c>
      <c r="I130" s="226"/>
      <c r="J130" s="222"/>
      <c r="K130" s="222"/>
      <c r="L130" s="227"/>
      <c r="M130" s="228"/>
      <c r="N130" s="229"/>
      <c r="O130" s="229"/>
      <c r="P130" s="229"/>
      <c r="Q130" s="229"/>
      <c r="R130" s="229"/>
      <c r="S130" s="229"/>
      <c r="T130" s="230"/>
      <c r="AT130" s="231" t="s">
        <v>156</v>
      </c>
      <c r="AU130" s="231" t="s">
        <v>142</v>
      </c>
      <c r="AV130" s="14" t="s">
        <v>142</v>
      </c>
      <c r="AW130" s="14" t="s">
        <v>31</v>
      </c>
      <c r="AX130" s="14" t="s">
        <v>74</v>
      </c>
      <c r="AY130" s="231" t="s">
        <v>141</v>
      </c>
    </row>
    <row r="131" spans="1:65" s="14" customFormat="1">
      <c r="B131" s="221"/>
      <c r="C131" s="222"/>
      <c r="D131" s="212" t="s">
        <v>156</v>
      </c>
      <c r="E131" s="223" t="s">
        <v>1</v>
      </c>
      <c r="F131" s="224" t="s">
        <v>400</v>
      </c>
      <c r="G131" s="222"/>
      <c r="H131" s="225">
        <v>5.52</v>
      </c>
      <c r="I131" s="226"/>
      <c r="J131" s="222"/>
      <c r="K131" s="222"/>
      <c r="L131" s="227"/>
      <c r="M131" s="228"/>
      <c r="N131" s="229"/>
      <c r="O131" s="229"/>
      <c r="P131" s="229"/>
      <c r="Q131" s="229"/>
      <c r="R131" s="229"/>
      <c r="S131" s="229"/>
      <c r="T131" s="230"/>
      <c r="AT131" s="231" t="s">
        <v>156</v>
      </c>
      <c r="AU131" s="231" t="s">
        <v>142</v>
      </c>
      <c r="AV131" s="14" t="s">
        <v>142</v>
      </c>
      <c r="AW131" s="14" t="s">
        <v>31</v>
      </c>
      <c r="AX131" s="14" t="s">
        <v>74</v>
      </c>
      <c r="AY131" s="231" t="s">
        <v>141</v>
      </c>
    </row>
    <row r="132" spans="1:65" s="14" customFormat="1">
      <c r="B132" s="221"/>
      <c r="C132" s="222"/>
      <c r="D132" s="212" t="s">
        <v>156</v>
      </c>
      <c r="E132" s="223" t="s">
        <v>1</v>
      </c>
      <c r="F132" s="224" t="s">
        <v>401</v>
      </c>
      <c r="G132" s="222"/>
      <c r="H132" s="225">
        <v>5.8650000000000002</v>
      </c>
      <c r="I132" s="226"/>
      <c r="J132" s="222"/>
      <c r="K132" s="222"/>
      <c r="L132" s="227"/>
      <c r="M132" s="228"/>
      <c r="N132" s="229"/>
      <c r="O132" s="229"/>
      <c r="P132" s="229"/>
      <c r="Q132" s="229"/>
      <c r="R132" s="229"/>
      <c r="S132" s="229"/>
      <c r="T132" s="230"/>
      <c r="AT132" s="231" t="s">
        <v>156</v>
      </c>
      <c r="AU132" s="231" t="s">
        <v>142</v>
      </c>
      <c r="AV132" s="14" t="s">
        <v>142</v>
      </c>
      <c r="AW132" s="14" t="s">
        <v>31</v>
      </c>
      <c r="AX132" s="14" t="s">
        <v>74</v>
      </c>
      <c r="AY132" s="231" t="s">
        <v>141</v>
      </c>
    </row>
    <row r="133" spans="1:65" s="14" customFormat="1">
      <c r="B133" s="221"/>
      <c r="C133" s="222"/>
      <c r="D133" s="212" t="s">
        <v>156</v>
      </c>
      <c r="E133" s="223" t="s">
        <v>1</v>
      </c>
      <c r="F133" s="224" t="s">
        <v>402</v>
      </c>
      <c r="G133" s="222"/>
      <c r="H133" s="225">
        <v>3.4039999999999999</v>
      </c>
      <c r="I133" s="226"/>
      <c r="J133" s="222"/>
      <c r="K133" s="222"/>
      <c r="L133" s="227"/>
      <c r="M133" s="228"/>
      <c r="N133" s="229"/>
      <c r="O133" s="229"/>
      <c r="P133" s="229"/>
      <c r="Q133" s="229"/>
      <c r="R133" s="229"/>
      <c r="S133" s="229"/>
      <c r="T133" s="230"/>
      <c r="AT133" s="231" t="s">
        <v>156</v>
      </c>
      <c r="AU133" s="231" t="s">
        <v>142</v>
      </c>
      <c r="AV133" s="14" t="s">
        <v>142</v>
      </c>
      <c r="AW133" s="14" t="s">
        <v>31</v>
      </c>
      <c r="AX133" s="14" t="s">
        <v>74</v>
      </c>
      <c r="AY133" s="231" t="s">
        <v>141</v>
      </c>
    </row>
    <row r="134" spans="1:65" s="14" customFormat="1">
      <c r="B134" s="221"/>
      <c r="C134" s="222"/>
      <c r="D134" s="212" t="s">
        <v>156</v>
      </c>
      <c r="E134" s="223" t="s">
        <v>1</v>
      </c>
      <c r="F134" s="224" t="s">
        <v>403</v>
      </c>
      <c r="G134" s="222"/>
      <c r="H134" s="225">
        <v>4.5999999999999996</v>
      </c>
      <c r="I134" s="226"/>
      <c r="J134" s="222"/>
      <c r="K134" s="222"/>
      <c r="L134" s="227"/>
      <c r="M134" s="228"/>
      <c r="N134" s="229"/>
      <c r="O134" s="229"/>
      <c r="P134" s="229"/>
      <c r="Q134" s="229"/>
      <c r="R134" s="229"/>
      <c r="S134" s="229"/>
      <c r="T134" s="230"/>
      <c r="AT134" s="231" t="s">
        <v>156</v>
      </c>
      <c r="AU134" s="231" t="s">
        <v>142</v>
      </c>
      <c r="AV134" s="14" t="s">
        <v>142</v>
      </c>
      <c r="AW134" s="14" t="s">
        <v>31</v>
      </c>
      <c r="AX134" s="14" t="s">
        <v>74</v>
      </c>
      <c r="AY134" s="231" t="s">
        <v>141</v>
      </c>
    </row>
    <row r="135" spans="1:65" s="15" customFormat="1">
      <c r="B135" s="232"/>
      <c r="C135" s="233"/>
      <c r="D135" s="212" t="s">
        <v>156</v>
      </c>
      <c r="E135" s="234" t="s">
        <v>1</v>
      </c>
      <c r="F135" s="235" t="s">
        <v>177</v>
      </c>
      <c r="G135" s="233"/>
      <c r="H135" s="236">
        <v>43.883999999999993</v>
      </c>
      <c r="I135" s="237"/>
      <c r="J135" s="233"/>
      <c r="K135" s="233"/>
      <c r="L135" s="238"/>
      <c r="M135" s="239"/>
      <c r="N135" s="240"/>
      <c r="O135" s="240"/>
      <c r="P135" s="240"/>
      <c r="Q135" s="240"/>
      <c r="R135" s="240"/>
      <c r="S135" s="240"/>
      <c r="T135" s="241"/>
      <c r="AT135" s="242" t="s">
        <v>156</v>
      </c>
      <c r="AU135" s="242" t="s">
        <v>142</v>
      </c>
      <c r="AV135" s="15" t="s">
        <v>148</v>
      </c>
      <c r="AW135" s="15" t="s">
        <v>31</v>
      </c>
      <c r="AX135" s="15" t="s">
        <v>82</v>
      </c>
      <c r="AY135" s="242" t="s">
        <v>141</v>
      </c>
    </row>
    <row r="136" spans="1:65" s="2" customFormat="1" ht="24.15" customHeight="1">
      <c r="A136" s="35"/>
      <c r="B136" s="36"/>
      <c r="C136" s="196" t="s">
        <v>178</v>
      </c>
      <c r="D136" s="196" t="s">
        <v>144</v>
      </c>
      <c r="E136" s="197" t="s">
        <v>404</v>
      </c>
      <c r="F136" s="198" t="s">
        <v>405</v>
      </c>
      <c r="G136" s="199" t="s">
        <v>406</v>
      </c>
      <c r="H136" s="200">
        <v>5</v>
      </c>
      <c r="I136" s="201"/>
      <c r="J136" s="202">
        <f>ROUND(I136*H136,2)</f>
        <v>0</v>
      </c>
      <c r="K136" s="203"/>
      <c r="L136" s="40"/>
      <c r="M136" s="204" t="s">
        <v>1</v>
      </c>
      <c r="N136" s="205" t="s">
        <v>40</v>
      </c>
      <c r="O136" s="76"/>
      <c r="P136" s="206">
        <f>O136*H136</f>
        <v>0</v>
      </c>
      <c r="Q136" s="206">
        <v>0</v>
      </c>
      <c r="R136" s="206">
        <f>Q136*H136</f>
        <v>0</v>
      </c>
      <c r="S136" s="206">
        <v>0</v>
      </c>
      <c r="T136" s="20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8" t="s">
        <v>230</v>
      </c>
      <c r="AT136" s="208" t="s">
        <v>144</v>
      </c>
      <c r="AU136" s="208" t="s">
        <v>142</v>
      </c>
      <c r="AY136" s="18" t="s">
        <v>141</v>
      </c>
      <c r="BE136" s="209">
        <f>IF(N136="základná",J136,0)</f>
        <v>0</v>
      </c>
      <c r="BF136" s="209">
        <f>IF(N136="znížená",J136,0)</f>
        <v>0</v>
      </c>
      <c r="BG136" s="209">
        <f>IF(N136="zákl. prenesená",J136,0)</f>
        <v>0</v>
      </c>
      <c r="BH136" s="209">
        <f>IF(N136="zníž. prenesená",J136,0)</f>
        <v>0</v>
      </c>
      <c r="BI136" s="209">
        <f>IF(N136="nulová",J136,0)</f>
        <v>0</v>
      </c>
      <c r="BJ136" s="18" t="s">
        <v>142</v>
      </c>
      <c r="BK136" s="209">
        <f>ROUND(I136*H136,2)</f>
        <v>0</v>
      </c>
      <c r="BL136" s="18" t="s">
        <v>230</v>
      </c>
      <c r="BM136" s="208" t="s">
        <v>407</v>
      </c>
    </row>
    <row r="137" spans="1:65" s="14" customFormat="1">
      <c r="B137" s="221"/>
      <c r="C137" s="222"/>
      <c r="D137" s="212" t="s">
        <v>156</v>
      </c>
      <c r="E137" s="223" t="s">
        <v>1</v>
      </c>
      <c r="F137" s="224" t="s">
        <v>186</v>
      </c>
      <c r="G137" s="222"/>
      <c r="H137" s="225">
        <v>5</v>
      </c>
      <c r="I137" s="226"/>
      <c r="J137" s="222"/>
      <c r="K137" s="222"/>
      <c r="L137" s="227"/>
      <c r="M137" s="228"/>
      <c r="N137" s="229"/>
      <c r="O137" s="229"/>
      <c r="P137" s="229"/>
      <c r="Q137" s="229"/>
      <c r="R137" s="229"/>
      <c r="S137" s="229"/>
      <c r="T137" s="230"/>
      <c r="AT137" s="231" t="s">
        <v>156</v>
      </c>
      <c r="AU137" s="231" t="s">
        <v>142</v>
      </c>
      <c r="AV137" s="14" t="s">
        <v>142</v>
      </c>
      <c r="AW137" s="14" t="s">
        <v>31</v>
      </c>
      <c r="AX137" s="14" t="s">
        <v>82</v>
      </c>
      <c r="AY137" s="231" t="s">
        <v>141</v>
      </c>
    </row>
    <row r="138" spans="1:65" s="2" customFormat="1" ht="49.05" customHeight="1">
      <c r="A138" s="35"/>
      <c r="B138" s="36"/>
      <c r="C138" s="196" t="s">
        <v>148</v>
      </c>
      <c r="D138" s="196" t="s">
        <v>144</v>
      </c>
      <c r="E138" s="197" t="s">
        <v>408</v>
      </c>
      <c r="F138" s="198" t="s">
        <v>409</v>
      </c>
      <c r="G138" s="199" t="s">
        <v>154</v>
      </c>
      <c r="H138" s="200">
        <v>9.4559999999999995</v>
      </c>
      <c r="I138" s="201"/>
      <c r="J138" s="202">
        <f>ROUND(I138*H138,2)</f>
        <v>0</v>
      </c>
      <c r="K138" s="203"/>
      <c r="L138" s="40"/>
      <c r="M138" s="204" t="s">
        <v>1</v>
      </c>
      <c r="N138" s="205" t="s">
        <v>40</v>
      </c>
      <c r="O138" s="76"/>
      <c r="P138" s="206">
        <f>O138*H138</f>
        <v>0</v>
      </c>
      <c r="Q138" s="206">
        <v>0</v>
      </c>
      <c r="R138" s="206">
        <f>Q138*H138</f>
        <v>0</v>
      </c>
      <c r="S138" s="206">
        <v>0</v>
      </c>
      <c r="T138" s="20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8" t="s">
        <v>230</v>
      </c>
      <c r="AT138" s="208" t="s">
        <v>144</v>
      </c>
      <c r="AU138" s="208" t="s">
        <v>142</v>
      </c>
      <c r="AY138" s="18" t="s">
        <v>141</v>
      </c>
      <c r="BE138" s="209">
        <f>IF(N138="základná",J138,0)</f>
        <v>0</v>
      </c>
      <c r="BF138" s="209">
        <f>IF(N138="znížená",J138,0)</f>
        <v>0</v>
      </c>
      <c r="BG138" s="209">
        <f>IF(N138="zákl. prenesená",J138,0)</f>
        <v>0</v>
      </c>
      <c r="BH138" s="209">
        <f>IF(N138="zníž. prenesená",J138,0)</f>
        <v>0</v>
      </c>
      <c r="BI138" s="209">
        <f>IF(N138="nulová",J138,0)</f>
        <v>0</v>
      </c>
      <c r="BJ138" s="18" t="s">
        <v>142</v>
      </c>
      <c r="BK138" s="209">
        <f>ROUND(I138*H138,2)</f>
        <v>0</v>
      </c>
      <c r="BL138" s="18" t="s">
        <v>230</v>
      </c>
      <c r="BM138" s="208" t="s">
        <v>410</v>
      </c>
    </row>
    <row r="139" spans="1:65" s="13" customFormat="1">
      <c r="B139" s="210"/>
      <c r="C139" s="211"/>
      <c r="D139" s="212" t="s">
        <v>156</v>
      </c>
      <c r="E139" s="213" t="s">
        <v>1</v>
      </c>
      <c r="F139" s="214" t="s">
        <v>411</v>
      </c>
      <c r="G139" s="211"/>
      <c r="H139" s="213" t="s">
        <v>1</v>
      </c>
      <c r="I139" s="215"/>
      <c r="J139" s="211"/>
      <c r="K139" s="211"/>
      <c r="L139" s="216"/>
      <c r="M139" s="217"/>
      <c r="N139" s="218"/>
      <c r="O139" s="218"/>
      <c r="P139" s="218"/>
      <c r="Q139" s="218"/>
      <c r="R139" s="218"/>
      <c r="S139" s="218"/>
      <c r="T139" s="219"/>
      <c r="AT139" s="220" t="s">
        <v>156</v>
      </c>
      <c r="AU139" s="220" t="s">
        <v>142</v>
      </c>
      <c r="AV139" s="13" t="s">
        <v>82</v>
      </c>
      <c r="AW139" s="13" t="s">
        <v>31</v>
      </c>
      <c r="AX139" s="13" t="s">
        <v>74</v>
      </c>
      <c r="AY139" s="220" t="s">
        <v>141</v>
      </c>
    </row>
    <row r="140" spans="1:65" s="14" customFormat="1">
      <c r="B140" s="221"/>
      <c r="C140" s="222"/>
      <c r="D140" s="212" t="s">
        <v>156</v>
      </c>
      <c r="E140" s="223" t="s">
        <v>1</v>
      </c>
      <c r="F140" s="224" t="s">
        <v>412</v>
      </c>
      <c r="G140" s="222"/>
      <c r="H140" s="225">
        <v>9.4559999999999995</v>
      </c>
      <c r="I140" s="226"/>
      <c r="J140" s="222"/>
      <c r="K140" s="222"/>
      <c r="L140" s="227"/>
      <c r="M140" s="228"/>
      <c r="N140" s="229"/>
      <c r="O140" s="229"/>
      <c r="P140" s="229"/>
      <c r="Q140" s="229"/>
      <c r="R140" s="229"/>
      <c r="S140" s="229"/>
      <c r="T140" s="230"/>
      <c r="AT140" s="231" t="s">
        <v>156</v>
      </c>
      <c r="AU140" s="231" t="s">
        <v>142</v>
      </c>
      <c r="AV140" s="14" t="s">
        <v>142</v>
      </c>
      <c r="AW140" s="14" t="s">
        <v>31</v>
      </c>
      <c r="AX140" s="14" t="s">
        <v>74</v>
      </c>
      <c r="AY140" s="231" t="s">
        <v>141</v>
      </c>
    </row>
    <row r="141" spans="1:65" s="15" customFormat="1">
      <c r="B141" s="232"/>
      <c r="C141" s="233"/>
      <c r="D141" s="212" t="s">
        <v>156</v>
      </c>
      <c r="E141" s="234" t="s">
        <v>1</v>
      </c>
      <c r="F141" s="235" t="s">
        <v>177</v>
      </c>
      <c r="G141" s="233"/>
      <c r="H141" s="236">
        <v>9.4559999999999995</v>
      </c>
      <c r="I141" s="237"/>
      <c r="J141" s="233"/>
      <c r="K141" s="233"/>
      <c r="L141" s="238"/>
      <c r="M141" s="239"/>
      <c r="N141" s="240"/>
      <c r="O141" s="240"/>
      <c r="P141" s="240"/>
      <c r="Q141" s="240"/>
      <c r="R141" s="240"/>
      <c r="S141" s="240"/>
      <c r="T141" s="241"/>
      <c r="AT141" s="242" t="s">
        <v>156</v>
      </c>
      <c r="AU141" s="242" t="s">
        <v>142</v>
      </c>
      <c r="AV141" s="15" t="s">
        <v>148</v>
      </c>
      <c r="AW141" s="15" t="s">
        <v>31</v>
      </c>
      <c r="AX141" s="15" t="s">
        <v>82</v>
      </c>
      <c r="AY141" s="242" t="s">
        <v>141</v>
      </c>
    </row>
    <row r="142" spans="1:65" s="2" customFormat="1" ht="49.05" customHeight="1">
      <c r="A142" s="35"/>
      <c r="B142" s="36"/>
      <c r="C142" s="196" t="s">
        <v>186</v>
      </c>
      <c r="D142" s="196" t="s">
        <v>144</v>
      </c>
      <c r="E142" s="197" t="s">
        <v>413</v>
      </c>
      <c r="F142" s="198" t="s">
        <v>414</v>
      </c>
      <c r="G142" s="199" t="s">
        <v>154</v>
      </c>
      <c r="H142" s="200">
        <v>4.7279999999999998</v>
      </c>
      <c r="I142" s="201"/>
      <c r="J142" s="202">
        <f>ROUND(I142*H142,2)</f>
        <v>0</v>
      </c>
      <c r="K142" s="203"/>
      <c r="L142" s="40"/>
      <c r="M142" s="204" t="s">
        <v>1</v>
      </c>
      <c r="N142" s="205" t="s">
        <v>40</v>
      </c>
      <c r="O142" s="76"/>
      <c r="P142" s="206">
        <f>O142*H142</f>
        <v>0</v>
      </c>
      <c r="Q142" s="206">
        <v>0</v>
      </c>
      <c r="R142" s="206">
        <f>Q142*H142</f>
        <v>0</v>
      </c>
      <c r="S142" s="206">
        <v>0</v>
      </c>
      <c r="T142" s="20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8" t="s">
        <v>230</v>
      </c>
      <c r="AT142" s="208" t="s">
        <v>144</v>
      </c>
      <c r="AU142" s="208" t="s">
        <v>142</v>
      </c>
      <c r="AY142" s="18" t="s">
        <v>141</v>
      </c>
      <c r="BE142" s="209">
        <f>IF(N142="základná",J142,0)</f>
        <v>0</v>
      </c>
      <c r="BF142" s="209">
        <f>IF(N142="znížená",J142,0)</f>
        <v>0</v>
      </c>
      <c r="BG142" s="209">
        <f>IF(N142="zákl. prenesená",J142,0)</f>
        <v>0</v>
      </c>
      <c r="BH142" s="209">
        <f>IF(N142="zníž. prenesená",J142,0)</f>
        <v>0</v>
      </c>
      <c r="BI142" s="209">
        <f>IF(N142="nulová",J142,0)</f>
        <v>0</v>
      </c>
      <c r="BJ142" s="18" t="s">
        <v>142</v>
      </c>
      <c r="BK142" s="209">
        <f>ROUND(I142*H142,2)</f>
        <v>0</v>
      </c>
      <c r="BL142" s="18" t="s">
        <v>230</v>
      </c>
      <c r="BM142" s="208" t="s">
        <v>415</v>
      </c>
    </row>
    <row r="143" spans="1:65" s="14" customFormat="1">
      <c r="B143" s="221"/>
      <c r="C143" s="222"/>
      <c r="D143" s="212" t="s">
        <v>156</v>
      </c>
      <c r="E143" s="223" t="s">
        <v>1</v>
      </c>
      <c r="F143" s="224" t="s">
        <v>416</v>
      </c>
      <c r="G143" s="222"/>
      <c r="H143" s="225">
        <v>4.7279999999999998</v>
      </c>
      <c r="I143" s="226"/>
      <c r="J143" s="222"/>
      <c r="K143" s="222"/>
      <c r="L143" s="227"/>
      <c r="M143" s="228"/>
      <c r="N143" s="229"/>
      <c r="O143" s="229"/>
      <c r="P143" s="229"/>
      <c r="Q143" s="229"/>
      <c r="R143" s="229"/>
      <c r="S143" s="229"/>
      <c r="T143" s="230"/>
      <c r="AT143" s="231" t="s">
        <v>156</v>
      </c>
      <c r="AU143" s="231" t="s">
        <v>142</v>
      </c>
      <c r="AV143" s="14" t="s">
        <v>142</v>
      </c>
      <c r="AW143" s="14" t="s">
        <v>31</v>
      </c>
      <c r="AX143" s="14" t="s">
        <v>74</v>
      </c>
      <c r="AY143" s="231" t="s">
        <v>141</v>
      </c>
    </row>
    <row r="144" spans="1:65" s="15" customFormat="1">
      <c r="B144" s="232"/>
      <c r="C144" s="233"/>
      <c r="D144" s="212" t="s">
        <v>156</v>
      </c>
      <c r="E144" s="234" t="s">
        <v>1</v>
      </c>
      <c r="F144" s="235" t="s">
        <v>177</v>
      </c>
      <c r="G144" s="233"/>
      <c r="H144" s="236">
        <v>4.7279999999999998</v>
      </c>
      <c r="I144" s="237"/>
      <c r="J144" s="233"/>
      <c r="K144" s="233"/>
      <c r="L144" s="238"/>
      <c r="M144" s="239"/>
      <c r="N144" s="240"/>
      <c r="O144" s="240"/>
      <c r="P144" s="240"/>
      <c r="Q144" s="240"/>
      <c r="R144" s="240"/>
      <c r="S144" s="240"/>
      <c r="T144" s="241"/>
      <c r="AT144" s="242" t="s">
        <v>156</v>
      </c>
      <c r="AU144" s="242" t="s">
        <v>142</v>
      </c>
      <c r="AV144" s="15" t="s">
        <v>148</v>
      </c>
      <c r="AW144" s="15" t="s">
        <v>31</v>
      </c>
      <c r="AX144" s="15" t="s">
        <v>82</v>
      </c>
      <c r="AY144" s="242" t="s">
        <v>141</v>
      </c>
    </row>
    <row r="145" spans="1:65" s="2" customFormat="1" ht="62.7" customHeight="1">
      <c r="A145" s="35"/>
      <c r="B145" s="36"/>
      <c r="C145" s="196" t="s">
        <v>150</v>
      </c>
      <c r="D145" s="196" t="s">
        <v>144</v>
      </c>
      <c r="E145" s="197" t="s">
        <v>417</v>
      </c>
      <c r="F145" s="198" t="s">
        <v>418</v>
      </c>
      <c r="G145" s="199" t="s">
        <v>154</v>
      </c>
      <c r="H145" s="200">
        <v>3.1520000000000001</v>
      </c>
      <c r="I145" s="201"/>
      <c r="J145" s="202">
        <f>ROUND(I145*H145,2)</f>
        <v>0</v>
      </c>
      <c r="K145" s="203"/>
      <c r="L145" s="40"/>
      <c r="M145" s="204" t="s">
        <v>1</v>
      </c>
      <c r="N145" s="205" t="s">
        <v>40</v>
      </c>
      <c r="O145" s="76"/>
      <c r="P145" s="206">
        <f>O145*H145</f>
        <v>0</v>
      </c>
      <c r="Q145" s="206">
        <v>0</v>
      </c>
      <c r="R145" s="206">
        <f>Q145*H145</f>
        <v>0</v>
      </c>
      <c r="S145" s="206">
        <v>0</v>
      </c>
      <c r="T145" s="20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8" t="s">
        <v>230</v>
      </c>
      <c r="AT145" s="208" t="s">
        <v>144</v>
      </c>
      <c r="AU145" s="208" t="s">
        <v>142</v>
      </c>
      <c r="AY145" s="18" t="s">
        <v>141</v>
      </c>
      <c r="BE145" s="209">
        <f>IF(N145="základná",J145,0)</f>
        <v>0</v>
      </c>
      <c r="BF145" s="209">
        <f>IF(N145="znížená",J145,0)</f>
        <v>0</v>
      </c>
      <c r="BG145" s="209">
        <f>IF(N145="zákl. prenesená",J145,0)</f>
        <v>0</v>
      </c>
      <c r="BH145" s="209">
        <f>IF(N145="zníž. prenesená",J145,0)</f>
        <v>0</v>
      </c>
      <c r="BI145" s="209">
        <f>IF(N145="nulová",J145,0)</f>
        <v>0</v>
      </c>
      <c r="BJ145" s="18" t="s">
        <v>142</v>
      </c>
      <c r="BK145" s="209">
        <f>ROUND(I145*H145,2)</f>
        <v>0</v>
      </c>
      <c r="BL145" s="18" t="s">
        <v>230</v>
      </c>
      <c r="BM145" s="208" t="s">
        <v>419</v>
      </c>
    </row>
    <row r="146" spans="1:65" s="14" customFormat="1">
      <c r="B146" s="221"/>
      <c r="C146" s="222"/>
      <c r="D146" s="212" t="s">
        <v>156</v>
      </c>
      <c r="E146" s="223" t="s">
        <v>1</v>
      </c>
      <c r="F146" s="224" t="s">
        <v>420</v>
      </c>
      <c r="G146" s="222"/>
      <c r="H146" s="225">
        <v>3.1520000000000001</v>
      </c>
      <c r="I146" s="226"/>
      <c r="J146" s="222"/>
      <c r="K146" s="222"/>
      <c r="L146" s="227"/>
      <c r="M146" s="228"/>
      <c r="N146" s="229"/>
      <c r="O146" s="229"/>
      <c r="P146" s="229"/>
      <c r="Q146" s="229"/>
      <c r="R146" s="229"/>
      <c r="S146" s="229"/>
      <c r="T146" s="230"/>
      <c r="AT146" s="231" t="s">
        <v>156</v>
      </c>
      <c r="AU146" s="231" t="s">
        <v>142</v>
      </c>
      <c r="AV146" s="14" t="s">
        <v>142</v>
      </c>
      <c r="AW146" s="14" t="s">
        <v>31</v>
      </c>
      <c r="AX146" s="14" t="s">
        <v>74</v>
      </c>
      <c r="AY146" s="231" t="s">
        <v>141</v>
      </c>
    </row>
    <row r="147" spans="1:65" s="15" customFormat="1">
      <c r="B147" s="232"/>
      <c r="C147" s="233"/>
      <c r="D147" s="212" t="s">
        <v>156</v>
      </c>
      <c r="E147" s="234" t="s">
        <v>1</v>
      </c>
      <c r="F147" s="235" t="s">
        <v>177</v>
      </c>
      <c r="G147" s="233"/>
      <c r="H147" s="236">
        <v>3.1520000000000001</v>
      </c>
      <c r="I147" s="237"/>
      <c r="J147" s="233"/>
      <c r="K147" s="233"/>
      <c r="L147" s="238"/>
      <c r="M147" s="239"/>
      <c r="N147" s="240"/>
      <c r="O147" s="240"/>
      <c r="P147" s="240"/>
      <c r="Q147" s="240"/>
      <c r="R147" s="240"/>
      <c r="S147" s="240"/>
      <c r="T147" s="241"/>
      <c r="AT147" s="242" t="s">
        <v>156</v>
      </c>
      <c r="AU147" s="242" t="s">
        <v>142</v>
      </c>
      <c r="AV147" s="15" t="s">
        <v>148</v>
      </c>
      <c r="AW147" s="15" t="s">
        <v>31</v>
      </c>
      <c r="AX147" s="15" t="s">
        <v>82</v>
      </c>
      <c r="AY147" s="242" t="s">
        <v>141</v>
      </c>
    </row>
    <row r="148" spans="1:65" s="2" customFormat="1" ht="49.05" customHeight="1">
      <c r="A148" s="35"/>
      <c r="B148" s="36"/>
      <c r="C148" s="196" t="s">
        <v>202</v>
      </c>
      <c r="D148" s="196" t="s">
        <v>144</v>
      </c>
      <c r="E148" s="197" t="s">
        <v>421</v>
      </c>
      <c r="F148" s="198" t="s">
        <v>422</v>
      </c>
      <c r="G148" s="199" t="s">
        <v>154</v>
      </c>
      <c r="H148" s="200">
        <v>1.6</v>
      </c>
      <c r="I148" s="201"/>
      <c r="J148" s="202">
        <f>ROUND(I148*H148,2)</f>
        <v>0</v>
      </c>
      <c r="K148" s="203"/>
      <c r="L148" s="40"/>
      <c r="M148" s="204" t="s">
        <v>1</v>
      </c>
      <c r="N148" s="205" t="s">
        <v>40</v>
      </c>
      <c r="O148" s="76"/>
      <c r="P148" s="206">
        <f>O148*H148</f>
        <v>0</v>
      </c>
      <c r="Q148" s="206">
        <v>0</v>
      </c>
      <c r="R148" s="206">
        <f>Q148*H148</f>
        <v>0</v>
      </c>
      <c r="S148" s="206">
        <v>0</v>
      </c>
      <c r="T148" s="20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8" t="s">
        <v>230</v>
      </c>
      <c r="AT148" s="208" t="s">
        <v>144</v>
      </c>
      <c r="AU148" s="208" t="s">
        <v>142</v>
      </c>
      <c r="AY148" s="18" t="s">
        <v>141</v>
      </c>
      <c r="BE148" s="209">
        <f>IF(N148="základná",J148,0)</f>
        <v>0</v>
      </c>
      <c r="BF148" s="209">
        <f>IF(N148="znížená",J148,0)</f>
        <v>0</v>
      </c>
      <c r="BG148" s="209">
        <f>IF(N148="zákl. prenesená",J148,0)</f>
        <v>0</v>
      </c>
      <c r="BH148" s="209">
        <f>IF(N148="zníž. prenesená",J148,0)</f>
        <v>0</v>
      </c>
      <c r="BI148" s="209">
        <f>IF(N148="nulová",J148,0)</f>
        <v>0</v>
      </c>
      <c r="BJ148" s="18" t="s">
        <v>142</v>
      </c>
      <c r="BK148" s="209">
        <f>ROUND(I148*H148,2)</f>
        <v>0</v>
      </c>
      <c r="BL148" s="18" t="s">
        <v>230</v>
      </c>
      <c r="BM148" s="208" t="s">
        <v>423</v>
      </c>
    </row>
    <row r="149" spans="1:65" s="14" customFormat="1">
      <c r="B149" s="221"/>
      <c r="C149" s="222"/>
      <c r="D149" s="212" t="s">
        <v>156</v>
      </c>
      <c r="E149" s="223" t="s">
        <v>1</v>
      </c>
      <c r="F149" s="224" t="s">
        <v>424</v>
      </c>
      <c r="G149" s="222"/>
      <c r="H149" s="225">
        <v>1.6</v>
      </c>
      <c r="I149" s="226"/>
      <c r="J149" s="222"/>
      <c r="K149" s="222"/>
      <c r="L149" s="227"/>
      <c r="M149" s="228"/>
      <c r="N149" s="229"/>
      <c r="O149" s="229"/>
      <c r="P149" s="229"/>
      <c r="Q149" s="229"/>
      <c r="R149" s="229"/>
      <c r="S149" s="229"/>
      <c r="T149" s="230"/>
      <c r="AT149" s="231" t="s">
        <v>156</v>
      </c>
      <c r="AU149" s="231" t="s">
        <v>142</v>
      </c>
      <c r="AV149" s="14" t="s">
        <v>142</v>
      </c>
      <c r="AW149" s="14" t="s">
        <v>31</v>
      </c>
      <c r="AX149" s="14" t="s">
        <v>74</v>
      </c>
      <c r="AY149" s="231" t="s">
        <v>141</v>
      </c>
    </row>
    <row r="150" spans="1:65" s="15" customFormat="1">
      <c r="B150" s="232"/>
      <c r="C150" s="233"/>
      <c r="D150" s="212" t="s">
        <v>156</v>
      </c>
      <c r="E150" s="234" t="s">
        <v>1</v>
      </c>
      <c r="F150" s="235" t="s">
        <v>177</v>
      </c>
      <c r="G150" s="233"/>
      <c r="H150" s="236">
        <v>1.6</v>
      </c>
      <c r="I150" s="237"/>
      <c r="J150" s="233"/>
      <c r="K150" s="233"/>
      <c r="L150" s="238"/>
      <c r="M150" s="239"/>
      <c r="N150" s="240"/>
      <c r="O150" s="240"/>
      <c r="P150" s="240"/>
      <c r="Q150" s="240"/>
      <c r="R150" s="240"/>
      <c r="S150" s="240"/>
      <c r="T150" s="241"/>
      <c r="AT150" s="242" t="s">
        <v>156</v>
      </c>
      <c r="AU150" s="242" t="s">
        <v>142</v>
      </c>
      <c r="AV150" s="15" t="s">
        <v>148</v>
      </c>
      <c r="AW150" s="15" t="s">
        <v>31</v>
      </c>
      <c r="AX150" s="15" t="s">
        <v>82</v>
      </c>
      <c r="AY150" s="242" t="s">
        <v>141</v>
      </c>
    </row>
    <row r="151" spans="1:65" s="2" customFormat="1" ht="49.05" customHeight="1">
      <c r="A151" s="35"/>
      <c r="B151" s="36"/>
      <c r="C151" s="196" t="s">
        <v>207</v>
      </c>
      <c r="D151" s="196" t="s">
        <v>144</v>
      </c>
      <c r="E151" s="197" t="s">
        <v>425</v>
      </c>
      <c r="F151" s="198" t="s">
        <v>426</v>
      </c>
      <c r="G151" s="199" t="s">
        <v>154</v>
      </c>
      <c r="H151" s="200">
        <v>1.6</v>
      </c>
      <c r="I151" s="201"/>
      <c r="J151" s="202">
        <f>ROUND(I151*H151,2)</f>
        <v>0</v>
      </c>
      <c r="K151" s="203"/>
      <c r="L151" s="40"/>
      <c r="M151" s="204" t="s">
        <v>1</v>
      </c>
      <c r="N151" s="205" t="s">
        <v>40</v>
      </c>
      <c r="O151" s="76"/>
      <c r="P151" s="206">
        <f>O151*H151</f>
        <v>0</v>
      </c>
      <c r="Q151" s="206">
        <v>0</v>
      </c>
      <c r="R151" s="206">
        <f>Q151*H151</f>
        <v>0</v>
      </c>
      <c r="S151" s="206">
        <v>0</v>
      </c>
      <c r="T151" s="20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8" t="s">
        <v>230</v>
      </c>
      <c r="AT151" s="208" t="s">
        <v>144</v>
      </c>
      <c r="AU151" s="208" t="s">
        <v>142</v>
      </c>
      <c r="AY151" s="18" t="s">
        <v>141</v>
      </c>
      <c r="BE151" s="209">
        <f>IF(N151="základná",J151,0)</f>
        <v>0</v>
      </c>
      <c r="BF151" s="209">
        <f>IF(N151="znížená",J151,0)</f>
        <v>0</v>
      </c>
      <c r="BG151" s="209">
        <f>IF(N151="zákl. prenesená",J151,0)</f>
        <v>0</v>
      </c>
      <c r="BH151" s="209">
        <f>IF(N151="zníž. prenesená",J151,0)</f>
        <v>0</v>
      </c>
      <c r="BI151" s="209">
        <f>IF(N151="nulová",J151,0)</f>
        <v>0</v>
      </c>
      <c r="BJ151" s="18" t="s">
        <v>142</v>
      </c>
      <c r="BK151" s="209">
        <f>ROUND(I151*H151,2)</f>
        <v>0</v>
      </c>
      <c r="BL151" s="18" t="s">
        <v>230</v>
      </c>
      <c r="BM151" s="208" t="s">
        <v>427</v>
      </c>
    </row>
    <row r="152" spans="1:65" s="14" customFormat="1">
      <c r="B152" s="221"/>
      <c r="C152" s="222"/>
      <c r="D152" s="212" t="s">
        <v>156</v>
      </c>
      <c r="E152" s="223" t="s">
        <v>1</v>
      </c>
      <c r="F152" s="224" t="s">
        <v>424</v>
      </c>
      <c r="G152" s="222"/>
      <c r="H152" s="225">
        <v>1.6</v>
      </c>
      <c r="I152" s="226"/>
      <c r="J152" s="222"/>
      <c r="K152" s="222"/>
      <c r="L152" s="227"/>
      <c r="M152" s="228"/>
      <c r="N152" s="229"/>
      <c r="O152" s="229"/>
      <c r="P152" s="229"/>
      <c r="Q152" s="229"/>
      <c r="R152" s="229"/>
      <c r="S152" s="229"/>
      <c r="T152" s="230"/>
      <c r="AT152" s="231" t="s">
        <v>156</v>
      </c>
      <c r="AU152" s="231" t="s">
        <v>142</v>
      </c>
      <c r="AV152" s="14" t="s">
        <v>142</v>
      </c>
      <c r="AW152" s="14" t="s">
        <v>31</v>
      </c>
      <c r="AX152" s="14" t="s">
        <v>74</v>
      </c>
      <c r="AY152" s="231" t="s">
        <v>141</v>
      </c>
    </row>
    <row r="153" spans="1:65" s="15" customFormat="1">
      <c r="B153" s="232"/>
      <c r="C153" s="233"/>
      <c r="D153" s="212" t="s">
        <v>156</v>
      </c>
      <c r="E153" s="234" t="s">
        <v>1</v>
      </c>
      <c r="F153" s="235" t="s">
        <v>177</v>
      </c>
      <c r="G153" s="233"/>
      <c r="H153" s="236">
        <v>1.6</v>
      </c>
      <c r="I153" s="237"/>
      <c r="J153" s="233"/>
      <c r="K153" s="233"/>
      <c r="L153" s="238"/>
      <c r="M153" s="239"/>
      <c r="N153" s="240"/>
      <c r="O153" s="240"/>
      <c r="P153" s="240"/>
      <c r="Q153" s="240"/>
      <c r="R153" s="240"/>
      <c r="S153" s="240"/>
      <c r="T153" s="241"/>
      <c r="AT153" s="242" t="s">
        <v>156</v>
      </c>
      <c r="AU153" s="242" t="s">
        <v>142</v>
      </c>
      <c r="AV153" s="15" t="s">
        <v>148</v>
      </c>
      <c r="AW153" s="15" t="s">
        <v>31</v>
      </c>
      <c r="AX153" s="15" t="s">
        <v>82</v>
      </c>
      <c r="AY153" s="242" t="s">
        <v>141</v>
      </c>
    </row>
    <row r="154" spans="1:65" s="2" customFormat="1" ht="49.05" customHeight="1">
      <c r="A154" s="35"/>
      <c r="B154" s="36"/>
      <c r="C154" s="196" t="s">
        <v>190</v>
      </c>
      <c r="D154" s="196" t="s">
        <v>144</v>
      </c>
      <c r="E154" s="197" t="s">
        <v>428</v>
      </c>
      <c r="F154" s="198" t="s">
        <v>429</v>
      </c>
      <c r="G154" s="199" t="s">
        <v>154</v>
      </c>
      <c r="H154" s="200">
        <v>1.8</v>
      </c>
      <c r="I154" s="201"/>
      <c r="J154" s="202">
        <f>ROUND(I154*H154,2)</f>
        <v>0</v>
      </c>
      <c r="K154" s="203"/>
      <c r="L154" s="40"/>
      <c r="M154" s="204" t="s">
        <v>1</v>
      </c>
      <c r="N154" s="205" t="s">
        <v>40</v>
      </c>
      <c r="O154" s="76"/>
      <c r="P154" s="206">
        <f>O154*H154</f>
        <v>0</v>
      </c>
      <c r="Q154" s="206">
        <v>0</v>
      </c>
      <c r="R154" s="206">
        <f>Q154*H154</f>
        <v>0</v>
      </c>
      <c r="S154" s="206">
        <v>0</v>
      </c>
      <c r="T154" s="20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8" t="s">
        <v>230</v>
      </c>
      <c r="AT154" s="208" t="s">
        <v>144</v>
      </c>
      <c r="AU154" s="208" t="s">
        <v>142</v>
      </c>
      <c r="AY154" s="18" t="s">
        <v>141</v>
      </c>
      <c r="BE154" s="209">
        <f>IF(N154="základná",J154,0)</f>
        <v>0</v>
      </c>
      <c r="BF154" s="209">
        <f>IF(N154="znížená",J154,0)</f>
        <v>0</v>
      </c>
      <c r="BG154" s="209">
        <f>IF(N154="zákl. prenesená",J154,0)</f>
        <v>0</v>
      </c>
      <c r="BH154" s="209">
        <f>IF(N154="zníž. prenesená",J154,0)</f>
        <v>0</v>
      </c>
      <c r="BI154" s="209">
        <f>IF(N154="nulová",J154,0)</f>
        <v>0</v>
      </c>
      <c r="BJ154" s="18" t="s">
        <v>142</v>
      </c>
      <c r="BK154" s="209">
        <f>ROUND(I154*H154,2)</f>
        <v>0</v>
      </c>
      <c r="BL154" s="18" t="s">
        <v>230</v>
      </c>
      <c r="BM154" s="208" t="s">
        <v>430</v>
      </c>
    </row>
    <row r="155" spans="1:65" s="14" customFormat="1">
      <c r="B155" s="221"/>
      <c r="C155" s="222"/>
      <c r="D155" s="212" t="s">
        <v>156</v>
      </c>
      <c r="E155" s="223" t="s">
        <v>1</v>
      </c>
      <c r="F155" s="224" t="s">
        <v>431</v>
      </c>
      <c r="G155" s="222"/>
      <c r="H155" s="225">
        <v>1.8</v>
      </c>
      <c r="I155" s="226"/>
      <c r="J155" s="222"/>
      <c r="K155" s="222"/>
      <c r="L155" s="227"/>
      <c r="M155" s="228"/>
      <c r="N155" s="229"/>
      <c r="O155" s="229"/>
      <c r="P155" s="229"/>
      <c r="Q155" s="229"/>
      <c r="R155" s="229"/>
      <c r="S155" s="229"/>
      <c r="T155" s="230"/>
      <c r="AT155" s="231" t="s">
        <v>156</v>
      </c>
      <c r="AU155" s="231" t="s">
        <v>142</v>
      </c>
      <c r="AV155" s="14" t="s">
        <v>142</v>
      </c>
      <c r="AW155" s="14" t="s">
        <v>31</v>
      </c>
      <c r="AX155" s="14" t="s">
        <v>74</v>
      </c>
      <c r="AY155" s="231" t="s">
        <v>141</v>
      </c>
    </row>
    <row r="156" spans="1:65" s="15" customFormat="1">
      <c r="B156" s="232"/>
      <c r="C156" s="233"/>
      <c r="D156" s="212" t="s">
        <v>156</v>
      </c>
      <c r="E156" s="234" t="s">
        <v>1</v>
      </c>
      <c r="F156" s="235" t="s">
        <v>177</v>
      </c>
      <c r="G156" s="233"/>
      <c r="H156" s="236">
        <v>1.8</v>
      </c>
      <c r="I156" s="237"/>
      <c r="J156" s="233"/>
      <c r="K156" s="233"/>
      <c r="L156" s="238"/>
      <c r="M156" s="239"/>
      <c r="N156" s="240"/>
      <c r="O156" s="240"/>
      <c r="P156" s="240"/>
      <c r="Q156" s="240"/>
      <c r="R156" s="240"/>
      <c r="S156" s="240"/>
      <c r="T156" s="241"/>
      <c r="AT156" s="242" t="s">
        <v>156</v>
      </c>
      <c r="AU156" s="242" t="s">
        <v>142</v>
      </c>
      <c r="AV156" s="15" t="s">
        <v>148</v>
      </c>
      <c r="AW156" s="15" t="s">
        <v>31</v>
      </c>
      <c r="AX156" s="15" t="s">
        <v>82</v>
      </c>
      <c r="AY156" s="242" t="s">
        <v>141</v>
      </c>
    </row>
    <row r="157" spans="1:65" s="2" customFormat="1" ht="49.05" customHeight="1">
      <c r="A157" s="35"/>
      <c r="B157" s="36"/>
      <c r="C157" s="196" t="s">
        <v>218</v>
      </c>
      <c r="D157" s="196" t="s">
        <v>144</v>
      </c>
      <c r="E157" s="197" t="s">
        <v>432</v>
      </c>
      <c r="F157" s="198" t="s">
        <v>433</v>
      </c>
      <c r="G157" s="199" t="s">
        <v>154</v>
      </c>
      <c r="H157" s="200">
        <v>3.6</v>
      </c>
      <c r="I157" s="201"/>
      <c r="J157" s="202">
        <f>ROUND(I157*H157,2)</f>
        <v>0</v>
      </c>
      <c r="K157" s="203"/>
      <c r="L157" s="40"/>
      <c r="M157" s="204" t="s">
        <v>1</v>
      </c>
      <c r="N157" s="205" t="s">
        <v>40</v>
      </c>
      <c r="O157" s="76"/>
      <c r="P157" s="206">
        <f>O157*H157</f>
        <v>0</v>
      </c>
      <c r="Q157" s="206">
        <v>0</v>
      </c>
      <c r="R157" s="206">
        <f>Q157*H157</f>
        <v>0</v>
      </c>
      <c r="S157" s="206">
        <v>0</v>
      </c>
      <c r="T157" s="20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8" t="s">
        <v>230</v>
      </c>
      <c r="AT157" s="208" t="s">
        <v>144</v>
      </c>
      <c r="AU157" s="208" t="s">
        <v>142</v>
      </c>
      <c r="AY157" s="18" t="s">
        <v>141</v>
      </c>
      <c r="BE157" s="209">
        <f>IF(N157="základná",J157,0)</f>
        <v>0</v>
      </c>
      <c r="BF157" s="209">
        <f>IF(N157="znížená",J157,0)</f>
        <v>0</v>
      </c>
      <c r="BG157" s="209">
        <f>IF(N157="zákl. prenesená",J157,0)</f>
        <v>0</v>
      </c>
      <c r="BH157" s="209">
        <f>IF(N157="zníž. prenesená",J157,0)</f>
        <v>0</v>
      </c>
      <c r="BI157" s="209">
        <f>IF(N157="nulová",J157,0)</f>
        <v>0</v>
      </c>
      <c r="BJ157" s="18" t="s">
        <v>142</v>
      </c>
      <c r="BK157" s="209">
        <f>ROUND(I157*H157,2)</f>
        <v>0</v>
      </c>
      <c r="BL157" s="18" t="s">
        <v>230</v>
      </c>
      <c r="BM157" s="208" t="s">
        <v>434</v>
      </c>
    </row>
    <row r="158" spans="1:65" s="14" customFormat="1">
      <c r="B158" s="221"/>
      <c r="C158" s="222"/>
      <c r="D158" s="212" t="s">
        <v>156</v>
      </c>
      <c r="E158" s="223" t="s">
        <v>1</v>
      </c>
      <c r="F158" s="224" t="s">
        <v>435</v>
      </c>
      <c r="G158" s="222"/>
      <c r="H158" s="225">
        <v>3.6</v>
      </c>
      <c r="I158" s="226"/>
      <c r="J158" s="222"/>
      <c r="K158" s="222"/>
      <c r="L158" s="227"/>
      <c r="M158" s="228"/>
      <c r="N158" s="229"/>
      <c r="O158" s="229"/>
      <c r="P158" s="229"/>
      <c r="Q158" s="229"/>
      <c r="R158" s="229"/>
      <c r="S158" s="229"/>
      <c r="T158" s="230"/>
      <c r="AT158" s="231" t="s">
        <v>156</v>
      </c>
      <c r="AU158" s="231" t="s">
        <v>142</v>
      </c>
      <c r="AV158" s="14" t="s">
        <v>142</v>
      </c>
      <c r="AW158" s="14" t="s">
        <v>31</v>
      </c>
      <c r="AX158" s="14" t="s">
        <v>74</v>
      </c>
      <c r="AY158" s="231" t="s">
        <v>141</v>
      </c>
    </row>
    <row r="159" spans="1:65" s="15" customFormat="1">
      <c r="B159" s="232"/>
      <c r="C159" s="233"/>
      <c r="D159" s="212" t="s">
        <v>156</v>
      </c>
      <c r="E159" s="234" t="s">
        <v>1</v>
      </c>
      <c r="F159" s="235" t="s">
        <v>177</v>
      </c>
      <c r="G159" s="233"/>
      <c r="H159" s="236">
        <v>3.6</v>
      </c>
      <c r="I159" s="237"/>
      <c r="J159" s="233"/>
      <c r="K159" s="233"/>
      <c r="L159" s="238"/>
      <c r="M159" s="239"/>
      <c r="N159" s="240"/>
      <c r="O159" s="240"/>
      <c r="P159" s="240"/>
      <c r="Q159" s="240"/>
      <c r="R159" s="240"/>
      <c r="S159" s="240"/>
      <c r="T159" s="241"/>
      <c r="AT159" s="242" t="s">
        <v>156</v>
      </c>
      <c r="AU159" s="242" t="s">
        <v>142</v>
      </c>
      <c r="AV159" s="15" t="s">
        <v>148</v>
      </c>
      <c r="AW159" s="15" t="s">
        <v>31</v>
      </c>
      <c r="AX159" s="15" t="s">
        <v>82</v>
      </c>
      <c r="AY159" s="242" t="s">
        <v>141</v>
      </c>
    </row>
    <row r="160" spans="1:65" s="2" customFormat="1" ht="62.7" customHeight="1">
      <c r="A160" s="35"/>
      <c r="B160" s="36"/>
      <c r="C160" s="196" t="s">
        <v>227</v>
      </c>
      <c r="D160" s="196" t="s">
        <v>144</v>
      </c>
      <c r="E160" s="197" t="s">
        <v>436</v>
      </c>
      <c r="F160" s="198" t="s">
        <v>437</v>
      </c>
      <c r="G160" s="199" t="s">
        <v>154</v>
      </c>
      <c r="H160" s="200">
        <v>3.1520000000000001</v>
      </c>
      <c r="I160" s="201"/>
      <c r="J160" s="202">
        <f>ROUND(I160*H160,2)</f>
        <v>0</v>
      </c>
      <c r="K160" s="203"/>
      <c r="L160" s="40"/>
      <c r="M160" s="204" t="s">
        <v>1</v>
      </c>
      <c r="N160" s="205" t="s">
        <v>40</v>
      </c>
      <c r="O160" s="76"/>
      <c r="P160" s="206">
        <f>O160*H160</f>
        <v>0</v>
      </c>
      <c r="Q160" s="206">
        <v>0</v>
      </c>
      <c r="R160" s="206">
        <f>Q160*H160</f>
        <v>0</v>
      </c>
      <c r="S160" s="206">
        <v>0</v>
      </c>
      <c r="T160" s="20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8" t="s">
        <v>230</v>
      </c>
      <c r="AT160" s="208" t="s">
        <v>144</v>
      </c>
      <c r="AU160" s="208" t="s">
        <v>142</v>
      </c>
      <c r="AY160" s="18" t="s">
        <v>141</v>
      </c>
      <c r="BE160" s="209">
        <f>IF(N160="základná",J160,0)</f>
        <v>0</v>
      </c>
      <c r="BF160" s="209">
        <f>IF(N160="znížená",J160,0)</f>
        <v>0</v>
      </c>
      <c r="BG160" s="209">
        <f>IF(N160="zákl. prenesená",J160,0)</f>
        <v>0</v>
      </c>
      <c r="BH160" s="209">
        <f>IF(N160="zníž. prenesená",J160,0)</f>
        <v>0</v>
      </c>
      <c r="BI160" s="209">
        <f>IF(N160="nulová",J160,0)</f>
        <v>0</v>
      </c>
      <c r="BJ160" s="18" t="s">
        <v>142</v>
      </c>
      <c r="BK160" s="209">
        <f>ROUND(I160*H160,2)</f>
        <v>0</v>
      </c>
      <c r="BL160" s="18" t="s">
        <v>230</v>
      </c>
      <c r="BM160" s="208" t="s">
        <v>438</v>
      </c>
    </row>
    <row r="161" spans="1:65" s="14" customFormat="1">
      <c r="B161" s="221"/>
      <c r="C161" s="222"/>
      <c r="D161" s="212" t="s">
        <v>156</v>
      </c>
      <c r="E161" s="223" t="s">
        <v>1</v>
      </c>
      <c r="F161" s="224" t="s">
        <v>439</v>
      </c>
      <c r="G161" s="222"/>
      <c r="H161" s="225">
        <v>3.1520000000000001</v>
      </c>
      <c r="I161" s="226"/>
      <c r="J161" s="222"/>
      <c r="K161" s="222"/>
      <c r="L161" s="227"/>
      <c r="M161" s="228"/>
      <c r="N161" s="229"/>
      <c r="O161" s="229"/>
      <c r="P161" s="229"/>
      <c r="Q161" s="229"/>
      <c r="R161" s="229"/>
      <c r="S161" s="229"/>
      <c r="T161" s="230"/>
      <c r="AT161" s="231" t="s">
        <v>156</v>
      </c>
      <c r="AU161" s="231" t="s">
        <v>142</v>
      </c>
      <c r="AV161" s="14" t="s">
        <v>142</v>
      </c>
      <c r="AW161" s="14" t="s">
        <v>31</v>
      </c>
      <c r="AX161" s="14" t="s">
        <v>74</v>
      </c>
      <c r="AY161" s="231" t="s">
        <v>141</v>
      </c>
    </row>
    <row r="162" spans="1:65" s="15" customFormat="1">
      <c r="B162" s="232"/>
      <c r="C162" s="233"/>
      <c r="D162" s="212" t="s">
        <v>156</v>
      </c>
      <c r="E162" s="234" t="s">
        <v>1</v>
      </c>
      <c r="F162" s="235" t="s">
        <v>177</v>
      </c>
      <c r="G162" s="233"/>
      <c r="H162" s="236">
        <v>3.1520000000000001</v>
      </c>
      <c r="I162" s="237"/>
      <c r="J162" s="233"/>
      <c r="K162" s="233"/>
      <c r="L162" s="238"/>
      <c r="M162" s="239"/>
      <c r="N162" s="240"/>
      <c r="O162" s="240"/>
      <c r="P162" s="240"/>
      <c r="Q162" s="240"/>
      <c r="R162" s="240"/>
      <c r="S162" s="240"/>
      <c r="T162" s="241"/>
      <c r="AT162" s="242" t="s">
        <v>156</v>
      </c>
      <c r="AU162" s="242" t="s">
        <v>142</v>
      </c>
      <c r="AV162" s="15" t="s">
        <v>148</v>
      </c>
      <c r="AW162" s="15" t="s">
        <v>31</v>
      </c>
      <c r="AX162" s="15" t="s">
        <v>82</v>
      </c>
      <c r="AY162" s="242" t="s">
        <v>141</v>
      </c>
    </row>
    <row r="163" spans="1:65" s="2" customFormat="1" ht="55.5" customHeight="1">
      <c r="A163" s="35"/>
      <c r="B163" s="36"/>
      <c r="C163" s="196" t="s">
        <v>236</v>
      </c>
      <c r="D163" s="196" t="s">
        <v>144</v>
      </c>
      <c r="E163" s="197" t="s">
        <v>440</v>
      </c>
      <c r="F163" s="198" t="s">
        <v>441</v>
      </c>
      <c r="G163" s="199" t="s">
        <v>154</v>
      </c>
      <c r="H163" s="200">
        <v>1.8</v>
      </c>
      <c r="I163" s="201"/>
      <c r="J163" s="202">
        <f>ROUND(I163*H163,2)</f>
        <v>0</v>
      </c>
      <c r="K163" s="203"/>
      <c r="L163" s="40"/>
      <c r="M163" s="204" t="s">
        <v>1</v>
      </c>
      <c r="N163" s="205" t="s">
        <v>40</v>
      </c>
      <c r="O163" s="76"/>
      <c r="P163" s="206">
        <f>O163*H163</f>
        <v>0</v>
      </c>
      <c r="Q163" s="206">
        <v>0</v>
      </c>
      <c r="R163" s="206">
        <f>Q163*H163</f>
        <v>0</v>
      </c>
      <c r="S163" s="206">
        <v>0</v>
      </c>
      <c r="T163" s="20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08" t="s">
        <v>230</v>
      </c>
      <c r="AT163" s="208" t="s">
        <v>144</v>
      </c>
      <c r="AU163" s="208" t="s">
        <v>142</v>
      </c>
      <c r="AY163" s="18" t="s">
        <v>141</v>
      </c>
      <c r="BE163" s="209">
        <f>IF(N163="základná",J163,0)</f>
        <v>0</v>
      </c>
      <c r="BF163" s="209">
        <f>IF(N163="znížená",J163,0)</f>
        <v>0</v>
      </c>
      <c r="BG163" s="209">
        <f>IF(N163="zákl. prenesená",J163,0)</f>
        <v>0</v>
      </c>
      <c r="BH163" s="209">
        <f>IF(N163="zníž. prenesená",J163,0)</f>
        <v>0</v>
      </c>
      <c r="BI163" s="209">
        <f>IF(N163="nulová",J163,0)</f>
        <v>0</v>
      </c>
      <c r="BJ163" s="18" t="s">
        <v>142</v>
      </c>
      <c r="BK163" s="209">
        <f>ROUND(I163*H163,2)</f>
        <v>0</v>
      </c>
      <c r="BL163" s="18" t="s">
        <v>230</v>
      </c>
      <c r="BM163" s="208" t="s">
        <v>442</v>
      </c>
    </row>
    <row r="164" spans="1:65" s="14" customFormat="1">
      <c r="B164" s="221"/>
      <c r="C164" s="222"/>
      <c r="D164" s="212" t="s">
        <v>156</v>
      </c>
      <c r="E164" s="223" t="s">
        <v>1</v>
      </c>
      <c r="F164" s="224" t="s">
        <v>443</v>
      </c>
      <c r="G164" s="222"/>
      <c r="H164" s="225">
        <v>1.8</v>
      </c>
      <c r="I164" s="226"/>
      <c r="J164" s="222"/>
      <c r="K164" s="222"/>
      <c r="L164" s="227"/>
      <c r="M164" s="228"/>
      <c r="N164" s="229"/>
      <c r="O164" s="229"/>
      <c r="P164" s="229"/>
      <c r="Q164" s="229"/>
      <c r="R164" s="229"/>
      <c r="S164" s="229"/>
      <c r="T164" s="230"/>
      <c r="AT164" s="231" t="s">
        <v>156</v>
      </c>
      <c r="AU164" s="231" t="s">
        <v>142</v>
      </c>
      <c r="AV164" s="14" t="s">
        <v>142</v>
      </c>
      <c r="AW164" s="14" t="s">
        <v>31</v>
      </c>
      <c r="AX164" s="14" t="s">
        <v>74</v>
      </c>
      <c r="AY164" s="231" t="s">
        <v>141</v>
      </c>
    </row>
    <row r="165" spans="1:65" s="15" customFormat="1">
      <c r="B165" s="232"/>
      <c r="C165" s="233"/>
      <c r="D165" s="212" t="s">
        <v>156</v>
      </c>
      <c r="E165" s="234" t="s">
        <v>1</v>
      </c>
      <c r="F165" s="235" t="s">
        <v>177</v>
      </c>
      <c r="G165" s="233"/>
      <c r="H165" s="236">
        <v>1.8</v>
      </c>
      <c r="I165" s="237"/>
      <c r="J165" s="233"/>
      <c r="K165" s="233"/>
      <c r="L165" s="238"/>
      <c r="M165" s="239"/>
      <c r="N165" s="240"/>
      <c r="O165" s="240"/>
      <c r="P165" s="240"/>
      <c r="Q165" s="240"/>
      <c r="R165" s="240"/>
      <c r="S165" s="240"/>
      <c r="T165" s="241"/>
      <c r="AT165" s="242" t="s">
        <v>156</v>
      </c>
      <c r="AU165" s="242" t="s">
        <v>142</v>
      </c>
      <c r="AV165" s="15" t="s">
        <v>148</v>
      </c>
      <c r="AW165" s="15" t="s">
        <v>31</v>
      </c>
      <c r="AX165" s="15" t="s">
        <v>82</v>
      </c>
      <c r="AY165" s="242" t="s">
        <v>141</v>
      </c>
    </row>
    <row r="166" spans="1:65" s="2" customFormat="1" ht="49.05" customHeight="1">
      <c r="A166" s="35"/>
      <c r="B166" s="36"/>
      <c r="C166" s="196" t="s">
        <v>241</v>
      </c>
      <c r="D166" s="196" t="s">
        <v>144</v>
      </c>
      <c r="E166" s="197" t="s">
        <v>444</v>
      </c>
      <c r="F166" s="198" t="s">
        <v>445</v>
      </c>
      <c r="G166" s="199" t="s">
        <v>154</v>
      </c>
      <c r="H166" s="200">
        <v>2.4</v>
      </c>
      <c r="I166" s="201"/>
      <c r="J166" s="202">
        <f>ROUND(I166*H166,2)</f>
        <v>0</v>
      </c>
      <c r="K166" s="203"/>
      <c r="L166" s="40"/>
      <c r="M166" s="204" t="s">
        <v>1</v>
      </c>
      <c r="N166" s="205" t="s">
        <v>40</v>
      </c>
      <c r="O166" s="76"/>
      <c r="P166" s="206">
        <f>O166*H166</f>
        <v>0</v>
      </c>
      <c r="Q166" s="206">
        <v>0</v>
      </c>
      <c r="R166" s="206">
        <f>Q166*H166</f>
        <v>0</v>
      </c>
      <c r="S166" s="206">
        <v>0</v>
      </c>
      <c r="T166" s="20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8" t="s">
        <v>230</v>
      </c>
      <c r="AT166" s="208" t="s">
        <v>144</v>
      </c>
      <c r="AU166" s="208" t="s">
        <v>142</v>
      </c>
      <c r="AY166" s="18" t="s">
        <v>141</v>
      </c>
      <c r="BE166" s="209">
        <f>IF(N166="základná",J166,0)</f>
        <v>0</v>
      </c>
      <c r="BF166" s="209">
        <f>IF(N166="znížená",J166,0)</f>
        <v>0</v>
      </c>
      <c r="BG166" s="209">
        <f>IF(N166="zákl. prenesená",J166,0)</f>
        <v>0</v>
      </c>
      <c r="BH166" s="209">
        <f>IF(N166="zníž. prenesená",J166,0)</f>
        <v>0</v>
      </c>
      <c r="BI166" s="209">
        <f>IF(N166="nulová",J166,0)</f>
        <v>0</v>
      </c>
      <c r="BJ166" s="18" t="s">
        <v>142</v>
      </c>
      <c r="BK166" s="209">
        <f>ROUND(I166*H166,2)</f>
        <v>0</v>
      </c>
      <c r="BL166" s="18" t="s">
        <v>230</v>
      </c>
      <c r="BM166" s="208" t="s">
        <v>446</v>
      </c>
    </row>
    <row r="167" spans="1:65" s="14" customFormat="1">
      <c r="B167" s="221"/>
      <c r="C167" s="222"/>
      <c r="D167" s="212" t="s">
        <v>156</v>
      </c>
      <c r="E167" s="223" t="s">
        <v>1</v>
      </c>
      <c r="F167" s="224" t="s">
        <v>447</v>
      </c>
      <c r="G167" s="222"/>
      <c r="H167" s="225">
        <v>2.4</v>
      </c>
      <c r="I167" s="226"/>
      <c r="J167" s="222"/>
      <c r="K167" s="222"/>
      <c r="L167" s="227"/>
      <c r="M167" s="228"/>
      <c r="N167" s="229"/>
      <c r="O167" s="229"/>
      <c r="P167" s="229"/>
      <c r="Q167" s="229"/>
      <c r="R167" s="229"/>
      <c r="S167" s="229"/>
      <c r="T167" s="230"/>
      <c r="AT167" s="231" t="s">
        <v>156</v>
      </c>
      <c r="AU167" s="231" t="s">
        <v>142</v>
      </c>
      <c r="AV167" s="14" t="s">
        <v>142</v>
      </c>
      <c r="AW167" s="14" t="s">
        <v>31</v>
      </c>
      <c r="AX167" s="14" t="s">
        <v>74</v>
      </c>
      <c r="AY167" s="231" t="s">
        <v>141</v>
      </c>
    </row>
    <row r="168" spans="1:65" s="15" customFormat="1">
      <c r="B168" s="232"/>
      <c r="C168" s="233"/>
      <c r="D168" s="212" t="s">
        <v>156</v>
      </c>
      <c r="E168" s="234" t="s">
        <v>1</v>
      </c>
      <c r="F168" s="235" t="s">
        <v>177</v>
      </c>
      <c r="G168" s="233"/>
      <c r="H168" s="236">
        <v>2.4</v>
      </c>
      <c r="I168" s="237"/>
      <c r="J168" s="233"/>
      <c r="K168" s="233"/>
      <c r="L168" s="238"/>
      <c r="M168" s="239"/>
      <c r="N168" s="240"/>
      <c r="O168" s="240"/>
      <c r="P168" s="240"/>
      <c r="Q168" s="240"/>
      <c r="R168" s="240"/>
      <c r="S168" s="240"/>
      <c r="T168" s="241"/>
      <c r="AT168" s="242" t="s">
        <v>156</v>
      </c>
      <c r="AU168" s="242" t="s">
        <v>142</v>
      </c>
      <c r="AV168" s="15" t="s">
        <v>148</v>
      </c>
      <c r="AW168" s="15" t="s">
        <v>31</v>
      </c>
      <c r="AX168" s="15" t="s">
        <v>82</v>
      </c>
      <c r="AY168" s="242" t="s">
        <v>141</v>
      </c>
    </row>
    <row r="169" spans="1:65" s="2" customFormat="1" ht="49.05" customHeight="1">
      <c r="A169" s="35"/>
      <c r="B169" s="36"/>
      <c r="C169" s="196" t="s">
        <v>247</v>
      </c>
      <c r="D169" s="196" t="s">
        <v>144</v>
      </c>
      <c r="E169" s="197" t="s">
        <v>448</v>
      </c>
      <c r="F169" s="198" t="s">
        <v>449</v>
      </c>
      <c r="G169" s="199" t="s">
        <v>154</v>
      </c>
      <c r="H169" s="200">
        <v>2.8</v>
      </c>
      <c r="I169" s="201"/>
      <c r="J169" s="202">
        <f>ROUND(I169*H169,2)</f>
        <v>0</v>
      </c>
      <c r="K169" s="203"/>
      <c r="L169" s="40"/>
      <c r="M169" s="204" t="s">
        <v>1</v>
      </c>
      <c r="N169" s="205" t="s">
        <v>40</v>
      </c>
      <c r="O169" s="76"/>
      <c r="P169" s="206">
        <f>O169*H169</f>
        <v>0</v>
      </c>
      <c r="Q169" s="206">
        <v>0</v>
      </c>
      <c r="R169" s="206">
        <f>Q169*H169</f>
        <v>0</v>
      </c>
      <c r="S169" s="206">
        <v>0</v>
      </c>
      <c r="T169" s="20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8" t="s">
        <v>230</v>
      </c>
      <c r="AT169" s="208" t="s">
        <v>144</v>
      </c>
      <c r="AU169" s="208" t="s">
        <v>142</v>
      </c>
      <c r="AY169" s="18" t="s">
        <v>141</v>
      </c>
      <c r="BE169" s="209">
        <f>IF(N169="základná",J169,0)</f>
        <v>0</v>
      </c>
      <c r="BF169" s="209">
        <f>IF(N169="znížená",J169,0)</f>
        <v>0</v>
      </c>
      <c r="BG169" s="209">
        <f>IF(N169="zákl. prenesená",J169,0)</f>
        <v>0</v>
      </c>
      <c r="BH169" s="209">
        <f>IF(N169="zníž. prenesená",J169,0)</f>
        <v>0</v>
      </c>
      <c r="BI169" s="209">
        <f>IF(N169="nulová",J169,0)</f>
        <v>0</v>
      </c>
      <c r="BJ169" s="18" t="s">
        <v>142</v>
      </c>
      <c r="BK169" s="209">
        <f>ROUND(I169*H169,2)</f>
        <v>0</v>
      </c>
      <c r="BL169" s="18" t="s">
        <v>230</v>
      </c>
      <c r="BM169" s="208" t="s">
        <v>450</v>
      </c>
    </row>
    <row r="170" spans="1:65" s="14" customFormat="1">
      <c r="B170" s="221"/>
      <c r="C170" s="222"/>
      <c r="D170" s="212" t="s">
        <v>156</v>
      </c>
      <c r="E170" s="223" t="s">
        <v>1</v>
      </c>
      <c r="F170" s="224" t="s">
        <v>451</v>
      </c>
      <c r="G170" s="222"/>
      <c r="H170" s="225">
        <v>2.8</v>
      </c>
      <c r="I170" s="226"/>
      <c r="J170" s="222"/>
      <c r="K170" s="222"/>
      <c r="L170" s="227"/>
      <c r="M170" s="228"/>
      <c r="N170" s="229"/>
      <c r="O170" s="229"/>
      <c r="P170" s="229"/>
      <c r="Q170" s="229"/>
      <c r="R170" s="229"/>
      <c r="S170" s="229"/>
      <c r="T170" s="230"/>
      <c r="AT170" s="231" t="s">
        <v>156</v>
      </c>
      <c r="AU170" s="231" t="s">
        <v>142</v>
      </c>
      <c r="AV170" s="14" t="s">
        <v>142</v>
      </c>
      <c r="AW170" s="14" t="s">
        <v>31</v>
      </c>
      <c r="AX170" s="14" t="s">
        <v>74</v>
      </c>
      <c r="AY170" s="231" t="s">
        <v>141</v>
      </c>
    </row>
    <row r="171" spans="1:65" s="15" customFormat="1">
      <c r="B171" s="232"/>
      <c r="C171" s="233"/>
      <c r="D171" s="212" t="s">
        <v>156</v>
      </c>
      <c r="E171" s="234" t="s">
        <v>1</v>
      </c>
      <c r="F171" s="235" t="s">
        <v>177</v>
      </c>
      <c r="G171" s="233"/>
      <c r="H171" s="236">
        <v>2.8</v>
      </c>
      <c r="I171" s="237"/>
      <c r="J171" s="233"/>
      <c r="K171" s="233"/>
      <c r="L171" s="238"/>
      <c r="M171" s="239"/>
      <c r="N171" s="240"/>
      <c r="O171" s="240"/>
      <c r="P171" s="240"/>
      <c r="Q171" s="240"/>
      <c r="R171" s="240"/>
      <c r="S171" s="240"/>
      <c r="T171" s="241"/>
      <c r="AT171" s="242" t="s">
        <v>156</v>
      </c>
      <c r="AU171" s="242" t="s">
        <v>142</v>
      </c>
      <c r="AV171" s="15" t="s">
        <v>148</v>
      </c>
      <c r="AW171" s="15" t="s">
        <v>31</v>
      </c>
      <c r="AX171" s="15" t="s">
        <v>82</v>
      </c>
      <c r="AY171" s="242" t="s">
        <v>141</v>
      </c>
    </row>
    <row r="172" spans="1:65" s="2" customFormat="1" ht="62.7" customHeight="1">
      <c r="A172" s="35"/>
      <c r="B172" s="36"/>
      <c r="C172" s="196" t="s">
        <v>452</v>
      </c>
      <c r="D172" s="196" t="s">
        <v>144</v>
      </c>
      <c r="E172" s="197" t="s">
        <v>453</v>
      </c>
      <c r="F172" s="198" t="s">
        <v>454</v>
      </c>
      <c r="G172" s="199" t="s">
        <v>154</v>
      </c>
      <c r="H172" s="200">
        <v>6.3040000000000003</v>
      </c>
      <c r="I172" s="201"/>
      <c r="J172" s="202">
        <f>ROUND(I172*H172,2)</f>
        <v>0</v>
      </c>
      <c r="K172" s="203"/>
      <c r="L172" s="40"/>
      <c r="M172" s="204" t="s">
        <v>1</v>
      </c>
      <c r="N172" s="205" t="s">
        <v>40</v>
      </c>
      <c r="O172" s="76"/>
      <c r="P172" s="206">
        <f>O172*H172</f>
        <v>0</v>
      </c>
      <c r="Q172" s="206">
        <v>0</v>
      </c>
      <c r="R172" s="206">
        <f>Q172*H172</f>
        <v>0</v>
      </c>
      <c r="S172" s="206">
        <v>0</v>
      </c>
      <c r="T172" s="20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08" t="s">
        <v>230</v>
      </c>
      <c r="AT172" s="208" t="s">
        <v>144</v>
      </c>
      <c r="AU172" s="208" t="s">
        <v>142</v>
      </c>
      <c r="AY172" s="18" t="s">
        <v>141</v>
      </c>
      <c r="BE172" s="209">
        <f>IF(N172="základná",J172,0)</f>
        <v>0</v>
      </c>
      <c r="BF172" s="209">
        <f>IF(N172="znížená",J172,0)</f>
        <v>0</v>
      </c>
      <c r="BG172" s="209">
        <f>IF(N172="zákl. prenesená",J172,0)</f>
        <v>0</v>
      </c>
      <c r="BH172" s="209">
        <f>IF(N172="zníž. prenesená",J172,0)</f>
        <v>0</v>
      </c>
      <c r="BI172" s="209">
        <f>IF(N172="nulová",J172,0)</f>
        <v>0</v>
      </c>
      <c r="BJ172" s="18" t="s">
        <v>142</v>
      </c>
      <c r="BK172" s="209">
        <f>ROUND(I172*H172,2)</f>
        <v>0</v>
      </c>
      <c r="BL172" s="18" t="s">
        <v>230</v>
      </c>
      <c r="BM172" s="208" t="s">
        <v>455</v>
      </c>
    </row>
    <row r="173" spans="1:65" s="14" customFormat="1">
      <c r="B173" s="221"/>
      <c r="C173" s="222"/>
      <c r="D173" s="212" t="s">
        <v>156</v>
      </c>
      <c r="E173" s="223" t="s">
        <v>1</v>
      </c>
      <c r="F173" s="224" t="s">
        <v>456</v>
      </c>
      <c r="G173" s="222"/>
      <c r="H173" s="225">
        <v>6.3040000000000003</v>
      </c>
      <c r="I173" s="226"/>
      <c r="J173" s="222"/>
      <c r="K173" s="222"/>
      <c r="L173" s="227"/>
      <c r="M173" s="228"/>
      <c r="N173" s="229"/>
      <c r="O173" s="229"/>
      <c r="P173" s="229"/>
      <c r="Q173" s="229"/>
      <c r="R173" s="229"/>
      <c r="S173" s="229"/>
      <c r="T173" s="230"/>
      <c r="AT173" s="231" t="s">
        <v>156</v>
      </c>
      <c r="AU173" s="231" t="s">
        <v>142</v>
      </c>
      <c r="AV173" s="14" t="s">
        <v>142</v>
      </c>
      <c r="AW173" s="14" t="s">
        <v>31</v>
      </c>
      <c r="AX173" s="14" t="s">
        <v>74</v>
      </c>
      <c r="AY173" s="231" t="s">
        <v>141</v>
      </c>
    </row>
    <row r="174" spans="1:65" s="15" customFormat="1">
      <c r="B174" s="232"/>
      <c r="C174" s="233"/>
      <c r="D174" s="212" t="s">
        <v>156</v>
      </c>
      <c r="E174" s="234" t="s">
        <v>1</v>
      </c>
      <c r="F174" s="235" t="s">
        <v>177</v>
      </c>
      <c r="G174" s="233"/>
      <c r="H174" s="236">
        <v>6.3040000000000003</v>
      </c>
      <c r="I174" s="237"/>
      <c r="J174" s="233"/>
      <c r="K174" s="233"/>
      <c r="L174" s="238"/>
      <c r="M174" s="239"/>
      <c r="N174" s="240"/>
      <c r="O174" s="240"/>
      <c r="P174" s="240"/>
      <c r="Q174" s="240"/>
      <c r="R174" s="240"/>
      <c r="S174" s="240"/>
      <c r="T174" s="241"/>
      <c r="AT174" s="242" t="s">
        <v>156</v>
      </c>
      <c r="AU174" s="242" t="s">
        <v>142</v>
      </c>
      <c r="AV174" s="15" t="s">
        <v>148</v>
      </c>
      <c r="AW174" s="15" t="s">
        <v>31</v>
      </c>
      <c r="AX174" s="15" t="s">
        <v>82</v>
      </c>
      <c r="AY174" s="242" t="s">
        <v>141</v>
      </c>
    </row>
    <row r="175" spans="1:65" s="2" customFormat="1" ht="55.5" customHeight="1">
      <c r="A175" s="35"/>
      <c r="B175" s="36"/>
      <c r="C175" s="196" t="s">
        <v>230</v>
      </c>
      <c r="D175" s="196" t="s">
        <v>144</v>
      </c>
      <c r="E175" s="197" t="s">
        <v>457</v>
      </c>
      <c r="F175" s="198" t="s">
        <v>458</v>
      </c>
      <c r="G175" s="199" t="s">
        <v>154</v>
      </c>
      <c r="H175" s="200">
        <v>1.8</v>
      </c>
      <c r="I175" s="201"/>
      <c r="J175" s="202">
        <f>ROUND(I175*H175,2)</f>
        <v>0</v>
      </c>
      <c r="K175" s="203"/>
      <c r="L175" s="40"/>
      <c r="M175" s="204" t="s">
        <v>1</v>
      </c>
      <c r="N175" s="205" t="s">
        <v>40</v>
      </c>
      <c r="O175" s="76"/>
      <c r="P175" s="206">
        <f>O175*H175</f>
        <v>0</v>
      </c>
      <c r="Q175" s="206">
        <v>0</v>
      </c>
      <c r="R175" s="206">
        <f>Q175*H175</f>
        <v>0</v>
      </c>
      <c r="S175" s="206">
        <v>0</v>
      </c>
      <c r="T175" s="20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8" t="s">
        <v>230</v>
      </c>
      <c r="AT175" s="208" t="s">
        <v>144</v>
      </c>
      <c r="AU175" s="208" t="s">
        <v>142</v>
      </c>
      <c r="AY175" s="18" t="s">
        <v>141</v>
      </c>
      <c r="BE175" s="209">
        <f>IF(N175="základná",J175,0)</f>
        <v>0</v>
      </c>
      <c r="BF175" s="209">
        <f>IF(N175="znížená",J175,0)</f>
        <v>0</v>
      </c>
      <c r="BG175" s="209">
        <f>IF(N175="zákl. prenesená",J175,0)</f>
        <v>0</v>
      </c>
      <c r="BH175" s="209">
        <f>IF(N175="zníž. prenesená",J175,0)</f>
        <v>0</v>
      </c>
      <c r="BI175" s="209">
        <f>IF(N175="nulová",J175,0)</f>
        <v>0</v>
      </c>
      <c r="BJ175" s="18" t="s">
        <v>142</v>
      </c>
      <c r="BK175" s="209">
        <f>ROUND(I175*H175,2)</f>
        <v>0</v>
      </c>
      <c r="BL175" s="18" t="s">
        <v>230</v>
      </c>
      <c r="BM175" s="208" t="s">
        <v>459</v>
      </c>
    </row>
    <row r="176" spans="1:65" s="14" customFormat="1">
      <c r="B176" s="221"/>
      <c r="C176" s="222"/>
      <c r="D176" s="212" t="s">
        <v>156</v>
      </c>
      <c r="E176" s="223" t="s">
        <v>1</v>
      </c>
      <c r="F176" s="224" t="s">
        <v>460</v>
      </c>
      <c r="G176" s="222"/>
      <c r="H176" s="225">
        <v>1.8</v>
      </c>
      <c r="I176" s="226"/>
      <c r="J176" s="222"/>
      <c r="K176" s="222"/>
      <c r="L176" s="227"/>
      <c r="M176" s="228"/>
      <c r="N176" s="229"/>
      <c r="O176" s="229"/>
      <c r="P176" s="229"/>
      <c r="Q176" s="229"/>
      <c r="R176" s="229"/>
      <c r="S176" s="229"/>
      <c r="T176" s="230"/>
      <c r="AT176" s="231" t="s">
        <v>156</v>
      </c>
      <c r="AU176" s="231" t="s">
        <v>142</v>
      </c>
      <c r="AV176" s="14" t="s">
        <v>142</v>
      </c>
      <c r="AW176" s="14" t="s">
        <v>31</v>
      </c>
      <c r="AX176" s="14" t="s">
        <v>74</v>
      </c>
      <c r="AY176" s="231" t="s">
        <v>141</v>
      </c>
    </row>
    <row r="177" spans="1:65" s="15" customFormat="1">
      <c r="B177" s="232"/>
      <c r="C177" s="233"/>
      <c r="D177" s="212" t="s">
        <v>156</v>
      </c>
      <c r="E177" s="234" t="s">
        <v>1</v>
      </c>
      <c r="F177" s="235" t="s">
        <v>177</v>
      </c>
      <c r="G177" s="233"/>
      <c r="H177" s="236">
        <v>1.8</v>
      </c>
      <c r="I177" s="237"/>
      <c r="J177" s="233"/>
      <c r="K177" s="233"/>
      <c r="L177" s="238"/>
      <c r="M177" s="239"/>
      <c r="N177" s="240"/>
      <c r="O177" s="240"/>
      <c r="P177" s="240"/>
      <c r="Q177" s="240"/>
      <c r="R177" s="240"/>
      <c r="S177" s="240"/>
      <c r="T177" s="241"/>
      <c r="AT177" s="242" t="s">
        <v>156</v>
      </c>
      <c r="AU177" s="242" t="s">
        <v>142</v>
      </c>
      <c r="AV177" s="15" t="s">
        <v>148</v>
      </c>
      <c r="AW177" s="15" t="s">
        <v>31</v>
      </c>
      <c r="AX177" s="15" t="s">
        <v>82</v>
      </c>
      <c r="AY177" s="242" t="s">
        <v>141</v>
      </c>
    </row>
    <row r="178" spans="1:65" s="2" customFormat="1" ht="62.7" customHeight="1">
      <c r="A178" s="35"/>
      <c r="B178" s="36"/>
      <c r="C178" s="196" t="s">
        <v>461</v>
      </c>
      <c r="D178" s="196" t="s">
        <v>144</v>
      </c>
      <c r="E178" s="197" t="s">
        <v>462</v>
      </c>
      <c r="F178" s="198" t="s">
        <v>463</v>
      </c>
      <c r="G178" s="199" t="s">
        <v>154</v>
      </c>
      <c r="H178" s="200">
        <v>27.2</v>
      </c>
      <c r="I178" s="201"/>
      <c r="J178" s="202">
        <f>ROUND(I178*H178,2)</f>
        <v>0</v>
      </c>
      <c r="K178" s="203"/>
      <c r="L178" s="40"/>
      <c r="M178" s="204" t="s">
        <v>1</v>
      </c>
      <c r="N178" s="205" t="s">
        <v>40</v>
      </c>
      <c r="O178" s="76"/>
      <c r="P178" s="206">
        <f>O178*H178</f>
        <v>0</v>
      </c>
      <c r="Q178" s="206">
        <v>0</v>
      </c>
      <c r="R178" s="206">
        <f>Q178*H178</f>
        <v>0</v>
      </c>
      <c r="S178" s="206">
        <v>0</v>
      </c>
      <c r="T178" s="20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08" t="s">
        <v>230</v>
      </c>
      <c r="AT178" s="208" t="s">
        <v>144</v>
      </c>
      <c r="AU178" s="208" t="s">
        <v>142</v>
      </c>
      <c r="AY178" s="18" t="s">
        <v>141</v>
      </c>
      <c r="BE178" s="209">
        <f>IF(N178="základná",J178,0)</f>
        <v>0</v>
      </c>
      <c r="BF178" s="209">
        <f>IF(N178="znížená",J178,0)</f>
        <v>0</v>
      </c>
      <c r="BG178" s="209">
        <f>IF(N178="zákl. prenesená",J178,0)</f>
        <v>0</v>
      </c>
      <c r="BH178" s="209">
        <f>IF(N178="zníž. prenesená",J178,0)</f>
        <v>0</v>
      </c>
      <c r="BI178" s="209">
        <f>IF(N178="nulová",J178,0)</f>
        <v>0</v>
      </c>
      <c r="BJ178" s="18" t="s">
        <v>142</v>
      </c>
      <c r="BK178" s="209">
        <f>ROUND(I178*H178,2)</f>
        <v>0</v>
      </c>
      <c r="BL178" s="18" t="s">
        <v>230</v>
      </c>
      <c r="BM178" s="208" t="s">
        <v>464</v>
      </c>
    </row>
    <row r="179" spans="1:65" s="14" customFormat="1">
      <c r="B179" s="221"/>
      <c r="C179" s="222"/>
      <c r="D179" s="212" t="s">
        <v>156</v>
      </c>
      <c r="E179" s="223" t="s">
        <v>1</v>
      </c>
      <c r="F179" s="224" t="s">
        <v>465</v>
      </c>
      <c r="G179" s="222"/>
      <c r="H179" s="225">
        <v>27.2</v>
      </c>
      <c r="I179" s="226"/>
      <c r="J179" s="222"/>
      <c r="K179" s="222"/>
      <c r="L179" s="227"/>
      <c r="M179" s="228"/>
      <c r="N179" s="229"/>
      <c r="O179" s="229"/>
      <c r="P179" s="229"/>
      <c r="Q179" s="229"/>
      <c r="R179" s="229"/>
      <c r="S179" s="229"/>
      <c r="T179" s="230"/>
      <c r="AT179" s="231" t="s">
        <v>156</v>
      </c>
      <c r="AU179" s="231" t="s">
        <v>142</v>
      </c>
      <c r="AV179" s="14" t="s">
        <v>142</v>
      </c>
      <c r="AW179" s="14" t="s">
        <v>31</v>
      </c>
      <c r="AX179" s="14" t="s">
        <v>74</v>
      </c>
      <c r="AY179" s="231" t="s">
        <v>141</v>
      </c>
    </row>
    <row r="180" spans="1:65" s="15" customFormat="1">
      <c r="B180" s="232"/>
      <c r="C180" s="233"/>
      <c r="D180" s="212" t="s">
        <v>156</v>
      </c>
      <c r="E180" s="234" t="s">
        <v>1</v>
      </c>
      <c r="F180" s="235" t="s">
        <v>177</v>
      </c>
      <c r="G180" s="233"/>
      <c r="H180" s="236">
        <v>27.2</v>
      </c>
      <c r="I180" s="237"/>
      <c r="J180" s="233"/>
      <c r="K180" s="233"/>
      <c r="L180" s="238"/>
      <c r="M180" s="239"/>
      <c r="N180" s="240"/>
      <c r="O180" s="240"/>
      <c r="P180" s="240"/>
      <c r="Q180" s="240"/>
      <c r="R180" s="240"/>
      <c r="S180" s="240"/>
      <c r="T180" s="241"/>
      <c r="AT180" s="242" t="s">
        <v>156</v>
      </c>
      <c r="AU180" s="242" t="s">
        <v>142</v>
      </c>
      <c r="AV180" s="15" t="s">
        <v>148</v>
      </c>
      <c r="AW180" s="15" t="s">
        <v>31</v>
      </c>
      <c r="AX180" s="15" t="s">
        <v>82</v>
      </c>
      <c r="AY180" s="242" t="s">
        <v>141</v>
      </c>
    </row>
    <row r="181" spans="1:65" s="2" customFormat="1" ht="49.05" customHeight="1">
      <c r="A181" s="35"/>
      <c r="B181" s="36"/>
      <c r="C181" s="196" t="s">
        <v>466</v>
      </c>
      <c r="D181" s="196" t="s">
        <v>144</v>
      </c>
      <c r="E181" s="197" t="s">
        <v>467</v>
      </c>
      <c r="F181" s="198" t="s">
        <v>468</v>
      </c>
      <c r="G181" s="199" t="s">
        <v>154</v>
      </c>
      <c r="H181" s="200">
        <v>28.367999999999999</v>
      </c>
      <c r="I181" s="201"/>
      <c r="J181" s="202">
        <f>ROUND(I181*H181,2)</f>
        <v>0</v>
      </c>
      <c r="K181" s="203"/>
      <c r="L181" s="40"/>
      <c r="M181" s="204" t="s">
        <v>1</v>
      </c>
      <c r="N181" s="205" t="s">
        <v>40</v>
      </c>
      <c r="O181" s="76"/>
      <c r="P181" s="206">
        <f>O181*H181</f>
        <v>0</v>
      </c>
      <c r="Q181" s="206">
        <v>0</v>
      </c>
      <c r="R181" s="206">
        <f>Q181*H181</f>
        <v>0</v>
      </c>
      <c r="S181" s="206">
        <v>0</v>
      </c>
      <c r="T181" s="20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08" t="s">
        <v>230</v>
      </c>
      <c r="AT181" s="208" t="s">
        <v>144</v>
      </c>
      <c r="AU181" s="208" t="s">
        <v>142</v>
      </c>
      <c r="AY181" s="18" t="s">
        <v>141</v>
      </c>
      <c r="BE181" s="209">
        <f>IF(N181="základná",J181,0)</f>
        <v>0</v>
      </c>
      <c r="BF181" s="209">
        <f>IF(N181="znížená",J181,0)</f>
        <v>0</v>
      </c>
      <c r="BG181" s="209">
        <f>IF(N181="zákl. prenesená",J181,0)</f>
        <v>0</v>
      </c>
      <c r="BH181" s="209">
        <f>IF(N181="zníž. prenesená",J181,0)</f>
        <v>0</v>
      </c>
      <c r="BI181" s="209">
        <f>IF(N181="nulová",J181,0)</f>
        <v>0</v>
      </c>
      <c r="BJ181" s="18" t="s">
        <v>142</v>
      </c>
      <c r="BK181" s="209">
        <f>ROUND(I181*H181,2)</f>
        <v>0</v>
      </c>
      <c r="BL181" s="18" t="s">
        <v>230</v>
      </c>
      <c r="BM181" s="208" t="s">
        <v>469</v>
      </c>
    </row>
    <row r="182" spans="1:65" s="14" customFormat="1">
      <c r="B182" s="221"/>
      <c r="C182" s="222"/>
      <c r="D182" s="212" t="s">
        <v>156</v>
      </c>
      <c r="E182" s="223" t="s">
        <v>1</v>
      </c>
      <c r="F182" s="224" t="s">
        <v>470</v>
      </c>
      <c r="G182" s="222"/>
      <c r="H182" s="225">
        <v>28.367999999999999</v>
      </c>
      <c r="I182" s="226"/>
      <c r="J182" s="222"/>
      <c r="K182" s="222"/>
      <c r="L182" s="227"/>
      <c r="M182" s="228"/>
      <c r="N182" s="229"/>
      <c r="O182" s="229"/>
      <c r="P182" s="229"/>
      <c r="Q182" s="229"/>
      <c r="R182" s="229"/>
      <c r="S182" s="229"/>
      <c r="T182" s="230"/>
      <c r="AT182" s="231" t="s">
        <v>156</v>
      </c>
      <c r="AU182" s="231" t="s">
        <v>142</v>
      </c>
      <c r="AV182" s="14" t="s">
        <v>142</v>
      </c>
      <c r="AW182" s="14" t="s">
        <v>31</v>
      </c>
      <c r="AX182" s="14" t="s">
        <v>74</v>
      </c>
      <c r="AY182" s="231" t="s">
        <v>141</v>
      </c>
    </row>
    <row r="183" spans="1:65" s="15" customFormat="1">
      <c r="B183" s="232"/>
      <c r="C183" s="233"/>
      <c r="D183" s="212" t="s">
        <v>156</v>
      </c>
      <c r="E183" s="234" t="s">
        <v>1</v>
      </c>
      <c r="F183" s="235" t="s">
        <v>177</v>
      </c>
      <c r="G183" s="233"/>
      <c r="H183" s="236">
        <v>28.367999999999999</v>
      </c>
      <c r="I183" s="237"/>
      <c r="J183" s="233"/>
      <c r="K183" s="233"/>
      <c r="L183" s="238"/>
      <c r="M183" s="239"/>
      <c r="N183" s="240"/>
      <c r="O183" s="240"/>
      <c r="P183" s="240"/>
      <c r="Q183" s="240"/>
      <c r="R183" s="240"/>
      <c r="S183" s="240"/>
      <c r="T183" s="241"/>
      <c r="AT183" s="242" t="s">
        <v>156</v>
      </c>
      <c r="AU183" s="242" t="s">
        <v>142</v>
      </c>
      <c r="AV183" s="15" t="s">
        <v>148</v>
      </c>
      <c r="AW183" s="15" t="s">
        <v>31</v>
      </c>
      <c r="AX183" s="15" t="s">
        <v>82</v>
      </c>
      <c r="AY183" s="242" t="s">
        <v>141</v>
      </c>
    </row>
    <row r="184" spans="1:65" s="2" customFormat="1" ht="37.799999999999997" customHeight="1">
      <c r="A184" s="35"/>
      <c r="B184" s="36"/>
      <c r="C184" s="196" t="s">
        <v>471</v>
      </c>
      <c r="D184" s="196" t="s">
        <v>144</v>
      </c>
      <c r="E184" s="197" t="s">
        <v>472</v>
      </c>
      <c r="F184" s="198" t="s">
        <v>473</v>
      </c>
      <c r="G184" s="199" t="s">
        <v>154</v>
      </c>
      <c r="H184" s="200">
        <v>18.911999999999999</v>
      </c>
      <c r="I184" s="201"/>
      <c r="J184" s="202">
        <f>ROUND(I184*H184,2)</f>
        <v>0</v>
      </c>
      <c r="K184" s="203"/>
      <c r="L184" s="40"/>
      <c r="M184" s="204" t="s">
        <v>1</v>
      </c>
      <c r="N184" s="205" t="s">
        <v>40</v>
      </c>
      <c r="O184" s="76"/>
      <c r="P184" s="206">
        <f>O184*H184</f>
        <v>0</v>
      </c>
      <c r="Q184" s="206">
        <v>0</v>
      </c>
      <c r="R184" s="206">
        <f>Q184*H184</f>
        <v>0</v>
      </c>
      <c r="S184" s="206">
        <v>0</v>
      </c>
      <c r="T184" s="20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08" t="s">
        <v>230</v>
      </c>
      <c r="AT184" s="208" t="s">
        <v>144</v>
      </c>
      <c r="AU184" s="208" t="s">
        <v>142</v>
      </c>
      <c r="AY184" s="18" t="s">
        <v>141</v>
      </c>
      <c r="BE184" s="209">
        <f>IF(N184="základná",J184,0)</f>
        <v>0</v>
      </c>
      <c r="BF184" s="209">
        <f>IF(N184="znížená",J184,0)</f>
        <v>0</v>
      </c>
      <c r="BG184" s="209">
        <f>IF(N184="zákl. prenesená",J184,0)</f>
        <v>0</v>
      </c>
      <c r="BH184" s="209">
        <f>IF(N184="zníž. prenesená",J184,0)</f>
        <v>0</v>
      </c>
      <c r="BI184" s="209">
        <f>IF(N184="nulová",J184,0)</f>
        <v>0</v>
      </c>
      <c r="BJ184" s="18" t="s">
        <v>142</v>
      </c>
      <c r="BK184" s="209">
        <f>ROUND(I184*H184,2)</f>
        <v>0</v>
      </c>
      <c r="BL184" s="18" t="s">
        <v>230</v>
      </c>
      <c r="BM184" s="208" t="s">
        <v>474</v>
      </c>
    </row>
    <row r="185" spans="1:65" s="14" customFormat="1">
      <c r="B185" s="221"/>
      <c r="C185" s="222"/>
      <c r="D185" s="212" t="s">
        <v>156</v>
      </c>
      <c r="E185" s="223" t="s">
        <v>1</v>
      </c>
      <c r="F185" s="224" t="s">
        <v>475</v>
      </c>
      <c r="G185" s="222"/>
      <c r="H185" s="225">
        <v>18.911999999999999</v>
      </c>
      <c r="I185" s="226"/>
      <c r="J185" s="222"/>
      <c r="K185" s="222"/>
      <c r="L185" s="227"/>
      <c r="M185" s="228"/>
      <c r="N185" s="229"/>
      <c r="O185" s="229"/>
      <c r="P185" s="229"/>
      <c r="Q185" s="229"/>
      <c r="R185" s="229"/>
      <c r="S185" s="229"/>
      <c r="T185" s="230"/>
      <c r="AT185" s="231" t="s">
        <v>156</v>
      </c>
      <c r="AU185" s="231" t="s">
        <v>142</v>
      </c>
      <c r="AV185" s="14" t="s">
        <v>142</v>
      </c>
      <c r="AW185" s="14" t="s">
        <v>31</v>
      </c>
      <c r="AX185" s="14" t="s">
        <v>74</v>
      </c>
      <c r="AY185" s="231" t="s">
        <v>141</v>
      </c>
    </row>
    <row r="186" spans="1:65" s="15" customFormat="1">
      <c r="B186" s="232"/>
      <c r="C186" s="233"/>
      <c r="D186" s="212" t="s">
        <v>156</v>
      </c>
      <c r="E186" s="234" t="s">
        <v>1</v>
      </c>
      <c r="F186" s="235" t="s">
        <v>177</v>
      </c>
      <c r="G186" s="233"/>
      <c r="H186" s="236">
        <v>18.911999999999999</v>
      </c>
      <c r="I186" s="237"/>
      <c r="J186" s="233"/>
      <c r="K186" s="233"/>
      <c r="L186" s="238"/>
      <c r="M186" s="239"/>
      <c r="N186" s="240"/>
      <c r="O186" s="240"/>
      <c r="P186" s="240"/>
      <c r="Q186" s="240"/>
      <c r="R186" s="240"/>
      <c r="S186" s="240"/>
      <c r="T186" s="241"/>
      <c r="AT186" s="242" t="s">
        <v>156</v>
      </c>
      <c r="AU186" s="242" t="s">
        <v>142</v>
      </c>
      <c r="AV186" s="15" t="s">
        <v>148</v>
      </c>
      <c r="AW186" s="15" t="s">
        <v>31</v>
      </c>
      <c r="AX186" s="15" t="s">
        <v>82</v>
      </c>
      <c r="AY186" s="242" t="s">
        <v>141</v>
      </c>
    </row>
    <row r="187" spans="1:65" s="2" customFormat="1" ht="49.05" customHeight="1">
      <c r="A187" s="35"/>
      <c r="B187" s="36"/>
      <c r="C187" s="196" t="s">
        <v>7</v>
      </c>
      <c r="D187" s="196" t="s">
        <v>144</v>
      </c>
      <c r="E187" s="197" t="s">
        <v>476</v>
      </c>
      <c r="F187" s="198" t="s">
        <v>477</v>
      </c>
      <c r="G187" s="199" t="s">
        <v>154</v>
      </c>
      <c r="H187" s="200">
        <v>1.5760000000000001</v>
      </c>
      <c r="I187" s="201"/>
      <c r="J187" s="202">
        <f>ROUND(I187*H187,2)</f>
        <v>0</v>
      </c>
      <c r="K187" s="203"/>
      <c r="L187" s="40"/>
      <c r="M187" s="204" t="s">
        <v>1</v>
      </c>
      <c r="N187" s="205" t="s">
        <v>40</v>
      </c>
      <c r="O187" s="76"/>
      <c r="P187" s="206">
        <f>O187*H187</f>
        <v>0</v>
      </c>
      <c r="Q187" s="206">
        <v>0</v>
      </c>
      <c r="R187" s="206">
        <f>Q187*H187</f>
        <v>0</v>
      </c>
      <c r="S187" s="206">
        <v>0</v>
      </c>
      <c r="T187" s="207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08" t="s">
        <v>230</v>
      </c>
      <c r="AT187" s="208" t="s">
        <v>144</v>
      </c>
      <c r="AU187" s="208" t="s">
        <v>142</v>
      </c>
      <c r="AY187" s="18" t="s">
        <v>141</v>
      </c>
      <c r="BE187" s="209">
        <f>IF(N187="základná",J187,0)</f>
        <v>0</v>
      </c>
      <c r="BF187" s="209">
        <f>IF(N187="znížená",J187,0)</f>
        <v>0</v>
      </c>
      <c r="BG187" s="209">
        <f>IF(N187="zákl. prenesená",J187,0)</f>
        <v>0</v>
      </c>
      <c r="BH187" s="209">
        <f>IF(N187="zníž. prenesená",J187,0)</f>
        <v>0</v>
      </c>
      <c r="BI187" s="209">
        <f>IF(N187="nulová",J187,0)</f>
        <v>0</v>
      </c>
      <c r="BJ187" s="18" t="s">
        <v>142</v>
      </c>
      <c r="BK187" s="209">
        <f>ROUND(I187*H187,2)</f>
        <v>0</v>
      </c>
      <c r="BL187" s="18" t="s">
        <v>230</v>
      </c>
      <c r="BM187" s="208" t="s">
        <v>478</v>
      </c>
    </row>
    <row r="188" spans="1:65" s="14" customFormat="1">
      <c r="B188" s="221"/>
      <c r="C188" s="222"/>
      <c r="D188" s="212" t="s">
        <v>156</v>
      </c>
      <c r="E188" s="223" t="s">
        <v>1</v>
      </c>
      <c r="F188" s="224" t="s">
        <v>479</v>
      </c>
      <c r="G188" s="222"/>
      <c r="H188" s="225">
        <v>1.5760000000000001</v>
      </c>
      <c r="I188" s="226"/>
      <c r="J188" s="222"/>
      <c r="K188" s="222"/>
      <c r="L188" s="227"/>
      <c r="M188" s="228"/>
      <c r="N188" s="229"/>
      <c r="O188" s="229"/>
      <c r="P188" s="229"/>
      <c r="Q188" s="229"/>
      <c r="R188" s="229"/>
      <c r="S188" s="229"/>
      <c r="T188" s="230"/>
      <c r="AT188" s="231" t="s">
        <v>156</v>
      </c>
      <c r="AU188" s="231" t="s">
        <v>142</v>
      </c>
      <c r="AV188" s="14" t="s">
        <v>142</v>
      </c>
      <c r="AW188" s="14" t="s">
        <v>31</v>
      </c>
      <c r="AX188" s="14" t="s">
        <v>74</v>
      </c>
      <c r="AY188" s="231" t="s">
        <v>141</v>
      </c>
    </row>
    <row r="189" spans="1:65" s="15" customFormat="1">
      <c r="B189" s="232"/>
      <c r="C189" s="233"/>
      <c r="D189" s="212" t="s">
        <v>156</v>
      </c>
      <c r="E189" s="234" t="s">
        <v>1</v>
      </c>
      <c r="F189" s="235" t="s">
        <v>177</v>
      </c>
      <c r="G189" s="233"/>
      <c r="H189" s="236">
        <v>1.5760000000000001</v>
      </c>
      <c r="I189" s="237"/>
      <c r="J189" s="233"/>
      <c r="K189" s="233"/>
      <c r="L189" s="238"/>
      <c r="M189" s="239"/>
      <c r="N189" s="240"/>
      <c r="O189" s="240"/>
      <c r="P189" s="240"/>
      <c r="Q189" s="240"/>
      <c r="R189" s="240"/>
      <c r="S189" s="240"/>
      <c r="T189" s="241"/>
      <c r="AT189" s="242" t="s">
        <v>156</v>
      </c>
      <c r="AU189" s="242" t="s">
        <v>142</v>
      </c>
      <c r="AV189" s="15" t="s">
        <v>148</v>
      </c>
      <c r="AW189" s="15" t="s">
        <v>31</v>
      </c>
      <c r="AX189" s="15" t="s">
        <v>82</v>
      </c>
      <c r="AY189" s="242" t="s">
        <v>141</v>
      </c>
    </row>
    <row r="190" spans="1:65" s="2" customFormat="1" ht="37.799999999999997" customHeight="1">
      <c r="A190" s="35"/>
      <c r="B190" s="36"/>
      <c r="C190" s="196" t="s">
        <v>480</v>
      </c>
      <c r="D190" s="196" t="s">
        <v>144</v>
      </c>
      <c r="E190" s="197" t="s">
        <v>481</v>
      </c>
      <c r="F190" s="198" t="s">
        <v>482</v>
      </c>
      <c r="G190" s="199" t="s">
        <v>154</v>
      </c>
      <c r="H190" s="200">
        <v>4.7279999999999998</v>
      </c>
      <c r="I190" s="201"/>
      <c r="J190" s="202">
        <f>ROUND(I190*H190,2)</f>
        <v>0</v>
      </c>
      <c r="K190" s="203"/>
      <c r="L190" s="40"/>
      <c r="M190" s="204" t="s">
        <v>1</v>
      </c>
      <c r="N190" s="205" t="s">
        <v>40</v>
      </c>
      <c r="O190" s="76"/>
      <c r="P190" s="206">
        <f>O190*H190</f>
        <v>0</v>
      </c>
      <c r="Q190" s="206">
        <v>0</v>
      </c>
      <c r="R190" s="206">
        <f>Q190*H190</f>
        <v>0</v>
      </c>
      <c r="S190" s="206">
        <v>0</v>
      </c>
      <c r="T190" s="20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08" t="s">
        <v>230</v>
      </c>
      <c r="AT190" s="208" t="s">
        <v>144</v>
      </c>
      <c r="AU190" s="208" t="s">
        <v>142</v>
      </c>
      <c r="AY190" s="18" t="s">
        <v>141</v>
      </c>
      <c r="BE190" s="209">
        <f>IF(N190="základná",J190,0)</f>
        <v>0</v>
      </c>
      <c r="BF190" s="209">
        <f>IF(N190="znížená",J190,0)</f>
        <v>0</v>
      </c>
      <c r="BG190" s="209">
        <f>IF(N190="zákl. prenesená",J190,0)</f>
        <v>0</v>
      </c>
      <c r="BH190" s="209">
        <f>IF(N190="zníž. prenesená",J190,0)</f>
        <v>0</v>
      </c>
      <c r="BI190" s="209">
        <f>IF(N190="nulová",J190,0)</f>
        <v>0</v>
      </c>
      <c r="BJ190" s="18" t="s">
        <v>142</v>
      </c>
      <c r="BK190" s="209">
        <f>ROUND(I190*H190,2)</f>
        <v>0</v>
      </c>
      <c r="BL190" s="18" t="s">
        <v>230</v>
      </c>
      <c r="BM190" s="208" t="s">
        <v>483</v>
      </c>
    </row>
    <row r="191" spans="1:65" s="14" customFormat="1">
      <c r="B191" s="221"/>
      <c r="C191" s="222"/>
      <c r="D191" s="212" t="s">
        <v>156</v>
      </c>
      <c r="E191" s="223" t="s">
        <v>1</v>
      </c>
      <c r="F191" s="224" t="s">
        <v>484</v>
      </c>
      <c r="G191" s="222"/>
      <c r="H191" s="225">
        <v>4.7279999999999998</v>
      </c>
      <c r="I191" s="226"/>
      <c r="J191" s="222"/>
      <c r="K191" s="222"/>
      <c r="L191" s="227"/>
      <c r="M191" s="228"/>
      <c r="N191" s="229"/>
      <c r="O191" s="229"/>
      <c r="P191" s="229"/>
      <c r="Q191" s="229"/>
      <c r="R191" s="229"/>
      <c r="S191" s="229"/>
      <c r="T191" s="230"/>
      <c r="AT191" s="231" t="s">
        <v>156</v>
      </c>
      <c r="AU191" s="231" t="s">
        <v>142</v>
      </c>
      <c r="AV191" s="14" t="s">
        <v>142</v>
      </c>
      <c r="AW191" s="14" t="s">
        <v>31</v>
      </c>
      <c r="AX191" s="14" t="s">
        <v>74</v>
      </c>
      <c r="AY191" s="231" t="s">
        <v>141</v>
      </c>
    </row>
    <row r="192" spans="1:65" s="15" customFormat="1">
      <c r="B192" s="232"/>
      <c r="C192" s="233"/>
      <c r="D192" s="212" t="s">
        <v>156</v>
      </c>
      <c r="E192" s="234" t="s">
        <v>1</v>
      </c>
      <c r="F192" s="235" t="s">
        <v>177</v>
      </c>
      <c r="G192" s="233"/>
      <c r="H192" s="236">
        <v>4.7279999999999998</v>
      </c>
      <c r="I192" s="237"/>
      <c r="J192" s="233"/>
      <c r="K192" s="233"/>
      <c r="L192" s="238"/>
      <c r="M192" s="239"/>
      <c r="N192" s="240"/>
      <c r="O192" s="240"/>
      <c r="P192" s="240"/>
      <c r="Q192" s="240"/>
      <c r="R192" s="240"/>
      <c r="S192" s="240"/>
      <c r="T192" s="241"/>
      <c r="AT192" s="242" t="s">
        <v>156</v>
      </c>
      <c r="AU192" s="242" t="s">
        <v>142</v>
      </c>
      <c r="AV192" s="15" t="s">
        <v>148</v>
      </c>
      <c r="AW192" s="15" t="s">
        <v>31</v>
      </c>
      <c r="AX192" s="15" t="s">
        <v>82</v>
      </c>
      <c r="AY192" s="242" t="s">
        <v>141</v>
      </c>
    </row>
    <row r="193" spans="1:65" s="2" customFormat="1" ht="76.349999999999994" customHeight="1">
      <c r="A193" s="35"/>
      <c r="B193" s="36"/>
      <c r="C193" s="196" t="s">
        <v>485</v>
      </c>
      <c r="D193" s="196" t="s">
        <v>144</v>
      </c>
      <c r="E193" s="197" t="s">
        <v>486</v>
      </c>
      <c r="F193" s="198" t="s">
        <v>487</v>
      </c>
      <c r="G193" s="199" t="s">
        <v>154</v>
      </c>
      <c r="H193" s="200">
        <v>5.46</v>
      </c>
      <c r="I193" s="201"/>
      <c r="J193" s="202">
        <f>ROUND(I193*H193,2)</f>
        <v>0</v>
      </c>
      <c r="K193" s="203"/>
      <c r="L193" s="40"/>
      <c r="M193" s="204" t="s">
        <v>1</v>
      </c>
      <c r="N193" s="205" t="s">
        <v>40</v>
      </c>
      <c r="O193" s="76"/>
      <c r="P193" s="206">
        <f>O193*H193</f>
        <v>0</v>
      </c>
      <c r="Q193" s="206">
        <v>0</v>
      </c>
      <c r="R193" s="206">
        <f>Q193*H193</f>
        <v>0</v>
      </c>
      <c r="S193" s="206">
        <v>0</v>
      </c>
      <c r="T193" s="20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08" t="s">
        <v>230</v>
      </c>
      <c r="AT193" s="208" t="s">
        <v>144</v>
      </c>
      <c r="AU193" s="208" t="s">
        <v>142</v>
      </c>
      <c r="AY193" s="18" t="s">
        <v>141</v>
      </c>
      <c r="BE193" s="209">
        <f>IF(N193="základná",J193,0)</f>
        <v>0</v>
      </c>
      <c r="BF193" s="209">
        <f>IF(N193="znížená",J193,0)</f>
        <v>0</v>
      </c>
      <c r="BG193" s="209">
        <f>IF(N193="zákl. prenesená",J193,0)</f>
        <v>0</v>
      </c>
      <c r="BH193" s="209">
        <f>IF(N193="zníž. prenesená",J193,0)</f>
        <v>0</v>
      </c>
      <c r="BI193" s="209">
        <f>IF(N193="nulová",J193,0)</f>
        <v>0</v>
      </c>
      <c r="BJ193" s="18" t="s">
        <v>142</v>
      </c>
      <c r="BK193" s="209">
        <f>ROUND(I193*H193,2)</f>
        <v>0</v>
      </c>
      <c r="BL193" s="18" t="s">
        <v>230</v>
      </c>
      <c r="BM193" s="208" t="s">
        <v>488</v>
      </c>
    </row>
    <row r="194" spans="1:65" s="13" customFormat="1">
      <c r="B194" s="210"/>
      <c r="C194" s="211"/>
      <c r="D194" s="212" t="s">
        <v>156</v>
      </c>
      <c r="E194" s="213" t="s">
        <v>1</v>
      </c>
      <c r="F194" s="214" t="s">
        <v>489</v>
      </c>
      <c r="G194" s="211"/>
      <c r="H194" s="213" t="s">
        <v>1</v>
      </c>
      <c r="I194" s="215"/>
      <c r="J194" s="211"/>
      <c r="K194" s="211"/>
      <c r="L194" s="216"/>
      <c r="M194" s="217"/>
      <c r="N194" s="218"/>
      <c r="O194" s="218"/>
      <c r="P194" s="218"/>
      <c r="Q194" s="218"/>
      <c r="R194" s="218"/>
      <c r="S194" s="218"/>
      <c r="T194" s="219"/>
      <c r="AT194" s="220" t="s">
        <v>156</v>
      </c>
      <c r="AU194" s="220" t="s">
        <v>142</v>
      </c>
      <c r="AV194" s="13" t="s">
        <v>82</v>
      </c>
      <c r="AW194" s="13" t="s">
        <v>31</v>
      </c>
      <c r="AX194" s="13" t="s">
        <v>74</v>
      </c>
      <c r="AY194" s="220" t="s">
        <v>141</v>
      </c>
    </row>
    <row r="195" spans="1:65" s="13" customFormat="1">
      <c r="B195" s="210"/>
      <c r="C195" s="211"/>
      <c r="D195" s="212" t="s">
        <v>156</v>
      </c>
      <c r="E195" s="213" t="s">
        <v>1</v>
      </c>
      <c r="F195" s="214" t="s">
        <v>490</v>
      </c>
      <c r="G195" s="211"/>
      <c r="H195" s="213" t="s">
        <v>1</v>
      </c>
      <c r="I195" s="215"/>
      <c r="J195" s="211"/>
      <c r="K195" s="211"/>
      <c r="L195" s="216"/>
      <c r="M195" s="217"/>
      <c r="N195" s="218"/>
      <c r="O195" s="218"/>
      <c r="P195" s="218"/>
      <c r="Q195" s="218"/>
      <c r="R195" s="218"/>
      <c r="S195" s="218"/>
      <c r="T195" s="219"/>
      <c r="AT195" s="220" t="s">
        <v>156</v>
      </c>
      <c r="AU195" s="220" t="s">
        <v>142</v>
      </c>
      <c r="AV195" s="13" t="s">
        <v>82</v>
      </c>
      <c r="AW195" s="13" t="s">
        <v>31</v>
      </c>
      <c r="AX195" s="13" t="s">
        <v>74</v>
      </c>
      <c r="AY195" s="220" t="s">
        <v>141</v>
      </c>
    </row>
    <row r="196" spans="1:65" s="14" customFormat="1">
      <c r="B196" s="221"/>
      <c r="C196" s="222"/>
      <c r="D196" s="212" t="s">
        <v>156</v>
      </c>
      <c r="E196" s="223" t="s">
        <v>1</v>
      </c>
      <c r="F196" s="224" t="s">
        <v>491</v>
      </c>
      <c r="G196" s="222"/>
      <c r="H196" s="225">
        <v>5.46</v>
      </c>
      <c r="I196" s="226"/>
      <c r="J196" s="222"/>
      <c r="K196" s="222"/>
      <c r="L196" s="227"/>
      <c r="M196" s="228"/>
      <c r="N196" s="229"/>
      <c r="O196" s="229"/>
      <c r="P196" s="229"/>
      <c r="Q196" s="229"/>
      <c r="R196" s="229"/>
      <c r="S196" s="229"/>
      <c r="T196" s="230"/>
      <c r="AT196" s="231" t="s">
        <v>156</v>
      </c>
      <c r="AU196" s="231" t="s">
        <v>142</v>
      </c>
      <c r="AV196" s="14" t="s">
        <v>142</v>
      </c>
      <c r="AW196" s="14" t="s">
        <v>31</v>
      </c>
      <c r="AX196" s="14" t="s">
        <v>74</v>
      </c>
      <c r="AY196" s="231" t="s">
        <v>141</v>
      </c>
    </row>
    <row r="197" spans="1:65" s="15" customFormat="1">
      <c r="B197" s="232"/>
      <c r="C197" s="233"/>
      <c r="D197" s="212" t="s">
        <v>156</v>
      </c>
      <c r="E197" s="234" t="s">
        <v>1</v>
      </c>
      <c r="F197" s="235" t="s">
        <v>177</v>
      </c>
      <c r="G197" s="233"/>
      <c r="H197" s="236">
        <v>5.46</v>
      </c>
      <c r="I197" s="237"/>
      <c r="J197" s="233"/>
      <c r="K197" s="233"/>
      <c r="L197" s="238"/>
      <c r="M197" s="239"/>
      <c r="N197" s="240"/>
      <c r="O197" s="240"/>
      <c r="P197" s="240"/>
      <c r="Q197" s="240"/>
      <c r="R197" s="240"/>
      <c r="S197" s="240"/>
      <c r="T197" s="241"/>
      <c r="AT197" s="242" t="s">
        <v>156</v>
      </c>
      <c r="AU197" s="242" t="s">
        <v>142</v>
      </c>
      <c r="AV197" s="15" t="s">
        <v>148</v>
      </c>
      <c r="AW197" s="15" t="s">
        <v>31</v>
      </c>
      <c r="AX197" s="15" t="s">
        <v>82</v>
      </c>
      <c r="AY197" s="242" t="s">
        <v>141</v>
      </c>
    </row>
    <row r="198" spans="1:65" s="2" customFormat="1" ht="66.75" customHeight="1">
      <c r="A198" s="35"/>
      <c r="B198" s="36"/>
      <c r="C198" s="196" t="s">
        <v>492</v>
      </c>
      <c r="D198" s="196" t="s">
        <v>144</v>
      </c>
      <c r="E198" s="197" t="s">
        <v>493</v>
      </c>
      <c r="F198" s="198" t="s">
        <v>494</v>
      </c>
      <c r="G198" s="199" t="s">
        <v>154</v>
      </c>
      <c r="H198" s="200">
        <v>5.46</v>
      </c>
      <c r="I198" s="201"/>
      <c r="J198" s="202">
        <f>ROUND(I198*H198,2)</f>
        <v>0</v>
      </c>
      <c r="K198" s="203"/>
      <c r="L198" s="40"/>
      <c r="M198" s="204" t="s">
        <v>1</v>
      </c>
      <c r="N198" s="205" t="s">
        <v>40</v>
      </c>
      <c r="O198" s="76"/>
      <c r="P198" s="206">
        <f>O198*H198</f>
        <v>0</v>
      </c>
      <c r="Q198" s="206">
        <v>0</v>
      </c>
      <c r="R198" s="206">
        <f>Q198*H198</f>
        <v>0</v>
      </c>
      <c r="S198" s="206">
        <v>0</v>
      </c>
      <c r="T198" s="20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08" t="s">
        <v>230</v>
      </c>
      <c r="AT198" s="208" t="s">
        <v>144</v>
      </c>
      <c r="AU198" s="208" t="s">
        <v>142</v>
      </c>
      <c r="AY198" s="18" t="s">
        <v>141</v>
      </c>
      <c r="BE198" s="209">
        <f>IF(N198="základná",J198,0)</f>
        <v>0</v>
      </c>
      <c r="BF198" s="209">
        <f>IF(N198="znížená",J198,0)</f>
        <v>0</v>
      </c>
      <c r="BG198" s="209">
        <f>IF(N198="zákl. prenesená",J198,0)</f>
        <v>0</v>
      </c>
      <c r="BH198" s="209">
        <f>IF(N198="zníž. prenesená",J198,0)</f>
        <v>0</v>
      </c>
      <c r="BI198" s="209">
        <f>IF(N198="nulová",J198,0)</f>
        <v>0</v>
      </c>
      <c r="BJ198" s="18" t="s">
        <v>142</v>
      </c>
      <c r="BK198" s="209">
        <f>ROUND(I198*H198,2)</f>
        <v>0</v>
      </c>
      <c r="BL198" s="18" t="s">
        <v>230</v>
      </c>
      <c r="BM198" s="208" t="s">
        <v>495</v>
      </c>
    </row>
    <row r="199" spans="1:65" s="13" customFormat="1">
      <c r="B199" s="210"/>
      <c r="C199" s="211"/>
      <c r="D199" s="212" t="s">
        <v>156</v>
      </c>
      <c r="E199" s="213" t="s">
        <v>1</v>
      </c>
      <c r="F199" s="214" t="s">
        <v>489</v>
      </c>
      <c r="G199" s="211"/>
      <c r="H199" s="213" t="s">
        <v>1</v>
      </c>
      <c r="I199" s="215"/>
      <c r="J199" s="211"/>
      <c r="K199" s="211"/>
      <c r="L199" s="216"/>
      <c r="M199" s="217"/>
      <c r="N199" s="218"/>
      <c r="O199" s="218"/>
      <c r="P199" s="218"/>
      <c r="Q199" s="218"/>
      <c r="R199" s="218"/>
      <c r="S199" s="218"/>
      <c r="T199" s="219"/>
      <c r="AT199" s="220" t="s">
        <v>156</v>
      </c>
      <c r="AU199" s="220" t="s">
        <v>142</v>
      </c>
      <c r="AV199" s="13" t="s">
        <v>82</v>
      </c>
      <c r="AW199" s="13" t="s">
        <v>31</v>
      </c>
      <c r="AX199" s="13" t="s">
        <v>74</v>
      </c>
      <c r="AY199" s="220" t="s">
        <v>141</v>
      </c>
    </row>
    <row r="200" spans="1:65" s="13" customFormat="1">
      <c r="B200" s="210"/>
      <c r="C200" s="211"/>
      <c r="D200" s="212" t="s">
        <v>156</v>
      </c>
      <c r="E200" s="213" t="s">
        <v>1</v>
      </c>
      <c r="F200" s="214" t="s">
        <v>490</v>
      </c>
      <c r="G200" s="211"/>
      <c r="H200" s="213" t="s">
        <v>1</v>
      </c>
      <c r="I200" s="215"/>
      <c r="J200" s="211"/>
      <c r="K200" s="211"/>
      <c r="L200" s="216"/>
      <c r="M200" s="217"/>
      <c r="N200" s="218"/>
      <c r="O200" s="218"/>
      <c r="P200" s="218"/>
      <c r="Q200" s="218"/>
      <c r="R200" s="218"/>
      <c r="S200" s="218"/>
      <c r="T200" s="219"/>
      <c r="AT200" s="220" t="s">
        <v>156</v>
      </c>
      <c r="AU200" s="220" t="s">
        <v>142</v>
      </c>
      <c r="AV200" s="13" t="s">
        <v>82</v>
      </c>
      <c r="AW200" s="13" t="s">
        <v>31</v>
      </c>
      <c r="AX200" s="13" t="s">
        <v>74</v>
      </c>
      <c r="AY200" s="220" t="s">
        <v>141</v>
      </c>
    </row>
    <row r="201" spans="1:65" s="14" customFormat="1">
      <c r="B201" s="221"/>
      <c r="C201" s="222"/>
      <c r="D201" s="212" t="s">
        <v>156</v>
      </c>
      <c r="E201" s="223" t="s">
        <v>1</v>
      </c>
      <c r="F201" s="224" t="s">
        <v>491</v>
      </c>
      <c r="G201" s="222"/>
      <c r="H201" s="225">
        <v>5.46</v>
      </c>
      <c r="I201" s="226"/>
      <c r="J201" s="222"/>
      <c r="K201" s="222"/>
      <c r="L201" s="227"/>
      <c r="M201" s="228"/>
      <c r="N201" s="229"/>
      <c r="O201" s="229"/>
      <c r="P201" s="229"/>
      <c r="Q201" s="229"/>
      <c r="R201" s="229"/>
      <c r="S201" s="229"/>
      <c r="T201" s="230"/>
      <c r="AT201" s="231" t="s">
        <v>156</v>
      </c>
      <c r="AU201" s="231" t="s">
        <v>142</v>
      </c>
      <c r="AV201" s="14" t="s">
        <v>142</v>
      </c>
      <c r="AW201" s="14" t="s">
        <v>31</v>
      </c>
      <c r="AX201" s="14" t="s">
        <v>74</v>
      </c>
      <c r="AY201" s="231" t="s">
        <v>141</v>
      </c>
    </row>
    <row r="202" spans="1:65" s="15" customFormat="1">
      <c r="B202" s="232"/>
      <c r="C202" s="233"/>
      <c r="D202" s="212" t="s">
        <v>156</v>
      </c>
      <c r="E202" s="234" t="s">
        <v>1</v>
      </c>
      <c r="F202" s="235" t="s">
        <v>177</v>
      </c>
      <c r="G202" s="233"/>
      <c r="H202" s="236">
        <v>5.46</v>
      </c>
      <c r="I202" s="237"/>
      <c r="J202" s="233"/>
      <c r="K202" s="233"/>
      <c r="L202" s="238"/>
      <c r="M202" s="239"/>
      <c r="N202" s="240"/>
      <c r="O202" s="240"/>
      <c r="P202" s="240"/>
      <c r="Q202" s="240"/>
      <c r="R202" s="240"/>
      <c r="S202" s="240"/>
      <c r="T202" s="241"/>
      <c r="AT202" s="242" t="s">
        <v>156</v>
      </c>
      <c r="AU202" s="242" t="s">
        <v>142</v>
      </c>
      <c r="AV202" s="15" t="s">
        <v>148</v>
      </c>
      <c r="AW202" s="15" t="s">
        <v>31</v>
      </c>
      <c r="AX202" s="15" t="s">
        <v>82</v>
      </c>
      <c r="AY202" s="242" t="s">
        <v>141</v>
      </c>
    </row>
    <row r="203" spans="1:65" s="2" customFormat="1" ht="76.349999999999994" customHeight="1">
      <c r="A203" s="35"/>
      <c r="B203" s="36"/>
      <c r="C203" s="196" t="s">
        <v>496</v>
      </c>
      <c r="D203" s="196" t="s">
        <v>144</v>
      </c>
      <c r="E203" s="197" t="s">
        <v>497</v>
      </c>
      <c r="F203" s="198" t="s">
        <v>498</v>
      </c>
      <c r="G203" s="199" t="s">
        <v>154</v>
      </c>
      <c r="H203" s="200">
        <v>3.78</v>
      </c>
      <c r="I203" s="201"/>
      <c r="J203" s="202">
        <f>ROUND(I203*H203,2)</f>
        <v>0</v>
      </c>
      <c r="K203" s="203"/>
      <c r="L203" s="40"/>
      <c r="M203" s="204" t="s">
        <v>1</v>
      </c>
      <c r="N203" s="205" t="s">
        <v>40</v>
      </c>
      <c r="O203" s="76"/>
      <c r="P203" s="206">
        <f>O203*H203</f>
        <v>0</v>
      </c>
      <c r="Q203" s="206">
        <v>0</v>
      </c>
      <c r="R203" s="206">
        <f>Q203*H203</f>
        <v>0</v>
      </c>
      <c r="S203" s="206">
        <v>0</v>
      </c>
      <c r="T203" s="207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08" t="s">
        <v>230</v>
      </c>
      <c r="AT203" s="208" t="s">
        <v>144</v>
      </c>
      <c r="AU203" s="208" t="s">
        <v>142</v>
      </c>
      <c r="AY203" s="18" t="s">
        <v>141</v>
      </c>
      <c r="BE203" s="209">
        <f>IF(N203="základná",J203,0)</f>
        <v>0</v>
      </c>
      <c r="BF203" s="209">
        <f>IF(N203="znížená",J203,0)</f>
        <v>0</v>
      </c>
      <c r="BG203" s="209">
        <f>IF(N203="zákl. prenesená",J203,0)</f>
        <v>0</v>
      </c>
      <c r="BH203" s="209">
        <f>IF(N203="zníž. prenesená",J203,0)</f>
        <v>0</v>
      </c>
      <c r="BI203" s="209">
        <f>IF(N203="nulová",J203,0)</f>
        <v>0</v>
      </c>
      <c r="BJ203" s="18" t="s">
        <v>142</v>
      </c>
      <c r="BK203" s="209">
        <f>ROUND(I203*H203,2)</f>
        <v>0</v>
      </c>
      <c r="BL203" s="18" t="s">
        <v>230</v>
      </c>
      <c r="BM203" s="208" t="s">
        <v>499</v>
      </c>
    </row>
    <row r="204" spans="1:65" s="13" customFormat="1">
      <c r="B204" s="210"/>
      <c r="C204" s="211"/>
      <c r="D204" s="212" t="s">
        <v>156</v>
      </c>
      <c r="E204" s="213" t="s">
        <v>1</v>
      </c>
      <c r="F204" s="214" t="s">
        <v>489</v>
      </c>
      <c r="G204" s="211"/>
      <c r="H204" s="213" t="s">
        <v>1</v>
      </c>
      <c r="I204" s="215"/>
      <c r="J204" s="211"/>
      <c r="K204" s="211"/>
      <c r="L204" s="216"/>
      <c r="M204" s="217"/>
      <c r="N204" s="218"/>
      <c r="O204" s="218"/>
      <c r="P204" s="218"/>
      <c r="Q204" s="218"/>
      <c r="R204" s="218"/>
      <c r="S204" s="218"/>
      <c r="T204" s="219"/>
      <c r="AT204" s="220" t="s">
        <v>156</v>
      </c>
      <c r="AU204" s="220" t="s">
        <v>142</v>
      </c>
      <c r="AV204" s="13" t="s">
        <v>82</v>
      </c>
      <c r="AW204" s="13" t="s">
        <v>31</v>
      </c>
      <c r="AX204" s="13" t="s">
        <v>74</v>
      </c>
      <c r="AY204" s="220" t="s">
        <v>141</v>
      </c>
    </row>
    <row r="205" spans="1:65" s="14" customFormat="1">
      <c r="B205" s="221"/>
      <c r="C205" s="222"/>
      <c r="D205" s="212" t="s">
        <v>156</v>
      </c>
      <c r="E205" s="223" t="s">
        <v>1</v>
      </c>
      <c r="F205" s="224" t="s">
        <v>500</v>
      </c>
      <c r="G205" s="222"/>
      <c r="H205" s="225">
        <v>3.78</v>
      </c>
      <c r="I205" s="226"/>
      <c r="J205" s="222"/>
      <c r="K205" s="222"/>
      <c r="L205" s="227"/>
      <c r="M205" s="228"/>
      <c r="N205" s="229"/>
      <c r="O205" s="229"/>
      <c r="P205" s="229"/>
      <c r="Q205" s="229"/>
      <c r="R205" s="229"/>
      <c r="S205" s="229"/>
      <c r="T205" s="230"/>
      <c r="AT205" s="231" t="s">
        <v>156</v>
      </c>
      <c r="AU205" s="231" t="s">
        <v>142</v>
      </c>
      <c r="AV205" s="14" t="s">
        <v>142</v>
      </c>
      <c r="AW205" s="14" t="s">
        <v>31</v>
      </c>
      <c r="AX205" s="14" t="s">
        <v>74</v>
      </c>
      <c r="AY205" s="231" t="s">
        <v>141</v>
      </c>
    </row>
    <row r="206" spans="1:65" s="15" customFormat="1">
      <c r="B206" s="232"/>
      <c r="C206" s="233"/>
      <c r="D206" s="212" t="s">
        <v>156</v>
      </c>
      <c r="E206" s="234" t="s">
        <v>1</v>
      </c>
      <c r="F206" s="235" t="s">
        <v>177</v>
      </c>
      <c r="G206" s="233"/>
      <c r="H206" s="236">
        <v>3.78</v>
      </c>
      <c r="I206" s="237"/>
      <c r="J206" s="233"/>
      <c r="K206" s="233"/>
      <c r="L206" s="238"/>
      <c r="M206" s="239"/>
      <c r="N206" s="240"/>
      <c r="O206" s="240"/>
      <c r="P206" s="240"/>
      <c r="Q206" s="240"/>
      <c r="R206" s="240"/>
      <c r="S206" s="240"/>
      <c r="T206" s="241"/>
      <c r="AT206" s="242" t="s">
        <v>156</v>
      </c>
      <c r="AU206" s="242" t="s">
        <v>142</v>
      </c>
      <c r="AV206" s="15" t="s">
        <v>148</v>
      </c>
      <c r="AW206" s="15" t="s">
        <v>31</v>
      </c>
      <c r="AX206" s="15" t="s">
        <v>82</v>
      </c>
      <c r="AY206" s="242" t="s">
        <v>141</v>
      </c>
    </row>
    <row r="207" spans="1:65" s="2" customFormat="1" ht="66.75" customHeight="1">
      <c r="A207" s="35"/>
      <c r="B207" s="36"/>
      <c r="C207" s="196" t="s">
        <v>501</v>
      </c>
      <c r="D207" s="196" t="s">
        <v>144</v>
      </c>
      <c r="E207" s="197" t="s">
        <v>502</v>
      </c>
      <c r="F207" s="198" t="s">
        <v>503</v>
      </c>
      <c r="G207" s="199" t="s">
        <v>154</v>
      </c>
      <c r="H207" s="200">
        <v>2.73</v>
      </c>
      <c r="I207" s="201"/>
      <c r="J207" s="202">
        <f>ROUND(I207*H207,2)</f>
        <v>0</v>
      </c>
      <c r="K207" s="203"/>
      <c r="L207" s="40"/>
      <c r="M207" s="204" t="s">
        <v>1</v>
      </c>
      <c r="N207" s="205" t="s">
        <v>40</v>
      </c>
      <c r="O207" s="76"/>
      <c r="P207" s="206">
        <f>O207*H207</f>
        <v>0</v>
      </c>
      <c r="Q207" s="206">
        <v>0</v>
      </c>
      <c r="R207" s="206">
        <f>Q207*H207</f>
        <v>0</v>
      </c>
      <c r="S207" s="206">
        <v>0</v>
      </c>
      <c r="T207" s="207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08" t="s">
        <v>230</v>
      </c>
      <c r="AT207" s="208" t="s">
        <v>144</v>
      </c>
      <c r="AU207" s="208" t="s">
        <v>142</v>
      </c>
      <c r="AY207" s="18" t="s">
        <v>141</v>
      </c>
      <c r="BE207" s="209">
        <f>IF(N207="základná",J207,0)</f>
        <v>0</v>
      </c>
      <c r="BF207" s="209">
        <f>IF(N207="znížená",J207,0)</f>
        <v>0</v>
      </c>
      <c r="BG207" s="209">
        <f>IF(N207="zákl. prenesená",J207,0)</f>
        <v>0</v>
      </c>
      <c r="BH207" s="209">
        <f>IF(N207="zníž. prenesená",J207,0)</f>
        <v>0</v>
      </c>
      <c r="BI207" s="209">
        <f>IF(N207="nulová",J207,0)</f>
        <v>0</v>
      </c>
      <c r="BJ207" s="18" t="s">
        <v>142</v>
      </c>
      <c r="BK207" s="209">
        <f>ROUND(I207*H207,2)</f>
        <v>0</v>
      </c>
      <c r="BL207" s="18" t="s">
        <v>230</v>
      </c>
      <c r="BM207" s="208" t="s">
        <v>504</v>
      </c>
    </row>
    <row r="208" spans="1:65" s="13" customFormat="1">
      <c r="B208" s="210"/>
      <c r="C208" s="211"/>
      <c r="D208" s="212" t="s">
        <v>156</v>
      </c>
      <c r="E208" s="213" t="s">
        <v>1</v>
      </c>
      <c r="F208" s="214" t="s">
        <v>489</v>
      </c>
      <c r="G208" s="211"/>
      <c r="H208" s="213" t="s">
        <v>1</v>
      </c>
      <c r="I208" s="215"/>
      <c r="J208" s="211"/>
      <c r="K208" s="211"/>
      <c r="L208" s="216"/>
      <c r="M208" s="217"/>
      <c r="N208" s="218"/>
      <c r="O208" s="218"/>
      <c r="P208" s="218"/>
      <c r="Q208" s="218"/>
      <c r="R208" s="218"/>
      <c r="S208" s="218"/>
      <c r="T208" s="219"/>
      <c r="AT208" s="220" t="s">
        <v>156</v>
      </c>
      <c r="AU208" s="220" t="s">
        <v>142</v>
      </c>
      <c r="AV208" s="13" t="s">
        <v>82</v>
      </c>
      <c r="AW208" s="13" t="s">
        <v>31</v>
      </c>
      <c r="AX208" s="13" t="s">
        <v>74</v>
      </c>
      <c r="AY208" s="220" t="s">
        <v>141</v>
      </c>
    </row>
    <row r="209" spans="1:65" s="13" customFormat="1">
      <c r="B209" s="210"/>
      <c r="C209" s="211"/>
      <c r="D209" s="212" t="s">
        <v>156</v>
      </c>
      <c r="E209" s="213" t="s">
        <v>1</v>
      </c>
      <c r="F209" s="214" t="s">
        <v>490</v>
      </c>
      <c r="G209" s="211"/>
      <c r="H209" s="213" t="s">
        <v>1</v>
      </c>
      <c r="I209" s="215"/>
      <c r="J209" s="211"/>
      <c r="K209" s="211"/>
      <c r="L209" s="216"/>
      <c r="M209" s="217"/>
      <c r="N209" s="218"/>
      <c r="O209" s="218"/>
      <c r="P209" s="218"/>
      <c r="Q209" s="218"/>
      <c r="R209" s="218"/>
      <c r="S209" s="218"/>
      <c r="T209" s="219"/>
      <c r="AT209" s="220" t="s">
        <v>156</v>
      </c>
      <c r="AU209" s="220" t="s">
        <v>142</v>
      </c>
      <c r="AV209" s="13" t="s">
        <v>82</v>
      </c>
      <c r="AW209" s="13" t="s">
        <v>31</v>
      </c>
      <c r="AX209" s="13" t="s">
        <v>74</v>
      </c>
      <c r="AY209" s="220" t="s">
        <v>141</v>
      </c>
    </row>
    <row r="210" spans="1:65" s="14" customFormat="1">
      <c r="B210" s="221"/>
      <c r="C210" s="222"/>
      <c r="D210" s="212" t="s">
        <v>156</v>
      </c>
      <c r="E210" s="223" t="s">
        <v>1</v>
      </c>
      <c r="F210" s="224" t="s">
        <v>505</v>
      </c>
      <c r="G210" s="222"/>
      <c r="H210" s="225">
        <v>2.73</v>
      </c>
      <c r="I210" s="226"/>
      <c r="J210" s="222"/>
      <c r="K210" s="222"/>
      <c r="L210" s="227"/>
      <c r="M210" s="228"/>
      <c r="N210" s="229"/>
      <c r="O210" s="229"/>
      <c r="P210" s="229"/>
      <c r="Q210" s="229"/>
      <c r="R210" s="229"/>
      <c r="S210" s="229"/>
      <c r="T210" s="230"/>
      <c r="AT210" s="231" t="s">
        <v>156</v>
      </c>
      <c r="AU210" s="231" t="s">
        <v>142</v>
      </c>
      <c r="AV210" s="14" t="s">
        <v>142</v>
      </c>
      <c r="AW210" s="14" t="s">
        <v>31</v>
      </c>
      <c r="AX210" s="14" t="s">
        <v>74</v>
      </c>
      <c r="AY210" s="231" t="s">
        <v>141</v>
      </c>
    </row>
    <row r="211" spans="1:65" s="15" customFormat="1">
      <c r="B211" s="232"/>
      <c r="C211" s="233"/>
      <c r="D211" s="212" t="s">
        <v>156</v>
      </c>
      <c r="E211" s="234" t="s">
        <v>1</v>
      </c>
      <c r="F211" s="235" t="s">
        <v>177</v>
      </c>
      <c r="G211" s="233"/>
      <c r="H211" s="236">
        <v>2.73</v>
      </c>
      <c r="I211" s="237"/>
      <c r="J211" s="233"/>
      <c r="K211" s="233"/>
      <c r="L211" s="238"/>
      <c r="M211" s="239"/>
      <c r="N211" s="240"/>
      <c r="O211" s="240"/>
      <c r="P211" s="240"/>
      <c r="Q211" s="240"/>
      <c r="R211" s="240"/>
      <c r="S211" s="240"/>
      <c r="T211" s="241"/>
      <c r="AT211" s="242" t="s">
        <v>156</v>
      </c>
      <c r="AU211" s="242" t="s">
        <v>142</v>
      </c>
      <c r="AV211" s="15" t="s">
        <v>148</v>
      </c>
      <c r="AW211" s="15" t="s">
        <v>31</v>
      </c>
      <c r="AX211" s="15" t="s">
        <v>82</v>
      </c>
      <c r="AY211" s="242" t="s">
        <v>141</v>
      </c>
    </row>
    <row r="212" spans="1:65" s="2" customFormat="1" ht="55.5" customHeight="1">
      <c r="A212" s="35"/>
      <c r="B212" s="36"/>
      <c r="C212" s="196" t="s">
        <v>506</v>
      </c>
      <c r="D212" s="196" t="s">
        <v>144</v>
      </c>
      <c r="E212" s="197" t="s">
        <v>507</v>
      </c>
      <c r="F212" s="198" t="s">
        <v>508</v>
      </c>
      <c r="G212" s="199" t="s">
        <v>154</v>
      </c>
      <c r="H212" s="200">
        <v>2.8</v>
      </c>
      <c r="I212" s="201"/>
      <c r="J212" s="202">
        <f>ROUND(I212*H212,2)</f>
        <v>0</v>
      </c>
      <c r="K212" s="203"/>
      <c r="L212" s="40"/>
      <c r="M212" s="204" t="s">
        <v>1</v>
      </c>
      <c r="N212" s="205" t="s">
        <v>40</v>
      </c>
      <c r="O212" s="76"/>
      <c r="P212" s="206">
        <f>O212*H212</f>
        <v>0</v>
      </c>
      <c r="Q212" s="206">
        <v>0</v>
      </c>
      <c r="R212" s="206">
        <f>Q212*H212</f>
        <v>0</v>
      </c>
      <c r="S212" s="206">
        <v>0</v>
      </c>
      <c r="T212" s="20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08" t="s">
        <v>230</v>
      </c>
      <c r="AT212" s="208" t="s">
        <v>144</v>
      </c>
      <c r="AU212" s="208" t="s">
        <v>142</v>
      </c>
      <c r="AY212" s="18" t="s">
        <v>141</v>
      </c>
      <c r="BE212" s="209">
        <f>IF(N212="základná",J212,0)</f>
        <v>0</v>
      </c>
      <c r="BF212" s="209">
        <f>IF(N212="znížená",J212,0)</f>
        <v>0</v>
      </c>
      <c r="BG212" s="209">
        <f>IF(N212="zákl. prenesená",J212,0)</f>
        <v>0</v>
      </c>
      <c r="BH212" s="209">
        <f>IF(N212="zníž. prenesená",J212,0)</f>
        <v>0</v>
      </c>
      <c r="BI212" s="209">
        <f>IF(N212="nulová",J212,0)</f>
        <v>0</v>
      </c>
      <c r="BJ212" s="18" t="s">
        <v>142</v>
      </c>
      <c r="BK212" s="209">
        <f>ROUND(I212*H212,2)</f>
        <v>0</v>
      </c>
      <c r="BL212" s="18" t="s">
        <v>230</v>
      </c>
      <c r="BM212" s="208" t="s">
        <v>509</v>
      </c>
    </row>
    <row r="213" spans="1:65" s="13" customFormat="1">
      <c r="B213" s="210"/>
      <c r="C213" s="211"/>
      <c r="D213" s="212" t="s">
        <v>156</v>
      </c>
      <c r="E213" s="213" t="s">
        <v>1</v>
      </c>
      <c r="F213" s="214" t="s">
        <v>489</v>
      </c>
      <c r="G213" s="211"/>
      <c r="H213" s="213" t="s">
        <v>1</v>
      </c>
      <c r="I213" s="215"/>
      <c r="J213" s="211"/>
      <c r="K213" s="211"/>
      <c r="L213" s="216"/>
      <c r="M213" s="217"/>
      <c r="N213" s="218"/>
      <c r="O213" s="218"/>
      <c r="P213" s="218"/>
      <c r="Q213" s="218"/>
      <c r="R213" s="218"/>
      <c r="S213" s="218"/>
      <c r="T213" s="219"/>
      <c r="AT213" s="220" t="s">
        <v>156</v>
      </c>
      <c r="AU213" s="220" t="s">
        <v>142</v>
      </c>
      <c r="AV213" s="13" t="s">
        <v>82</v>
      </c>
      <c r="AW213" s="13" t="s">
        <v>31</v>
      </c>
      <c r="AX213" s="13" t="s">
        <v>74</v>
      </c>
      <c r="AY213" s="220" t="s">
        <v>141</v>
      </c>
    </row>
    <row r="214" spans="1:65" s="13" customFormat="1">
      <c r="B214" s="210"/>
      <c r="C214" s="211"/>
      <c r="D214" s="212" t="s">
        <v>156</v>
      </c>
      <c r="E214" s="213" t="s">
        <v>1</v>
      </c>
      <c r="F214" s="214" t="s">
        <v>490</v>
      </c>
      <c r="G214" s="211"/>
      <c r="H214" s="213" t="s">
        <v>1</v>
      </c>
      <c r="I214" s="215"/>
      <c r="J214" s="211"/>
      <c r="K214" s="211"/>
      <c r="L214" s="216"/>
      <c r="M214" s="217"/>
      <c r="N214" s="218"/>
      <c r="O214" s="218"/>
      <c r="P214" s="218"/>
      <c r="Q214" s="218"/>
      <c r="R214" s="218"/>
      <c r="S214" s="218"/>
      <c r="T214" s="219"/>
      <c r="AT214" s="220" t="s">
        <v>156</v>
      </c>
      <c r="AU214" s="220" t="s">
        <v>142</v>
      </c>
      <c r="AV214" s="13" t="s">
        <v>82</v>
      </c>
      <c r="AW214" s="13" t="s">
        <v>31</v>
      </c>
      <c r="AX214" s="13" t="s">
        <v>74</v>
      </c>
      <c r="AY214" s="220" t="s">
        <v>141</v>
      </c>
    </row>
    <row r="215" spans="1:65" s="14" customFormat="1">
      <c r="B215" s="221"/>
      <c r="C215" s="222"/>
      <c r="D215" s="212" t="s">
        <v>156</v>
      </c>
      <c r="E215" s="223" t="s">
        <v>1</v>
      </c>
      <c r="F215" s="224" t="s">
        <v>451</v>
      </c>
      <c r="G215" s="222"/>
      <c r="H215" s="225">
        <v>2.8</v>
      </c>
      <c r="I215" s="226"/>
      <c r="J215" s="222"/>
      <c r="K215" s="222"/>
      <c r="L215" s="227"/>
      <c r="M215" s="228"/>
      <c r="N215" s="229"/>
      <c r="O215" s="229"/>
      <c r="P215" s="229"/>
      <c r="Q215" s="229"/>
      <c r="R215" s="229"/>
      <c r="S215" s="229"/>
      <c r="T215" s="230"/>
      <c r="AT215" s="231" t="s">
        <v>156</v>
      </c>
      <c r="AU215" s="231" t="s">
        <v>142</v>
      </c>
      <c r="AV215" s="14" t="s">
        <v>142</v>
      </c>
      <c r="AW215" s="14" t="s">
        <v>31</v>
      </c>
      <c r="AX215" s="14" t="s">
        <v>74</v>
      </c>
      <c r="AY215" s="231" t="s">
        <v>141</v>
      </c>
    </row>
    <row r="216" spans="1:65" s="15" customFormat="1">
      <c r="B216" s="232"/>
      <c r="C216" s="233"/>
      <c r="D216" s="212" t="s">
        <v>156</v>
      </c>
      <c r="E216" s="234" t="s">
        <v>1</v>
      </c>
      <c r="F216" s="235" t="s">
        <v>177</v>
      </c>
      <c r="G216" s="233"/>
      <c r="H216" s="236">
        <v>2.8</v>
      </c>
      <c r="I216" s="237"/>
      <c r="J216" s="233"/>
      <c r="K216" s="233"/>
      <c r="L216" s="238"/>
      <c r="M216" s="239"/>
      <c r="N216" s="240"/>
      <c r="O216" s="240"/>
      <c r="P216" s="240"/>
      <c r="Q216" s="240"/>
      <c r="R216" s="240"/>
      <c r="S216" s="240"/>
      <c r="T216" s="241"/>
      <c r="AT216" s="242" t="s">
        <v>156</v>
      </c>
      <c r="AU216" s="242" t="s">
        <v>142</v>
      </c>
      <c r="AV216" s="15" t="s">
        <v>148</v>
      </c>
      <c r="AW216" s="15" t="s">
        <v>31</v>
      </c>
      <c r="AX216" s="15" t="s">
        <v>82</v>
      </c>
      <c r="AY216" s="242" t="s">
        <v>141</v>
      </c>
    </row>
    <row r="217" spans="1:65" s="2" customFormat="1" ht="55.5" customHeight="1">
      <c r="A217" s="35"/>
      <c r="B217" s="36"/>
      <c r="C217" s="196" t="s">
        <v>510</v>
      </c>
      <c r="D217" s="196" t="s">
        <v>144</v>
      </c>
      <c r="E217" s="197" t="s">
        <v>511</v>
      </c>
      <c r="F217" s="198" t="s">
        <v>512</v>
      </c>
      <c r="G217" s="199" t="s">
        <v>154</v>
      </c>
      <c r="H217" s="200">
        <v>1.6</v>
      </c>
      <c r="I217" s="201"/>
      <c r="J217" s="202">
        <f>ROUND(I217*H217,2)</f>
        <v>0</v>
      </c>
      <c r="K217" s="203"/>
      <c r="L217" s="40"/>
      <c r="M217" s="204" t="s">
        <v>1</v>
      </c>
      <c r="N217" s="205" t="s">
        <v>40</v>
      </c>
      <c r="O217" s="76"/>
      <c r="P217" s="206">
        <f>O217*H217</f>
        <v>0</v>
      </c>
      <c r="Q217" s="206">
        <v>0</v>
      </c>
      <c r="R217" s="206">
        <f>Q217*H217</f>
        <v>0</v>
      </c>
      <c r="S217" s="206">
        <v>0</v>
      </c>
      <c r="T217" s="20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08" t="s">
        <v>230</v>
      </c>
      <c r="AT217" s="208" t="s">
        <v>144</v>
      </c>
      <c r="AU217" s="208" t="s">
        <v>142</v>
      </c>
      <c r="AY217" s="18" t="s">
        <v>141</v>
      </c>
      <c r="BE217" s="209">
        <f>IF(N217="základná",J217,0)</f>
        <v>0</v>
      </c>
      <c r="BF217" s="209">
        <f>IF(N217="znížená",J217,0)</f>
        <v>0</v>
      </c>
      <c r="BG217" s="209">
        <f>IF(N217="zákl. prenesená",J217,0)</f>
        <v>0</v>
      </c>
      <c r="BH217" s="209">
        <f>IF(N217="zníž. prenesená",J217,0)</f>
        <v>0</v>
      </c>
      <c r="BI217" s="209">
        <f>IF(N217="nulová",J217,0)</f>
        <v>0</v>
      </c>
      <c r="BJ217" s="18" t="s">
        <v>142</v>
      </c>
      <c r="BK217" s="209">
        <f>ROUND(I217*H217,2)</f>
        <v>0</v>
      </c>
      <c r="BL217" s="18" t="s">
        <v>230</v>
      </c>
      <c r="BM217" s="208" t="s">
        <v>513</v>
      </c>
    </row>
    <row r="218" spans="1:65" s="14" customFormat="1">
      <c r="B218" s="221"/>
      <c r="C218" s="222"/>
      <c r="D218" s="212" t="s">
        <v>156</v>
      </c>
      <c r="E218" s="223" t="s">
        <v>1</v>
      </c>
      <c r="F218" s="224" t="s">
        <v>514</v>
      </c>
      <c r="G218" s="222"/>
      <c r="H218" s="225">
        <v>1.6</v>
      </c>
      <c r="I218" s="226"/>
      <c r="J218" s="222"/>
      <c r="K218" s="222"/>
      <c r="L218" s="227"/>
      <c r="M218" s="228"/>
      <c r="N218" s="229"/>
      <c r="O218" s="229"/>
      <c r="P218" s="229"/>
      <c r="Q218" s="229"/>
      <c r="R218" s="229"/>
      <c r="S218" s="229"/>
      <c r="T218" s="230"/>
      <c r="AT218" s="231" t="s">
        <v>156</v>
      </c>
      <c r="AU218" s="231" t="s">
        <v>142</v>
      </c>
      <c r="AV218" s="14" t="s">
        <v>142</v>
      </c>
      <c r="AW218" s="14" t="s">
        <v>31</v>
      </c>
      <c r="AX218" s="14" t="s">
        <v>74</v>
      </c>
      <c r="AY218" s="231" t="s">
        <v>141</v>
      </c>
    </row>
    <row r="219" spans="1:65" s="15" customFormat="1">
      <c r="B219" s="232"/>
      <c r="C219" s="233"/>
      <c r="D219" s="212" t="s">
        <v>156</v>
      </c>
      <c r="E219" s="234" t="s">
        <v>1</v>
      </c>
      <c r="F219" s="235" t="s">
        <v>177</v>
      </c>
      <c r="G219" s="233"/>
      <c r="H219" s="236">
        <v>1.6</v>
      </c>
      <c r="I219" s="237"/>
      <c r="J219" s="233"/>
      <c r="K219" s="233"/>
      <c r="L219" s="238"/>
      <c r="M219" s="239"/>
      <c r="N219" s="240"/>
      <c r="O219" s="240"/>
      <c r="P219" s="240"/>
      <c r="Q219" s="240"/>
      <c r="R219" s="240"/>
      <c r="S219" s="240"/>
      <c r="T219" s="241"/>
      <c r="AT219" s="242" t="s">
        <v>156</v>
      </c>
      <c r="AU219" s="242" t="s">
        <v>142</v>
      </c>
      <c r="AV219" s="15" t="s">
        <v>148</v>
      </c>
      <c r="AW219" s="15" t="s">
        <v>31</v>
      </c>
      <c r="AX219" s="15" t="s">
        <v>82</v>
      </c>
      <c r="AY219" s="242" t="s">
        <v>141</v>
      </c>
    </row>
    <row r="220" spans="1:65" s="2" customFormat="1" ht="24.15" customHeight="1">
      <c r="A220" s="35"/>
      <c r="B220" s="36"/>
      <c r="C220" s="196" t="s">
        <v>515</v>
      </c>
      <c r="D220" s="196" t="s">
        <v>144</v>
      </c>
      <c r="E220" s="197" t="s">
        <v>516</v>
      </c>
      <c r="F220" s="198" t="s">
        <v>517</v>
      </c>
      <c r="G220" s="199" t="s">
        <v>518</v>
      </c>
      <c r="H220" s="201"/>
      <c r="I220" s="201"/>
      <c r="J220" s="202">
        <f>ROUND(I220*H220,2)</f>
        <v>0</v>
      </c>
      <c r="K220" s="203"/>
      <c r="L220" s="40"/>
      <c r="M220" s="243" t="s">
        <v>1</v>
      </c>
      <c r="N220" s="244" t="s">
        <v>40</v>
      </c>
      <c r="O220" s="245"/>
      <c r="P220" s="246">
        <f>O220*H220</f>
        <v>0</v>
      </c>
      <c r="Q220" s="246">
        <v>0</v>
      </c>
      <c r="R220" s="246">
        <f>Q220*H220</f>
        <v>0</v>
      </c>
      <c r="S220" s="246">
        <v>0</v>
      </c>
      <c r="T220" s="247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08" t="s">
        <v>230</v>
      </c>
      <c r="AT220" s="208" t="s">
        <v>144</v>
      </c>
      <c r="AU220" s="208" t="s">
        <v>142</v>
      </c>
      <c r="AY220" s="18" t="s">
        <v>141</v>
      </c>
      <c r="BE220" s="209">
        <f>IF(N220="základná",J220,0)</f>
        <v>0</v>
      </c>
      <c r="BF220" s="209">
        <f>IF(N220="znížená",J220,0)</f>
        <v>0</v>
      </c>
      <c r="BG220" s="209">
        <f>IF(N220="zákl. prenesená",J220,0)</f>
        <v>0</v>
      </c>
      <c r="BH220" s="209">
        <f>IF(N220="zníž. prenesená",J220,0)</f>
        <v>0</v>
      </c>
      <c r="BI220" s="209">
        <f>IF(N220="nulová",J220,0)</f>
        <v>0</v>
      </c>
      <c r="BJ220" s="18" t="s">
        <v>142</v>
      </c>
      <c r="BK220" s="209">
        <f>ROUND(I220*H220,2)</f>
        <v>0</v>
      </c>
      <c r="BL220" s="18" t="s">
        <v>230</v>
      </c>
      <c r="BM220" s="208" t="s">
        <v>519</v>
      </c>
    </row>
    <row r="221" spans="1:65" s="2" customFormat="1" ht="6.9" customHeight="1">
      <c r="A221" s="35"/>
      <c r="B221" s="59"/>
      <c r="C221" s="60"/>
      <c r="D221" s="60"/>
      <c r="E221" s="60"/>
      <c r="F221" s="60"/>
      <c r="G221" s="60"/>
      <c r="H221" s="60"/>
      <c r="I221" s="60"/>
      <c r="J221" s="60"/>
      <c r="K221" s="60"/>
      <c r="L221" s="40"/>
      <c r="M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</row>
  </sheetData>
  <sheetProtection algorithmName="SHA-512" hashValue="S62AXA/RpgDVdLTgsmU2BFv3pKfzgGH5VwPidvxAy1BIJoUqOQstTO8mZYlLWz6AGHCKNoKs6zByH4cs7WZAxg==" saltValue="3kQxFZTl6PzJM+VF6rsEoYnguQXPURsTnTinnlRlUX1dcrYWVMdn82REJsGe6vRRiSxqc31Yh2m5EQP0uILPdg==" spinCount="100000" sheet="1" objects="1" scenarios="1" formatColumns="0" formatRows="0" autoFilter="0"/>
  <autoFilter ref="C117:K220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1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8" t="s">
        <v>98</v>
      </c>
    </row>
    <row r="3" spans="1:46" s="1" customFormat="1" ht="6.9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2" t="str">
        <f>'Rekapitulácia stavby'!K6</f>
        <v>Obnova areálu a kaštieľa Dolná Krupá</v>
      </c>
      <c r="F7" s="323"/>
      <c r="G7" s="323"/>
      <c r="H7" s="323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4" t="s">
        <v>520</v>
      </c>
      <c r="F9" s="325"/>
      <c r="G9" s="325"/>
      <c r="H9" s="325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8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6" t="str">
        <f>'Rekapitulácia stavby'!E14</f>
        <v>Vyplň údaj</v>
      </c>
      <c r="F18" s="327"/>
      <c r="G18" s="327"/>
      <c r="H18" s="327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28" t="s">
        <v>1</v>
      </c>
      <c r="F27" s="328"/>
      <c r="G27" s="328"/>
      <c r="H27" s="328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ROUND(J119,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7" t="s">
        <v>38</v>
      </c>
      <c r="E33" s="128" t="s">
        <v>39</v>
      </c>
      <c r="F33" s="129">
        <f>ROUND((SUM(BE119:BE140)),  2)</f>
        <v>0</v>
      </c>
      <c r="G33" s="130"/>
      <c r="H33" s="130"/>
      <c r="I33" s="131">
        <v>0.2</v>
      </c>
      <c r="J33" s="129">
        <f>ROUND(((SUM(BE119:BE140))*I33),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28" t="s">
        <v>40</v>
      </c>
      <c r="F34" s="129">
        <f>ROUND((SUM(BF119:BF140)),  2)</f>
        <v>0</v>
      </c>
      <c r="G34" s="130"/>
      <c r="H34" s="130"/>
      <c r="I34" s="131">
        <v>0.2</v>
      </c>
      <c r="J34" s="129">
        <f>ROUND(((SUM(BF119:BF140))*I34),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7" t="s">
        <v>41</v>
      </c>
      <c r="F35" s="132">
        <f>ROUND((SUM(BG119:BG140)),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7" t="s">
        <v>42</v>
      </c>
      <c r="F36" s="132">
        <f>ROUND((SUM(BH119:BH140)),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8" t="s">
        <v>43</v>
      </c>
      <c r="F37" s="129">
        <f>ROUND((SUM(BI119:BI140)),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0" t="str">
        <f>E7</f>
        <v>Obnova areálu a kaštieľa Dolná Krupá</v>
      </c>
      <c r="F85" s="321"/>
      <c r="G85" s="321"/>
      <c r="H85" s="321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3" t="str">
        <f>E9</f>
        <v>20180307 - Kaštiel-Zateplenie stropu</v>
      </c>
      <c r="F87" s="319"/>
      <c r="G87" s="319"/>
      <c r="H87" s="319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15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8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J119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" customHeight="1">
      <c r="B97" s="156"/>
      <c r="C97" s="157"/>
      <c r="D97" s="158" t="s">
        <v>124</v>
      </c>
      <c r="E97" s="159"/>
      <c r="F97" s="159"/>
      <c r="G97" s="159"/>
      <c r="H97" s="159"/>
      <c r="I97" s="159"/>
      <c r="J97" s="160">
        <f>J120</f>
        <v>0</v>
      </c>
      <c r="K97" s="157"/>
      <c r="L97" s="161"/>
    </row>
    <row r="98" spans="1:31" s="10" customFormat="1" ht="19.95" customHeight="1">
      <c r="B98" s="162"/>
      <c r="C98" s="163"/>
      <c r="D98" s="164" t="s">
        <v>521</v>
      </c>
      <c r="E98" s="165"/>
      <c r="F98" s="165"/>
      <c r="G98" s="165"/>
      <c r="H98" s="165"/>
      <c r="I98" s="165"/>
      <c r="J98" s="166">
        <f>J121</f>
        <v>0</v>
      </c>
      <c r="K98" s="163"/>
      <c r="L98" s="167"/>
    </row>
    <row r="99" spans="1:31" s="10" customFormat="1" ht="19.95" customHeight="1">
      <c r="B99" s="162"/>
      <c r="C99" s="163"/>
      <c r="D99" s="164" t="s">
        <v>314</v>
      </c>
      <c r="E99" s="165"/>
      <c r="F99" s="165"/>
      <c r="G99" s="165"/>
      <c r="H99" s="165"/>
      <c r="I99" s="165"/>
      <c r="J99" s="166">
        <f>J133</f>
        <v>0</v>
      </c>
      <c r="K99" s="163"/>
      <c r="L99" s="167"/>
    </row>
    <row r="100" spans="1:31" s="2" customFormat="1" ht="21.75" customHeight="1">
      <c r="A100" s="35"/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5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spans="1:31" s="2" customFormat="1" ht="6.9" customHeight="1">
      <c r="A101" s="35"/>
      <c r="B101" s="59"/>
      <c r="C101" s="60"/>
      <c r="D101" s="60"/>
      <c r="E101" s="60"/>
      <c r="F101" s="60"/>
      <c r="G101" s="60"/>
      <c r="H101" s="60"/>
      <c r="I101" s="60"/>
      <c r="J101" s="60"/>
      <c r="K101" s="60"/>
      <c r="L101" s="5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5" spans="1:31" s="2" customFormat="1" ht="6.9" customHeight="1">
      <c r="A105" s="35"/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5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:31" s="2" customFormat="1" ht="24.9" customHeight="1">
      <c r="A106" s="35"/>
      <c r="B106" s="36"/>
      <c r="C106" s="24" t="s">
        <v>127</v>
      </c>
      <c r="D106" s="37"/>
      <c r="E106" s="37"/>
      <c r="F106" s="37"/>
      <c r="G106" s="37"/>
      <c r="H106" s="37"/>
      <c r="I106" s="37"/>
      <c r="J106" s="37"/>
      <c r="K106" s="37"/>
      <c r="L106" s="56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:31" s="2" customFormat="1" ht="6.9" customHeight="1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56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:31" s="2" customFormat="1" ht="12" customHeight="1">
      <c r="A108" s="35"/>
      <c r="B108" s="36"/>
      <c r="C108" s="30" t="s">
        <v>15</v>
      </c>
      <c r="D108" s="37"/>
      <c r="E108" s="37"/>
      <c r="F108" s="37"/>
      <c r="G108" s="37"/>
      <c r="H108" s="37"/>
      <c r="I108" s="37"/>
      <c r="J108" s="37"/>
      <c r="K108" s="37"/>
      <c r="L108" s="5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16.5" customHeight="1">
      <c r="A109" s="35"/>
      <c r="B109" s="36"/>
      <c r="C109" s="37"/>
      <c r="D109" s="37"/>
      <c r="E109" s="320" t="str">
        <f>E7</f>
        <v>Obnova areálu a kaštieľa Dolná Krupá</v>
      </c>
      <c r="F109" s="321"/>
      <c r="G109" s="321"/>
      <c r="H109" s="321"/>
      <c r="I109" s="37"/>
      <c r="J109" s="37"/>
      <c r="K109" s="37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12" customHeight="1">
      <c r="A110" s="35"/>
      <c r="B110" s="36"/>
      <c r="C110" s="30" t="s">
        <v>112</v>
      </c>
      <c r="D110" s="37"/>
      <c r="E110" s="37"/>
      <c r="F110" s="37"/>
      <c r="G110" s="37"/>
      <c r="H110" s="37"/>
      <c r="I110" s="37"/>
      <c r="J110" s="37"/>
      <c r="K110" s="37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16.5" customHeight="1">
      <c r="A111" s="35"/>
      <c r="B111" s="36"/>
      <c r="C111" s="37"/>
      <c r="D111" s="37"/>
      <c r="E111" s="303" t="str">
        <f>E9</f>
        <v>20180307 - Kaštiel-Zateplenie stropu</v>
      </c>
      <c r="F111" s="319"/>
      <c r="G111" s="319"/>
      <c r="H111" s="319"/>
      <c r="I111" s="37"/>
      <c r="J111" s="37"/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2" customHeight="1">
      <c r="A113" s="35"/>
      <c r="B113" s="36"/>
      <c r="C113" s="30" t="s">
        <v>19</v>
      </c>
      <c r="D113" s="37"/>
      <c r="E113" s="37"/>
      <c r="F113" s="28" t="str">
        <f>F12</f>
        <v>Kaštieľ Dolná Krupá</v>
      </c>
      <c r="G113" s="37"/>
      <c r="H113" s="37"/>
      <c r="I113" s="30" t="s">
        <v>21</v>
      </c>
      <c r="J113" s="71" t="str">
        <f>IF(J12="","",J12)</f>
        <v>30. 1. 2023</v>
      </c>
      <c r="K113" s="37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6.9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5.15" customHeight="1">
      <c r="A115" s="35"/>
      <c r="B115" s="36"/>
      <c r="C115" s="30" t="s">
        <v>23</v>
      </c>
      <c r="D115" s="37"/>
      <c r="E115" s="37"/>
      <c r="F115" s="28" t="str">
        <f>E15</f>
        <v>SNM, Vajanského nábrežie 2, 810 06 Bratislava</v>
      </c>
      <c r="G115" s="37"/>
      <c r="H115" s="37"/>
      <c r="I115" s="30" t="s">
        <v>29</v>
      </c>
      <c r="J115" s="33" t="str">
        <f>E21</f>
        <v>Ing.Vladimír Kobliška</v>
      </c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15.15" customHeight="1">
      <c r="A116" s="35"/>
      <c r="B116" s="36"/>
      <c r="C116" s="30" t="s">
        <v>27</v>
      </c>
      <c r="D116" s="37"/>
      <c r="E116" s="37"/>
      <c r="F116" s="28" t="str">
        <f>IF(E18="","",E18)</f>
        <v>Vyplň údaj</v>
      </c>
      <c r="G116" s="37"/>
      <c r="H116" s="37"/>
      <c r="I116" s="30" t="s">
        <v>32</v>
      </c>
      <c r="J116" s="33" t="str">
        <f>E24</f>
        <v>Ing.Vladimír Kobliška</v>
      </c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10.35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11" customFormat="1" ht="29.25" customHeight="1">
      <c r="A118" s="168"/>
      <c r="B118" s="169"/>
      <c r="C118" s="170" t="s">
        <v>128</v>
      </c>
      <c r="D118" s="171" t="s">
        <v>59</v>
      </c>
      <c r="E118" s="171" t="s">
        <v>55</v>
      </c>
      <c r="F118" s="171" t="s">
        <v>56</v>
      </c>
      <c r="G118" s="171" t="s">
        <v>129</v>
      </c>
      <c r="H118" s="171" t="s">
        <v>130</v>
      </c>
      <c r="I118" s="171" t="s">
        <v>131</v>
      </c>
      <c r="J118" s="172" t="s">
        <v>116</v>
      </c>
      <c r="K118" s="173" t="s">
        <v>132</v>
      </c>
      <c r="L118" s="174"/>
      <c r="M118" s="80" t="s">
        <v>1</v>
      </c>
      <c r="N118" s="81" t="s">
        <v>38</v>
      </c>
      <c r="O118" s="81" t="s">
        <v>133</v>
      </c>
      <c r="P118" s="81" t="s">
        <v>134</v>
      </c>
      <c r="Q118" s="81" t="s">
        <v>135</v>
      </c>
      <c r="R118" s="81" t="s">
        <v>136</v>
      </c>
      <c r="S118" s="81" t="s">
        <v>137</v>
      </c>
      <c r="T118" s="82" t="s">
        <v>138</v>
      </c>
      <c r="U118" s="168"/>
      <c r="V118" s="168"/>
      <c r="W118" s="168"/>
      <c r="X118" s="168"/>
      <c r="Y118" s="168"/>
      <c r="Z118" s="168"/>
      <c r="AA118" s="168"/>
      <c r="AB118" s="168"/>
      <c r="AC118" s="168"/>
      <c r="AD118" s="168"/>
      <c r="AE118" s="168"/>
    </row>
    <row r="119" spans="1:65" s="2" customFormat="1" ht="22.8" customHeight="1">
      <c r="A119" s="35"/>
      <c r="B119" s="36"/>
      <c r="C119" s="87" t="s">
        <v>117</v>
      </c>
      <c r="D119" s="37"/>
      <c r="E119" s="37"/>
      <c r="F119" s="37"/>
      <c r="G119" s="37"/>
      <c r="H119" s="37"/>
      <c r="I119" s="37"/>
      <c r="J119" s="175">
        <f>BK119</f>
        <v>0</v>
      </c>
      <c r="K119" s="37"/>
      <c r="L119" s="40"/>
      <c r="M119" s="83"/>
      <c r="N119" s="176"/>
      <c r="O119" s="84"/>
      <c r="P119" s="177">
        <f>P120</f>
        <v>0</v>
      </c>
      <c r="Q119" s="84"/>
      <c r="R119" s="177">
        <f>R120</f>
        <v>2.3081506800000002</v>
      </c>
      <c r="S119" s="84"/>
      <c r="T119" s="178">
        <f>T120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73</v>
      </c>
      <c r="AU119" s="18" t="s">
        <v>118</v>
      </c>
      <c r="BK119" s="179">
        <f>BK120</f>
        <v>0</v>
      </c>
    </row>
    <row r="120" spans="1:65" s="12" customFormat="1" ht="25.95" customHeight="1">
      <c r="B120" s="180"/>
      <c r="C120" s="181"/>
      <c r="D120" s="182" t="s">
        <v>73</v>
      </c>
      <c r="E120" s="183" t="s">
        <v>223</v>
      </c>
      <c r="F120" s="183" t="s">
        <v>224</v>
      </c>
      <c r="G120" s="181"/>
      <c r="H120" s="181"/>
      <c r="I120" s="184"/>
      <c r="J120" s="185">
        <f>BK120</f>
        <v>0</v>
      </c>
      <c r="K120" s="181"/>
      <c r="L120" s="186"/>
      <c r="M120" s="187"/>
      <c r="N120" s="188"/>
      <c r="O120" s="188"/>
      <c r="P120" s="189">
        <f>P121+P133</f>
        <v>0</v>
      </c>
      <c r="Q120" s="188"/>
      <c r="R120" s="189">
        <f>R121+R133</f>
        <v>2.3081506800000002</v>
      </c>
      <c r="S120" s="188"/>
      <c r="T120" s="190">
        <f>T121+T133</f>
        <v>0</v>
      </c>
      <c r="AR120" s="191" t="s">
        <v>142</v>
      </c>
      <c r="AT120" s="192" t="s">
        <v>73</v>
      </c>
      <c r="AU120" s="192" t="s">
        <v>74</v>
      </c>
      <c r="AY120" s="191" t="s">
        <v>141</v>
      </c>
      <c r="BK120" s="193">
        <f>BK121+BK133</f>
        <v>0</v>
      </c>
    </row>
    <row r="121" spans="1:65" s="12" customFormat="1" ht="22.8" customHeight="1">
      <c r="B121" s="180"/>
      <c r="C121" s="181"/>
      <c r="D121" s="182" t="s">
        <v>73</v>
      </c>
      <c r="E121" s="194" t="s">
        <v>522</v>
      </c>
      <c r="F121" s="194" t="s">
        <v>523</v>
      </c>
      <c r="G121" s="181"/>
      <c r="H121" s="181"/>
      <c r="I121" s="184"/>
      <c r="J121" s="195">
        <f>BK121</f>
        <v>0</v>
      </c>
      <c r="K121" s="181"/>
      <c r="L121" s="186"/>
      <c r="M121" s="187"/>
      <c r="N121" s="188"/>
      <c r="O121" s="188"/>
      <c r="P121" s="189">
        <f>SUM(P122:P132)</f>
        <v>0</v>
      </c>
      <c r="Q121" s="188"/>
      <c r="R121" s="189">
        <f>SUM(R122:R132)</f>
        <v>0</v>
      </c>
      <c r="S121" s="188"/>
      <c r="T121" s="190">
        <f>SUM(T122:T132)</f>
        <v>0</v>
      </c>
      <c r="AR121" s="191" t="s">
        <v>142</v>
      </c>
      <c r="AT121" s="192" t="s">
        <v>73</v>
      </c>
      <c r="AU121" s="192" t="s">
        <v>82</v>
      </c>
      <c r="AY121" s="191" t="s">
        <v>141</v>
      </c>
      <c r="BK121" s="193">
        <f>SUM(BK122:BK132)</f>
        <v>0</v>
      </c>
    </row>
    <row r="122" spans="1:65" s="2" customFormat="1" ht="24.15" customHeight="1">
      <c r="A122" s="35"/>
      <c r="B122" s="36"/>
      <c r="C122" s="196" t="s">
        <v>82</v>
      </c>
      <c r="D122" s="196" t="s">
        <v>144</v>
      </c>
      <c r="E122" s="197" t="s">
        <v>524</v>
      </c>
      <c r="F122" s="198" t="s">
        <v>525</v>
      </c>
      <c r="G122" s="199" t="s">
        <v>154</v>
      </c>
      <c r="H122" s="200">
        <v>2106</v>
      </c>
      <c r="I122" s="201"/>
      <c r="J122" s="202">
        <f>ROUND(I122*H122,2)</f>
        <v>0</v>
      </c>
      <c r="K122" s="203"/>
      <c r="L122" s="40"/>
      <c r="M122" s="204" t="s">
        <v>1</v>
      </c>
      <c r="N122" s="205" t="s">
        <v>40</v>
      </c>
      <c r="O122" s="76"/>
      <c r="P122" s="206">
        <f>O122*H122</f>
        <v>0</v>
      </c>
      <c r="Q122" s="206">
        <v>0</v>
      </c>
      <c r="R122" s="206">
        <f>Q122*H122</f>
        <v>0</v>
      </c>
      <c r="S122" s="206">
        <v>0</v>
      </c>
      <c r="T122" s="207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08" t="s">
        <v>230</v>
      </c>
      <c r="AT122" s="208" t="s">
        <v>144</v>
      </c>
      <c r="AU122" s="208" t="s">
        <v>142</v>
      </c>
      <c r="AY122" s="18" t="s">
        <v>141</v>
      </c>
      <c r="BE122" s="209">
        <f>IF(N122="základná",J122,0)</f>
        <v>0</v>
      </c>
      <c r="BF122" s="209">
        <f>IF(N122="znížená",J122,0)</f>
        <v>0</v>
      </c>
      <c r="BG122" s="209">
        <f>IF(N122="zákl. prenesená",J122,0)</f>
        <v>0</v>
      </c>
      <c r="BH122" s="209">
        <f>IF(N122="zníž. prenesená",J122,0)</f>
        <v>0</v>
      </c>
      <c r="BI122" s="209">
        <f>IF(N122="nulová",J122,0)</f>
        <v>0</v>
      </c>
      <c r="BJ122" s="18" t="s">
        <v>142</v>
      </c>
      <c r="BK122" s="209">
        <f>ROUND(I122*H122,2)</f>
        <v>0</v>
      </c>
      <c r="BL122" s="18" t="s">
        <v>230</v>
      </c>
      <c r="BM122" s="208" t="s">
        <v>526</v>
      </c>
    </row>
    <row r="123" spans="1:65" s="13" customFormat="1">
      <c r="B123" s="210"/>
      <c r="C123" s="211"/>
      <c r="D123" s="212" t="s">
        <v>156</v>
      </c>
      <c r="E123" s="213" t="s">
        <v>1</v>
      </c>
      <c r="F123" s="214" t="s">
        <v>527</v>
      </c>
      <c r="G123" s="211"/>
      <c r="H123" s="213" t="s">
        <v>1</v>
      </c>
      <c r="I123" s="215"/>
      <c r="J123" s="211"/>
      <c r="K123" s="211"/>
      <c r="L123" s="216"/>
      <c r="M123" s="217"/>
      <c r="N123" s="218"/>
      <c r="O123" s="218"/>
      <c r="P123" s="218"/>
      <c r="Q123" s="218"/>
      <c r="R123" s="218"/>
      <c r="S123" s="218"/>
      <c r="T123" s="219"/>
      <c r="AT123" s="220" t="s">
        <v>156</v>
      </c>
      <c r="AU123" s="220" t="s">
        <v>142</v>
      </c>
      <c r="AV123" s="13" t="s">
        <v>82</v>
      </c>
      <c r="AW123" s="13" t="s">
        <v>31</v>
      </c>
      <c r="AX123" s="13" t="s">
        <v>74</v>
      </c>
      <c r="AY123" s="220" t="s">
        <v>141</v>
      </c>
    </row>
    <row r="124" spans="1:65" s="14" customFormat="1">
      <c r="B124" s="221"/>
      <c r="C124" s="222"/>
      <c r="D124" s="212" t="s">
        <v>156</v>
      </c>
      <c r="E124" s="223" t="s">
        <v>1</v>
      </c>
      <c r="F124" s="224" t="s">
        <v>528</v>
      </c>
      <c r="G124" s="222"/>
      <c r="H124" s="225">
        <v>1404</v>
      </c>
      <c r="I124" s="226"/>
      <c r="J124" s="222"/>
      <c r="K124" s="222"/>
      <c r="L124" s="227"/>
      <c r="M124" s="228"/>
      <c r="N124" s="229"/>
      <c r="O124" s="229"/>
      <c r="P124" s="229"/>
      <c r="Q124" s="229"/>
      <c r="R124" s="229"/>
      <c r="S124" s="229"/>
      <c r="T124" s="230"/>
      <c r="AT124" s="231" t="s">
        <v>156</v>
      </c>
      <c r="AU124" s="231" t="s">
        <v>142</v>
      </c>
      <c r="AV124" s="14" t="s">
        <v>142</v>
      </c>
      <c r="AW124" s="14" t="s">
        <v>31</v>
      </c>
      <c r="AX124" s="14" t="s">
        <v>74</v>
      </c>
      <c r="AY124" s="231" t="s">
        <v>141</v>
      </c>
    </row>
    <row r="125" spans="1:65" s="14" customFormat="1">
      <c r="B125" s="221"/>
      <c r="C125" s="222"/>
      <c r="D125" s="212" t="s">
        <v>156</v>
      </c>
      <c r="E125" s="223" t="s">
        <v>1</v>
      </c>
      <c r="F125" s="224" t="s">
        <v>529</v>
      </c>
      <c r="G125" s="222"/>
      <c r="H125" s="225">
        <v>702</v>
      </c>
      <c r="I125" s="226"/>
      <c r="J125" s="222"/>
      <c r="K125" s="222"/>
      <c r="L125" s="227"/>
      <c r="M125" s="228"/>
      <c r="N125" s="229"/>
      <c r="O125" s="229"/>
      <c r="P125" s="229"/>
      <c r="Q125" s="229"/>
      <c r="R125" s="229"/>
      <c r="S125" s="229"/>
      <c r="T125" s="230"/>
      <c r="AT125" s="231" t="s">
        <v>156</v>
      </c>
      <c r="AU125" s="231" t="s">
        <v>142</v>
      </c>
      <c r="AV125" s="14" t="s">
        <v>142</v>
      </c>
      <c r="AW125" s="14" t="s">
        <v>31</v>
      </c>
      <c r="AX125" s="14" t="s">
        <v>74</v>
      </c>
      <c r="AY125" s="231" t="s">
        <v>141</v>
      </c>
    </row>
    <row r="126" spans="1:65" s="15" customFormat="1">
      <c r="B126" s="232"/>
      <c r="C126" s="233"/>
      <c r="D126" s="212" t="s">
        <v>156</v>
      </c>
      <c r="E126" s="234" t="s">
        <v>1</v>
      </c>
      <c r="F126" s="235" t="s">
        <v>177</v>
      </c>
      <c r="G126" s="233"/>
      <c r="H126" s="236">
        <v>2106</v>
      </c>
      <c r="I126" s="237"/>
      <c r="J126" s="233"/>
      <c r="K126" s="233"/>
      <c r="L126" s="238"/>
      <c r="M126" s="239"/>
      <c r="N126" s="240"/>
      <c r="O126" s="240"/>
      <c r="P126" s="240"/>
      <c r="Q126" s="240"/>
      <c r="R126" s="240"/>
      <c r="S126" s="240"/>
      <c r="T126" s="241"/>
      <c r="AT126" s="242" t="s">
        <v>156</v>
      </c>
      <c r="AU126" s="242" t="s">
        <v>142</v>
      </c>
      <c r="AV126" s="15" t="s">
        <v>148</v>
      </c>
      <c r="AW126" s="15" t="s">
        <v>31</v>
      </c>
      <c r="AX126" s="15" t="s">
        <v>82</v>
      </c>
      <c r="AY126" s="242" t="s">
        <v>141</v>
      </c>
    </row>
    <row r="127" spans="1:65" s="2" customFormat="1" ht="21.75" customHeight="1">
      <c r="A127" s="35"/>
      <c r="B127" s="36"/>
      <c r="C127" s="248" t="s">
        <v>142</v>
      </c>
      <c r="D127" s="248" t="s">
        <v>290</v>
      </c>
      <c r="E127" s="249" t="s">
        <v>530</v>
      </c>
      <c r="F127" s="250" t="s">
        <v>531</v>
      </c>
      <c r="G127" s="251" t="s">
        <v>154</v>
      </c>
      <c r="H127" s="252">
        <v>716.04</v>
      </c>
      <c r="I127" s="253"/>
      <c r="J127" s="254">
        <f>ROUND(I127*H127,2)</f>
        <v>0</v>
      </c>
      <c r="K127" s="255"/>
      <c r="L127" s="256"/>
      <c r="M127" s="257" t="s">
        <v>1</v>
      </c>
      <c r="N127" s="258" t="s">
        <v>40</v>
      </c>
      <c r="O127" s="76"/>
      <c r="P127" s="206">
        <f>O127*H127</f>
        <v>0</v>
      </c>
      <c r="Q127" s="206">
        <v>0</v>
      </c>
      <c r="R127" s="206">
        <f>Q127*H127</f>
        <v>0</v>
      </c>
      <c r="S127" s="206">
        <v>0</v>
      </c>
      <c r="T127" s="20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8" t="s">
        <v>293</v>
      </c>
      <c r="AT127" s="208" t="s">
        <v>290</v>
      </c>
      <c r="AU127" s="208" t="s">
        <v>142</v>
      </c>
      <c r="AY127" s="18" t="s">
        <v>141</v>
      </c>
      <c r="BE127" s="209">
        <f>IF(N127="základná",J127,0)</f>
        <v>0</v>
      </c>
      <c r="BF127" s="209">
        <f>IF(N127="znížená",J127,0)</f>
        <v>0</v>
      </c>
      <c r="BG127" s="209">
        <f>IF(N127="zákl. prenesená",J127,0)</f>
        <v>0</v>
      </c>
      <c r="BH127" s="209">
        <f>IF(N127="zníž. prenesená",J127,0)</f>
        <v>0</v>
      </c>
      <c r="BI127" s="209">
        <f>IF(N127="nulová",J127,0)</f>
        <v>0</v>
      </c>
      <c r="BJ127" s="18" t="s">
        <v>142</v>
      </c>
      <c r="BK127" s="209">
        <f>ROUND(I127*H127,2)</f>
        <v>0</v>
      </c>
      <c r="BL127" s="18" t="s">
        <v>230</v>
      </c>
      <c r="BM127" s="208" t="s">
        <v>532</v>
      </c>
    </row>
    <row r="128" spans="1:65" s="2" customFormat="1" ht="21.75" customHeight="1">
      <c r="A128" s="35"/>
      <c r="B128" s="36"/>
      <c r="C128" s="248" t="s">
        <v>178</v>
      </c>
      <c r="D128" s="248" t="s">
        <v>290</v>
      </c>
      <c r="E128" s="249" t="s">
        <v>533</v>
      </c>
      <c r="F128" s="250" t="s">
        <v>534</v>
      </c>
      <c r="G128" s="251" t="s">
        <v>154</v>
      </c>
      <c r="H128" s="252">
        <v>716.04</v>
      </c>
      <c r="I128" s="253"/>
      <c r="J128" s="254">
        <f>ROUND(I128*H128,2)</f>
        <v>0</v>
      </c>
      <c r="K128" s="255"/>
      <c r="L128" s="256"/>
      <c r="M128" s="257" t="s">
        <v>1</v>
      </c>
      <c r="N128" s="258" t="s">
        <v>40</v>
      </c>
      <c r="O128" s="76"/>
      <c r="P128" s="206">
        <f>O128*H128</f>
        <v>0</v>
      </c>
      <c r="Q128" s="206">
        <v>0</v>
      </c>
      <c r="R128" s="206">
        <f>Q128*H128</f>
        <v>0</v>
      </c>
      <c r="S128" s="206">
        <v>0</v>
      </c>
      <c r="T128" s="20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8" t="s">
        <v>293</v>
      </c>
      <c r="AT128" s="208" t="s">
        <v>290</v>
      </c>
      <c r="AU128" s="208" t="s">
        <v>142</v>
      </c>
      <c r="AY128" s="18" t="s">
        <v>141</v>
      </c>
      <c r="BE128" s="209">
        <f>IF(N128="základná",J128,0)</f>
        <v>0</v>
      </c>
      <c r="BF128" s="209">
        <f>IF(N128="znížená",J128,0)</f>
        <v>0</v>
      </c>
      <c r="BG128" s="209">
        <f>IF(N128="zákl. prenesená",J128,0)</f>
        <v>0</v>
      </c>
      <c r="BH128" s="209">
        <f>IF(N128="zníž. prenesená",J128,0)</f>
        <v>0</v>
      </c>
      <c r="BI128" s="209">
        <f>IF(N128="nulová",J128,0)</f>
        <v>0</v>
      </c>
      <c r="BJ128" s="18" t="s">
        <v>142</v>
      </c>
      <c r="BK128" s="209">
        <f>ROUND(I128*H128,2)</f>
        <v>0</v>
      </c>
      <c r="BL128" s="18" t="s">
        <v>230</v>
      </c>
      <c r="BM128" s="208" t="s">
        <v>535</v>
      </c>
    </row>
    <row r="129" spans="1:65" s="2" customFormat="1" ht="16.5" customHeight="1">
      <c r="A129" s="35"/>
      <c r="B129" s="36"/>
      <c r="C129" s="248" t="s">
        <v>148</v>
      </c>
      <c r="D129" s="248" t="s">
        <v>290</v>
      </c>
      <c r="E129" s="249" t="s">
        <v>536</v>
      </c>
      <c r="F129" s="250" t="s">
        <v>537</v>
      </c>
      <c r="G129" s="251" t="s">
        <v>154</v>
      </c>
      <c r="H129" s="252">
        <v>807.3</v>
      </c>
      <c r="I129" s="253"/>
      <c r="J129" s="254">
        <f>ROUND(I129*H129,2)</f>
        <v>0</v>
      </c>
      <c r="K129" s="255"/>
      <c r="L129" s="256"/>
      <c r="M129" s="257" t="s">
        <v>1</v>
      </c>
      <c r="N129" s="258" t="s">
        <v>40</v>
      </c>
      <c r="O129" s="76"/>
      <c r="P129" s="206">
        <f>O129*H129</f>
        <v>0</v>
      </c>
      <c r="Q129" s="206">
        <v>0</v>
      </c>
      <c r="R129" s="206">
        <f>Q129*H129</f>
        <v>0</v>
      </c>
      <c r="S129" s="206">
        <v>0</v>
      </c>
      <c r="T129" s="20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08" t="s">
        <v>293</v>
      </c>
      <c r="AT129" s="208" t="s">
        <v>290</v>
      </c>
      <c r="AU129" s="208" t="s">
        <v>142</v>
      </c>
      <c r="AY129" s="18" t="s">
        <v>141</v>
      </c>
      <c r="BE129" s="209">
        <f>IF(N129="základná",J129,0)</f>
        <v>0</v>
      </c>
      <c r="BF129" s="209">
        <f>IF(N129="znížená",J129,0)</f>
        <v>0</v>
      </c>
      <c r="BG129" s="209">
        <f>IF(N129="zákl. prenesená",J129,0)</f>
        <v>0</v>
      </c>
      <c r="BH129" s="209">
        <f>IF(N129="zníž. prenesená",J129,0)</f>
        <v>0</v>
      </c>
      <c r="BI129" s="209">
        <f>IF(N129="nulová",J129,0)</f>
        <v>0</v>
      </c>
      <c r="BJ129" s="18" t="s">
        <v>142</v>
      </c>
      <c r="BK129" s="209">
        <f>ROUND(I129*H129,2)</f>
        <v>0</v>
      </c>
      <c r="BL129" s="18" t="s">
        <v>230</v>
      </c>
      <c r="BM129" s="208" t="s">
        <v>538</v>
      </c>
    </row>
    <row r="130" spans="1:65" s="14" customFormat="1">
      <c r="B130" s="221"/>
      <c r="C130" s="222"/>
      <c r="D130" s="212" t="s">
        <v>156</v>
      </c>
      <c r="E130" s="223" t="s">
        <v>1</v>
      </c>
      <c r="F130" s="224" t="s">
        <v>539</v>
      </c>
      <c r="G130" s="222"/>
      <c r="H130" s="225">
        <v>807.3</v>
      </c>
      <c r="I130" s="226"/>
      <c r="J130" s="222"/>
      <c r="K130" s="222"/>
      <c r="L130" s="227"/>
      <c r="M130" s="228"/>
      <c r="N130" s="229"/>
      <c r="O130" s="229"/>
      <c r="P130" s="229"/>
      <c r="Q130" s="229"/>
      <c r="R130" s="229"/>
      <c r="S130" s="229"/>
      <c r="T130" s="230"/>
      <c r="AT130" s="231" t="s">
        <v>156</v>
      </c>
      <c r="AU130" s="231" t="s">
        <v>142</v>
      </c>
      <c r="AV130" s="14" t="s">
        <v>142</v>
      </c>
      <c r="AW130" s="14" t="s">
        <v>31</v>
      </c>
      <c r="AX130" s="14" t="s">
        <v>74</v>
      </c>
      <c r="AY130" s="231" t="s">
        <v>141</v>
      </c>
    </row>
    <row r="131" spans="1:65" s="15" customFormat="1">
      <c r="B131" s="232"/>
      <c r="C131" s="233"/>
      <c r="D131" s="212" t="s">
        <v>156</v>
      </c>
      <c r="E131" s="234" t="s">
        <v>1</v>
      </c>
      <c r="F131" s="235" t="s">
        <v>177</v>
      </c>
      <c r="G131" s="233"/>
      <c r="H131" s="236">
        <v>807.3</v>
      </c>
      <c r="I131" s="237"/>
      <c r="J131" s="233"/>
      <c r="K131" s="233"/>
      <c r="L131" s="238"/>
      <c r="M131" s="239"/>
      <c r="N131" s="240"/>
      <c r="O131" s="240"/>
      <c r="P131" s="240"/>
      <c r="Q131" s="240"/>
      <c r="R131" s="240"/>
      <c r="S131" s="240"/>
      <c r="T131" s="241"/>
      <c r="AT131" s="242" t="s">
        <v>156</v>
      </c>
      <c r="AU131" s="242" t="s">
        <v>142</v>
      </c>
      <c r="AV131" s="15" t="s">
        <v>148</v>
      </c>
      <c r="AW131" s="15" t="s">
        <v>31</v>
      </c>
      <c r="AX131" s="15" t="s">
        <v>82</v>
      </c>
      <c r="AY131" s="242" t="s">
        <v>141</v>
      </c>
    </row>
    <row r="132" spans="1:65" s="2" customFormat="1" ht="24.15" customHeight="1">
      <c r="A132" s="35"/>
      <c r="B132" s="36"/>
      <c r="C132" s="196" t="s">
        <v>186</v>
      </c>
      <c r="D132" s="196" t="s">
        <v>144</v>
      </c>
      <c r="E132" s="197" t="s">
        <v>540</v>
      </c>
      <c r="F132" s="198" t="s">
        <v>541</v>
      </c>
      <c r="G132" s="199" t="s">
        <v>221</v>
      </c>
      <c r="H132" s="200">
        <v>5.4909999999999997</v>
      </c>
      <c r="I132" s="201"/>
      <c r="J132" s="202">
        <f>ROUND(I132*H132,2)</f>
        <v>0</v>
      </c>
      <c r="K132" s="203"/>
      <c r="L132" s="40"/>
      <c r="M132" s="204" t="s">
        <v>1</v>
      </c>
      <c r="N132" s="205" t="s">
        <v>40</v>
      </c>
      <c r="O132" s="76"/>
      <c r="P132" s="206">
        <f>O132*H132</f>
        <v>0</v>
      </c>
      <c r="Q132" s="206">
        <v>0</v>
      </c>
      <c r="R132" s="206">
        <f>Q132*H132</f>
        <v>0</v>
      </c>
      <c r="S132" s="206">
        <v>0</v>
      </c>
      <c r="T132" s="20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8" t="s">
        <v>230</v>
      </c>
      <c r="AT132" s="208" t="s">
        <v>144</v>
      </c>
      <c r="AU132" s="208" t="s">
        <v>142</v>
      </c>
      <c r="AY132" s="18" t="s">
        <v>141</v>
      </c>
      <c r="BE132" s="209">
        <f>IF(N132="základná",J132,0)</f>
        <v>0</v>
      </c>
      <c r="BF132" s="209">
        <f>IF(N132="znížená",J132,0)</f>
        <v>0</v>
      </c>
      <c r="BG132" s="209">
        <f>IF(N132="zákl. prenesená",J132,0)</f>
        <v>0</v>
      </c>
      <c r="BH132" s="209">
        <f>IF(N132="zníž. prenesená",J132,0)</f>
        <v>0</v>
      </c>
      <c r="BI132" s="209">
        <f>IF(N132="nulová",J132,0)</f>
        <v>0</v>
      </c>
      <c r="BJ132" s="18" t="s">
        <v>142</v>
      </c>
      <c r="BK132" s="209">
        <f>ROUND(I132*H132,2)</f>
        <v>0</v>
      </c>
      <c r="BL132" s="18" t="s">
        <v>230</v>
      </c>
      <c r="BM132" s="208" t="s">
        <v>542</v>
      </c>
    </row>
    <row r="133" spans="1:65" s="12" customFormat="1" ht="22.8" customHeight="1">
      <c r="B133" s="180"/>
      <c r="C133" s="181"/>
      <c r="D133" s="182" t="s">
        <v>73</v>
      </c>
      <c r="E133" s="194" t="s">
        <v>337</v>
      </c>
      <c r="F133" s="194" t="s">
        <v>338</v>
      </c>
      <c r="G133" s="181"/>
      <c r="H133" s="181"/>
      <c r="I133" s="184"/>
      <c r="J133" s="195">
        <f>BK133</f>
        <v>0</v>
      </c>
      <c r="K133" s="181"/>
      <c r="L133" s="186"/>
      <c r="M133" s="187"/>
      <c r="N133" s="188"/>
      <c r="O133" s="188"/>
      <c r="P133" s="189">
        <f>SUM(P134:P140)</f>
        <v>0</v>
      </c>
      <c r="Q133" s="188"/>
      <c r="R133" s="189">
        <f>SUM(R134:R140)</f>
        <v>2.3081506800000002</v>
      </c>
      <c r="S133" s="188"/>
      <c r="T133" s="190">
        <f>SUM(T134:T140)</f>
        <v>0</v>
      </c>
      <c r="AR133" s="191" t="s">
        <v>142</v>
      </c>
      <c r="AT133" s="192" t="s">
        <v>73</v>
      </c>
      <c r="AU133" s="192" t="s">
        <v>82</v>
      </c>
      <c r="AY133" s="191" t="s">
        <v>141</v>
      </c>
      <c r="BK133" s="193">
        <f>SUM(BK134:BK140)</f>
        <v>0</v>
      </c>
    </row>
    <row r="134" spans="1:65" s="2" customFormat="1" ht="37.799999999999997" customHeight="1">
      <c r="A134" s="35"/>
      <c r="B134" s="36"/>
      <c r="C134" s="196" t="s">
        <v>150</v>
      </c>
      <c r="D134" s="196" t="s">
        <v>144</v>
      </c>
      <c r="E134" s="197" t="s">
        <v>543</v>
      </c>
      <c r="F134" s="198" t="s">
        <v>544</v>
      </c>
      <c r="G134" s="199" t="s">
        <v>154</v>
      </c>
      <c r="H134" s="200">
        <v>308.82</v>
      </c>
      <c r="I134" s="201"/>
      <c r="J134" s="202">
        <f>ROUND(I134*H134,2)</f>
        <v>0</v>
      </c>
      <c r="K134" s="203"/>
      <c r="L134" s="40"/>
      <c r="M134" s="204" t="s">
        <v>1</v>
      </c>
      <c r="N134" s="205" t="s">
        <v>40</v>
      </c>
      <c r="O134" s="76"/>
      <c r="P134" s="206">
        <f>O134*H134</f>
        <v>0</v>
      </c>
      <c r="Q134" s="206">
        <v>7.43E-3</v>
      </c>
      <c r="R134" s="206">
        <f>Q134*H134</f>
        <v>2.2945326000000001</v>
      </c>
      <c r="S134" s="206">
        <v>0</v>
      </c>
      <c r="T134" s="20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8" t="s">
        <v>230</v>
      </c>
      <c r="AT134" s="208" t="s">
        <v>144</v>
      </c>
      <c r="AU134" s="208" t="s">
        <v>142</v>
      </c>
      <c r="AY134" s="18" t="s">
        <v>141</v>
      </c>
      <c r="BE134" s="209">
        <f>IF(N134="základná",J134,0)</f>
        <v>0</v>
      </c>
      <c r="BF134" s="209">
        <f>IF(N134="znížená",J134,0)</f>
        <v>0</v>
      </c>
      <c r="BG134" s="209">
        <f>IF(N134="zákl. prenesená",J134,0)</f>
        <v>0</v>
      </c>
      <c r="BH134" s="209">
        <f>IF(N134="zníž. prenesená",J134,0)</f>
        <v>0</v>
      </c>
      <c r="BI134" s="209">
        <f>IF(N134="nulová",J134,0)</f>
        <v>0</v>
      </c>
      <c r="BJ134" s="18" t="s">
        <v>142</v>
      </c>
      <c r="BK134" s="209">
        <f>ROUND(I134*H134,2)</f>
        <v>0</v>
      </c>
      <c r="BL134" s="18" t="s">
        <v>230</v>
      </c>
      <c r="BM134" s="208" t="s">
        <v>545</v>
      </c>
    </row>
    <row r="135" spans="1:65" s="14" customFormat="1" ht="20.399999999999999">
      <c r="B135" s="221"/>
      <c r="C135" s="222"/>
      <c r="D135" s="212" t="s">
        <v>156</v>
      </c>
      <c r="E135" s="223" t="s">
        <v>1</v>
      </c>
      <c r="F135" s="224" t="s">
        <v>546</v>
      </c>
      <c r="G135" s="222"/>
      <c r="H135" s="225">
        <v>308.82</v>
      </c>
      <c r="I135" s="226"/>
      <c r="J135" s="222"/>
      <c r="K135" s="222"/>
      <c r="L135" s="227"/>
      <c r="M135" s="228"/>
      <c r="N135" s="229"/>
      <c r="O135" s="229"/>
      <c r="P135" s="229"/>
      <c r="Q135" s="229"/>
      <c r="R135" s="229"/>
      <c r="S135" s="229"/>
      <c r="T135" s="230"/>
      <c r="AT135" s="231" t="s">
        <v>156</v>
      </c>
      <c r="AU135" s="231" t="s">
        <v>142</v>
      </c>
      <c r="AV135" s="14" t="s">
        <v>142</v>
      </c>
      <c r="AW135" s="14" t="s">
        <v>31</v>
      </c>
      <c r="AX135" s="14" t="s">
        <v>74</v>
      </c>
      <c r="AY135" s="231" t="s">
        <v>141</v>
      </c>
    </row>
    <row r="136" spans="1:65" s="15" customFormat="1">
      <c r="B136" s="232"/>
      <c r="C136" s="233"/>
      <c r="D136" s="212" t="s">
        <v>156</v>
      </c>
      <c r="E136" s="234" t="s">
        <v>1</v>
      </c>
      <c r="F136" s="235" t="s">
        <v>177</v>
      </c>
      <c r="G136" s="233"/>
      <c r="H136" s="236">
        <v>308.82</v>
      </c>
      <c r="I136" s="237"/>
      <c r="J136" s="233"/>
      <c r="K136" s="233"/>
      <c r="L136" s="238"/>
      <c r="M136" s="239"/>
      <c r="N136" s="240"/>
      <c r="O136" s="240"/>
      <c r="P136" s="240"/>
      <c r="Q136" s="240"/>
      <c r="R136" s="240"/>
      <c r="S136" s="240"/>
      <c r="T136" s="241"/>
      <c r="AT136" s="242" t="s">
        <v>156</v>
      </c>
      <c r="AU136" s="242" t="s">
        <v>142</v>
      </c>
      <c r="AV136" s="15" t="s">
        <v>148</v>
      </c>
      <c r="AW136" s="15" t="s">
        <v>31</v>
      </c>
      <c r="AX136" s="15" t="s">
        <v>82</v>
      </c>
      <c r="AY136" s="242" t="s">
        <v>141</v>
      </c>
    </row>
    <row r="137" spans="1:65" s="2" customFormat="1" ht="24.15" customHeight="1">
      <c r="A137" s="35"/>
      <c r="B137" s="36"/>
      <c r="C137" s="196" t="s">
        <v>202</v>
      </c>
      <c r="D137" s="196" t="s">
        <v>144</v>
      </c>
      <c r="E137" s="197" t="s">
        <v>547</v>
      </c>
      <c r="F137" s="198" t="s">
        <v>548</v>
      </c>
      <c r="G137" s="199" t="s">
        <v>255</v>
      </c>
      <c r="H137" s="200">
        <v>4.6319999999999997</v>
      </c>
      <c r="I137" s="201"/>
      <c r="J137" s="202">
        <f>ROUND(I137*H137,2)</f>
        <v>0</v>
      </c>
      <c r="K137" s="203"/>
      <c r="L137" s="40"/>
      <c r="M137" s="204" t="s">
        <v>1</v>
      </c>
      <c r="N137" s="205" t="s">
        <v>40</v>
      </c>
      <c r="O137" s="76"/>
      <c r="P137" s="206">
        <f>O137*H137</f>
        <v>0</v>
      </c>
      <c r="Q137" s="206">
        <v>2.9399999999999999E-3</v>
      </c>
      <c r="R137" s="206">
        <f>Q137*H137</f>
        <v>1.3618079999999999E-2</v>
      </c>
      <c r="S137" s="206">
        <v>0</v>
      </c>
      <c r="T137" s="20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8" t="s">
        <v>230</v>
      </c>
      <c r="AT137" s="208" t="s">
        <v>144</v>
      </c>
      <c r="AU137" s="208" t="s">
        <v>142</v>
      </c>
      <c r="AY137" s="18" t="s">
        <v>141</v>
      </c>
      <c r="BE137" s="209">
        <f>IF(N137="základná",J137,0)</f>
        <v>0</v>
      </c>
      <c r="BF137" s="209">
        <f>IF(N137="znížená",J137,0)</f>
        <v>0</v>
      </c>
      <c r="BG137" s="209">
        <f>IF(N137="zákl. prenesená",J137,0)</f>
        <v>0</v>
      </c>
      <c r="BH137" s="209">
        <f>IF(N137="zníž. prenesená",J137,0)</f>
        <v>0</v>
      </c>
      <c r="BI137" s="209">
        <f>IF(N137="nulová",J137,0)</f>
        <v>0</v>
      </c>
      <c r="BJ137" s="18" t="s">
        <v>142</v>
      </c>
      <c r="BK137" s="209">
        <f>ROUND(I137*H137,2)</f>
        <v>0</v>
      </c>
      <c r="BL137" s="18" t="s">
        <v>230</v>
      </c>
      <c r="BM137" s="208" t="s">
        <v>549</v>
      </c>
    </row>
    <row r="138" spans="1:65" s="14" customFormat="1" ht="20.399999999999999">
      <c r="B138" s="221"/>
      <c r="C138" s="222"/>
      <c r="D138" s="212" t="s">
        <v>156</v>
      </c>
      <c r="E138" s="223" t="s">
        <v>1</v>
      </c>
      <c r="F138" s="224" t="s">
        <v>550</v>
      </c>
      <c r="G138" s="222"/>
      <c r="H138" s="225">
        <v>4.6319999999999997</v>
      </c>
      <c r="I138" s="226"/>
      <c r="J138" s="222"/>
      <c r="K138" s="222"/>
      <c r="L138" s="227"/>
      <c r="M138" s="228"/>
      <c r="N138" s="229"/>
      <c r="O138" s="229"/>
      <c r="P138" s="229"/>
      <c r="Q138" s="229"/>
      <c r="R138" s="229"/>
      <c r="S138" s="229"/>
      <c r="T138" s="230"/>
      <c r="AT138" s="231" t="s">
        <v>156</v>
      </c>
      <c r="AU138" s="231" t="s">
        <v>142</v>
      </c>
      <c r="AV138" s="14" t="s">
        <v>142</v>
      </c>
      <c r="AW138" s="14" t="s">
        <v>31</v>
      </c>
      <c r="AX138" s="14" t="s">
        <v>74</v>
      </c>
      <c r="AY138" s="231" t="s">
        <v>141</v>
      </c>
    </row>
    <row r="139" spans="1:65" s="15" customFormat="1">
      <c r="B139" s="232"/>
      <c r="C139" s="233"/>
      <c r="D139" s="212" t="s">
        <v>156</v>
      </c>
      <c r="E139" s="234" t="s">
        <v>1</v>
      </c>
      <c r="F139" s="235" t="s">
        <v>177</v>
      </c>
      <c r="G139" s="233"/>
      <c r="H139" s="236">
        <v>4.6319999999999997</v>
      </c>
      <c r="I139" s="237"/>
      <c r="J139" s="233"/>
      <c r="K139" s="233"/>
      <c r="L139" s="238"/>
      <c r="M139" s="239"/>
      <c r="N139" s="240"/>
      <c r="O139" s="240"/>
      <c r="P139" s="240"/>
      <c r="Q139" s="240"/>
      <c r="R139" s="240"/>
      <c r="S139" s="240"/>
      <c r="T139" s="241"/>
      <c r="AT139" s="242" t="s">
        <v>156</v>
      </c>
      <c r="AU139" s="242" t="s">
        <v>142</v>
      </c>
      <c r="AV139" s="15" t="s">
        <v>148</v>
      </c>
      <c r="AW139" s="15" t="s">
        <v>31</v>
      </c>
      <c r="AX139" s="15" t="s">
        <v>82</v>
      </c>
      <c r="AY139" s="242" t="s">
        <v>141</v>
      </c>
    </row>
    <row r="140" spans="1:65" s="2" customFormat="1" ht="24.15" customHeight="1">
      <c r="A140" s="35"/>
      <c r="B140" s="36"/>
      <c r="C140" s="196" t="s">
        <v>207</v>
      </c>
      <c r="D140" s="196" t="s">
        <v>144</v>
      </c>
      <c r="E140" s="197" t="s">
        <v>342</v>
      </c>
      <c r="F140" s="198" t="s">
        <v>551</v>
      </c>
      <c r="G140" s="199" t="s">
        <v>221</v>
      </c>
      <c r="H140" s="200">
        <v>9.1999999999999993</v>
      </c>
      <c r="I140" s="201"/>
      <c r="J140" s="202">
        <f>ROUND(I140*H140,2)</f>
        <v>0</v>
      </c>
      <c r="K140" s="203"/>
      <c r="L140" s="40"/>
      <c r="M140" s="243" t="s">
        <v>1</v>
      </c>
      <c r="N140" s="244" t="s">
        <v>40</v>
      </c>
      <c r="O140" s="245"/>
      <c r="P140" s="246">
        <f>O140*H140</f>
        <v>0</v>
      </c>
      <c r="Q140" s="246">
        <v>0</v>
      </c>
      <c r="R140" s="246">
        <f>Q140*H140</f>
        <v>0</v>
      </c>
      <c r="S140" s="246">
        <v>0</v>
      </c>
      <c r="T140" s="24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8" t="s">
        <v>230</v>
      </c>
      <c r="AT140" s="208" t="s">
        <v>144</v>
      </c>
      <c r="AU140" s="208" t="s">
        <v>142</v>
      </c>
      <c r="AY140" s="18" t="s">
        <v>141</v>
      </c>
      <c r="BE140" s="209">
        <f>IF(N140="základná",J140,0)</f>
        <v>0</v>
      </c>
      <c r="BF140" s="209">
        <f>IF(N140="znížená",J140,0)</f>
        <v>0</v>
      </c>
      <c r="BG140" s="209">
        <f>IF(N140="zákl. prenesená",J140,0)</f>
        <v>0</v>
      </c>
      <c r="BH140" s="209">
        <f>IF(N140="zníž. prenesená",J140,0)</f>
        <v>0</v>
      </c>
      <c r="BI140" s="209">
        <f>IF(N140="nulová",J140,0)</f>
        <v>0</v>
      </c>
      <c r="BJ140" s="18" t="s">
        <v>142</v>
      </c>
      <c r="BK140" s="209">
        <f>ROUND(I140*H140,2)</f>
        <v>0</v>
      </c>
      <c r="BL140" s="18" t="s">
        <v>230</v>
      </c>
      <c r="BM140" s="208" t="s">
        <v>552</v>
      </c>
    </row>
    <row r="141" spans="1:65" s="2" customFormat="1" ht="6.9" customHeight="1">
      <c r="A141" s="35"/>
      <c r="B141" s="59"/>
      <c r="C141" s="60"/>
      <c r="D141" s="60"/>
      <c r="E141" s="60"/>
      <c r="F141" s="60"/>
      <c r="G141" s="60"/>
      <c r="H141" s="60"/>
      <c r="I141" s="60"/>
      <c r="J141" s="60"/>
      <c r="K141" s="60"/>
      <c r="L141" s="40"/>
      <c r="M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</row>
  </sheetData>
  <sheetProtection algorithmName="SHA-512" hashValue="8RBzGwhQye8T1pk6/f0fqUXNmibO0BqjkZYZQ/iElY/Ad7PosPFW5z9ChTH5DaYYPBdr6rR3ELziOaU5myYlnw==" saltValue="v6wcHZlsOCBRGsBadT14lh6+QgWHDw0juuvqr0XgqT179Yjs5osknNk3FhEWLsYg7CPaeDw3CqyQxLQfcuOp/g==" spinCount="100000" sheet="1" objects="1" scenarios="1" formatColumns="0" formatRows="0" autoFilter="0"/>
  <autoFilter ref="C118:K140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35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8" t="s">
        <v>101</v>
      </c>
    </row>
    <row r="3" spans="1:46" s="1" customFormat="1" ht="6.9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2" t="str">
        <f>'Rekapitulácia stavby'!K6</f>
        <v>Obnova areálu a kaštieľa Dolná Krupá</v>
      </c>
      <c r="F7" s="323"/>
      <c r="G7" s="323"/>
      <c r="H7" s="323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4" t="s">
        <v>553</v>
      </c>
      <c r="F9" s="325"/>
      <c r="G9" s="325"/>
      <c r="H9" s="325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8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6" t="str">
        <f>'Rekapitulácia stavby'!E14</f>
        <v>Vyplň údaj</v>
      </c>
      <c r="F18" s="327"/>
      <c r="G18" s="327"/>
      <c r="H18" s="327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28" t="s">
        <v>1</v>
      </c>
      <c r="F27" s="328"/>
      <c r="G27" s="328"/>
      <c r="H27" s="328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ROUND(J123,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7" t="s">
        <v>38</v>
      </c>
      <c r="E33" s="128" t="s">
        <v>39</v>
      </c>
      <c r="F33" s="129">
        <f>ROUND((SUM(BE123:BE334)),  2)</f>
        <v>0</v>
      </c>
      <c r="G33" s="130"/>
      <c r="H33" s="130"/>
      <c r="I33" s="131">
        <v>0.2</v>
      </c>
      <c r="J33" s="129">
        <f>ROUND(((SUM(BE123:BE334))*I33),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28" t="s">
        <v>40</v>
      </c>
      <c r="F34" s="129">
        <f>ROUND((SUM(BF123:BF334)),  2)</f>
        <v>0</v>
      </c>
      <c r="G34" s="130"/>
      <c r="H34" s="130"/>
      <c r="I34" s="131">
        <v>0.2</v>
      </c>
      <c r="J34" s="129">
        <f>ROUND(((SUM(BF123:BF334))*I34),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7" t="s">
        <v>41</v>
      </c>
      <c r="F35" s="132">
        <f>ROUND((SUM(BG123:BG334)),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7" t="s">
        <v>42</v>
      </c>
      <c r="F36" s="132">
        <f>ROUND((SUM(BH123:BH334)),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8" t="s">
        <v>43</v>
      </c>
      <c r="F37" s="129">
        <f>ROUND((SUM(BI123:BI334)),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0" t="str">
        <f>E7</f>
        <v>Obnova areálu a kaštieľa Dolná Krupá</v>
      </c>
      <c r="F85" s="321"/>
      <c r="G85" s="321"/>
      <c r="H85" s="321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3" t="str">
        <f>E9</f>
        <v>20230103 - Kaštieľ-Poschodie</v>
      </c>
      <c r="F87" s="319"/>
      <c r="G87" s="319"/>
      <c r="H87" s="319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15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8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J123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" customHeight="1">
      <c r="B97" s="156"/>
      <c r="C97" s="157"/>
      <c r="D97" s="158" t="s">
        <v>119</v>
      </c>
      <c r="E97" s="159"/>
      <c r="F97" s="159"/>
      <c r="G97" s="159"/>
      <c r="H97" s="159"/>
      <c r="I97" s="159"/>
      <c r="J97" s="160">
        <f>J124</f>
        <v>0</v>
      </c>
      <c r="K97" s="157"/>
      <c r="L97" s="161"/>
    </row>
    <row r="98" spans="1:31" s="10" customFormat="1" ht="19.95" customHeight="1">
      <c r="B98" s="162"/>
      <c r="C98" s="163"/>
      <c r="D98" s="164" t="s">
        <v>121</v>
      </c>
      <c r="E98" s="165"/>
      <c r="F98" s="165"/>
      <c r="G98" s="165"/>
      <c r="H98" s="165"/>
      <c r="I98" s="165"/>
      <c r="J98" s="166">
        <f>J125</f>
        <v>0</v>
      </c>
      <c r="K98" s="163"/>
      <c r="L98" s="167"/>
    </row>
    <row r="99" spans="1:31" s="10" customFormat="1" ht="19.95" customHeight="1">
      <c r="B99" s="162"/>
      <c r="C99" s="163"/>
      <c r="D99" s="164" t="s">
        <v>122</v>
      </c>
      <c r="E99" s="165"/>
      <c r="F99" s="165"/>
      <c r="G99" s="165"/>
      <c r="H99" s="165"/>
      <c r="I99" s="165"/>
      <c r="J99" s="166">
        <f>J135</f>
        <v>0</v>
      </c>
      <c r="K99" s="163"/>
      <c r="L99" s="167"/>
    </row>
    <row r="100" spans="1:31" s="10" customFormat="1" ht="19.95" customHeight="1">
      <c r="B100" s="162"/>
      <c r="C100" s="163"/>
      <c r="D100" s="164" t="s">
        <v>123</v>
      </c>
      <c r="E100" s="165"/>
      <c r="F100" s="165"/>
      <c r="G100" s="165"/>
      <c r="H100" s="165"/>
      <c r="I100" s="165"/>
      <c r="J100" s="166">
        <f>J323</f>
        <v>0</v>
      </c>
      <c r="K100" s="163"/>
      <c r="L100" s="167"/>
    </row>
    <row r="101" spans="1:31" s="9" customFormat="1" ht="24.9" customHeight="1">
      <c r="B101" s="156"/>
      <c r="C101" s="157"/>
      <c r="D101" s="158" t="s">
        <v>124</v>
      </c>
      <c r="E101" s="159"/>
      <c r="F101" s="159"/>
      <c r="G101" s="159"/>
      <c r="H101" s="159"/>
      <c r="I101" s="159"/>
      <c r="J101" s="160">
        <f>J325</f>
        <v>0</v>
      </c>
      <c r="K101" s="157"/>
      <c r="L101" s="161"/>
    </row>
    <row r="102" spans="1:31" s="10" customFormat="1" ht="19.95" customHeight="1">
      <c r="B102" s="162"/>
      <c r="C102" s="163"/>
      <c r="D102" s="164" t="s">
        <v>554</v>
      </c>
      <c r="E102" s="165"/>
      <c r="F102" s="165"/>
      <c r="G102" s="165"/>
      <c r="H102" s="165"/>
      <c r="I102" s="165"/>
      <c r="J102" s="166">
        <f>J326</f>
        <v>0</v>
      </c>
      <c r="K102" s="163"/>
      <c r="L102" s="167"/>
    </row>
    <row r="103" spans="1:31" s="10" customFormat="1" ht="19.95" customHeight="1">
      <c r="B103" s="162"/>
      <c r="C103" s="163"/>
      <c r="D103" s="164" t="s">
        <v>384</v>
      </c>
      <c r="E103" s="165"/>
      <c r="F103" s="165"/>
      <c r="G103" s="165"/>
      <c r="H103" s="165"/>
      <c r="I103" s="165"/>
      <c r="J103" s="166">
        <f>J330</f>
        <v>0</v>
      </c>
      <c r="K103" s="163"/>
      <c r="L103" s="167"/>
    </row>
    <row r="104" spans="1:31" s="2" customFormat="1" ht="21.75" customHeight="1">
      <c r="A104" s="35"/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5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31" s="2" customFormat="1" ht="6.9" customHeight="1">
      <c r="A105" s="35"/>
      <c r="B105" s="59"/>
      <c r="C105" s="60"/>
      <c r="D105" s="60"/>
      <c r="E105" s="60"/>
      <c r="F105" s="60"/>
      <c r="G105" s="60"/>
      <c r="H105" s="60"/>
      <c r="I105" s="60"/>
      <c r="J105" s="60"/>
      <c r="K105" s="60"/>
      <c r="L105" s="5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9" spans="1:31" s="2" customFormat="1" ht="6.9" customHeight="1">
      <c r="A109" s="35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5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24.9" customHeight="1">
      <c r="A110" s="35"/>
      <c r="B110" s="36"/>
      <c r="C110" s="24" t="s">
        <v>127</v>
      </c>
      <c r="D110" s="37"/>
      <c r="E110" s="37"/>
      <c r="F110" s="37"/>
      <c r="G110" s="37"/>
      <c r="H110" s="37"/>
      <c r="I110" s="37"/>
      <c r="J110" s="37"/>
      <c r="K110" s="37"/>
      <c r="L110" s="5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6.9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2" customHeight="1">
      <c r="A112" s="35"/>
      <c r="B112" s="36"/>
      <c r="C112" s="30" t="s">
        <v>15</v>
      </c>
      <c r="D112" s="37"/>
      <c r="E112" s="37"/>
      <c r="F112" s="37"/>
      <c r="G112" s="37"/>
      <c r="H112" s="37"/>
      <c r="I112" s="37"/>
      <c r="J112" s="37"/>
      <c r="K112" s="37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6.5" customHeight="1">
      <c r="A113" s="35"/>
      <c r="B113" s="36"/>
      <c r="C113" s="37"/>
      <c r="D113" s="37"/>
      <c r="E113" s="320" t="str">
        <f>E7</f>
        <v>Obnova areálu a kaštieľa Dolná Krupá</v>
      </c>
      <c r="F113" s="321"/>
      <c r="G113" s="321"/>
      <c r="H113" s="321"/>
      <c r="I113" s="37"/>
      <c r="J113" s="37"/>
      <c r="K113" s="37"/>
      <c r="L113" s="5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2" customHeight="1">
      <c r="A114" s="35"/>
      <c r="B114" s="36"/>
      <c r="C114" s="30" t="s">
        <v>112</v>
      </c>
      <c r="D114" s="37"/>
      <c r="E114" s="37"/>
      <c r="F114" s="37"/>
      <c r="G114" s="37"/>
      <c r="H114" s="37"/>
      <c r="I114" s="37"/>
      <c r="J114" s="37"/>
      <c r="K114" s="37"/>
      <c r="L114" s="5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6.5" customHeight="1">
      <c r="A115" s="35"/>
      <c r="B115" s="36"/>
      <c r="C115" s="37"/>
      <c r="D115" s="37"/>
      <c r="E115" s="303" t="str">
        <f>E9</f>
        <v>20230103 - Kaštieľ-Poschodie</v>
      </c>
      <c r="F115" s="319"/>
      <c r="G115" s="319"/>
      <c r="H115" s="319"/>
      <c r="I115" s="37"/>
      <c r="J115" s="37"/>
      <c r="K115" s="37"/>
      <c r="L115" s="5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6.9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12" customHeight="1">
      <c r="A117" s="35"/>
      <c r="B117" s="36"/>
      <c r="C117" s="30" t="s">
        <v>19</v>
      </c>
      <c r="D117" s="37"/>
      <c r="E117" s="37"/>
      <c r="F117" s="28" t="str">
        <f>F12</f>
        <v>Kaštieľ Dolná Krupá</v>
      </c>
      <c r="G117" s="37"/>
      <c r="H117" s="37"/>
      <c r="I117" s="30" t="s">
        <v>21</v>
      </c>
      <c r="J117" s="71" t="str">
        <f>IF(J12="","",J12)</f>
        <v>30. 1. 2023</v>
      </c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6.9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15" customHeight="1">
      <c r="A119" s="35"/>
      <c r="B119" s="36"/>
      <c r="C119" s="30" t="s">
        <v>23</v>
      </c>
      <c r="D119" s="37"/>
      <c r="E119" s="37"/>
      <c r="F119" s="28" t="str">
        <f>E15</f>
        <v>SNM, Vajanského nábrežie 2, 810 06 Bratislava</v>
      </c>
      <c r="G119" s="37"/>
      <c r="H119" s="37"/>
      <c r="I119" s="30" t="s">
        <v>29</v>
      </c>
      <c r="J119" s="33" t="str">
        <f>E21</f>
        <v>Ing.Vladimír Kobliška</v>
      </c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5.15" customHeight="1">
      <c r="A120" s="35"/>
      <c r="B120" s="36"/>
      <c r="C120" s="30" t="s">
        <v>27</v>
      </c>
      <c r="D120" s="37"/>
      <c r="E120" s="37"/>
      <c r="F120" s="28" t="str">
        <f>IF(E18="","",E18)</f>
        <v>Vyplň údaj</v>
      </c>
      <c r="G120" s="37"/>
      <c r="H120" s="37"/>
      <c r="I120" s="30" t="s">
        <v>32</v>
      </c>
      <c r="J120" s="33" t="str">
        <f>E24</f>
        <v>Ing.Vladimír Kobliška</v>
      </c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0.35" customHeight="1">
      <c r="A121" s="35"/>
      <c r="B121" s="36"/>
      <c r="C121" s="37"/>
      <c r="D121" s="37"/>
      <c r="E121" s="37"/>
      <c r="F121" s="37"/>
      <c r="G121" s="37"/>
      <c r="H121" s="37"/>
      <c r="I121" s="37"/>
      <c r="J121" s="37"/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11" customFormat="1" ht="29.25" customHeight="1">
      <c r="A122" s="168"/>
      <c r="B122" s="169"/>
      <c r="C122" s="170" t="s">
        <v>128</v>
      </c>
      <c r="D122" s="171" t="s">
        <v>59</v>
      </c>
      <c r="E122" s="171" t="s">
        <v>55</v>
      </c>
      <c r="F122" s="171" t="s">
        <v>56</v>
      </c>
      <c r="G122" s="171" t="s">
        <v>129</v>
      </c>
      <c r="H122" s="171" t="s">
        <v>130</v>
      </c>
      <c r="I122" s="171" t="s">
        <v>131</v>
      </c>
      <c r="J122" s="172" t="s">
        <v>116</v>
      </c>
      <c r="K122" s="173" t="s">
        <v>132</v>
      </c>
      <c r="L122" s="174"/>
      <c r="M122" s="80" t="s">
        <v>1</v>
      </c>
      <c r="N122" s="81" t="s">
        <v>38</v>
      </c>
      <c r="O122" s="81" t="s">
        <v>133</v>
      </c>
      <c r="P122" s="81" t="s">
        <v>134</v>
      </c>
      <c r="Q122" s="81" t="s">
        <v>135</v>
      </c>
      <c r="R122" s="81" t="s">
        <v>136</v>
      </c>
      <c r="S122" s="81" t="s">
        <v>137</v>
      </c>
      <c r="T122" s="82" t="s">
        <v>138</v>
      </c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8"/>
      <c r="AE122" s="168"/>
    </row>
    <row r="123" spans="1:65" s="2" customFormat="1" ht="22.8" customHeight="1">
      <c r="A123" s="35"/>
      <c r="B123" s="36"/>
      <c r="C123" s="87" t="s">
        <v>117</v>
      </c>
      <c r="D123" s="37"/>
      <c r="E123" s="37"/>
      <c r="F123" s="37"/>
      <c r="G123" s="37"/>
      <c r="H123" s="37"/>
      <c r="I123" s="37"/>
      <c r="J123" s="175">
        <f>BK123</f>
        <v>0</v>
      </c>
      <c r="K123" s="37"/>
      <c r="L123" s="40"/>
      <c r="M123" s="83"/>
      <c r="N123" s="176"/>
      <c r="O123" s="84"/>
      <c r="P123" s="177">
        <f>P124+P325</f>
        <v>0</v>
      </c>
      <c r="Q123" s="84"/>
      <c r="R123" s="177">
        <f>R124+R325</f>
        <v>0.18313550000000001</v>
      </c>
      <c r="S123" s="84"/>
      <c r="T123" s="178">
        <f>T124+T325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8" t="s">
        <v>73</v>
      </c>
      <c r="AU123" s="18" t="s">
        <v>118</v>
      </c>
      <c r="BK123" s="179">
        <f>BK124+BK325</f>
        <v>0</v>
      </c>
    </row>
    <row r="124" spans="1:65" s="12" customFormat="1" ht="25.95" customHeight="1">
      <c r="B124" s="180"/>
      <c r="C124" s="181"/>
      <c r="D124" s="182" t="s">
        <v>73</v>
      </c>
      <c r="E124" s="183" t="s">
        <v>139</v>
      </c>
      <c r="F124" s="183" t="s">
        <v>140</v>
      </c>
      <c r="G124" s="181"/>
      <c r="H124" s="181"/>
      <c r="I124" s="184"/>
      <c r="J124" s="185">
        <f>BK124</f>
        <v>0</v>
      </c>
      <c r="K124" s="181"/>
      <c r="L124" s="186"/>
      <c r="M124" s="187"/>
      <c r="N124" s="188"/>
      <c r="O124" s="188"/>
      <c r="P124" s="189">
        <f>P125+P135+P323</f>
        <v>0</v>
      </c>
      <c r="Q124" s="188"/>
      <c r="R124" s="189">
        <f>R125+R135+R323</f>
        <v>0.18289550000000002</v>
      </c>
      <c r="S124" s="188"/>
      <c r="T124" s="190">
        <f>T125+T135+T323</f>
        <v>0</v>
      </c>
      <c r="AR124" s="191" t="s">
        <v>82</v>
      </c>
      <c r="AT124" s="192" t="s">
        <v>73</v>
      </c>
      <c r="AU124" s="192" t="s">
        <v>74</v>
      </c>
      <c r="AY124" s="191" t="s">
        <v>141</v>
      </c>
      <c r="BK124" s="193">
        <f>BK125+BK135+BK323</f>
        <v>0</v>
      </c>
    </row>
    <row r="125" spans="1:65" s="12" customFormat="1" ht="22.8" customHeight="1">
      <c r="B125" s="180"/>
      <c r="C125" s="181"/>
      <c r="D125" s="182" t="s">
        <v>73</v>
      </c>
      <c r="E125" s="194" t="s">
        <v>150</v>
      </c>
      <c r="F125" s="194" t="s">
        <v>151</v>
      </c>
      <c r="G125" s="181"/>
      <c r="H125" s="181"/>
      <c r="I125" s="184"/>
      <c r="J125" s="195">
        <f>BK125</f>
        <v>0</v>
      </c>
      <c r="K125" s="181"/>
      <c r="L125" s="186"/>
      <c r="M125" s="187"/>
      <c r="N125" s="188"/>
      <c r="O125" s="188"/>
      <c r="P125" s="189">
        <f>SUM(P126:P134)</f>
        <v>0</v>
      </c>
      <c r="Q125" s="188"/>
      <c r="R125" s="189">
        <f>SUM(R126:R134)</f>
        <v>0.14328000000000002</v>
      </c>
      <c r="S125" s="188"/>
      <c r="T125" s="190">
        <f>SUM(T126:T134)</f>
        <v>0</v>
      </c>
      <c r="AR125" s="191" t="s">
        <v>82</v>
      </c>
      <c r="AT125" s="192" t="s">
        <v>73</v>
      </c>
      <c r="AU125" s="192" t="s">
        <v>82</v>
      </c>
      <c r="AY125" s="191" t="s">
        <v>141</v>
      </c>
      <c r="BK125" s="193">
        <f>SUM(BK126:BK134)</f>
        <v>0</v>
      </c>
    </row>
    <row r="126" spans="1:65" s="2" customFormat="1" ht="21.75" customHeight="1">
      <c r="A126" s="35"/>
      <c r="B126" s="36"/>
      <c r="C126" s="196" t="s">
        <v>82</v>
      </c>
      <c r="D126" s="196" t="s">
        <v>144</v>
      </c>
      <c r="E126" s="197" t="s">
        <v>555</v>
      </c>
      <c r="F126" s="198" t="s">
        <v>556</v>
      </c>
      <c r="G126" s="199" t="s">
        <v>147</v>
      </c>
      <c r="H126" s="200">
        <v>3.6</v>
      </c>
      <c r="I126" s="201"/>
      <c r="J126" s="202">
        <f>ROUND(I126*H126,2)</f>
        <v>0</v>
      </c>
      <c r="K126" s="203"/>
      <c r="L126" s="40"/>
      <c r="M126" s="204" t="s">
        <v>1</v>
      </c>
      <c r="N126" s="205" t="s">
        <v>40</v>
      </c>
      <c r="O126" s="76"/>
      <c r="P126" s="206">
        <f>O126*H126</f>
        <v>0</v>
      </c>
      <c r="Q126" s="206">
        <v>0</v>
      </c>
      <c r="R126" s="206">
        <f>Q126*H126</f>
        <v>0</v>
      </c>
      <c r="S126" s="206">
        <v>0</v>
      </c>
      <c r="T126" s="20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08" t="s">
        <v>148</v>
      </c>
      <c r="AT126" s="208" t="s">
        <v>144</v>
      </c>
      <c r="AU126" s="208" t="s">
        <v>142</v>
      </c>
      <c r="AY126" s="18" t="s">
        <v>141</v>
      </c>
      <c r="BE126" s="209">
        <f>IF(N126="základná",J126,0)</f>
        <v>0</v>
      </c>
      <c r="BF126" s="209">
        <f>IF(N126="znížená",J126,0)</f>
        <v>0</v>
      </c>
      <c r="BG126" s="209">
        <f>IF(N126="zákl. prenesená",J126,0)</f>
        <v>0</v>
      </c>
      <c r="BH126" s="209">
        <f>IF(N126="zníž. prenesená",J126,0)</f>
        <v>0</v>
      </c>
      <c r="BI126" s="209">
        <f>IF(N126="nulová",J126,0)</f>
        <v>0</v>
      </c>
      <c r="BJ126" s="18" t="s">
        <v>142</v>
      </c>
      <c r="BK126" s="209">
        <f>ROUND(I126*H126,2)</f>
        <v>0</v>
      </c>
      <c r="BL126" s="18" t="s">
        <v>148</v>
      </c>
      <c r="BM126" s="208" t="s">
        <v>557</v>
      </c>
    </row>
    <row r="127" spans="1:65" s="13" customFormat="1">
      <c r="B127" s="210"/>
      <c r="C127" s="211"/>
      <c r="D127" s="212" t="s">
        <v>156</v>
      </c>
      <c r="E127" s="213" t="s">
        <v>1</v>
      </c>
      <c r="F127" s="214" t="s">
        <v>558</v>
      </c>
      <c r="G127" s="211"/>
      <c r="H127" s="213" t="s">
        <v>1</v>
      </c>
      <c r="I127" s="215"/>
      <c r="J127" s="211"/>
      <c r="K127" s="211"/>
      <c r="L127" s="216"/>
      <c r="M127" s="217"/>
      <c r="N127" s="218"/>
      <c r="O127" s="218"/>
      <c r="P127" s="218"/>
      <c r="Q127" s="218"/>
      <c r="R127" s="218"/>
      <c r="S127" s="218"/>
      <c r="T127" s="219"/>
      <c r="AT127" s="220" t="s">
        <v>156</v>
      </c>
      <c r="AU127" s="220" t="s">
        <v>142</v>
      </c>
      <c r="AV127" s="13" t="s">
        <v>82</v>
      </c>
      <c r="AW127" s="13" t="s">
        <v>31</v>
      </c>
      <c r="AX127" s="13" t="s">
        <v>74</v>
      </c>
      <c r="AY127" s="220" t="s">
        <v>141</v>
      </c>
    </row>
    <row r="128" spans="1:65" s="13" customFormat="1" ht="20.399999999999999">
      <c r="B128" s="210"/>
      <c r="C128" s="211"/>
      <c r="D128" s="212" t="s">
        <v>156</v>
      </c>
      <c r="E128" s="213" t="s">
        <v>1</v>
      </c>
      <c r="F128" s="214" t="s">
        <v>559</v>
      </c>
      <c r="G128" s="211"/>
      <c r="H128" s="213" t="s">
        <v>1</v>
      </c>
      <c r="I128" s="215"/>
      <c r="J128" s="211"/>
      <c r="K128" s="211"/>
      <c r="L128" s="216"/>
      <c r="M128" s="217"/>
      <c r="N128" s="218"/>
      <c r="O128" s="218"/>
      <c r="P128" s="218"/>
      <c r="Q128" s="218"/>
      <c r="R128" s="218"/>
      <c r="S128" s="218"/>
      <c r="T128" s="219"/>
      <c r="AT128" s="220" t="s">
        <v>156</v>
      </c>
      <c r="AU128" s="220" t="s">
        <v>142</v>
      </c>
      <c r="AV128" s="13" t="s">
        <v>82</v>
      </c>
      <c r="AW128" s="13" t="s">
        <v>31</v>
      </c>
      <c r="AX128" s="13" t="s">
        <v>74</v>
      </c>
      <c r="AY128" s="220" t="s">
        <v>141</v>
      </c>
    </row>
    <row r="129" spans="1:65" s="14" customFormat="1">
      <c r="B129" s="221"/>
      <c r="C129" s="222"/>
      <c r="D129" s="212" t="s">
        <v>156</v>
      </c>
      <c r="E129" s="223" t="s">
        <v>1</v>
      </c>
      <c r="F129" s="224" t="s">
        <v>560</v>
      </c>
      <c r="G129" s="222"/>
      <c r="H129" s="225">
        <v>3.6</v>
      </c>
      <c r="I129" s="226"/>
      <c r="J129" s="222"/>
      <c r="K129" s="222"/>
      <c r="L129" s="227"/>
      <c r="M129" s="228"/>
      <c r="N129" s="229"/>
      <c r="O129" s="229"/>
      <c r="P129" s="229"/>
      <c r="Q129" s="229"/>
      <c r="R129" s="229"/>
      <c r="S129" s="229"/>
      <c r="T129" s="230"/>
      <c r="AT129" s="231" t="s">
        <v>156</v>
      </c>
      <c r="AU129" s="231" t="s">
        <v>142</v>
      </c>
      <c r="AV129" s="14" t="s">
        <v>142</v>
      </c>
      <c r="AW129" s="14" t="s">
        <v>31</v>
      </c>
      <c r="AX129" s="14" t="s">
        <v>82</v>
      </c>
      <c r="AY129" s="231" t="s">
        <v>141</v>
      </c>
    </row>
    <row r="130" spans="1:65" s="2" customFormat="1" ht="24.15" customHeight="1">
      <c r="A130" s="35"/>
      <c r="B130" s="36"/>
      <c r="C130" s="196" t="s">
        <v>142</v>
      </c>
      <c r="D130" s="196" t="s">
        <v>144</v>
      </c>
      <c r="E130" s="197" t="s">
        <v>561</v>
      </c>
      <c r="F130" s="198" t="s">
        <v>562</v>
      </c>
      <c r="G130" s="199" t="s">
        <v>154</v>
      </c>
      <c r="H130" s="200">
        <v>3.6</v>
      </c>
      <c r="I130" s="201"/>
      <c r="J130" s="202">
        <f>ROUND(I130*H130,2)</f>
        <v>0</v>
      </c>
      <c r="K130" s="203"/>
      <c r="L130" s="40"/>
      <c r="M130" s="204" t="s">
        <v>1</v>
      </c>
      <c r="N130" s="205" t="s">
        <v>40</v>
      </c>
      <c r="O130" s="76"/>
      <c r="P130" s="206">
        <f>O130*H130</f>
        <v>0</v>
      </c>
      <c r="Q130" s="206">
        <v>3.9800000000000002E-2</v>
      </c>
      <c r="R130" s="206">
        <f>Q130*H130</f>
        <v>0.14328000000000002</v>
      </c>
      <c r="S130" s="206">
        <v>0</v>
      </c>
      <c r="T130" s="20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8" t="s">
        <v>148</v>
      </c>
      <c r="AT130" s="208" t="s">
        <v>144</v>
      </c>
      <c r="AU130" s="208" t="s">
        <v>142</v>
      </c>
      <c r="AY130" s="18" t="s">
        <v>141</v>
      </c>
      <c r="BE130" s="209">
        <f>IF(N130="základná",J130,0)</f>
        <v>0</v>
      </c>
      <c r="BF130" s="209">
        <f>IF(N130="znížená",J130,0)</f>
        <v>0</v>
      </c>
      <c r="BG130" s="209">
        <f>IF(N130="zákl. prenesená",J130,0)</f>
        <v>0</v>
      </c>
      <c r="BH130" s="209">
        <f>IF(N130="zníž. prenesená",J130,0)</f>
        <v>0</v>
      </c>
      <c r="BI130" s="209">
        <f>IF(N130="nulová",J130,0)</f>
        <v>0</v>
      </c>
      <c r="BJ130" s="18" t="s">
        <v>142</v>
      </c>
      <c r="BK130" s="209">
        <f>ROUND(I130*H130,2)</f>
        <v>0</v>
      </c>
      <c r="BL130" s="18" t="s">
        <v>148</v>
      </c>
      <c r="BM130" s="208" t="s">
        <v>563</v>
      </c>
    </row>
    <row r="131" spans="1:65" s="13" customFormat="1">
      <c r="B131" s="210"/>
      <c r="C131" s="211"/>
      <c r="D131" s="212" t="s">
        <v>156</v>
      </c>
      <c r="E131" s="213" t="s">
        <v>1</v>
      </c>
      <c r="F131" s="214" t="s">
        <v>558</v>
      </c>
      <c r="G131" s="211"/>
      <c r="H131" s="213" t="s">
        <v>1</v>
      </c>
      <c r="I131" s="215"/>
      <c r="J131" s="211"/>
      <c r="K131" s="211"/>
      <c r="L131" s="216"/>
      <c r="M131" s="217"/>
      <c r="N131" s="218"/>
      <c r="O131" s="218"/>
      <c r="P131" s="218"/>
      <c r="Q131" s="218"/>
      <c r="R131" s="218"/>
      <c r="S131" s="218"/>
      <c r="T131" s="219"/>
      <c r="AT131" s="220" t="s">
        <v>156</v>
      </c>
      <c r="AU131" s="220" t="s">
        <v>142</v>
      </c>
      <c r="AV131" s="13" t="s">
        <v>82</v>
      </c>
      <c r="AW131" s="13" t="s">
        <v>31</v>
      </c>
      <c r="AX131" s="13" t="s">
        <v>74</v>
      </c>
      <c r="AY131" s="220" t="s">
        <v>141</v>
      </c>
    </row>
    <row r="132" spans="1:65" s="13" customFormat="1" ht="20.399999999999999">
      <c r="B132" s="210"/>
      <c r="C132" s="211"/>
      <c r="D132" s="212" t="s">
        <v>156</v>
      </c>
      <c r="E132" s="213" t="s">
        <v>1</v>
      </c>
      <c r="F132" s="214" t="s">
        <v>559</v>
      </c>
      <c r="G132" s="211"/>
      <c r="H132" s="213" t="s">
        <v>1</v>
      </c>
      <c r="I132" s="215"/>
      <c r="J132" s="211"/>
      <c r="K132" s="211"/>
      <c r="L132" s="216"/>
      <c r="M132" s="217"/>
      <c r="N132" s="218"/>
      <c r="O132" s="218"/>
      <c r="P132" s="218"/>
      <c r="Q132" s="218"/>
      <c r="R132" s="218"/>
      <c r="S132" s="218"/>
      <c r="T132" s="219"/>
      <c r="AT132" s="220" t="s">
        <v>156</v>
      </c>
      <c r="AU132" s="220" t="s">
        <v>142</v>
      </c>
      <c r="AV132" s="13" t="s">
        <v>82</v>
      </c>
      <c r="AW132" s="13" t="s">
        <v>31</v>
      </c>
      <c r="AX132" s="13" t="s">
        <v>74</v>
      </c>
      <c r="AY132" s="220" t="s">
        <v>141</v>
      </c>
    </row>
    <row r="133" spans="1:65" s="14" customFormat="1">
      <c r="B133" s="221"/>
      <c r="C133" s="222"/>
      <c r="D133" s="212" t="s">
        <v>156</v>
      </c>
      <c r="E133" s="223" t="s">
        <v>1</v>
      </c>
      <c r="F133" s="224" t="s">
        <v>560</v>
      </c>
      <c r="G133" s="222"/>
      <c r="H133" s="225">
        <v>3.6</v>
      </c>
      <c r="I133" s="226"/>
      <c r="J133" s="222"/>
      <c r="K133" s="222"/>
      <c r="L133" s="227"/>
      <c r="M133" s="228"/>
      <c r="N133" s="229"/>
      <c r="O133" s="229"/>
      <c r="P133" s="229"/>
      <c r="Q133" s="229"/>
      <c r="R133" s="229"/>
      <c r="S133" s="229"/>
      <c r="T133" s="230"/>
      <c r="AT133" s="231" t="s">
        <v>156</v>
      </c>
      <c r="AU133" s="231" t="s">
        <v>142</v>
      </c>
      <c r="AV133" s="14" t="s">
        <v>142</v>
      </c>
      <c r="AW133" s="14" t="s">
        <v>31</v>
      </c>
      <c r="AX133" s="14" t="s">
        <v>74</v>
      </c>
      <c r="AY133" s="231" t="s">
        <v>141</v>
      </c>
    </row>
    <row r="134" spans="1:65" s="15" customFormat="1">
      <c r="B134" s="232"/>
      <c r="C134" s="233"/>
      <c r="D134" s="212" t="s">
        <v>156</v>
      </c>
      <c r="E134" s="234" t="s">
        <v>1</v>
      </c>
      <c r="F134" s="235" t="s">
        <v>177</v>
      </c>
      <c r="G134" s="233"/>
      <c r="H134" s="236">
        <v>3.6</v>
      </c>
      <c r="I134" s="237"/>
      <c r="J134" s="233"/>
      <c r="K134" s="233"/>
      <c r="L134" s="238"/>
      <c r="M134" s="239"/>
      <c r="N134" s="240"/>
      <c r="O134" s="240"/>
      <c r="P134" s="240"/>
      <c r="Q134" s="240"/>
      <c r="R134" s="240"/>
      <c r="S134" s="240"/>
      <c r="T134" s="241"/>
      <c r="AT134" s="242" t="s">
        <v>156</v>
      </c>
      <c r="AU134" s="242" t="s">
        <v>142</v>
      </c>
      <c r="AV134" s="15" t="s">
        <v>148</v>
      </c>
      <c r="AW134" s="15" t="s">
        <v>31</v>
      </c>
      <c r="AX134" s="15" t="s">
        <v>82</v>
      </c>
      <c r="AY134" s="242" t="s">
        <v>141</v>
      </c>
    </row>
    <row r="135" spans="1:65" s="12" customFormat="1" ht="22.8" customHeight="1">
      <c r="B135" s="180"/>
      <c r="C135" s="181"/>
      <c r="D135" s="182" t="s">
        <v>73</v>
      </c>
      <c r="E135" s="194" t="s">
        <v>190</v>
      </c>
      <c r="F135" s="194" t="s">
        <v>191</v>
      </c>
      <c r="G135" s="181"/>
      <c r="H135" s="181"/>
      <c r="I135" s="184"/>
      <c r="J135" s="195">
        <f>BK135</f>
        <v>0</v>
      </c>
      <c r="K135" s="181"/>
      <c r="L135" s="186"/>
      <c r="M135" s="187"/>
      <c r="N135" s="188"/>
      <c r="O135" s="188"/>
      <c r="P135" s="189">
        <f>SUM(P136:P322)</f>
        <v>0</v>
      </c>
      <c r="Q135" s="188"/>
      <c r="R135" s="189">
        <f>SUM(R136:R322)</f>
        <v>3.9615499999999998E-2</v>
      </c>
      <c r="S135" s="188"/>
      <c r="T135" s="190">
        <f>SUM(T136:T322)</f>
        <v>0</v>
      </c>
      <c r="AR135" s="191" t="s">
        <v>82</v>
      </c>
      <c r="AT135" s="192" t="s">
        <v>73</v>
      </c>
      <c r="AU135" s="192" t="s">
        <v>82</v>
      </c>
      <c r="AY135" s="191" t="s">
        <v>141</v>
      </c>
      <c r="BK135" s="193">
        <f>SUM(BK136:BK322)</f>
        <v>0</v>
      </c>
    </row>
    <row r="136" spans="1:65" s="2" customFormat="1" ht="24.15" customHeight="1">
      <c r="A136" s="35"/>
      <c r="B136" s="36"/>
      <c r="C136" s="196" t="s">
        <v>178</v>
      </c>
      <c r="D136" s="196" t="s">
        <v>144</v>
      </c>
      <c r="E136" s="197" t="s">
        <v>564</v>
      </c>
      <c r="F136" s="198" t="s">
        <v>565</v>
      </c>
      <c r="G136" s="199" t="s">
        <v>154</v>
      </c>
      <c r="H136" s="200">
        <v>275</v>
      </c>
      <c r="I136" s="201"/>
      <c r="J136" s="202">
        <f>ROUND(I136*H136,2)</f>
        <v>0</v>
      </c>
      <c r="K136" s="203"/>
      <c r="L136" s="40"/>
      <c r="M136" s="204" t="s">
        <v>1</v>
      </c>
      <c r="N136" s="205" t="s">
        <v>40</v>
      </c>
      <c r="O136" s="76"/>
      <c r="P136" s="206">
        <f>O136*H136</f>
        <v>0</v>
      </c>
      <c r="Q136" s="206">
        <v>3.0000000000000001E-5</v>
      </c>
      <c r="R136" s="206">
        <f>Q136*H136</f>
        <v>8.2500000000000004E-3</v>
      </c>
      <c r="S136" s="206">
        <v>0</v>
      </c>
      <c r="T136" s="20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8" t="s">
        <v>148</v>
      </c>
      <c r="AT136" s="208" t="s">
        <v>144</v>
      </c>
      <c r="AU136" s="208" t="s">
        <v>142</v>
      </c>
      <c r="AY136" s="18" t="s">
        <v>141</v>
      </c>
      <c r="BE136" s="209">
        <f>IF(N136="základná",J136,0)</f>
        <v>0</v>
      </c>
      <c r="BF136" s="209">
        <f>IF(N136="znížená",J136,0)</f>
        <v>0</v>
      </c>
      <c r="BG136" s="209">
        <f>IF(N136="zákl. prenesená",J136,0)</f>
        <v>0</v>
      </c>
      <c r="BH136" s="209">
        <f>IF(N136="zníž. prenesená",J136,0)</f>
        <v>0</v>
      </c>
      <c r="BI136" s="209">
        <f>IF(N136="nulová",J136,0)</f>
        <v>0</v>
      </c>
      <c r="BJ136" s="18" t="s">
        <v>142</v>
      </c>
      <c r="BK136" s="209">
        <f>ROUND(I136*H136,2)</f>
        <v>0</v>
      </c>
      <c r="BL136" s="18" t="s">
        <v>148</v>
      </c>
      <c r="BM136" s="208" t="s">
        <v>566</v>
      </c>
    </row>
    <row r="137" spans="1:65" s="2" customFormat="1" ht="90" customHeight="1">
      <c r="A137" s="35"/>
      <c r="B137" s="36"/>
      <c r="C137" s="196" t="s">
        <v>148</v>
      </c>
      <c r="D137" s="196" t="s">
        <v>144</v>
      </c>
      <c r="E137" s="197" t="s">
        <v>567</v>
      </c>
      <c r="F137" s="198" t="s">
        <v>568</v>
      </c>
      <c r="G137" s="199" t="s">
        <v>154</v>
      </c>
      <c r="H137" s="200">
        <v>627.30999999999995</v>
      </c>
      <c r="I137" s="201"/>
      <c r="J137" s="202">
        <f>ROUND(I137*H137,2)</f>
        <v>0</v>
      </c>
      <c r="K137" s="203"/>
      <c r="L137" s="40"/>
      <c r="M137" s="204" t="s">
        <v>1</v>
      </c>
      <c r="N137" s="205" t="s">
        <v>40</v>
      </c>
      <c r="O137" s="76"/>
      <c r="P137" s="206">
        <f>O137*H137</f>
        <v>0</v>
      </c>
      <c r="Q137" s="206">
        <v>5.0000000000000002E-5</v>
      </c>
      <c r="R137" s="206">
        <f>Q137*H137</f>
        <v>3.1365499999999998E-2</v>
      </c>
      <c r="S137" s="206">
        <v>0</v>
      </c>
      <c r="T137" s="20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8" t="s">
        <v>148</v>
      </c>
      <c r="AT137" s="208" t="s">
        <v>144</v>
      </c>
      <c r="AU137" s="208" t="s">
        <v>142</v>
      </c>
      <c r="AY137" s="18" t="s">
        <v>141</v>
      </c>
      <c r="BE137" s="209">
        <f>IF(N137="základná",J137,0)</f>
        <v>0</v>
      </c>
      <c r="BF137" s="209">
        <f>IF(N137="znížená",J137,0)</f>
        <v>0</v>
      </c>
      <c r="BG137" s="209">
        <f>IF(N137="zákl. prenesená",J137,0)</f>
        <v>0</v>
      </c>
      <c r="BH137" s="209">
        <f>IF(N137="zníž. prenesená",J137,0)</f>
        <v>0</v>
      </c>
      <c r="BI137" s="209">
        <f>IF(N137="nulová",J137,0)</f>
        <v>0</v>
      </c>
      <c r="BJ137" s="18" t="s">
        <v>142</v>
      </c>
      <c r="BK137" s="209">
        <f>ROUND(I137*H137,2)</f>
        <v>0</v>
      </c>
      <c r="BL137" s="18" t="s">
        <v>148</v>
      </c>
      <c r="BM137" s="208" t="s">
        <v>569</v>
      </c>
    </row>
    <row r="138" spans="1:65" s="13" customFormat="1">
      <c r="B138" s="210"/>
      <c r="C138" s="211"/>
      <c r="D138" s="212" t="s">
        <v>156</v>
      </c>
      <c r="E138" s="213" t="s">
        <v>1</v>
      </c>
      <c r="F138" s="214" t="s">
        <v>570</v>
      </c>
      <c r="G138" s="211"/>
      <c r="H138" s="213" t="s">
        <v>1</v>
      </c>
      <c r="I138" s="215"/>
      <c r="J138" s="211"/>
      <c r="K138" s="211"/>
      <c r="L138" s="216"/>
      <c r="M138" s="217"/>
      <c r="N138" s="218"/>
      <c r="O138" s="218"/>
      <c r="P138" s="218"/>
      <c r="Q138" s="218"/>
      <c r="R138" s="218"/>
      <c r="S138" s="218"/>
      <c r="T138" s="219"/>
      <c r="AT138" s="220" t="s">
        <v>156</v>
      </c>
      <c r="AU138" s="220" t="s">
        <v>142</v>
      </c>
      <c r="AV138" s="13" t="s">
        <v>82</v>
      </c>
      <c r="AW138" s="13" t="s">
        <v>31</v>
      </c>
      <c r="AX138" s="13" t="s">
        <v>74</v>
      </c>
      <c r="AY138" s="220" t="s">
        <v>141</v>
      </c>
    </row>
    <row r="139" spans="1:65" s="14" customFormat="1">
      <c r="B139" s="221"/>
      <c r="C139" s="222"/>
      <c r="D139" s="212" t="s">
        <v>156</v>
      </c>
      <c r="E139" s="223" t="s">
        <v>1</v>
      </c>
      <c r="F139" s="224" t="s">
        <v>571</v>
      </c>
      <c r="G139" s="222"/>
      <c r="H139" s="225">
        <v>52.27</v>
      </c>
      <c r="I139" s="226"/>
      <c r="J139" s="222"/>
      <c r="K139" s="222"/>
      <c r="L139" s="227"/>
      <c r="M139" s="228"/>
      <c r="N139" s="229"/>
      <c r="O139" s="229"/>
      <c r="P139" s="229"/>
      <c r="Q139" s="229"/>
      <c r="R139" s="229"/>
      <c r="S139" s="229"/>
      <c r="T139" s="230"/>
      <c r="AT139" s="231" t="s">
        <v>156</v>
      </c>
      <c r="AU139" s="231" t="s">
        <v>142</v>
      </c>
      <c r="AV139" s="14" t="s">
        <v>142</v>
      </c>
      <c r="AW139" s="14" t="s">
        <v>31</v>
      </c>
      <c r="AX139" s="14" t="s">
        <v>74</v>
      </c>
      <c r="AY139" s="231" t="s">
        <v>141</v>
      </c>
    </row>
    <row r="140" spans="1:65" s="14" customFormat="1">
      <c r="B140" s="221"/>
      <c r="C140" s="222"/>
      <c r="D140" s="212" t="s">
        <v>156</v>
      </c>
      <c r="E140" s="223" t="s">
        <v>1</v>
      </c>
      <c r="F140" s="224" t="s">
        <v>572</v>
      </c>
      <c r="G140" s="222"/>
      <c r="H140" s="225">
        <v>23.7</v>
      </c>
      <c r="I140" s="226"/>
      <c r="J140" s="222"/>
      <c r="K140" s="222"/>
      <c r="L140" s="227"/>
      <c r="M140" s="228"/>
      <c r="N140" s="229"/>
      <c r="O140" s="229"/>
      <c r="P140" s="229"/>
      <c r="Q140" s="229"/>
      <c r="R140" s="229"/>
      <c r="S140" s="229"/>
      <c r="T140" s="230"/>
      <c r="AT140" s="231" t="s">
        <v>156</v>
      </c>
      <c r="AU140" s="231" t="s">
        <v>142</v>
      </c>
      <c r="AV140" s="14" t="s">
        <v>142</v>
      </c>
      <c r="AW140" s="14" t="s">
        <v>31</v>
      </c>
      <c r="AX140" s="14" t="s">
        <v>74</v>
      </c>
      <c r="AY140" s="231" t="s">
        <v>141</v>
      </c>
    </row>
    <row r="141" spans="1:65" s="14" customFormat="1">
      <c r="B141" s="221"/>
      <c r="C141" s="222"/>
      <c r="D141" s="212" t="s">
        <v>156</v>
      </c>
      <c r="E141" s="223" t="s">
        <v>1</v>
      </c>
      <c r="F141" s="224" t="s">
        <v>573</v>
      </c>
      <c r="G141" s="222"/>
      <c r="H141" s="225">
        <v>46.55</v>
      </c>
      <c r="I141" s="226"/>
      <c r="J141" s="222"/>
      <c r="K141" s="222"/>
      <c r="L141" s="227"/>
      <c r="M141" s="228"/>
      <c r="N141" s="229"/>
      <c r="O141" s="229"/>
      <c r="P141" s="229"/>
      <c r="Q141" s="229"/>
      <c r="R141" s="229"/>
      <c r="S141" s="229"/>
      <c r="T141" s="230"/>
      <c r="AT141" s="231" t="s">
        <v>156</v>
      </c>
      <c r="AU141" s="231" t="s">
        <v>142</v>
      </c>
      <c r="AV141" s="14" t="s">
        <v>142</v>
      </c>
      <c r="AW141" s="14" t="s">
        <v>31</v>
      </c>
      <c r="AX141" s="14" t="s">
        <v>74</v>
      </c>
      <c r="AY141" s="231" t="s">
        <v>141</v>
      </c>
    </row>
    <row r="142" spans="1:65" s="14" customFormat="1">
      <c r="B142" s="221"/>
      <c r="C142" s="222"/>
      <c r="D142" s="212" t="s">
        <v>156</v>
      </c>
      <c r="E142" s="223" t="s">
        <v>1</v>
      </c>
      <c r="F142" s="224" t="s">
        <v>574</v>
      </c>
      <c r="G142" s="222"/>
      <c r="H142" s="225">
        <v>5.45</v>
      </c>
      <c r="I142" s="226"/>
      <c r="J142" s="222"/>
      <c r="K142" s="222"/>
      <c r="L142" s="227"/>
      <c r="M142" s="228"/>
      <c r="N142" s="229"/>
      <c r="O142" s="229"/>
      <c r="P142" s="229"/>
      <c r="Q142" s="229"/>
      <c r="R142" s="229"/>
      <c r="S142" s="229"/>
      <c r="T142" s="230"/>
      <c r="AT142" s="231" t="s">
        <v>156</v>
      </c>
      <c r="AU142" s="231" t="s">
        <v>142</v>
      </c>
      <c r="AV142" s="14" t="s">
        <v>142</v>
      </c>
      <c r="AW142" s="14" t="s">
        <v>31</v>
      </c>
      <c r="AX142" s="14" t="s">
        <v>74</v>
      </c>
      <c r="AY142" s="231" t="s">
        <v>141</v>
      </c>
    </row>
    <row r="143" spans="1:65" s="14" customFormat="1">
      <c r="B143" s="221"/>
      <c r="C143" s="222"/>
      <c r="D143" s="212" t="s">
        <v>156</v>
      </c>
      <c r="E143" s="223" t="s">
        <v>1</v>
      </c>
      <c r="F143" s="224" t="s">
        <v>575</v>
      </c>
      <c r="G143" s="222"/>
      <c r="H143" s="225">
        <v>10.25</v>
      </c>
      <c r="I143" s="226"/>
      <c r="J143" s="222"/>
      <c r="K143" s="222"/>
      <c r="L143" s="227"/>
      <c r="M143" s="228"/>
      <c r="N143" s="229"/>
      <c r="O143" s="229"/>
      <c r="P143" s="229"/>
      <c r="Q143" s="229"/>
      <c r="R143" s="229"/>
      <c r="S143" s="229"/>
      <c r="T143" s="230"/>
      <c r="AT143" s="231" t="s">
        <v>156</v>
      </c>
      <c r="AU143" s="231" t="s">
        <v>142</v>
      </c>
      <c r="AV143" s="14" t="s">
        <v>142</v>
      </c>
      <c r="AW143" s="14" t="s">
        <v>31</v>
      </c>
      <c r="AX143" s="14" t="s">
        <v>74</v>
      </c>
      <c r="AY143" s="231" t="s">
        <v>141</v>
      </c>
    </row>
    <row r="144" spans="1:65" s="14" customFormat="1">
      <c r="B144" s="221"/>
      <c r="C144" s="222"/>
      <c r="D144" s="212" t="s">
        <v>156</v>
      </c>
      <c r="E144" s="223" t="s">
        <v>1</v>
      </c>
      <c r="F144" s="224" t="s">
        <v>575</v>
      </c>
      <c r="G144" s="222"/>
      <c r="H144" s="225">
        <v>10.25</v>
      </c>
      <c r="I144" s="226"/>
      <c r="J144" s="222"/>
      <c r="K144" s="222"/>
      <c r="L144" s="227"/>
      <c r="M144" s="228"/>
      <c r="N144" s="229"/>
      <c r="O144" s="229"/>
      <c r="P144" s="229"/>
      <c r="Q144" s="229"/>
      <c r="R144" s="229"/>
      <c r="S144" s="229"/>
      <c r="T144" s="230"/>
      <c r="AT144" s="231" t="s">
        <v>156</v>
      </c>
      <c r="AU144" s="231" t="s">
        <v>142</v>
      </c>
      <c r="AV144" s="14" t="s">
        <v>142</v>
      </c>
      <c r="AW144" s="14" t="s">
        <v>31</v>
      </c>
      <c r="AX144" s="14" t="s">
        <v>74</v>
      </c>
      <c r="AY144" s="231" t="s">
        <v>141</v>
      </c>
    </row>
    <row r="145" spans="2:51" s="14" customFormat="1">
      <c r="B145" s="221"/>
      <c r="C145" s="222"/>
      <c r="D145" s="212" t="s">
        <v>156</v>
      </c>
      <c r="E145" s="223" t="s">
        <v>1</v>
      </c>
      <c r="F145" s="224" t="s">
        <v>576</v>
      </c>
      <c r="G145" s="222"/>
      <c r="H145" s="225">
        <v>54.3</v>
      </c>
      <c r="I145" s="226"/>
      <c r="J145" s="222"/>
      <c r="K145" s="222"/>
      <c r="L145" s="227"/>
      <c r="M145" s="228"/>
      <c r="N145" s="229"/>
      <c r="O145" s="229"/>
      <c r="P145" s="229"/>
      <c r="Q145" s="229"/>
      <c r="R145" s="229"/>
      <c r="S145" s="229"/>
      <c r="T145" s="230"/>
      <c r="AT145" s="231" t="s">
        <v>156</v>
      </c>
      <c r="AU145" s="231" t="s">
        <v>142</v>
      </c>
      <c r="AV145" s="14" t="s">
        <v>142</v>
      </c>
      <c r="AW145" s="14" t="s">
        <v>31</v>
      </c>
      <c r="AX145" s="14" t="s">
        <v>74</v>
      </c>
      <c r="AY145" s="231" t="s">
        <v>141</v>
      </c>
    </row>
    <row r="146" spans="2:51" s="14" customFormat="1">
      <c r="B146" s="221"/>
      <c r="C146" s="222"/>
      <c r="D146" s="212" t="s">
        <v>156</v>
      </c>
      <c r="E146" s="223" t="s">
        <v>1</v>
      </c>
      <c r="F146" s="224" t="s">
        <v>577</v>
      </c>
      <c r="G146" s="222"/>
      <c r="H146" s="225">
        <v>10.94</v>
      </c>
      <c r="I146" s="226"/>
      <c r="J146" s="222"/>
      <c r="K146" s="222"/>
      <c r="L146" s="227"/>
      <c r="M146" s="228"/>
      <c r="N146" s="229"/>
      <c r="O146" s="229"/>
      <c r="P146" s="229"/>
      <c r="Q146" s="229"/>
      <c r="R146" s="229"/>
      <c r="S146" s="229"/>
      <c r="T146" s="230"/>
      <c r="AT146" s="231" t="s">
        <v>156</v>
      </c>
      <c r="AU146" s="231" t="s">
        <v>142</v>
      </c>
      <c r="AV146" s="14" t="s">
        <v>142</v>
      </c>
      <c r="AW146" s="14" t="s">
        <v>31</v>
      </c>
      <c r="AX146" s="14" t="s">
        <v>74</v>
      </c>
      <c r="AY146" s="231" t="s">
        <v>141</v>
      </c>
    </row>
    <row r="147" spans="2:51" s="14" customFormat="1">
      <c r="B147" s="221"/>
      <c r="C147" s="222"/>
      <c r="D147" s="212" t="s">
        <v>156</v>
      </c>
      <c r="E147" s="223" t="s">
        <v>1</v>
      </c>
      <c r="F147" s="224" t="s">
        <v>578</v>
      </c>
      <c r="G147" s="222"/>
      <c r="H147" s="225">
        <v>25.48</v>
      </c>
      <c r="I147" s="226"/>
      <c r="J147" s="222"/>
      <c r="K147" s="222"/>
      <c r="L147" s="227"/>
      <c r="M147" s="228"/>
      <c r="N147" s="229"/>
      <c r="O147" s="229"/>
      <c r="P147" s="229"/>
      <c r="Q147" s="229"/>
      <c r="R147" s="229"/>
      <c r="S147" s="229"/>
      <c r="T147" s="230"/>
      <c r="AT147" s="231" t="s">
        <v>156</v>
      </c>
      <c r="AU147" s="231" t="s">
        <v>142</v>
      </c>
      <c r="AV147" s="14" t="s">
        <v>142</v>
      </c>
      <c r="AW147" s="14" t="s">
        <v>31</v>
      </c>
      <c r="AX147" s="14" t="s">
        <v>74</v>
      </c>
      <c r="AY147" s="231" t="s">
        <v>141</v>
      </c>
    </row>
    <row r="148" spans="2:51" s="14" customFormat="1">
      <c r="B148" s="221"/>
      <c r="C148" s="222"/>
      <c r="D148" s="212" t="s">
        <v>156</v>
      </c>
      <c r="E148" s="223" t="s">
        <v>1</v>
      </c>
      <c r="F148" s="224" t="s">
        <v>579</v>
      </c>
      <c r="G148" s="222"/>
      <c r="H148" s="225">
        <v>5.72</v>
      </c>
      <c r="I148" s="226"/>
      <c r="J148" s="222"/>
      <c r="K148" s="222"/>
      <c r="L148" s="227"/>
      <c r="M148" s="228"/>
      <c r="N148" s="229"/>
      <c r="O148" s="229"/>
      <c r="P148" s="229"/>
      <c r="Q148" s="229"/>
      <c r="R148" s="229"/>
      <c r="S148" s="229"/>
      <c r="T148" s="230"/>
      <c r="AT148" s="231" t="s">
        <v>156</v>
      </c>
      <c r="AU148" s="231" t="s">
        <v>142</v>
      </c>
      <c r="AV148" s="14" t="s">
        <v>142</v>
      </c>
      <c r="AW148" s="14" t="s">
        <v>31</v>
      </c>
      <c r="AX148" s="14" t="s">
        <v>74</v>
      </c>
      <c r="AY148" s="231" t="s">
        <v>141</v>
      </c>
    </row>
    <row r="149" spans="2:51" s="14" customFormat="1">
      <c r="B149" s="221"/>
      <c r="C149" s="222"/>
      <c r="D149" s="212" t="s">
        <v>156</v>
      </c>
      <c r="E149" s="223" t="s">
        <v>1</v>
      </c>
      <c r="F149" s="224" t="s">
        <v>580</v>
      </c>
      <c r="G149" s="222"/>
      <c r="H149" s="225">
        <v>3.33</v>
      </c>
      <c r="I149" s="226"/>
      <c r="J149" s="222"/>
      <c r="K149" s="222"/>
      <c r="L149" s="227"/>
      <c r="M149" s="228"/>
      <c r="N149" s="229"/>
      <c r="O149" s="229"/>
      <c r="P149" s="229"/>
      <c r="Q149" s="229"/>
      <c r="R149" s="229"/>
      <c r="S149" s="229"/>
      <c r="T149" s="230"/>
      <c r="AT149" s="231" t="s">
        <v>156</v>
      </c>
      <c r="AU149" s="231" t="s">
        <v>142</v>
      </c>
      <c r="AV149" s="14" t="s">
        <v>142</v>
      </c>
      <c r="AW149" s="14" t="s">
        <v>31</v>
      </c>
      <c r="AX149" s="14" t="s">
        <v>74</v>
      </c>
      <c r="AY149" s="231" t="s">
        <v>141</v>
      </c>
    </row>
    <row r="150" spans="2:51" s="14" customFormat="1">
      <c r="B150" s="221"/>
      <c r="C150" s="222"/>
      <c r="D150" s="212" t="s">
        <v>156</v>
      </c>
      <c r="E150" s="223" t="s">
        <v>1</v>
      </c>
      <c r="F150" s="224" t="s">
        <v>581</v>
      </c>
      <c r="G150" s="222"/>
      <c r="H150" s="225">
        <v>18.05</v>
      </c>
      <c r="I150" s="226"/>
      <c r="J150" s="222"/>
      <c r="K150" s="222"/>
      <c r="L150" s="227"/>
      <c r="M150" s="228"/>
      <c r="N150" s="229"/>
      <c r="O150" s="229"/>
      <c r="P150" s="229"/>
      <c r="Q150" s="229"/>
      <c r="R150" s="229"/>
      <c r="S150" s="229"/>
      <c r="T150" s="230"/>
      <c r="AT150" s="231" t="s">
        <v>156</v>
      </c>
      <c r="AU150" s="231" t="s">
        <v>142</v>
      </c>
      <c r="AV150" s="14" t="s">
        <v>142</v>
      </c>
      <c r="AW150" s="14" t="s">
        <v>31</v>
      </c>
      <c r="AX150" s="14" t="s">
        <v>74</v>
      </c>
      <c r="AY150" s="231" t="s">
        <v>141</v>
      </c>
    </row>
    <row r="151" spans="2:51" s="14" customFormat="1">
      <c r="B151" s="221"/>
      <c r="C151" s="222"/>
      <c r="D151" s="212" t="s">
        <v>156</v>
      </c>
      <c r="E151" s="223" t="s">
        <v>1</v>
      </c>
      <c r="F151" s="224" t="s">
        <v>582</v>
      </c>
      <c r="G151" s="222"/>
      <c r="H151" s="225">
        <v>4.05</v>
      </c>
      <c r="I151" s="226"/>
      <c r="J151" s="222"/>
      <c r="K151" s="222"/>
      <c r="L151" s="227"/>
      <c r="M151" s="228"/>
      <c r="N151" s="229"/>
      <c r="O151" s="229"/>
      <c r="P151" s="229"/>
      <c r="Q151" s="229"/>
      <c r="R151" s="229"/>
      <c r="S151" s="229"/>
      <c r="T151" s="230"/>
      <c r="AT151" s="231" t="s">
        <v>156</v>
      </c>
      <c r="AU151" s="231" t="s">
        <v>142</v>
      </c>
      <c r="AV151" s="14" t="s">
        <v>142</v>
      </c>
      <c r="AW151" s="14" t="s">
        <v>31</v>
      </c>
      <c r="AX151" s="14" t="s">
        <v>74</v>
      </c>
      <c r="AY151" s="231" t="s">
        <v>141</v>
      </c>
    </row>
    <row r="152" spans="2:51" s="14" customFormat="1">
      <c r="B152" s="221"/>
      <c r="C152" s="222"/>
      <c r="D152" s="212" t="s">
        <v>156</v>
      </c>
      <c r="E152" s="223" t="s">
        <v>1</v>
      </c>
      <c r="F152" s="224" t="s">
        <v>583</v>
      </c>
      <c r="G152" s="222"/>
      <c r="H152" s="225">
        <v>5.33</v>
      </c>
      <c r="I152" s="226"/>
      <c r="J152" s="222"/>
      <c r="K152" s="222"/>
      <c r="L152" s="227"/>
      <c r="M152" s="228"/>
      <c r="N152" s="229"/>
      <c r="O152" s="229"/>
      <c r="P152" s="229"/>
      <c r="Q152" s="229"/>
      <c r="R152" s="229"/>
      <c r="S152" s="229"/>
      <c r="T152" s="230"/>
      <c r="AT152" s="231" t="s">
        <v>156</v>
      </c>
      <c r="AU152" s="231" t="s">
        <v>142</v>
      </c>
      <c r="AV152" s="14" t="s">
        <v>142</v>
      </c>
      <c r="AW152" s="14" t="s">
        <v>31</v>
      </c>
      <c r="AX152" s="14" t="s">
        <v>74</v>
      </c>
      <c r="AY152" s="231" t="s">
        <v>141</v>
      </c>
    </row>
    <row r="153" spans="2:51" s="14" customFormat="1">
      <c r="B153" s="221"/>
      <c r="C153" s="222"/>
      <c r="D153" s="212" t="s">
        <v>156</v>
      </c>
      <c r="E153" s="223" t="s">
        <v>1</v>
      </c>
      <c r="F153" s="224" t="s">
        <v>584</v>
      </c>
      <c r="G153" s="222"/>
      <c r="H153" s="225">
        <v>12.91</v>
      </c>
      <c r="I153" s="226"/>
      <c r="J153" s="222"/>
      <c r="K153" s="222"/>
      <c r="L153" s="227"/>
      <c r="M153" s="228"/>
      <c r="N153" s="229"/>
      <c r="O153" s="229"/>
      <c r="P153" s="229"/>
      <c r="Q153" s="229"/>
      <c r="R153" s="229"/>
      <c r="S153" s="229"/>
      <c r="T153" s="230"/>
      <c r="AT153" s="231" t="s">
        <v>156</v>
      </c>
      <c r="AU153" s="231" t="s">
        <v>142</v>
      </c>
      <c r="AV153" s="14" t="s">
        <v>142</v>
      </c>
      <c r="AW153" s="14" t="s">
        <v>31</v>
      </c>
      <c r="AX153" s="14" t="s">
        <v>74</v>
      </c>
      <c r="AY153" s="231" t="s">
        <v>141</v>
      </c>
    </row>
    <row r="154" spans="2:51" s="14" customFormat="1">
      <c r="B154" s="221"/>
      <c r="C154" s="222"/>
      <c r="D154" s="212" t="s">
        <v>156</v>
      </c>
      <c r="E154" s="223" t="s">
        <v>1</v>
      </c>
      <c r="F154" s="224" t="s">
        <v>585</v>
      </c>
      <c r="G154" s="222"/>
      <c r="H154" s="225">
        <v>3.18</v>
      </c>
      <c r="I154" s="226"/>
      <c r="J154" s="222"/>
      <c r="K154" s="222"/>
      <c r="L154" s="227"/>
      <c r="M154" s="228"/>
      <c r="N154" s="229"/>
      <c r="O154" s="229"/>
      <c r="P154" s="229"/>
      <c r="Q154" s="229"/>
      <c r="R154" s="229"/>
      <c r="S154" s="229"/>
      <c r="T154" s="230"/>
      <c r="AT154" s="231" t="s">
        <v>156</v>
      </c>
      <c r="AU154" s="231" t="s">
        <v>142</v>
      </c>
      <c r="AV154" s="14" t="s">
        <v>142</v>
      </c>
      <c r="AW154" s="14" t="s">
        <v>31</v>
      </c>
      <c r="AX154" s="14" t="s">
        <v>74</v>
      </c>
      <c r="AY154" s="231" t="s">
        <v>141</v>
      </c>
    </row>
    <row r="155" spans="2:51" s="14" customFormat="1">
      <c r="B155" s="221"/>
      <c r="C155" s="222"/>
      <c r="D155" s="212" t="s">
        <v>156</v>
      </c>
      <c r="E155" s="223" t="s">
        <v>1</v>
      </c>
      <c r="F155" s="224" t="s">
        <v>586</v>
      </c>
      <c r="G155" s="222"/>
      <c r="H155" s="225">
        <v>3.36</v>
      </c>
      <c r="I155" s="226"/>
      <c r="J155" s="222"/>
      <c r="K155" s="222"/>
      <c r="L155" s="227"/>
      <c r="M155" s="228"/>
      <c r="N155" s="229"/>
      <c r="O155" s="229"/>
      <c r="P155" s="229"/>
      <c r="Q155" s="229"/>
      <c r="R155" s="229"/>
      <c r="S155" s="229"/>
      <c r="T155" s="230"/>
      <c r="AT155" s="231" t="s">
        <v>156</v>
      </c>
      <c r="AU155" s="231" t="s">
        <v>142</v>
      </c>
      <c r="AV155" s="14" t="s">
        <v>142</v>
      </c>
      <c r="AW155" s="14" t="s">
        <v>31</v>
      </c>
      <c r="AX155" s="14" t="s">
        <v>74</v>
      </c>
      <c r="AY155" s="231" t="s">
        <v>141</v>
      </c>
    </row>
    <row r="156" spans="2:51" s="14" customFormat="1">
      <c r="B156" s="221"/>
      <c r="C156" s="222"/>
      <c r="D156" s="212" t="s">
        <v>156</v>
      </c>
      <c r="E156" s="223" t="s">
        <v>1</v>
      </c>
      <c r="F156" s="224" t="s">
        <v>587</v>
      </c>
      <c r="G156" s="222"/>
      <c r="H156" s="225">
        <v>12.51</v>
      </c>
      <c r="I156" s="226"/>
      <c r="J156" s="222"/>
      <c r="K156" s="222"/>
      <c r="L156" s="227"/>
      <c r="M156" s="228"/>
      <c r="N156" s="229"/>
      <c r="O156" s="229"/>
      <c r="P156" s="229"/>
      <c r="Q156" s="229"/>
      <c r="R156" s="229"/>
      <c r="S156" s="229"/>
      <c r="T156" s="230"/>
      <c r="AT156" s="231" t="s">
        <v>156</v>
      </c>
      <c r="AU156" s="231" t="s">
        <v>142</v>
      </c>
      <c r="AV156" s="14" t="s">
        <v>142</v>
      </c>
      <c r="AW156" s="14" t="s">
        <v>31</v>
      </c>
      <c r="AX156" s="14" t="s">
        <v>74</v>
      </c>
      <c r="AY156" s="231" t="s">
        <v>141</v>
      </c>
    </row>
    <row r="157" spans="2:51" s="14" customFormat="1">
      <c r="B157" s="221"/>
      <c r="C157" s="222"/>
      <c r="D157" s="212" t="s">
        <v>156</v>
      </c>
      <c r="E157" s="223" t="s">
        <v>1</v>
      </c>
      <c r="F157" s="224" t="s">
        <v>588</v>
      </c>
      <c r="G157" s="222"/>
      <c r="H157" s="225">
        <v>4.17</v>
      </c>
      <c r="I157" s="226"/>
      <c r="J157" s="222"/>
      <c r="K157" s="222"/>
      <c r="L157" s="227"/>
      <c r="M157" s="228"/>
      <c r="N157" s="229"/>
      <c r="O157" s="229"/>
      <c r="P157" s="229"/>
      <c r="Q157" s="229"/>
      <c r="R157" s="229"/>
      <c r="S157" s="229"/>
      <c r="T157" s="230"/>
      <c r="AT157" s="231" t="s">
        <v>156</v>
      </c>
      <c r="AU157" s="231" t="s">
        <v>142</v>
      </c>
      <c r="AV157" s="14" t="s">
        <v>142</v>
      </c>
      <c r="AW157" s="14" t="s">
        <v>31</v>
      </c>
      <c r="AX157" s="14" t="s">
        <v>74</v>
      </c>
      <c r="AY157" s="231" t="s">
        <v>141</v>
      </c>
    </row>
    <row r="158" spans="2:51" s="14" customFormat="1">
      <c r="B158" s="221"/>
      <c r="C158" s="222"/>
      <c r="D158" s="212" t="s">
        <v>156</v>
      </c>
      <c r="E158" s="223" t="s">
        <v>1</v>
      </c>
      <c r="F158" s="224" t="s">
        <v>589</v>
      </c>
      <c r="G158" s="222"/>
      <c r="H158" s="225">
        <v>3.87</v>
      </c>
      <c r="I158" s="226"/>
      <c r="J158" s="222"/>
      <c r="K158" s="222"/>
      <c r="L158" s="227"/>
      <c r="M158" s="228"/>
      <c r="N158" s="229"/>
      <c r="O158" s="229"/>
      <c r="P158" s="229"/>
      <c r="Q158" s="229"/>
      <c r="R158" s="229"/>
      <c r="S158" s="229"/>
      <c r="T158" s="230"/>
      <c r="AT158" s="231" t="s">
        <v>156</v>
      </c>
      <c r="AU158" s="231" t="s">
        <v>142</v>
      </c>
      <c r="AV158" s="14" t="s">
        <v>142</v>
      </c>
      <c r="AW158" s="14" t="s">
        <v>31</v>
      </c>
      <c r="AX158" s="14" t="s">
        <v>74</v>
      </c>
      <c r="AY158" s="231" t="s">
        <v>141</v>
      </c>
    </row>
    <row r="159" spans="2:51" s="14" customFormat="1">
      <c r="B159" s="221"/>
      <c r="C159" s="222"/>
      <c r="D159" s="212" t="s">
        <v>156</v>
      </c>
      <c r="E159" s="223" t="s">
        <v>1</v>
      </c>
      <c r="F159" s="224" t="s">
        <v>590</v>
      </c>
      <c r="G159" s="222"/>
      <c r="H159" s="225">
        <v>13.07</v>
      </c>
      <c r="I159" s="226"/>
      <c r="J159" s="222"/>
      <c r="K159" s="222"/>
      <c r="L159" s="227"/>
      <c r="M159" s="228"/>
      <c r="N159" s="229"/>
      <c r="O159" s="229"/>
      <c r="P159" s="229"/>
      <c r="Q159" s="229"/>
      <c r="R159" s="229"/>
      <c r="S159" s="229"/>
      <c r="T159" s="230"/>
      <c r="AT159" s="231" t="s">
        <v>156</v>
      </c>
      <c r="AU159" s="231" t="s">
        <v>142</v>
      </c>
      <c r="AV159" s="14" t="s">
        <v>142</v>
      </c>
      <c r="AW159" s="14" t="s">
        <v>31</v>
      </c>
      <c r="AX159" s="14" t="s">
        <v>74</v>
      </c>
      <c r="AY159" s="231" t="s">
        <v>141</v>
      </c>
    </row>
    <row r="160" spans="2:51" s="14" customFormat="1">
      <c r="B160" s="221"/>
      <c r="C160" s="222"/>
      <c r="D160" s="212" t="s">
        <v>156</v>
      </c>
      <c r="E160" s="223" t="s">
        <v>1</v>
      </c>
      <c r="F160" s="224" t="s">
        <v>591</v>
      </c>
      <c r="G160" s="222"/>
      <c r="H160" s="225">
        <v>4.1900000000000004</v>
      </c>
      <c r="I160" s="226"/>
      <c r="J160" s="222"/>
      <c r="K160" s="222"/>
      <c r="L160" s="227"/>
      <c r="M160" s="228"/>
      <c r="N160" s="229"/>
      <c r="O160" s="229"/>
      <c r="P160" s="229"/>
      <c r="Q160" s="229"/>
      <c r="R160" s="229"/>
      <c r="S160" s="229"/>
      <c r="T160" s="230"/>
      <c r="AT160" s="231" t="s">
        <v>156</v>
      </c>
      <c r="AU160" s="231" t="s">
        <v>142</v>
      </c>
      <c r="AV160" s="14" t="s">
        <v>142</v>
      </c>
      <c r="AW160" s="14" t="s">
        <v>31</v>
      </c>
      <c r="AX160" s="14" t="s">
        <v>74</v>
      </c>
      <c r="AY160" s="231" t="s">
        <v>141</v>
      </c>
    </row>
    <row r="161" spans="2:51" s="14" customFormat="1">
      <c r="B161" s="221"/>
      <c r="C161" s="222"/>
      <c r="D161" s="212" t="s">
        <v>156</v>
      </c>
      <c r="E161" s="223" t="s">
        <v>1</v>
      </c>
      <c r="F161" s="224" t="s">
        <v>592</v>
      </c>
      <c r="G161" s="222"/>
      <c r="H161" s="225">
        <v>3.5</v>
      </c>
      <c r="I161" s="226"/>
      <c r="J161" s="222"/>
      <c r="K161" s="222"/>
      <c r="L161" s="227"/>
      <c r="M161" s="228"/>
      <c r="N161" s="229"/>
      <c r="O161" s="229"/>
      <c r="P161" s="229"/>
      <c r="Q161" s="229"/>
      <c r="R161" s="229"/>
      <c r="S161" s="229"/>
      <c r="T161" s="230"/>
      <c r="AT161" s="231" t="s">
        <v>156</v>
      </c>
      <c r="AU161" s="231" t="s">
        <v>142</v>
      </c>
      <c r="AV161" s="14" t="s">
        <v>142</v>
      </c>
      <c r="AW161" s="14" t="s">
        <v>31</v>
      </c>
      <c r="AX161" s="14" t="s">
        <v>74</v>
      </c>
      <c r="AY161" s="231" t="s">
        <v>141</v>
      </c>
    </row>
    <row r="162" spans="2:51" s="14" customFormat="1">
      <c r="B162" s="221"/>
      <c r="C162" s="222"/>
      <c r="D162" s="212" t="s">
        <v>156</v>
      </c>
      <c r="E162" s="223" t="s">
        <v>1</v>
      </c>
      <c r="F162" s="224" t="s">
        <v>593</v>
      </c>
      <c r="G162" s="222"/>
      <c r="H162" s="225">
        <v>3.33</v>
      </c>
      <c r="I162" s="226"/>
      <c r="J162" s="222"/>
      <c r="K162" s="222"/>
      <c r="L162" s="227"/>
      <c r="M162" s="228"/>
      <c r="N162" s="229"/>
      <c r="O162" s="229"/>
      <c r="P162" s="229"/>
      <c r="Q162" s="229"/>
      <c r="R162" s="229"/>
      <c r="S162" s="229"/>
      <c r="T162" s="230"/>
      <c r="AT162" s="231" t="s">
        <v>156</v>
      </c>
      <c r="AU162" s="231" t="s">
        <v>142</v>
      </c>
      <c r="AV162" s="14" t="s">
        <v>142</v>
      </c>
      <c r="AW162" s="14" t="s">
        <v>31</v>
      </c>
      <c r="AX162" s="14" t="s">
        <v>74</v>
      </c>
      <c r="AY162" s="231" t="s">
        <v>141</v>
      </c>
    </row>
    <row r="163" spans="2:51" s="14" customFormat="1">
      <c r="B163" s="221"/>
      <c r="C163" s="222"/>
      <c r="D163" s="212" t="s">
        <v>156</v>
      </c>
      <c r="E163" s="223" t="s">
        <v>1</v>
      </c>
      <c r="F163" s="224" t="s">
        <v>594</v>
      </c>
      <c r="G163" s="222"/>
      <c r="H163" s="225">
        <v>12.46</v>
      </c>
      <c r="I163" s="226"/>
      <c r="J163" s="222"/>
      <c r="K163" s="222"/>
      <c r="L163" s="227"/>
      <c r="M163" s="228"/>
      <c r="N163" s="229"/>
      <c r="O163" s="229"/>
      <c r="P163" s="229"/>
      <c r="Q163" s="229"/>
      <c r="R163" s="229"/>
      <c r="S163" s="229"/>
      <c r="T163" s="230"/>
      <c r="AT163" s="231" t="s">
        <v>156</v>
      </c>
      <c r="AU163" s="231" t="s">
        <v>142</v>
      </c>
      <c r="AV163" s="14" t="s">
        <v>142</v>
      </c>
      <c r="AW163" s="14" t="s">
        <v>31</v>
      </c>
      <c r="AX163" s="14" t="s">
        <v>74</v>
      </c>
      <c r="AY163" s="231" t="s">
        <v>141</v>
      </c>
    </row>
    <row r="164" spans="2:51" s="14" customFormat="1">
      <c r="B164" s="221"/>
      <c r="C164" s="222"/>
      <c r="D164" s="212" t="s">
        <v>156</v>
      </c>
      <c r="E164" s="223" t="s">
        <v>1</v>
      </c>
      <c r="F164" s="224" t="s">
        <v>595</v>
      </c>
      <c r="G164" s="222"/>
      <c r="H164" s="225">
        <v>3.1</v>
      </c>
      <c r="I164" s="226"/>
      <c r="J164" s="222"/>
      <c r="K164" s="222"/>
      <c r="L164" s="227"/>
      <c r="M164" s="228"/>
      <c r="N164" s="229"/>
      <c r="O164" s="229"/>
      <c r="P164" s="229"/>
      <c r="Q164" s="229"/>
      <c r="R164" s="229"/>
      <c r="S164" s="229"/>
      <c r="T164" s="230"/>
      <c r="AT164" s="231" t="s">
        <v>156</v>
      </c>
      <c r="AU164" s="231" t="s">
        <v>142</v>
      </c>
      <c r="AV164" s="14" t="s">
        <v>142</v>
      </c>
      <c r="AW164" s="14" t="s">
        <v>31</v>
      </c>
      <c r="AX164" s="14" t="s">
        <v>74</v>
      </c>
      <c r="AY164" s="231" t="s">
        <v>141</v>
      </c>
    </row>
    <row r="165" spans="2:51" s="14" customFormat="1">
      <c r="B165" s="221"/>
      <c r="C165" s="222"/>
      <c r="D165" s="212" t="s">
        <v>156</v>
      </c>
      <c r="E165" s="223" t="s">
        <v>1</v>
      </c>
      <c r="F165" s="224" t="s">
        <v>596</v>
      </c>
      <c r="G165" s="222"/>
      <c r="H165" s="225">
        <v>3.5</v>
      </c>
      <c r="I165" s="226"/>
      <c r="J165" s="222"/>
      <c r="K165" s="222"/>
      <c r="L165" s="227"/>
      <c r="M165" s="228"/>
      <c r="N165" s="229"/>
      <c r="O165" s="229"/>
      <c r="P165" s="229"/>
      <c r="Q165" s="229"/>
      <c r="R165" s="229"/>
      <c r="S165" s="229"/>
      <c r="T165" s="230"/>
      <c r="AT165" s="231" t="s">
        <v>156</v>
      </c>
      <c r="AU165" s="231" t="s">
        <v>142</v>
      </c>
      <c r="AV165" s="14" t="s">
        <v>142</v>
      </c>
      <c r="AW165" s="14" t="s">
        <v>31</v>
      </c>
      <c r="AX165" s="14" t="s">
        <v>74</v>
      </c>
      <c r="AY165" s="231" t="s">
        <v>141</v>
      </c>
    </row>
    <row r="166" spans="2:51" s="14" customFormat="1">
      <c r="B166" s="221"/>
      <c r="C166" s="222"/>
      <c r="D166" s="212" t="s">
        <v>156</v>
      </c>
      <c r="E166" s="223" t="s">
        <v>1</v>
      </c>
      <c r="F166" s="224" t="s">
        <v>597</v>
      </c>
      <c r="G166" s="222"/>
      <c r="H166" s="225">
        <v>12.44</v>
      </c>
      <c r="I166" s="226"/>
      <c r="J166" s="222"/>
      <c r="K166" s="222"/>
      <c r="L166" s="227"/>
      <c r="M166" s="228"/>
      <c r="N166" s="229"/>
      <c r="O166" s="229"/>
      <c r="P166" s="229"/>
      <c r="Q166" s="229"/>
      <c r="R166" s="229"/>
      <c r="S166" s="229"/>
      <c r="T166" s="230"/>
      <c r="AT166" s="231" t="s">
        <v>156</v>
      </c>
      <c r="AU166" s="231" t="s">
        <v>142</v>
      </c>
      <c r="AV166" s="14" t="s">
        <v>142</v>
      </c>
      <c r="AW166" s="14" t="s">
        <v>31</v>
      </c>
      <c r="AX166" s="14" t="s">
        <v>74</v>
      </c>
      <c r="AY166" s="231" t="s">
        <v>141</v>
      </c>
    </row>
    <row r="167" spans="2:51" s="14" customFormat="1">
      <c r="B167" s="221"/>
      <c r="C167" s="222"/>
      <c r="D167" s="212" t="s">
        <v>156</v>
      </c>
      <c r="E167" s="223" t="s">
        <v>1</v>
      </c>
      <c r="F167" s="224" t="s">
        <v>598</v>
      </c>
      <c r="G167" s="222"/>
      <c r="H167" s="225">
        <v>2.92</v>
      </c>
      <c r="I167" s="226"/>
      <c r="J167" s="222"/>
      <c r="K167" s="222"/>
      <c r="L167" s="227"/>
      <c r="M167" s="228"/>
      <c r="N167" s="229"/>
      <c r="O167" s="229"/>
      <c r="P167" s="229"/>
      <c r="Q167" s="229"/>
      <c r="R167" s="229"/>
      <c r="S167" s="229"/>
      <c r="T167" s="230"/>
      <c r="AT167" s="231" t="s">
        <v>156</v>
      </c>
      <c r="AU167" s="231" t="s">
        <v>142</v>
      </c>
      <c r="AV167" s="14" t="s">
        <v>142</v>
      </c>
      <c r="AW167" s="14" t="s">
        <v>31</v>
      </c>
      <c r="AX167" s="14" t="s">
        <v>74</v>
      </c>
      <c r="AY167" s="231" t="s">
        <v>141</v>
      </c>
    </row>
    <row r="168" spans="2:51" s="14" customFormat="1">
      <c r="B168" s="221"/>
      <c r="C168" s="222"/>
      <c r="D168" s="212" t="s">
        <v>156</v>
      </c>
      <c r="E168" s="223" t="s">
        <v>1</v>
      </c>
      <c r="F168" s="224" t="s">
        <v>599</v>
      </c>
      <c r="G168" s="222"/>
      <c r="H168" s="225">
        <v>2.09</v>
      </c>
      <c r="I168" s="226"/>
      <c r="J168" s="222"/>
      <c r="K168" s="222"/>
      <c r="L168" s="227"/>
      <c r="M168" s="228"/>
      <c r="N168" s="229"/>
      <c r="O168" s="229"/>
      <c r="P168" s="229"/>
      <c r="Q168" s="229"/>
      <c r="R168" s="229"/>
      <c r="S168" s="229"/>
      <c r="T168" s="230"/>
      <c r="AT168" s="231" t="s">
        <v>156</v>
      </c>
      <c r="AU168" s="231" t="s">
        <v>142</v>
      </c>
      <c r="AV168" s="14" t="s">
        <v>142</v>
      </c>
      <c r="AW168" s="14" t="s">
        <v>31</v>
      </c>
      <c r="AX168" s="14" t="s">
        <v>74</v>
      </c>
      <c r="AY168" s="231" t="s">
        <v>141</v>
      </c>
    </row>
    <row r="169" spans="2:51" s="14" customFormat="1">
      <c r="B169" s="221"/>
      <c r="C169" s="222"/>
      <c r="D169" s="212" t="s">
        <v>156</v>
      </c>
      <c r="E169" s="223" t="s">
        <v>1</v>
      </c>
      <c r="F169" s="224" t="s">
        <v>600</v>
      </c>
      <c r="G169" s="222"/>
      <c r="H169" s="225">
        <v>3.75</v>
      </c>
      <c r="I169" s="226"/>
      <c r="J169" s="222"/>
      <c r="K169" s="222"/>
      <c r="L169" s="227"/>
      <c r="M169" s="228"/>
      <c r="N169" s="229"/>
      <c r="O169" s="229"/>
      <c r="P169" s="229"/>
      <c r="Q169" s="229"/>
      <c r="R169" s="229"/>
      <c r="S169" s="229"/>
      <c r="T169" s="230"/>
      <c r="AT169" s="231" t="s">
        <v>156</v>
      </c>
      <c r="AU169" s="231" t="s">
        <v>142</v>
      </c>
      <c r="AV169" s="14" t="s">
        <v>142</v>
      </c>
      <c r="AW169" s="14" t="s">
        <v>31</v>
      </c>
      <c r="AX169" s="14" t="s">
        <v>74</v>
      </c>
      <c r="AY169" s="231" t="s">
        <v>141</v>
      </c>
    </row>
    <row r="170" spans="2:51" s="14" customFormat="1">
      <c r="B170" s="221"/>
      <c r="C170" s="222"/>
      <c r="D170" s="212" t="s">
        <v>156</v>
      </c>
      <c r="E170" s="223" t="s">
        <v>1</v>
      </c>
      <c r="F170" s="224" t="s">
        <v>601</v>
      </c>
      <c r="G170" s="222"/>
      <c r="H170" s="225">
        <v>12.62</v>
      </c>
      <c r="I170" s="226"/>
      <c r="J170" s="222"/>
      <c r="K170" s="222"/>
      <c r="L170" s="227"/>
      <c r="M170" s="228"/>
      <c r="N170" s="229"/>
      <c r="O170" s="229"/>
      <c r="P170" s="229"/>
      <c r="Q170" s="229"/>
      <c r="R170" s="229"/>
      <c r="S170" s="229"/>
      <c r="T170" s="230"/>
      <c r="AT170" s="231" t="s">
        <v>156</v>
      </c>
      <c r="AU170" s="231" t="s">
        <v>142</v>
      </c>
      <c r="AV170" s="14" t="s">
        <v>142</v>
      </c>
      <c r="AW170" s="14" t="s">
        <v>31</v>
      </c>
      <c r="AX170" s="14" t="s">
        <v>74</v>
      </c>
      <c r="AY170" s="231" t="s">
        <v>141</v>
      </c>
    </row>
    <row r="171" spans="2:51" s="14" customFormat="1">
      <c r="B171" s="221"/>
      <c r="C171" s="222"/>
      <c r="D171" s="212" t="s">
        <v>156</v>
      </c>
      <c r="E171" s="223" t="s">
        <v>1</v>
      </c>
      <c r="F171" s="224" t="s">
        <v>602</v>
      </c>
      <c r="G171" s="222"/>
      <c r="H171" s="225">
        <v>18.79</v>
      </c>
      <c r="I171" s="226"/>
      <c r="J171" s="222"/>
      <c r="K171" s="222"/>
      <c r="L171" s="227"/>
      <c r="M171" s="228"/>
      <c r="N171" s="229"/>
      <c r="O171" s="229"/>
      <c r="P171" s="229"/>
      <c r="Q171" s="229"/>
      <c r="R171" s="229"/>
      <c r="S171" s="229"/>
      <c r="T171" s="230"/>
      <c r="AT171" s="231" t="s">
        <v>156</v>
      </c>
      <c r="AU171" s="231" t="s">
        <v>142</v>
      </c>
      <c r="AV171" s="14" t="s">
        <v>142</v>
      </c>
      <c r="AW171" s="14" t="s">
        <v>31</v>
      </c>
      <c r="AX171" s="14" t="s">
        <v>74</v>
      </c>
      <c r="AY171" s="231" t="s">
        <v>141</v>
      </c>
    </row>
    <row r="172" spans="2:51" s="14" customFormat="1">
      <c r="B172" s="221"/>
      <c r="C172" s="222"/>
      <c r="D172" s="212" t="s">
        <v>156</v>
      </c>
      <c r="E172" s="223" t="s">
        <v>1</v>
      </c>
      <c r="F172" s="224" t="s">
        <v>603</v>
      </c>
      <c r="G172" s="222"/>
      <c r="H172" s="225">
        <v>2.4</v>
      </c>
      <c r="I172" s="226"/>
      <c r="J172" s="222"/>
      <c r="K172" s="222"/>
      <c r="L172" s="227"/>
      <c r="M172" s="228"/>
      <c r="N172" s="229"/>
      <c r="O172" s="229"/>
      <c r="P172" s="229"/>
      <c r="Q172" s="229"/>
      <c r="R172" s="229"/>
      <c r="S172" s="229"/>
      <c r="T172" s="230"/>
      <c r="AT172" s="231" t="s">
        <v>156</v>
      </c>
      <c r="AU172" s="231" t="s">
        <v>142</v>
      </c>
      <c r="AV172" s="14" t="s">
        <v>142</v>
      </c>
      <c r="AW172" s="14" t="s">
        <v>31</v>
      </c>
      <c r="AX172" s="14" t="s">
        <v>74</v>
      </c>
      <c r="AY172" s="231" t="s">
        <v>141</v>
      </c>
    </row>
    <row r="173" spans="2:51" s="14" customFormat="1">
      <c r="B173" s="221"/>
      <c r="C173" s="222"/>
      <c r="D173" s="212" t="s">
        <v>156</v>
      </c>
      <c r="E173" s="223" t="s">
        <v>1</v>
      </c>
      <c r="F173" s="224" t="s">
        <v>604</v>
      </c>
      <c r="G173" s="222"/>
      <c r="H173" s="225">
        <v>12</v>
      </c>
      <c r="I173" s="226"/>
      <c r="J173" s="222"/>
      <c r="K173" s="222"/>
      <c r="L173" s="227"/>
      <c r="M173" s="228"/>
      <c r="N173" s="229"/>
      <c r="O173" s="229"/>
      <c r="P173" s="229"/>
      <c r="Q173" s="229"/>
      <c r="R173" s="229"/>
      <c r="S173" s="229"/>
      <c r="T173" s="230"/>
      <c r="AT173" s="231" t="s">
        <v>156</v>
      </c>
      <c r="AU173" s="231" t="s">
        <v>142</v>
      </c>
      <c r="AV173" s="14" t="s">
        <v>142</v>
      </c>
      <c r="AW173" s="14" t="s">
        <v>31</v>
      </c>
      <c r="AX173" s="14" t="s">
        <v>74</v>
      </c>
      <c r="AY173" s="231" t="s">
        <v>141</v>
      </c>
    </row>
    <row r="174" spans="2:51" s="14" customFormat="1">
      <c r="B174" s="221"/>
      <c r="C174" s="222"/>
      <c r="D174" s="212" t="s">
        <v>156</v>
      </c>
      <c r="E174" s="223" t="s">
        <v>1</v>
      </c>
      <c r="F174" s="224" t="s">
        <v>605</v>
      </c>
      <c r="G174" s="222"/>
      <c r="H174" s="225">
        <v>3.38</v>
      </c>
      <c r="I174" s="226"/>
      <c r="J174" s="222"/>
      <c r="K174" s="222"/>
      <c r="L174" s="227"/>
      <c r="M174" s="228"/>
      <c r="N174" s="229"/>
      <c r="O174" s="229"/>
      <c r="P174" s="229"/>
      <c r="Q174" s="229"/>
      <c r="R174" s="229"/>
      <c r="S174" s="229"/>
      <c r="T174" s="230"/>
      <c r="AT174" s="231" t="s">
        <v>156</v>
      </c>
      <c r="AU174" s="231" t="s">
        <v>142</v>
      </c>
      <c r="AV174" s="14" t="s">
        <v>142</v>
      </c>
      <c r="AW174" s="14" t="s">
        <v>31</v>
      </c>
      <c r="AX174" s="14" t="s">
        <v>74</v>
      </c>
      <c r="AY174" s="231" t="s">
        <v>141</v>
      </c>
    </row>
    <row r="175" spans="2:51" s="14" customFormat="1">
      <c r="B175" s="221"/>
      <c r="C175" s="222"/>
      <c r="D175" s="212" t="s">
        <v>156</v>
      </c>
      <c r="E175" s="223" t="s">
        <v>1</v>
      </c>
      <c r="F175" s="224" t="s">
        <v>606</v>
      </c>
      <c r="G175" s="222"/>
      <c r="H175" s="225">
        <v>2.4</v>
      </c>
      <c r="I175" s="226"/>
      <c r="J175" s="222"/>
      <c r="K175" s="222"/>
      <c r="L175" s="227"/>
      <c r="M175" s="228"/>
      <c r="N175" s="229"/>
      <c r="O175" s="229"/>
      <c r="P175" s="229"/>
      <c r="Q175" s="229"/>
      <c r="R175" s="229"/>
      <c r="S175" s="229"/>
      <c r="T175" s="230"/>
      <c r="AT175" s="231" t="s">
        <v>156</v>
      </c>
      <c r="AU175" s="231" t="s">
        <v>142</v>
      </c>
      <c r="AV175" s="14" t="s">
        <v>142</v>
      </c>
      <c r="AW175" s="14" t="s">
        <v>31</v>
      </c>
      <c r="AX175" s="14" t="s">
        <v>74</v>
      </c>
      <c r="AY175" s="231" t="s">
        <v>141</v>
      </c>
    </row>
    <row r="176" spans="2:51" s="14" customFormat="1">
      <c r="B176" s="221"/>
      <c r="C176" s="222"/>
      <c r="D176" s="212" t="s">
        <v>156</v>
      </c>
      <c r="E176" s="223" t="s">
        <v>1</v>
      </c>
      <c r="F176" s="224" t="s">
        <v>607</v>
      </c>
      <c r="G176" s="222"/>
      <c r="H176" s="225">
        <v>12.6</v>
      </c>
      <c r="I176" s="226"/>
      <c r="J176" s="222"/>
      <c r="K176" s="222"/>
      <c r="L176" s="227"/>
      <c r="M176" s="228"/>
      <c r="N176" s="229"/>
      <c r="O176" s="229"/>
      <c r="P176" s="229"/>
      <c r="Q176" s="229"/>
      <c r="R176" s="229"/>
      <c r="S176" s="229"/>
      <c r="T176" s="230"/>
      <c r="AT176" s="231" t="s">
        <v>156</v>
      </c>
      <c r="AU176" s="231" t="s">
        <v>142</v>
      </c>
      <c r="AV176" s="14" t="s">
        <v>142</v>
      </c>
      <c r="AW176" s="14" t="s">
        <v>31</v>
      </c>
      <c r="AX176" s="14" t="s">
        <v>74</v>
      </c>
      <c r="AY176" s="231" t="s">
        <v>141</v>
      </c>
    </row>
    <row r="177" spans="2:51" s="14" customFormat="1">
      <c r="B177" s="221"/>
      <c r="C177" s="222"/>
      <c r="D177" s="212" t="s">
        <v>156</v>
      </c>
      <c r="E177" s="223" t="s">
        <v>1</v>
      </c>
      <c r="F177" s="224" t="s">
        <v>608</v>
      </c>
      <c r="G177" s="222"/>
      <c r="H177" s="225">
        <v>3.68</v>
      </c>
      <c r="I177" s="226"/>
      <c r="J177" s="222"/>
      <c r="K177" s="222"/>
      <c r="L177" s="227"/>
      <c r="M177" s="228"/>
      <c r="N177" s="229"/>
      <c r="O177" s="229"/>
      <c r="P177" s="229"/>
      <c r="Q177" s="229"/>
      <c r="R177" s="229"/>
      <c r="S177" s="229"/>
      <c r="T177" s="230"/>
      <c r="AT177" s="231" t="s">
        <v>156</v>
      </c>
      <c r="AU177" s="231" t="s">
        <v>142</v>
      </c>
      <c r="AV177" s="14" t="s">
        <v>142</v>
      </c>
      <c r="AW177" s="14" t="s">
        <v>31</v>
      </c>
      <c r="AX177" s="14" t="s">
        <v>74</v>
      </c>
      <c r="AY177" s="231" t="s">
        <v>141</v>
      </c>
    </row>
    <row r="178" spans="2:51" s="14" customFormat="1">
      <c r="B178" s="221"/>
      <c r="C178" s="222"/>
      <c r="D178" s="212" t="s">
        <v>156</v>
      </c>
      <c r="E178" s="223" t="s">
        <v>1</v>
      </c>
      <c r="F178" s="224" t="s">
        <v>609</v>
      </c>
      <c r="G178" s="222"/>
      <c r="H178" s="225">
        <v>1.5</v>
      </c>
      <c r="I178" s="226"/>
      <c r="J178" s="222"/>
      <c r="K178" s="222"/>
      <c r="L178" s="227"/>
      <c r="M178" s="228"/>
      <c r="N178" s="229"/>
      <c r="O178" s="229"/>
      <c r="P178" s="229"/>
      <c r="Q178" s="229"/>
      <c r="R178" s="229"/>
      <c r="S178" s="229"/>
      <c r="T178" s="230"/>
      <c r="AT178" s="231" t="s">
        <v>156</v>
      </c>
      <c r="AU178" s="231" t="s">
        <v>142</v>
      </c>
      <c r="AV178" s="14" t="s">
        <v>142</v>
      </c>
      <c r="AW178" s="14" t="s">
        <v>31</v>
      </c>
      <c r="AX178" s="14" t="s">
        <v>74</v>
      </c>
      <c r="AY178" s="231" t="s">
        <v>141</v>
      </c>
    </row>
    <row r="179" spans="2:51" s="14" customFormat="1">
      <c r="B179" s="221"/>
      <c r="C179" s="222"/>
      <c r="D179" s="212" t="s">
        <v>156</v>
      </c>
      <c r="E179" s="223" t="s">
        <v>1</v>
      </c>
      <c r="F179" s="224" t="s">
        <v>610</v>
      </c>
      <c r="G179" s="222"/>
      <c r="H179" s="225">
        <v>15.58</v>
      </c>
      <c r="I179" s="226"/>
      <c r="J179" s="222"/>
      <c r="K179" s="222"/>
      <c r="L179" s="227"/>
      <c r="M179" s="228"/>
      <c r="N179" s="229"/>
      <c r="O179" s="229"/>
      <c r="P179" s="229"/>
      <c r="Q179" s="229"/>
      <c r="R179" s="229"/>
      <c r="S179" s="229"/>
      <c r="T179" s="230"/>
      <c r="AT179" s="231" t="s">
        <v>156</v>
      </c>
      <c r="AU179" s="231" t="s">
        <v>142</v>
      </c>
      <c r="AV179" s="14" t="s">
        <v>142</v>
      </c>
      <c r="AW179" s="14" t="s">
        <v>31</v>
      </c>
      <c r="AX179" s="14" t="s">
        <v>74</v>
      </c>
      <c r="AY179" s="231" t="s">
        <v>141</v>
      </c>
    </row>
    <row r="180" spans="2:51" s="14" customFormat="1">
      <c r="B180" s="221"/>
      <c r="C180" s="222"/>
      <c r="D180" s="212" t="s">
        <v>156</v>
      </c>
      <c r="E180" s="223" t="s">
        <v>1</v>
      </c>
      <c r="F180" s="224" t="s">
        <v>611</v>
      </c>
      <c r="G180" s="222"/>
      <c r="H180" s="225">
        <v>3.31</v>
      </c>
      <c r="I180" s="226"/>
      <c r="J180" s="222"/>
      <c r="K180" s="222"/>
      <c r="L180" s="227"/>
      <c r="M180" s="228"/>
      <c r="N180" s="229"/>
      <c r="O180" s="229"/>
      <c r="P180" s="229"/>
      <c r="Q180" s="229"/>
      <c r="R180" s="229"/>
      <c r="S180" s="229"/>
      <c r="T180" s="230"/>
      <c r="AT180" s="231" t="s">
        <v>156</v>
      </c>
      <c r="AU180" s="231" t="s">
        <v>142</v>
      </c>
      <c r="AV180" s="14" t="s">
        <v>142</v>
      </c>
      <c r="AW180" s="14" t="s">
        <v>31</v>
      </c>
      <c r="AX180" s="14" t="s">
        <v>74</v>
      </c>
      <c r="AY180" s="231" t="s">
        <v>141</v>
      </c>
    </row>
    <row r="181" spans="2:51" s="14" customFormat="1">
      <c r="B181" s="221"/>
      <c r="C181" s="222"/>
      <c r="D181" s="212" t="s">
        <v>156</v>
      </c>
      <c r="E181" s="223" t="s">
        <v>1</v>
      </c>
      <c r="F181" s="224" t="s">
        <v>612</v>
      </c>
      <c r="G181" s="222"/>
      <c r="H181" s="225">
        <v>26.17</v>
      </c>
      <c r="I181" s="226"/>
      <c r="J181" s="222"/>
      <c r="K181" s="222"/>
      <c r="L181" s="227"/>
      <c r="M181" s="228"/>
      <c r="N181" s="229"/>
      <c r="O181" s="229"/>
      <c r="P181" s="229"/>
      <c r="Q181" s="229"/>
      <c r="R181" s="229"/>
      <c r="S181" s="229"/>
      <c r="T181" s="230"/>
      <c r="AT181" s="231" t="s">
        <v>156</v>
      </c>
      <c r="AU181" s="231" t="s">
        <v>142</v>
      </c>
      <c r="AV181" s="14" t="s">
        <v>142</v>
      </c>
      <c r="AW181" s="14" t="s">
        <v>31</v>
      </c>
      <c r="AX181" s="14" t="s">
        <v>74</v>
      </c>
      <c r="AY181" s="231" t="s">
        <v>141</v>
      </c>
    </row>
    <row r="182" spans="2:51" s="14" customFormat="1">
      <c r="B182" s="221"/>
      <c r="C182" s="222"/>
      <c r="D182" s="212" t="s">
        <v>156</v>
      </c>
      <c r="E182" s="223" t="s">
        <v>1</v>
      </c>
      <c r="F182" s="224" t="s">
        <v>613</v>
      </c>
      <c r="G182" s="222"/>
      <c r="H182" s="225">
        <v>14.28</v>
      </c>
      <c r="I182" s="226"/>
      <c r="J182" s="222"/>
      <c r="K182" s="222"/>
      <c r="L182" s="227"/>
      <c r="M182" s="228"/>
      <c r="N182" s="229"/>
      <c r="O182" s="229"/>
      <c r="P182" s="229"/>
      <c r="Q182" s="229"/>
      <c r="R182" s="229"/>
      <c r="S182" s="229"/>
      <c r="T182" s="230"/>
      <c r="AT182" s="231" t="s">
        <v>156</v>
      </c>
      <c r="AU182" s="231" t="s">
        <v>142</v>
      </c>
      <c r="AV182" s="14" t="s">
        <v>142</v>
      </c>
      <c r="AW182" s="14" t="s">
        <v>31</v>
      </c>
      <c r="AX182" s="14" t="s">
        <v>74</v>
      </c>
      <c r="AY182" s="231" t="s">
        <v>141</v>
      </c>
    </row>
    <row r="183" spans="2:51" s="14" customFormat="1">
      <c r="B183" s="221"/>
      <c r="C183" s="222"/>
      <c r="D183" s="212" t="s">
        <v>156</v>
      </c>
      <c r="E183" s="223" t="s">
        <v>1</v>
      </c>
      <c r="F183" s="224" t="s">
        <v>614</v>
      </c>
      <c r="G183" s="222"/>
      <c r="H183" s="225">
        <v>19.68</v>
      </c>
      <c r="I183" s="226"/>
      <c r="J183" s="222"/>
      <c r="K183" s="222"/>
      <c r="L183" s="227"/>
      <c r="M183" s="228"/>
      <c r="N183" s="229"/>
      <c r="O183" s="229"/>
      <c r="P183" s="229"/>
      <c r="Q183" s="229"/>
      <c r="R183" s="229"/>
      <c r="S183" s="229"/>
      <c r="T183" s="230"/>
      <c r="AT183" s="231" t="s">
        <v>156</v>
      </c>
      <c r="AU183" s="231" t="s">
        <v>142</v>
      </c>
      <c r="AV183" s="14" t="s">
        <v>142</v>
      </c>
      <c r="AW183" s="14" t="s">
        <v>31</v>
      </c>
      <c r="AX183" s="14" t="s">
        <v>74</v>
      </c>
      <c r="AY183" s="231" t="s">
        <v>141</v>
      </c>
    </row>
    <row r="184" spans="2:51" s="14" customFormat="1">
      <c r="B184" s="221"/>
      <c r="C184" s="222"/>
      <c r="D184" s="212" t="s">
        <v>156</v>
      </c>
      <c r="E184" s="223" t="s">
        <v>1</v>
      </c>
      <c r="F184" s="224" t="s">
        <v>615</v>
      </c>
      <c r="G184" s="222"/>
      <c r="H184" s="225">
        <v>4.7</v>
      </c>
      <c r="I184" s="226"/>
      <c r="J184" s="222"/>
      <c r="K184" s="222"/>
      <c r="L184" s="227"/>
      <c r="M184" s="228"/>
      <c r="N184" s="229"/>
      <c r="O184" s="229"/>
      <c r="P184" s="229"/>
      <c r="Q184" s="229"/>
      <c r="R184" s="229"/>
      <c r="S184" s="229"/>
      <c r="T184" s="230"/>
      <c r="AT184" s="231" t="s">
        <v>156</v>
      </c>
      <c r="AU184" s="231" t="s">
        <v>142</v>
      </c>
      <c r="AV184" s="14" t="s">
        <v>142</v>
      </c>
      <c r="AW184" s="14" t="s">
        <v>31</v>
      </c>
      <c r="AX184" s="14" t="s">
        <v>74</v>
      </c>
      <c r="AY184" s="231" t="s">
        <v>141</v>
      </c>
    </row>
    <row r="185" spans="2:51" s="14" customFormat="1">
      <c r="B185" s="221"/>
      <c r="C185" s="222"/>
      <c r="D185" s="212" t="s">
        <v>156</v>
      </c>
      <c r="E185" s="223" t="s">
        <v>1</v>
      </c>
      <c r="F185" s="224" t="s">
        <v>616</v>
      </c>
      <c r="G185" s="222"/>
      <c r="H185" s="225">
        <v>3.5</v>
      </c>
      <c r="I185" s="226"/>
      <c r="J185" s="222"/>
      <c r="K185" s="222"/>
      <c r="L185" s="227"/>
      <c r="M185" s="228"/>
      <c r="N185" s="229"/>
      <c r="O185" s="229"/>
      <c r="P185" s="229"/>
      <c r="Q185" s="229"/>
      <c r="R185" s="229"/>
      <c r="S185" s="229"/>
      <c r="T185" s="230"/>
      <c r="AT185" s="231" t="s">
        <v>156</v>
      </c>
      <c r="AU185" s="231" t="s">
        <v>142</v>
      </c>
      <c r="AV185" s="14" t="s">
        <v>142</v>
      </c>
      <c r="AW185" s="14" t="s">
        <v>31</v>
      </c>
      <c r="AX185" s="14" t="s">
        <v>74</v>
      </c>
      <c r="AY185" s="231" t="s">
        <v>141</v>
      </c>
    </row>
    <row r="186" spans="2:51" s="14" customFormat="1">
      <c r="B186" s="221"/>
      <c r="C186" s="222"/>
      <c r="D186" s="212" t="s">
        <v>156</v>
      </c>
      <c r="E186" s="223" t="s">
        <v>1</v>
      </c>
      <c r="F186" s="224" t="s">
        <v>617</v>
      </c>
      <c r="G186" s="222"/>
      <c r="H186" s="225">
        <v>13.25</v>
      </c>
      <c r="I186" s="226"/>
      <c r="J186" s="222"/>
      <c r="K186" s="222"/>
      <c r="L186" s="227"/>
      <c r="M186" s="228"/>
      <c r="N186" s="229"/>
      <c r="O186" s="229"/>
      <c r="P186" s="229"/>
      <c r="Q186" s="229"/>
      <c r="R186" s="229"/>
      <c r="S186" s="229"/>
      <c r="T186" s="230"/>
      <c r="AT186" s="231" t="s">
        <v>156</v>
      </c>
      <c r="AU186" s="231" t="s">
        <v>142</v>
      </c>
      <c r="AV186" s="14" t="s">
        <v>142</v>
      </c>
      <c r="AW186" s="14" t="s">
        <v>31</v>
      </c>
      <c r="AX186" s="14" t="s">
        <v>74</v>
      </c>
      <c r="AY186" s="231" t="s">
        <v>141</v>
      </c>
    </row>
    <row r="187" spans="2:51" s="14" customFormat="1">
      <c r="B187" s="221"/>
      <c r="C187" s="222"/>
      <c r="D187" s="212" t="s">
        <v>156</v>
      </c>
      <c r="E187" s="223" t="s">
        <v>1</v>
      </c>
      <c r="F187" s="224" t="s">
        <v>618</v>
      </c>
      <c r="G187" s="222"/>
      <c r="H187" s="225">
        <v>5.07</v>
      </c>
      <c r="I187" s="226"/>
      <c r="J187" s="222"/>
      <c r="K187" s="222"/>
      <c r="L187" s="227"/>
      <c r="M187" s="228"/>
      <c r="N187" s="229"/>
      <c r="O187" s="229"/>
      <c r="P187" s="229"/>
      <c r="Q187" s="229"/>
      <c r="R187" s="229"/>
      <c r="S187" s="229"/>
      <c r="T187" s="230"/>
      <c r="AT187" s="231" t="s">
        <v>156</v>
      </c>
      <c r="AU187" s="231" t="s">
        <v>142</v>
      </c>
      <c r="AV187" s="14" t="s">
        <v>142</v>
      </c>
      <c r="AW187" s="14" t="s">
        <v>31</v>
      </c>
      <c r="AX187" s="14" t="s">
        <v>74</v>
      </c>
      <c r="AY187" s="231" t="s">
        <v>141</v>
      </c>
    </row>
    <row r="188" spans="2:51" s="14" customFormat="1">
      <c r="B188" s="221"/>
      <c r="C188" s="222"/>
      <c r="D188" s="212" t="s">
        <v>156</v>
      </c>
      <c r="E188" s="223" t="s">
        <v>1</v>
      </c>
      <c r="F188" s="224" t="s">
        <v>619</v>
      </c>
      <c r="G188" s="222"/>
      <c r="H188" s="225">
        <v>2.81</v>
      </c>
      <c r="I188" s="226"/>
      <c r="J188" s="222"/>
      <c r="K188" s="222"/>
      <c r="L188" s="227"/>
      <c r="M188" s="228"/>
      <c r="N188" s="229"/>
      <c r="O188" s="229"/>
      <c r="P188" s="229"/>
      <c r="Q188" s="229"/>
      <c r="R188" s="229"/>
      <c r="S188" s="229"/>
      <c r="T188" s="230"/>
      <c r="AT188" s="231" t="s">
        <v>156</v>
      </c>
      <c r="AU188" s="231" t="s">
        <v>142</v>
      </c>
      <c r="AV188" s="14" t="s">
        <v>142</v>
      </c>
      <c r="AW188" s="14" t="s">
        <v>31</v>
      </c>
      <c r="AX188" s="14" t="s">
        <v>74</v>
      </c>
      <c r="AY188" s="231" t="s">
        <v>141</v>
      </c>
    </row>
    <row r="189" spans="2:51" s="14" customFormat="1">
      <c r="B189" s="221"/>
      <c r="C189" s="222"/>
      <c r="D189" s="212" t="s">
        <v>156</v>
      </c>
      <c r="E189" s="223" t="s">
        <v>1</v>
      </c>
      <c r="F189" s="224" t="s">
        <v>620</v>
      </c>
      <c r="G189" s="222"/>
      <c r="H189" s="225">
        <v>20.239999999999998</v>
      </c>
      <c r="I189" s="226"/>
      <c r="J189" s="222"/>
      <c r="K189" s="222"/>
      <c r="L189" s="227"/>
      <c r="M189" s="228"/>
      <c r="N189" s="229"/>
      <c r="O189" s="229"/>
      <c r="P189" s="229"/>
      <c r="Q189" s="229"/>
      <c r="R189" s="229"/>
      <c r="S189" s="229"/>
      <c r="T189" s="230"/>
      <c r="AT189" s="231" t="s">
        <v>156</v>
      </c>
      <c r="AU189" s="231" t="s">
        <v>142</v>
      </c>
      <c r="AV189" s="14" t="s">
        <v>142</v>
      </c>
      <c r="AW189" s="14" t="s">
        <v>31</v>
      </c>
      <c r="AX189" s="14" t="s">
        <v>74</v>
      </c>
      <c r="AY189" s="231" t="s">
        <v>141</v>
      </c>
    </row>
    <row r="190" spans="2:51" s="14" customFormat="1">
      <c r="B190" s="221"/>
      <c r="C190" s="222"/>
      <c r="D190" s="212" t="s">
        <v>156</v>
      </c>
      <c r="E190" s="223" t="s">
        <v>1</v>
      </c>
      <c r="F190" s="224" t="s">
        <v>621</v>
      </c>
      <c r="G190" s="222"/>
      <c r="H190" s="225">
        <v>2.73</v>
      </c>
      <c r="I190" s="226"/>
      <c r="J190" s="222"/>
      <c r="K190" s="222"/>
      <c r="L190" s="227"/>
      <c r="M190" s="228"/>
      <c r="N190" s="229"/>
      <c r="O190" s="229"/>
      <c r="P190" s="229"/>
      <c r="Q190" s="229"/>
      <c r="R190" s="229"/>
      <c r="S190" s="229"/>
      <c r="T190" s="230"/>
      <c r="AT190" s="231" t="s">
        <v>156</v>
      </c>
      <c r="AU190" s="231" t="s">
        <v>142</v>
      </c>
      <c r="AV190" s="14" t="s">
        <v>142</v>
      </c>
      <c r="AW190" s="14" t="s">
        <v>31</v>
      </c>
      <c r="AX190" s="14" t="s">
        <v>74</v>
      </c>
      <c r="AY190" s="231" t="s">
        <v>141</v>
      </c>
    </row>
    <row r="191" spans="2:51" s="14" customFormat="1">
      <c r="B191" s="221"/>
      <c r="C191" s="222"/>
      <c r="D191" s="212" t="s">
        <v>156</v>
      </c>
      <c r="E191" s="223" t="s">
        <v>1</v>
      </c>
      <c r="F191" s="224" t="s">
        <v>622</v>
      </c>
      <c r="G191" s="222"/>
      <c r="H191" s="225">
        <v>3.56</v>
      </c>
      <c r="I191" s="226"/>
      <c r="J191" s="222"/>
      <c r="K191" s="222"/>
      <c r="L191" s="227"/>
      <c r="M191" s="228"/>
      <c r="N191" s="229"/>
      <c r="O191" s="229"/>
      <c r="P191" s="229"/>
      <c r="Q191" s="229"/>
      <c r="R191" s="229"/>
      <c r="S191" s="229"/>
      <c r="T191" s="230"/>
      <c r="AT191" s="231" t="s">
        <v>156</v>
      </c>
      <c r="AU191" s="231" t="s">
        <v>142</v>
      </c>
      <c r="AV191" s="14" t="s">
        <v>142</v>
      </c>
      <c r="AW191" s="14" t="s">
        <v>31</v>
      </c>
      <c r="AX191" s="14" t="s">
        <v>74</v>
      </c>
      <c r="AY191" s="231" t="s">
        <v>141</v>
      </c>
    </row>
    <row r="192" spans="2:51" s="14" customFormat="1">
      <c r="B192" s="221"/>
      <c r="C192" s="222"/>
      <c r="D192" s="212" t="s">
        <v>156</v>
      </c>
      <c r="E192" s="223" t="s">
        <v>1</v>
      </c>
      <c r="F192" s="224" t="s">
        <v>623</v>
      </c>
      <c r="G192" s="222"/>
      <c r="H192" s="225">
        <v>14.56</v>
      </c>
      <c r="I192" s="226"/>
      <c r="J192" s="222"/>
      <c r="K192" s="222"/>
      <c r="L192" s="227"/>
      <c r="M192" s="228"/>
      <c r="N192" s="229"/>
      <c r="O192" s="229"/>
      <c r="P192" s="229"/>
      <c r="Q192" s="229"/>
      <c r="R192" s="229"/>
      <c r="S192" s="229"/>
      <c r="T192" s="230"/>
      <c r="AT192" s="231" t="s">
        <v>156</v>
      </c>
      <c r="AU192" s="231" t="s">
        <v>142</v>
      </c>
      <c r="AV192" s="14" t="s">
        <v>142</v>
      </c>
      <c r="AW192" s="14" t="s">
        <v>31</v>
      </c>
      <c r="AX192" s="14" t="s">
        <v>74</v>
      </c>
      <c r="AY192" s="231" t="s">
        <v>141</v>
      </c>
    </row>
    <row r="193" spans="1:65" s="14" customFormat="1">
      <c r="B193" s="221"/>
      <c r="C193" s="222"/>
      <c r="D193" s="212" t="s">
        <v>156</v>
      </c>
      <c r="E193" s="223" t="s">
        <v>1</v>
      </c>
      <c r="F193" s="224" t="s">
        <v>624</v>
      </c>
      <c r="G193" s="222"/>
      <c r="H193" s="225">
        <v>3.78</v>
      </c>
      <c r="I193" s="226"/>
      <c r="J193" s="222"/>
      <c r="K193" s="222"/>
      <c r="L193" s="227"/>
      <c r="M193" s="228"/>
      <c r="N193" s="229"/>
      <c r="O193" s="229"/>
      <c r="P193" s="229"/>
      <c r="Q193" s="229"/>
      <c r="R193" s="229"/>
      <c r="S193" s="229"/>
      <c r="T193" s="230"/>
      <c r="AT193" s="231" t="s">
        <v>156</v>
      </c>
      <c r="AU193" s="231" t="s">
        <v>142</v>
      </c>
      <c r="AV193" s="14" t="s">
        <v>142</v>
      </c>
      <c r="AW193" s="14" t="s">
        <v>31</v>
      </c>
      <c r="AX193" s="14" t="s">
        <v>74</v>
      </c>
      <c r="AY193" s="231" t="s">
        <v>141</v>
      </c>
    </row>
    <row r="194" spans="1:65" s="14" customFormat="1">
      <c r="B194" s="221"/>
      <c r="C194" s="222"/>
      <c r="D194" s="212" t="s">
        <v>156</v>
      </c>
      <c r="E194" s="223" t="s">
        <v>1</v>
      </c>
      <c r="F194" s="224" t="s">
        <v>625</v>
      </c>
      <c r="G194" s="222"/>
      <c r="H194" s="225">
        <v>3.78</v>
      </c>
      <c r="I194" s="226"/>
      <c r="J194" s="222"/>
      <c r="K194" s="222"/>
      <c r="L194" s="227"/>
      <c r="M194" s="228"/>
      <c r="N194" s="229"/>
      <c r="O194" s="229"/>
      <c r="P194" s="229"/>
      <c r="Q194" s="229"/>
      <c r="R194" s="229"/>
      <c r="S194" s="229"/>
      <c r="T194" s="230"/>
      <c r="AT194" s="231" t="s">
        <v>156</v>
      </c>
      <c r="AU194" s="231" t="s">
        <v>142</v>
      </c>
      <c r="AV194" s="14" t="s">
        <v>142</v>
      </c>
      <c r="AW194" s="14" t="s">
        <v>31</v>
      </c>
      <c r="AX194" s="14" t="s">
        <v>74</v>
      </c>
      <c r="AY194" s="231" t="s">
        <v>141</v>
      </c>
    </row>
    <row r="195" spans="1:65" s="14" customFormat="1">
      <c r="B195" s="221"/>
      <c r="C195" s="222"/>
      <c r="D195" s="212" t="s">
        <v>156</v>
      </c>
      <c r="E195" s="223" t="s">
        <v>1</v>
      </c>
      <c r="F195" s="224" t="s">
        <v>626</v>
      </c>
      <c r="G195" s="222"/>
      <c r="H195" s="225">
        <v>13.76</v>
      </c>
      <c r="I195" s="226"/>
      <c r="J195" s="222"/>
      <c r="K195" s="222"/>
      <c r="L195" s="227"/>
      <c r="M195" s="228"/>
      <c r="N195" s="229"/>
      <c r="O195" s="229"/>
      <c r="P195" s="229"/>
      <c r="Q195" s="229"/>
      <c r="R195" s="229"/>
      <c r="S195" s="229"/>
      <c r="T195" s="230"/>
      <c r="AT195" s="231" t="s">
        <v>156</v>
      </c>
      <c r="AU195" s="231" t="s">
        <v>142</v>
      </c>
      <c r="AV195" s="14" t="s">
        <v>142</v>
      </c>
      <c r="AW195" s="14" t="s">
        <v>31</v>
      </c>
      <c r="AX195" s="14" t="s">
        <v>74</v>
      </c>
      <c r="AY195" s="231" t="s">
        <v>141</v>
      </c>
    </row>
    <row r="196" spans="1:65" s="14" customFormat="1">
      <c r="B196" s="221"/>
      <c r="C196" s="222"/>
      <c r="D196" s="212" t="s">
        <v>156</v>
      </c>
      <c r="E196" s="223" t="s">
        <v>1</v>
      </c>
      <c r="F196" s="224" t="s">
        <v>627</v>
      </c>
      <c r="G196" s="222"/>
      <c r="H196" s="225">
        <v>3.28</v>
      </c>
      <c r="I196" s="226"/>
      <c r="J196" s="222"/>
      <c r="K196" s="222"/>
      <c r="L196" s="227"/>
      <c r="M196" s="228"/>
      <c r="N196" s="229"/>
      <c r="O196" s="229"/>
      <c r="P196" s="229"/>
      <c r="Q196" s="229"/>
      <c r="R196" s="229"/>
      <c r="S196" s="229"/>
      <c r="T196" s="230"/>
      <c r="AT196" s="231" t="s">
        <v>156</v>
      </c>
      <c r="AU196" s="231" t="s">
        <v>142</v>
      </c>
      <c r="AV196" s="14" t="s">
        <v>142</v>
      </c>
      <c r="AW196" s="14" t="s">
        <v>31</v>
      </c>
      <c r="AX196" s="14" t="s">
        <v>74</v>
      </c>
      <c r="AY196" s="231" t="s">
        <v>141</v>
      </c>
    </row>
    <row r="197" spans="1:65" s="14" customFormat="1">
      <c r="B197" s="221"/>
      <c r="C197" s="222"/>
      <c r="D197" s="212" t="s">
        <v>156</v>
      </c>
      <c r="E197" s="223" t="s">
        <v>1</v>
      </c>
      <c r="F197" s="224" t="s">
        <v>628</v>
      </c>
      <c r="G197" s="222"/>
      <c r="H197" s="225">
        <v>3.88</v>
      </c>
      <c r="I197" s="226"/>
      <c r="J197" s="222"/>
      <c r="K197" s="222"/>
      <c r="L197" s="227"/>
      <c r="M197" s="228"/>
      <c r="N197" s="229"/>
      <c r="O197" s="229"/>
      <c r="P197" s="229"/>
      <c r="Q197" s="229"/>
      <c r="R197" s="229"/>
      <c r="S197" s="229"/>
      <c r="T197" s="230"/>
      <c r="AT197" s="231" t="s">
        <v>156</v>
      </c>
      <c r="AU197" s="231" t="s">
        <v>142</v>
      </c>
      <c r="AV197" s="14" t="s">
        <v>142</v>
      </c>
      <c r="AW197" s="14" t="s">
        <v>31</v>
      </c>
      <c r="AX197" s="14" t="s">
        <v>74</v>
      </c>
      <c r="AY197" s="231" t="s">
        <v>141</v>
      </c>
    </row>
    <row r="198" spans="1:65" s="15" customFormat="1">
      <c r="B198" s="232"/>
      <c r="C198" s="233"/>
      <c r="D198" s="212" t="s">
        <v>156</v>
      </c>
      <c r="E198" s="234" t="s">
        <v>1</v>
      </c>
      <c r="F198" s="235" t="s">
        <v>177</v>
      </c>
      <c r="G198" s="233"/>
      <c r="H198" s="236">
        <v>627.30999999999995</v>
      </c>
      <c r="I198" s="237"/>
      <c r="J198" s="233"/>
      <c r="K198" s="233"/>
      <c r="L198" s="238"/>
      <c r="M198" s="239"/>
      <c r="N198" s="240"/>
      <c r="O198" s="240"/>
      <c r="P198" s="240"/>
      <c r="Q198" s="240"/>
      <c r="R198" s="240"/>
      <c r="S198" s="240"/>
      <c r="T198" s="241"/>
      <c r="AT198" s="242" t="s">
        <v>156</v>
      </c>
      <c r="AU198" s="242" t="s">
        <v>142</v>
      </c>
      <c r="AV198" s="15" t="s">
        <v>148</v>
      </c>
      <c r="AW198" s="15" t="s">
        <v>31</v>
      </c>
      <c r="AX198" s="15" t="s">
        <v>82</v>
      </c>
      <c r="AY198" s="242" t="s">
        <v>141</v>
      </c>
    </row>
    <row r="199" spans="1:65" s="2" customFormat="1" ht="55.5" customHeight="1">
      <c r="A199" s="35"/>
      <c r="B199" s="36"/>
      <c r="C199" s="196" t="s">
        <v>186</v>
      </c>
      <c r="D199" s="196" t="s">
        <v>144</v>
      </c>
      <c r="E199" s="197" t="s">
        <v>629</v>
      </c>
      <c r="F199" s="198" t="s">
        <v>630</v>
      </c>
      <c r="G199" s="199" t="s">
        <v>154</v>
      </c>
      <c r="H199" s="200">
        <v>627.30999999999995</v>
      </c>
      <c r="I199" s="201"/>
      <c r="J199" s="202">
        <f>ROUND(I199*H199,2)</f>
        <v>0</v>
      </c>
      <c r="K199" s="203"/>
      <c r="L199" s="40"/>
      <c r="M199" s="204" t="s">
        <v>1</v>
      </c>
      <c r="N199" s="205" t="s">
        <v>40</v>
      </c>
      <c r="O199" s="76"/>
      <c r="P199" s="206">
        <f>O199*H199</f>
        <v>0</v>
      </c>
      <c r="Q199" s="206">
        <v>0</v>
      </c>
      <c r="R199" s="206">
        <f>Q199*H199</f>
        <v>0</v>
      </c>
      <c r="S199" s="206">
        <v>0</v>
      </c>
      <c r="T199" s="207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08" t="s">
        <v>148</v>
      </c>
      <c r="AT199" s="208" t="s">
        <v>144</v>
      </c>
      <c r="AU199" s="208" t="s">
        <v>142</v>
      </c>
      <c r="AY199" s="18" t="s">
        <v>141</v>
      </c>
      <c r="BE199" s="209">
        <f>IF(N199="základná",J199,0)</f>
        <v>0</v>
      </c>
      <c r="BF199" s="209">
        <f>IF(N199="znížená",J199,0)</f>
        <v>0</v>
      </c>
      <c r="BG199" s="209">
        <f>IF(N199="zákl. prenesená",J199,0)</f>
        <v>0</v>
      </c>
      <c r="BH199" s="209">
        <f>IF(N199="zníž. prenesená",J199,0)</f>
        <v>0</v>
      </c>
      <c r="BI199" s="209">
        <f>IF(N199="nulová",J199,0)</f>
        <v>0</v>
      </c>
      <c r="BJ199" s="18" t="s">
        <v>142</v>
      </c>
      <c r="BK199" s="209">
        <f>ROUND(I199*H199,2)</f>
        <v>0</v>
      </c>
      <c r="BL199" s="18" t="s">
        <v>148</v>
      </c>
      <c r="BM199" s="208" t="s">
        <v>631</v>
      </c>
    </row>
    <row r="200" spans="1:65" s="13" customFormat="1">
      <c r="B200" s="210"/>
      <c r="C200" s="211"/>
      <c r="D200" s="212" t="s">
        <v>156</v>
      </c>
      <c r="E200" s="213" t="s">
        <v>1</v>
      </c>
      <c r="F200" s="214" t="s">
        <v>570</v>
      </c>
      <c r="G200" s="211"/>
      <c r="H200" s="213" t="s">
        <v>1</v>
      </c>
      <c r="I200" s="215"/>
      <c r="J200" s="211"/>
      <c r="K200" s="211"/>
      <c r="L200" s="216"/>
      <c r="M200" s="217"/>
      <c r="N200" s="218"/>
      <c r="O200" s="218"/>
      <c r="P200" s="218"/>
      <c r="Q200" s="218"/>
      <c r="R200" s="218"/>
      <c r="S200" s="218"/>
      <c r="T200" s="219"/>
      <c r="AT200" s="220" t="s">
        <v>156</v>
      </c>
      <c r="AU200" s="220" t="s">
        <v>142</v>
      </c>
      <c r="AV200" s="13" t="s">
        <v>82</v>
      </c>
      <c r="AW200" s="13" t="s">
        <v>31</v>
      </c>
      <c r="AX200" s="13" t="s">
        <v>74</v>
      </c>
      <c r="AY200" s="220" t="s">
        <v>141</v>
      </c>
    </row>
    <row r="201" spans="1:65" s="14" customFormat="1">
      <c r="B201" s="221"/>
      <c r="C201" s="222"/>
      <c r="D201" s="212" t="s">
        <v>156</v>
      </c>
      <c r="E201" s="223" t="s">
        <v>1</v>
      </c>
      <c r="F201" s="224" t="s">
        <v>571</v>
      </c>
      <c r="G201" s="222"/>
      <c r="H201" s="225">
        <v>52.27</v>
      </c>
      <c r="I201" s="226"/>
      <c r="J201" s="222"/>
      <c r="K201" s="222"/>
      <c r="L201" s="227"/>
      <c r="M201" s="228"/>
      <c r="N201" s="229"/>
      <c r="O201" s="229"/>
      <c r="P201" s="229"/>
      <c r="Q201" s="229"/>
      <c r="R201" s="229"/>
      <c r="S201" s="229"/>
      <c r="T201" s="230"/>
      <c r="AT201" s="231" t="s">
        <v>156</v>
      </c>
      <c r="AU201" s="231" t="s">
        <v>142</v>
      </c>
      <c r="AV201" s="14" t="s">
        <v>142</v>
      </c>
      <c r="AW201" s="14" t="s">
        <v>31</v>
      </c>
      <c r="AX201" s="14" t="s">
        <v>74</v>
      </c>
      <c r="AY201" s="231" t="s">
        <v>141</v>
      </c>
    </row>
    <row r="202" spans="1:65" s="14" customFormat="1">
      <c r="B202" s="221"/>
      <c r="C202" s="222"/>
      <c r="D202" s="212" t="s">
        <v>156</v>
      </c>
      <c r="E202" s="223" t="s">
        <v>1</v>
      </c>
      <c r="F202" s="224" t="s">
        <v>572</v>
      </c>
      <c r="G202" s="222"/>
      <c r="H202" s="225">
        <v>23.7</v>
      </c>
      <c r="I202" s="226"/>
      <c r="J202" s="222"/>
      <c r="K202" s="222"/>
      <c r="L202" s="227"/>
      <c r="M202" s="228"/>
      <c r="N202" s="229"/>
      <c r="O202" s="229"/>
      <c r="P202" s="229"/>
      <c r="Q202" s="229"/>
      <c r="R202" s="229"/>
      <c r="S202" s="229"/>
      <c r="T202" s="230"/>
      <c r="AT202" s="231" t="s">
        <v>156</v>
      </c>
      <c r="AU202" s="231" t="s">
        <v>142</v>
      </c>
      <c r="AV202" s="14" t="s">
        <v>142</v>
      </c>
      <c r="AW202" s="14" t="s">
        <v>31</v>
      </c>
      <c r="AX202" s="14" t="s">
        <v>74</v>
      </c>
      <c r="AY202" s="231" t="s">
        <v>141</v>
      </c>
    </row>
    <row r="203" spans="1:65" s="14" customFormat="1">
      <c r="B203" s="221"/>
      <c r="C203" s="222"/>
      <c r="D203" s="212" t="s">
        <v>156</v>
      </c>
      <c r="E203" s="223" t="s">
        <v>1</v>
      </c>
      <c r="F203" s="224" t="s">
        <v>573</v>
      </c>
      <c r="G203" s="222"/>
      <c r="H203" s="225">
        <v>46.55</v>
      </c>
      <c r="I203" s="226"/>
      <c r="J203" s="222"/>
      <c r="K203" s="222"/>
      <c r="L203" s="227"/>
      <c r="M203" s="228"/>
      <c r="N203" s="229"/>
      <c r="O203" s="229"/>
      <c r="P203" s="229"/>
      <c r="Q203" s="229"/>
      <c r="R203" s="229"/>
      <c r="S203" s="229"/>
      <c r="T203" s="230"/>
      <c r="AT203" s="231" t="s">
        <v>156</v>
      </c>
      <c r="AU203" s="231" t="s">
        <v>142</v>
      </c>
      <c r="AV203" s="14" t="s">
        <v>142</v>
      </c>
      <c r="AW203" s="14" t="s">
        <v>31</v>
      </c>
      <c r="AX203" s="14" t="s">
        <v>74</v>
      </c>
      <c r="AY203" s="231" t="s">
        <v>141</v>
      </c>
    </row>
    <row r="204" spans="1:65" s="14" customFormat="1">
      <c r="B204" s="221"/>
      <c r="C204" s="222"/>
      <c r="D204" s="212" t="s">
        <v>156</v>
      </c>
      <c r="E204" s="223" t="s">
        <v>1</v>
      </c>
      <c r="F204" s="224" t="s">
        <v>574</v>
      </c>
      <c r="G204" s="222"/>
      <c r="H204" s="225">
        <v>5.45</v>
      </c>
      <c r="I204" s="226"/>
      <c r="J204" s="222"/>
      <c r="K204" s="222"/>
      <c r="L204" s="227"/>
      <c r="M204" s="228"/>
      <c r="N204" s="229"/>
      <c r="O204" s="229"/>
      <c r="P204" s="229"/>
      <c r="Q204" s="229"/>
      <c r="R204" s="229"/>
      <c r="S204" s="229"/>
      <c r="T204" s="230"/>
      <c r="AT204" s="231" t="s">
        <v>156</v>
      </c>
      <c r="AU204" s="231" t="s">
        <v>142</v>
      </c>
      <c r="AV204" s="14" t="s">
        <v>142</v>
      </c>
      <c r="AW204" s="14" t="s">
        <v>31</v>
      </c>
      <c r="AX204" s="14" t="s">
        <v>74</v>
      </c>
      <c r="AY204" s="231" t="s">
        <v>141</v>
      </c>
    </row>
    <row r="205" spans="1:65" s="14" customFormat="1">
      <c r="B205" s="221"/>
      <c r="C205" s="222"/>
      <c r="D205" s="212" t="s">
        <v>156</v>
      </c>
      <c r="E205" s="223" t="s">
        <v>1</v>
      </c>
      <c r="F205" s="224" t="s">
        <v>575</v>
      </c>
      <c r="G205" s="222"/>
      <c r="H205" s="225">
        <v>10.25</v>
      </c>
      <c r="I205" s="226"/>
      <c r="J205" s="222"/>
      <c r="K205" s="222"/>
      <c r="L205" s="227"/>
      <c r="M205" s="228"/>
      <c r="N205" s="229"/>
      <c r="O205" s="229"/>
      <c r="P205" s="229"/>
      <c r="Q205" s="229"/>
      <c r="R205" s="229"/>
      <c r="S205" s="229"/>
      <c r="T205" s="230"/>
      <c r="AT205" s="231" t="s">
        <v>156</v>
      </c>
      <c r="AU205" s="231" t="s">
        <v>142</v>
      </c>
      <c r="AV205" s="14" t="s">
        <v>142</v>
      </c>
      <c r="AW205" s="14" t="s">
        <v>31</v>
      </c>
      <c r="AX205" s="14" t="s">
        <v>74</v>
      </c>
      <c r="AY205" s="231" t="s">
        <v>141</v>
      </c>
    </row>
    <row r="206" spans="1:65" s="14" customFormat="1">
      <c r="B206" s="221"/>
      <c r="C206" s="222"/>
      <c r="D206" s="212" t="s">
        <v>156</v>
      </c>
      <c r="E206" s="223" t="s">
        <v>1</v>
      </c>
      <c r="F206" s="224" t="s">
        <v>575</v>
      </c>
      <c r="G206" s="222"/>
      <c r="H206" s="225">
        <v>10.25</v>
      </c>
      <c r="I206" s="226"/>
      <c r="J206" s="222"/>
      <c r="K206" s="222"/>
      <c r="L206" s="227"/>
      <c r="M206" s="228"/>
      <c r="N206" s="229"/>
      <c r="O206" s="229"/>
      <c r="P206" s="229"/>
      <c r="Q206" s="229"/>
      <c r="R206" s="229"/>
      <c r="S206" s="229"/>
      <c r="T206" s="230"/>
      <c r="AT206" s="231" t="s">
        <v>156</v>
      </c>
      <c r="AU206" s="231" t="s">
        <v>142</v>
      </c>
      <c r="AV206" s="14" t="s">
        <v>142</v>
      </c>
      <c r="AW206" s="14" t="s">
        <v>31</v>
      </c>
      <c r="AX206" s="14" t="s">
        <v>74</v>
      </c>
      <c r="AY206" s="231" t="s">
        <v>141</v>
      </c>
    </row>
    <row r="207" spans="1:65" s="14" customFormat="1">
      <c r="B207" s="221"/>
      <c r="C207" s="222"/>
      <c r="D207" s="212" t="s">
        <v>156</v>
      </c>
      <c r="E207" s="223" t="s">
        <v>1</v>
      </c>
      <c r="F207" s="224" t="s">
        <v>576</v>
      </c>
      <c r="G207" s="222"/>
      <c r="H207" s="225">
        <v>54.3</v>
      </c>
      <c r="I207" s="226"/>
      <c r="J207" s="222"/>
      <c r="K207" s="222"/>
      <c r="L207" s="227"/>
      <c r="M207" s="228"/>
      <c r="N207" s="229"/>
      <c r="O207" s="229"/>
      <c r="P207" s="229"/>
      <c r="Q207" s="229"/>
      <c r="R207" s="229"/>
      <c r="S207" s="229"/>
      <c r="T207" s="230"/>
      <c r="AT207" s="231" t="s">
        <v>156</v>
      </c>
      <c r="AU207" s="231" t="s">
        <v>142</v>
      </c>
      <c r="AV207" s="14" t="s">
        <v>142</v>
      </c>
      <c r="AW207" s="14" t="s">
        <v>31</v>
      </c>
      <c r="AX207" s="14" t="s">
        <v>74</v>
      </c>
      <c r="AY207" s="231" t="s">
        <v>141</v>
      </c>
    </row>
    <row r="208" spans="1:65" s="14" customFormat="1">
      <c r="B208" s="221"/>
      <c r="C208" s="222"/>
      <c r="D208" s="212" t="s">
        <v>156</v>
      </c>
      <c r="E208" s="223" t="s">
        <v>1</v>
      </c>
      <c r="F208" s="224" t="s">
        <v>577</v>
      </c>
      <c r="G208" s="222"/>
      <c r="H208" s="225">
        <v>10.94</v>
      </c>
      <c r="I208" s="226"/>
      <c r="J208" s="222"/>
      <c r="K208" s="222"/>
      <c r="L208" s="227"/>
      <c r="M208" s="228"/>
      <c r="N208" s="229"/>
      <c r="O208" s="229"/>
      <c r="P208" s="229"/>
      <c r="Q208" s="229"/>
      <c r="R208" s="229"/>
      <c r="S208" s="229"/>
      <c r="T208" s="230"/>
      <c r="AT208" s="231" t="s">
        <v>156</v>
      </c>
      <c r="AU208" s="231" t="s">
        <v>142</v>
      </c>
      <c r="AV208" s="14" t="s">
        <v>142</v>
      </c>
      <c r="AW208" s="14" t="s">
        <v>31</v>
      </c>
      <c r="AX208" s="14" t="s">
        <v>74</v>
      </c>
      <c r="AY208" s="231" t="s">
        <v>141</v>
      </c>
    </row>
    <row r="209" spans="2:51" s="14" customFormat="1">
      <c r="B209" s="221"/>
      <c r="C209" s="222"/>
      <c r="D209" s="212" t="s">
        <v>156</v>
      </c>
      <c r="E209" s="223" t="s">
        <v>1</v>
      </c>
      <c r="F209" s="224" t="s">
        <v>578</v>
      </c>
      <c r="G209" s="222"/>
      <c r="H209" s="225">
        <v>25.48</v>
      </c>
      <c r="I209" s="226"/>
      <c r="J209" s="222"/>
      <c r="K209" s="222"/>
      <c r="L209" s="227"/>
      <c r="M209" s="228"/>
      <c r="N209" s="229"/>
      <c r="O209" s="229"/>
      <c r="P209" s="229"/>
      <c r="Q209" s="229"/>
      <c r="R209" s="229"/>
      <c r="S209" s="229"/>
      <c r="T209" s="230"/>
      <c r="AT209" s="231" t="s">
        <v>156</v>
      </c>
      <c r="AU209" s="231" t="s">
        <v>142</v>
      </c>
      <c r="AV209" s="14" t="s">
        <v>142</v>
      </c>
      <c r="AW209" s="14" t="s">
        <v>31</v>
      </c>
      <c r="AX209" s="14" t="s">
        <v>74</v>
      </c>
      <c r="AY209" s="231" t="s">
        <v>141</v>
      </c>
    </row>
    <row r="210" spans="2:51" s="14" customFormat="1">
      <c r="B210" s="221"/>
      <c r="C210" s="222"/>
      <c r="D210" s="212" t="s">
        <v>156</v>
      </c>
      <c r="E210" s="223" t="s">
        <v>1</v>
      </c>
      <c r="F210" s="224" t="s">
        <v>579</v>
      </c>
      <c r="G210" s="222"/>
      <c r="H210" s="225">
        <v>5.72</v>
      </c>
      <c r="I210" s="226"/>
      <c r="J210" s="222"/>
      <c r="K210" s="222"/>
      <c r="L210" s="227"/>
      <c r="M210" s="228"/>
      <c r="N210" s="229"/>
      <c r="O210" s="229"/>
      <c r="P210" s="229"/>
      <c r="Q210" s="229"/>
      <c r="R210" s="229"/>
      <c r="S210" s="229"/>
      <c r="T210" s="230"/>
      <c r="AT210" s="231" t="s">
        <v>156</v>
      </c>
      <c r="AU210" s="231" t="s">
        <v>142</v>
      </c>
      <c r="AV210" s="14" t="s">
        <v>142</v>
      </c>
      <c r="AW210" s="14" t="s">
        <v>31</v>
      </c>
      <c r="AX210" s="14" t="s">
        <v>74</v>
      </c>
      <c r="AY210" s="231" t="s">
        <v>141</v>
      </c>
    </row>
    <row r="211" spans="2:51" s="14" customFormat="1">
      <c r="B211" s="221"/>
      <c r="C211" s="222"/>
      <c r="D211" s="212" t="s">
        <v>156</v>
      </c>
      <c r="E211" s="223" t="s">
        <v>1</v>
      </c>
      <c r="F211" s="224" t="s">
        <v>580</v>
      </c>
      <c r="G211" s="222"/>
      <c r="H211" s="225">
        <v>3.33</v>
      </c>
      <c r="I211" s="226"/>
      <c r="J211" s="222"/>
      <c r="K211" s="222"/>
      <c r="L211" s="227"/>
      <c r="M211" s="228"/>
      <c r="N211" s="229"/>
      <c r="O211" s="229"/>
      <c r="P211" s="229"/>
      <c r="Q211" s="229"/>
      <c r="R211" s="229"/>
      <c r="S211" s="229"/>
      <c r="T211" s="230"/>
      <c r="AT211" s="231" t="s">
        <v>156</v>
      </c>
      <c r="AU211" s="231" t="s">
        <v>142</v>
      </c>
      <c r="AV211" s="14" t="s">
        <v>142</v>
      </c>
      <c r="AW211" s="14" t="s">
        <v>31</v>
      </c>
      <c r="AX211" s="14" t="s">
        <v>74</v>
      </c>
      <c r="AY211" s="231" t="s">
        <v>141</v>
      </c>
    </row>
    <row r="212" spans="2:51" s="14" customFormat="1">
      <c r="B212" s="221"/>
      <c r="C212" s="222"/>
      <c r="D212" s="212" t="s">
        <v>156</v>
      </c>
      <c r="E212" s="223" t="s">
        <v>1</v>
      </c>
      <c r="F212" s="224" t="s">
        <v>581</v>
      </c>
      <c r="G212" s="222"/>
      <c r="H212" s="225">
        <v>18.05</v>
      </c>
      <c r="I212" s="226"/>
      <c r="J212" s="222"/>
      <c r="K212" s="222"/>
      <c r="L212" s="227"/>
      <c r="M212" s="228"/>
      <c r="N212" s="229"/>
      <c r="O212" s="229"/>
      <c r="P212" s="229"/>
      <c r="Q212" s="229"/>
      <c r="R212" s="229"/>
      <c r="S212" s="229"/>
      <c r="T212" s="230"/>
      <c r="AT212" s="231" t="s">
        <v>156</v>
      </c>
      <c r="AU212" s="231" t="s">
        <v>142</v>
      </c>
      <c r="AV212" s="14" t="s">
        <v>142</v>
      </c>
      <c r="AW212" s="14" t="s">
        <v>31</v>
      </c>
      <c r="AX212" s="14" t="s">
        <v>74</v>
      </c>
      <c r="AY212" s="231" t="s">
        <v>141</v>
      </c>
    </row>
    <row r="213" spans="2:51" s="14" customFormat="1">
      <c r="B213" s="221"/>
      <c r="C213" s="222"/>
      <c r="D213" s="212" t="s">
        <v>156</v>
      </c>
      <c r="E213" s="223" t="s">
        <v>1</v>
      </c>
      <c r="F213" s="224" t="s">
        <v>582</v>
      </c>
      <c r="G213" s="222"/>
      <c r="H213" s="225">
        <v>4.05</v>
      </c>
      <c r="I213" s="226"/>
      <c r="J213" s="222"/>
      <c r="K213" s="222"/>
      <c r="L213" s="227"/>
      <c r="M213" s="228"/>
      <c r="N213" s="229"/>
      <c r="O213" s="229"/>
      <c r="P213" s="229"/>
      <c r="Q213" s="229"/>
      <c r="R213" s="229"/>
      <c r="S213" s="229"/>
      <c r="T213" s="230"/>
      <c r="AT213" s="231" t="s">
        <v>156</v>
      </c>
      <c r="AU213" s="231" t="s">
        <v>142</v>
      </c>
      <c r="AV213" s="14" t="s">
        <v>142</v>
      </c>
      <c r="AW213" s="14" t="s">
        <v>31</v>
      </c>
      <c r="AX213" s="14" t="s">
        <v>74</v>
      </c>
      <c r="AY213" s="231" t="s">
        <v>141</v>
      </c>
    </row>
    <row r="214" spans="2:51" s="14" customFormat="1">
      <c r="B214" s="221"/>
      <c r="C214" s="222"/>
      <c r="D214" s="212" t="s">
        <v>156</v>
      </c>
      <c r="E214" s="223" t="s">
        <v>1</v>
      </c>
      <c r="F214" s="224" t="s">
        <v>583</v>
      </c>
      <c r="G214" s="222"/>
      <c r="H214" s="225">
        <v>5.33</v>
      </c>
      <c r="I214" s="226"/>
      <c r="J214" s="222"/>
      <c r="K214" s="222"/>
      <c r="L214" s="227"/>
      <c r="M214" s="228"/>
      <c r="N214" s="229"/>
      <c r="O214" s="229"/>
      <c r="P214" s="229"/>
      <c r="Q214" s="229"/>
      <c r="R214" s="229"/>
      <c r="S214" s="229"/>
      <c r="T214" s="230"/>
      <c r="AT214" s="231" t="s">
        <v>156</v>
      </c>
      <c r="AU214" s="231" t="s">
        <v>142</v>
      </c>
      <c r="AV214" s="14" t="s">
        <v>142</v>
      </c>
      <c r="AW214" s="14" t="s">
        <v>31</v>
      </c>
      <c r="AX214" s="14" t="s">
        <v>74</v>
      </c>
      <c r="AY214" s="231" t="s">
        <v>141</v>
      </c>
    </row>
    <row r="215" spans="2:51" s="14" customFormat="1">
      <c r="B215" s="221"/>
      <c r="C215" s="222"/>
      <c r="D215" s="212" t="s">
        <v>156</v>
      </c>
      <c r="E215" s="223" t="s">
        <v>1</v>
      </c>
      <c r="F215" s="224" t="s">
        <v>584</v>
      </c>
      <c r="G215" s="222"/>
      <c r="H215" s="225">
        <v>12.91</v>
      </c>
      <c r="I215" s="226"/>
      <c r="J215" s="222"/>
      <c r="K215" s="222"/>
      <c r="L215" s="227"/>
      <c r="M215" s="228"/>
      <c r="N215" s="229"/>
      <c r="O215" s="229"/>
      <c r="P215" s="229"/>
      <c r="Q215" s="229"/>
      <c r="R215" s="229"/>
      <c r="S215" s="229"/>
      <c r="T215" s="230"/>
      <c r="AT215" s="231" t="s">
        <v>156</v>
      </c>
      <c r="AU215" s="231" t="s">
        <v>142</v>
      </c>
      <c r="AV215" s="14" t="s">
        <v>142</v>
      </c>
      <c r="AW215" s="14" t="s">
        <v>31</v>
      </c>
      <c r="AX215" s="14" t="s">
        <v>74</v>
      </c>
      <c r="AY215" s="231" t="s">
        <v>141</v>
      </c>
    </row>
    <row r="216" spans="2:51" s="14" customFormat="1">
      <c r="B216" s="221"/>
      <c r="C216" s="222"/>
      <c r="D216" s="212" t="s">
        <v>156</v>
      </c>
      <c r="E216" s="223" t="s">
        <v>1</v>
      </c>
      <c r="F216" s="224" t="s">
        <v>585</v>
      </c>
      <c r="G216" s="222"/>
      <c r="H216" s="225">
        <v>3.18</v>
      </c>
      <c r="I216" s="226"/>
      <c r="J216" s="222"/>
      <c r="K216" s="222"/>
      <c r="L216" s="227"/>
      <c r="M216" s="228"/>
      <c r="N216" s="229"/>
      <c r="O216" s="229"/>
      <c r="P216" s="229"/>
      <c r="Q216" s="229"/>
      <c r="R216" s="229"/>
      <c r="S216" s="229"/>
      <c r="T216" s="230"/>
      <c r="AT216" s="231" t="s">
        <v>156</v>
      </c>
      <c r="AU216" s="231" t="s">
        <v>142</v>
      </c>
      <c r="AV216" s="14" t="s">
        <v>142</v>
      </c>
      <c r="AW216" s="14" t="s">
        <v>31</v>
      </c>
      <c r="AX216" s="14" t="s">
        <v>74</v>
      </c>
      <c r="AY216" s="231" t="s">
        <v>141</v>
      </c>
    </row>
    <row r="217" spans="2:51" s="14" customFormat="1">
      <c r="B217" s="221"/>
      <c r="C217" s="222"/>
      <c r="D217" s="212" t="s">
        <v>156</v>
      </c>
      <c r="E217" s="223" t="s">
        <v>1</v>
      </c>
      <c r="F217" s="224" t="s">
        <v>586</v>
      </c>
      <c r="G217" s="222"/>
      <c r="H217" s="225">
        <v>3.36</v>
      </c>
      <c r="I217" s="226"/>
      <c r="J217" s="222"/>
      <c r="K217" s="222"/>
      <c r="L217" s="227"/>
      <c r="M217" s="228"/>
      <c r="N217" s="229"/>
      <c r="O217" s="229"/>
      <c r="P217" s="229"/>
      <c r="Q217" s="229"/>
      <c r="R217" s="229"/>
      <c r="S217" s="229"/>
      <c r="T217" s="230"/>
      <c r="AT217" s="231" t="s">
        <v>156</v>
      </c>
      <c r="AU217" s="231" t="s">
        <v>142</v>
      </c>
      <c r="AV217" s="14" t="s">
        <v>142</v>
      </c>
      <c r="AW217" s="14" t="s">
        <v>31</v>
      </c>
      <c r="AX217" s="14" t="s">
        <v>74</v>
      </c>
      <c r="AY217" s="231" t="s">
        <v>141</v>
      </c>
    </row>
    <row r="218" spans="2:51" s="14" customFormat="1">
      <c r="B218" s="221"/>
      <c r="C218" s="222"/>
      <c r="D218" s="212" t="s">
        <v>156</v>
      </c>
      <c r="E218" s="223" t="s">
        <v>1</v>
      </c>
      <c r="F218" s="224" t="s">
        <v>587</v>
      </c>
      <c r="G218" s="222"/>
      <c r="H218" s="225">
        <v>12.51</v>
      </c>
      <c r="I218" s="226"/>
      <c r="J218" s="222"/>
      <c r="K218" s="222"/>
      <c r="L218" s="227"/>
      <c r="M218" s="228"/>
      <c r="N218" s="229"/>
      <c r="O218" s="229"/>
      <c r="P218" s="229"/>
      <c r="Q218" s="229"/>
      <c r="R218" s="229"/>
      <c r="S218" s="229"/>
      <c r="T218" s="230"/>
      <c r="AT218" s="231" t="s">
        <v>156</v>
      </c>
      <c r="AU218" s="231" t="s">
        <v>142</v>
      </c>
      <c r="AV218" s="14" t="s">
        <v>142</v>
      </c>
      <c r="AW218" s="14" t="s">
        <v>31</v>
      </c>
      <c r="AX218" s="14" t="s">
        <v>74</v>
      </c>
      <c r="AY218" s="231" t="s">
        <v>141</v>
      </c>
    </row>
    <row r="219" spans="2:51" s="14" customFormat="1">
      <c r="B219" s="221"/>
      <c r="C219" s="222"/>
      <c r="D219" s="212" t="s">
        <v>156</v>
      </c>
      <c r="E219" s="223" t="s">
        <v>1</v>
      </c>
      <c r="F219" s="224" t="s">
        <v>588</v>
      </c>
      <c r="G219" s="222"/>
      <c r="H219" s="225">
        <v>4.17</v>
      </c>
      <c r="I219" s="226"/>
      <c r="J219" s="222"/>
      <c r="K219" s="222"/>
      <c r="L219" s="227"/>
      <c r="M219" s="228"/>
      <c r="N219" s="229"/>
      <c r="O219" s="229"/>
      <c r="P219" s="229"/>
      <c r="Q219" s="229"/>
      <c r="R219" s="229"/>
      <c r="S219" s="229"/>
      <c r="T219" s="230"/>
      <c r="AT219" s="231" t="s">
        <v>156</v>
      </c>
      <c r="AU219" s="231" t="s">
        <v>142</v>
      </c>
      <c r="AV219" s="14" t="s">
        <v>142</v>
      </c>
      <c r="AW219" s="14" t="s">
        <v>31</v>
      </c>
      <c r="AX219" s="14" t="s">
        <v>74</v>
      </c>
      <c r="AY219" s="231" t="s">
        <v>141</v>
      </c>
    </row>
    <row r="220" spans="2:51" s="14" customFormat="1">
      <c r="B220" s="221"/>
      <c r="C220" s="222"/>
      <c r="D220" s="212" t="s">
        <v>156</v>
      </c>
      <c r="E220" s="223" t="s">
        <v>1</v>
      </c>
      <c r="F220" s="224" t="s">
        <v>589</v>
      </c>
      <c r="G220" s="222"/>
      <c r="H220" s="225">
        <v>3.87</v>
      </c>
      <c r="I220" s="226"/>
      <c r="J220" s="222"/>
      <c r="K220" s="222"/>
      <c r="L220" s="227"/>
      <c r="M220" s="228"/>
      <c r="N220" s="229"/>
      <c r="O220" s="229"/>
      <c r="P220" s="229"/>
      <c r="Q220" s="229"/>
      <c r="R220" s="229"/>
      <c r="S220" s="229"/>
      <c r="T220" s="230"/>
      <c r="AT220" s="231" t="s">
        <v>156</v>
      </c>
      <c r="AU220" s="231" t="s">
        <v>142</v>
      </c>
      <c r="AV220" s="14" t="s">
        <v>142</v>
      </c>
      <c r="AW220" s="14" t="s">
        <v>31</v>
      </c>
      <c r="AX220" s="14" t="s">
        <v>74</v>
      </c>
      <c r="AY220" s="231" t="s">
        <v>141</v>
      </c>
    </row>
    <row r="221" spans="2:51" s="14" customFormat="1">
      <c r="B221" s="221"/>
      <c r="C221" s="222"/>
      <c r="D221" s="212" t="s">
        <v>156</v>
      </c>
      <c r="E221" s="223" t="s">
        <v>1</v>
      </c>
      <c r="F221" s="224" t="s">
        <v>590</v>
      </c>
      <c r="G221" s="222"/>
      <c r="H221" s="225">
        <v>13.07</v>
      </c>
      <c r="I221" s="226"/>
      <c r="J221" s="222"/>
      <c r="K221" s="222"/>
      <c r="L221" s="227"/>
      <c r="M221" s="228"/>
      <c r="N221" s="229"/>
      <c r="O221" s="229"/>
      <c r="P221" s="229"/>
      <c r="Q221" s="229"/>
      <c r="R221" s="229"/>
      <c r="S221" s="229"/>
      <c r="T221" s="230"/>
      <c r="AT221" s="231" t="s">
        <v>156</v>
      </c>
      <c r="AU221" s="231" t="s">
        <v>142</v>
      </c>
      <c r="AV221" s="14" t="s">
        <v>142</v>
      </c>
      <c r="AW221" s="14" t="s">
        <v>31</v>
      </c>
      <c r="AX221" s="14" t="s">
        <v>74</v>
      </c>
      <c r="AY221" s="231" t="s">
        <v>141</v>
      </c>
    </row>
    <row r="222" spans="2:51" s="14" customFormat="1">
      <c r="B222" s="221"/>
      <c r="C222" s="222"/>
      <c r="D222" s="212" t="s">
        <v>156</v>
      </c>
      <c r="E222" s="223" t="s">
        <v>1</v>
      </c>
      <c r="F222" s="224" t="s">
        <v>591</v>
      </c>
      <c r="G222" s="222"/>
      <c r="H222" s="225">
        <v>4.1900000000000004</v>
      </c>
      <c r="I222" s="226"/>
      <c r="J222" s="222"/>
      <c r="K222" s="222"/>
      <c r="L222" s="227"/>
      <c r="M222" s="228"/>
      <c r="N222" s="229"/>
      <c r="O222" s="229"/>
      <c r="P222" s="229"/>
      <c r="Q222" s="229"/>
      <c r="R222" s="229"/>
      <c r="S222" s="229"/>
      <c r="T222" s="230"/>
      <c r="AT222" s="231" t="s">
        <v>156</v>
      </c>
      <c r="AU222" s="231" t="s">
        <v>142</v>
      </c>
      <c r="AV222" s="14" t="s">
        <v>142</v>
      </c>
      <c r="AW222" s="14" t="s">
        <v>31</v>
      </c>
      <c r="AX222" s="14" t="s">
        <v>74</v>
      </c>
      <c r="AY222" s="231" t="s">
        <v>141</v>
      </c>
    </row>
    <row r="223" spans="2:51" s="14" customFormat="1">
      <c r="B223" s="221"/>
      <c r="C223" s="222"/>
      <c r="D223" s="212" t="s">
        <v>156</v>
      </c>
      <c r="E223" s="223" t="s">
        <v>1</v>
      </c>
      <c r="F223" s="224" t="s">
        <v>592</v>
      </c>
      <c r="G223" s="222"/>
      <c r="H223" s="225">
        <v>3.5</v>
      </c>
      <c r="I223" s="226"/>
      <c r="J223" s="222"/>
      <c r="K223" s="222"/>
      <c r="L223" s="227"/>
      <c r="M223" s="228"/>
      <c r="N223" s="229"/>
      <c r="O223" s="229"/>
      <c r="P223" s="229"/>
      <c r="Q223" s="229"/>
      <c r="R223" s="229"/>
      <c r="S223" s="229"/>
      <c r="T223" s="230"/>
      <c r="AT223" s="231" t="s">
        <v>156</v>
      </c>
      <c r="AU223" s="231" t="s">
        <v>142</v>
      </c>
      <c r="AV223" s="14" t="s">
        <v>142</v>
      </c>
      <c r="AW223" s="14" t="s">
        <v>31</v>
      </c>
      <c r="AX223" s="14" t="s">
        <v>74</v>
      </c>
      <c r="AY223" s="231" t="s">
        <v>141</v>
      </c>
    </row>
    <row r="224" spans="2:51" s="14" customFormat="1">
      <c r="B224" s="221"/>
      <c r="C224" s="222"/>
      <c r="D224" s="212" t="s">
        <v>156</v>
      </c>
      <c r="E224" s="223" t="s">
        <v>1</v>
      </c>
      <c r="F224" s="224" t="s">
        <v>593</v>
      </c>
      <c r="G224" s="222"/>
      <c r="H224" s="225">
        <v>3.33</v>
      </c>
      <c r="I224" s="226"/>
      <c r="J224" s="222"/>
      <c r="K224" s="222"/>
      <c r="L224" s="227"/>
      <c r="M224" s="228"/>
      <c r="N224" s="229"/>
      <c r="O224" s="229"/>
      <c r="P224" s="229"/>
      <c r="Q224" s="229"/>
      <c r="R224" s="229"/>
      <c r="S224" s="229"/>
      <c r="T224" s="230"/>
      <c r="AT224" s="231" t="s">
        <v>156</v>
      </c>
      <c r="AU224" s="231" t="s">
        <v>142</v>
      </c>
      <c r="AV224" s="14" t="s">
        <v>142</v>
      </c>
      <c r="AW224" s="14" t="s">
        <v>31</v>
      </c>
      <c r="AX224" s="14" t="s">
        <v>74</v>
      </c>
      <c r="AY224" s="231" t="s">
        <v>141</v>
      </c>
    </row>
    <row r="225" spans="2:51" s="14" customFormat="1">
      <c r="B225" s="221"/>
      <c r="C225" s="222"/>
      <c r="D225" s="212" t="s">
        <v>156</v>
      </c>
      <c r="E225" s="223" t="s">
        <v>1</v>
      </c>
      <c r="F225" s="224" t="s">
        <v>594</v>
      </c>
      <c r="G225" s="222"/>
      <c r="H225" s="225">
        <v>12.46</v>
      </c>
      <c r="I225" s="226"/>
      <c r="J225" s="222"/>
      <c r="K225" s="222"/>
      <c r="L225" s="227"/>
      <c r="M225" s="228"/>
      <c r="N225" s="229"/>
      <c r="O225" s="229"/>
      <c r="P225" s="229"/>
      <c r="Q225" s="229"/>
      <c r="R225" s="229"/>
      <c r="S225" s="229"/>
      <c r="T225" s="230"/>
      <c r="AT225" s="231" t="s">
        <v>156</v>
      </c>
      <c r="AU225" s="231" t="s">
        <v>142</v>
      </c>
      <c r="AV225" s="14" t="s">
        <v>142</v>
      </c>
      <c r="AW225" s="14" t="s">
        <v>31</v>
      </c>
      <c r="AX225" s="14" t="s">
        <v>74</v>
      </c>
      <c r="AY225" s="231" t="s">
        <v>141</v>
      </c>
    </row>
    <row r="226" spans="2:51" s="14" customFormat="1">
      <c r="B226" s="221"/>
      <c r="C226" s="222"/>
      <c r="D226" s="212" t="s">
        <v>156</v>
      </c>
      <c r="E226" s="223" t="s">
        <v>1</v>
      </c>
      <c r="F226" s="224" t="s">
        <v>595</v>
      </c>
      <c r="G226" s="222"/>
      <c r="H226" s="225">
        <v>3.1</v>
      </c>
      <c r="I226" s="226"/>
      <c r="J226" s="222"/>
      <c r="K226" s="222"/>
      <c r="L226" s="227"/>
      <c r="M226" s="228"/>
      <c r="N226" s="229"/>
      <c r="O226" s="229"/>
      <c r="P226" s="229"/>
      <c r="Q226" s="229"/>
      <c r="R226" s="229"/>
      <c r="S226" s="229"/>
      <c r="T226" s="230"/>
      <c r="AT226" s="231" t="s">
        <v>156</v>
      </c>
      <c r="AU226" s="231" t="s">
        <v>142</v>
      </c>
      <c r="AV226" s="14" t="s">
        <v>142</v>
      </c>
      <c r="AW226" s="14" t="s">
        <v>31</v>
      </c>
      <c r="AX226" s="14" t="s">
        <v>74</v>
      </c>
      <c r="AY226" s="231" t="s">
        <v>141</v>
      </c>
    </row>
    <row r="227" spans="2:51" s="14" customFormat="1">
      <c r="B227" s="221"/>
      <c r="C227" s="222"/>
      <c r="D227" s="212" t="s">
        <v>156</v>
      </c>
      <c r="E227" s="223" t="s">
        <v>1</v>
      </c>
      <c r="F227" s="224" t="s">
        <v>596</v>
      </c>
      <c r="G227" s="222"/>
      <c r="H227" s="225">
        <v>3.5</v>
      </c>
      <c r="I227" s="226"/>
      <c r="J227" s="222"/>
      <c r="K227" s="222"/>
      <c r="L227" s="227"/>
      <c r="M227" s="228"/>
      <c r="N227" s="229"/>
      <c r="O227" s="229"/>
      <c r="P227" s="229"/>
      <c r="Q227" s="229"/>
      <c r="R227" s="229"/>
      <c r="S227" s="229"/>
      <c r="T227" s="230"/>
      <c r="AT227" s="231" t="s">
        <v>156</v>
      </c>
      <c r="AU227" s="231" t="s">
        <v>142</v>
      </c>
      <c r="AV227" s="14" t="s">
        <v>142</v>
      </c>
      <c r="AW227" s="14" t="s">
        <v>31</v>
      </c>
      <c r="AX227" s="14" t="s">
        <v>74</v>
      </c>
      <c r="AY227" s="231" t="s">
        <v>141</v>
      </c>
    </row>
    <row r="228" spans="2:51" s="14" customFormat="1">
      <c r="B228" s="221"/>
      <c r="C228" s="222"/>
      <c r="D228" s="212" t="s">
        <v>156</v>
      </c>
      <c r="E228" s="223" t="s">
        <v>1</v>
      </c>
      <c r="F228" s="224" t="s">
        <v>597</v>
      </c>
      <c r="G228" s="222"/>
      <c r="H228" s="225">
        <v>12.44</v>
      </c>
      <c r="I228" s="226"/>
      <c r="J228" s="222"/>
      <c r="K228" s="222"/>
      <c r="L228" s="227"/>
      <c r="M228" s="228"/>
      <c r="N228" s="229"/>
      <c r="O228" s="229"/>
      <c r="P228" s="229"/>
      <c r="Q228" s="229"/>
      <c r="R228" s="229"/>
      <c r="S228" s="229"/>
      <c r="T228" s="230"/>
      <c r="AT228" s="231" t="s">
        <v>156</v>
      </c>
      <c r="AU228" s="231" t="s">
        <v>142</v>
      </c>
      <c r="AV228" s="14" t="s">
        <v>142</v>
      </c>
      <c r="AW228" s="14" t="s">
        <v>31</v>
      </c>
      <c r="AX228" s="14" t="s">
        <v>74</v>
      </c>
      <c r="AY228" s="231" t="s">
        <v>141</v>
      </c>
    </row>
    <row r="229" spans="2:51" s="14" customFormat="1">
      <c r="B229" s="221"/>
      <c r="C229" s="222"/>
      <c r="D229" s="212" t="s">
        <v>156</v>
      </c>
      <c r="E229" s="223" t="s">
        <v>1</v>
      </c>
      <c r="F229" s="224" t="s">
        <v>598</v>
      </c>
      <c r="G229" s="222"/>
      <c r="H229" s="225">
        <v>2.92</v>
      </c>
      <c r="I229" s="226"/>
      <c r="J229" s="222"/>
      <c r="K229" s="222"/>
      <c r="L229" s="227"/>
      <c r="M229" s="228"/>
      <c r="N229" s="229"/>
      <c r="O229" s="229"/>
      <c r="P229" s="229"/>
      <c r="Q229" s="229"/>
      <c r="R229" s="229"/>
      <c r="S229" s="229"/>
      <c r="T229" s="230"/>
      <c r="AT229" s="231" t="s">
        <v>156</v>
      </c>
      <c r="AU229" s="231" t="s">
        <v>142</v>
      </c>
      <c r="AV229" s="14" t="s">
        <v>142</v>
      </c>
      <c r="AW229" s="14" t="s">
        <v>31</v>
      </c>
      <c r="AX229" s="14" t="s">
        <v>74</v>
      </c>
      <c r="AY229" s="231" t="s">
        <v>141</v>
      </c>
    </row>
    <row r="230" spans="2:51" s="14" customFormat="1">
      <c r="B230" s="221"/>
      <c r="C230" s="222"/>
      <c r="D230" s="212" t="s">
        <v>156</v>
      </c>
      <c r="E230" s="223" t="s">
        <v>1</v>
      </c>
      <c r="F230" s="224" t="s">
        <v>599</v>
      </c>
      <c r="G230" s="222"/>
      <c r="H230" s="225">
        <v>2.09</v>
      </c>
      <c r="I230" s="226"/>
      <c r="J230" s="222"/>
      <c r="K230" s="222"/>
      <c r="L230" s="227"/>
      <c r="M230" s="228"/>
      <c r="N230" s="229"/>
      <c r="O230" s="229"/>
      <c r="P230" s="229"/>
      <c r="Q230" s="229"/>
      <c r="R230" s="229"/>
      <c r="S230" s="229"/>
      <c r="T230" s="230"/>
      <c r="AT230" s="231" t="s">
        <v>156</v>
      </c>
      <c r="AU230" s="231" t="s">
        <v>142</v>
      </c>
      <c r="AV230" s="14" t="s">
        <v>142</v>
      </c>
      <c r="AW230" s="14" t="s">
        <v>31</v>
      </c>
      <c r="AX230" s="14" t="s">
        <v>74</v>
      </c>
      <c r="AY230" s="231" t="s">
        <v>141</v>
      </c>
    </row>
    <row r="231" spans="2:51" s="14" customFormat="1">
      <c r="B231" s="221"/>
      <c r="C231" s="222"/>
      <c r="D231" s="212" t="s">
        <v>156</v>
      </c>
      <c r="E231" s="223" t="s">
        <v>1</v>
      </c>
      <c r="F231" s="224" t="s">
        <v>600</v>
      </c>
      <c r="G231" s="222"/>
      <c r="H231" s="225">
        <v>3.75</v>
      </c>
      <c r="I231" s="226"/>
      <c r="J231" s="222"/>
      <c r="K231" s="222"/>
      <c r="L231" s="227"/>
      <c r="M231" s="228"/>
      <c r="N231" s="229"/>
      <c r="O231" s="229"/>
      <c r="P231" s="229"/>
      <c r="Q231" s="229"/>
      <c r="R231" s="229"/>
      <c r="S231" s="229"/>
      <c r="T231" s="230"/>
      <c r="AT231" s="231" t="s">
        <v>156</v>
      </c>
      <c r="AU231" s="231" t="s">
        <v>142</v>
      </c>
      <c r="AV231" s="14" t="s">
        <v>142</v>
      </c>
      <c r="AW231" s="14" t="s">
        <v>31</v>
      </c>
      <c r="AX231" s="14" t="s">
        <v>74</v>
      </c>
      <c r="AY231" s="231" t="s">
        <v>141</v>
      </c>
    </row>
    <row r="232" spans="2:51" s="14" customFormat="1">
      <c r="B232" s="221"/>
      <c r="C232" s="222"/>
      <c r="D232" s="212" t="s">
        <v>156</v>
      </c>
      <c r="E232" s="223" t="s">
        <v>1</v>
      </c>
      <c r="F232" s="224" t="s">
        <v>601</v>
      </c>
      <c r="G232" s="222"/>
      <c r="H232" s="225">
        <v>12.62</v>
      </c>
      <c r="I232" s="226"/>
      <c r="J232" s="222"/>
      <c r="K232" s="222"/>
      <c r="L232" s="227"/>
      <c r="M232" s="228"/>
      <c r="N232" s="229"/>
      <c r="O232" s="229"/>
      <c r="P232" s="229"/>
      <c r="Q232" s="229"/>
      <c r="R232" s="229"/>
      <c r="S232" s="229"/>
      <c r="T232" s="230"/>
      <c r="AT232" s="231" t="s">
        <v>156</v>
      </c>
      <c r="AU232" s="231" t="s">
        <v>142</v>
      </c>
      <c r="AV232" s="14" t="s">
        <v>142</v>
      </c>
      <c r="AW232" s="14" t="s">
        <v>31</v>
      </c>
      <c r="AX232" s="14" t="s">
        <v>74</v>
      </c>
      <c r="AY232" s="231" t="s">
        <v>141</v>
      </c>
    </row>
    <row r="233" spans="2:51" s="14" customFormat="1">
      <c r="B233" s="221"/>
      <c r="C233" s="222"/>
      <c r="D233" s="212" t="s">
        <v>156</v>
      </c>
      <c r="E233" s="223" t="s">
        <v>1</v>
      </c>
      <c r="F233" s="224" t="s">
        <v>602</v>
      </c>
      <c r="G233" s="222"/>
      <c r="H233" s="225">
        <v>18.79</v>
      </c>
      <c r="I233" s="226"/>
      <c r="J233" s="222"/>
      <c r="K233" s="222"/>
      <c r="L233" s="227"/>
      <c r="M233" s="228"/>
      <c r="N233" s="229"/>
      <c r="O233" s="229"/>
      <c r="P233" s="229"/>
      <c r="Q233" s="229"/>
      <c r="R233" s="229"/>
      <c r="S233" s="229"/>
      <c r="T233" s="230"/>
      <c r="AT233" s="231" t="s">
        <v>156</v>
      </c>
      <c r="AU233" s="231" t="s">
        <v>142</v>
      </c>
      <c r="AV233" s="14" t="s">
        <v>142</v>
      </c>
      <c r="AW233" s="14" t="s">
        <v>31</v>
      </c>
      <c r="AX233" s="14" t="s">
        <v>74</v>
      </c>
      <c r="AY233" s="231" t="s">
        <v>141</v>
      </c>
    </row>
    <row r="234" spans="2:51" s="14" customFormat="1">
      <c r="B234" s="221"/>
      <c r="C234" s="222"/>
      <c r="D234" s="212" t="s">
        <v>156</v>
      </c>
      <c r="E234" s="223" t="s">
        <v>1</v>
      </c>
      <c r="F234" s="224" t="s">
        <v>603</v>
      </c>
      <c r="G234" s="222"/>
      <c r="H234" s="225">
        <v>2.4</v>
      </c>
      <c r="I234" s="226"/>
      <c r="J234" s="222"/>
      <c r="K234" s="222"/>
      <c r="L234" s="227"/>
      <c r="M234" s="228"/>
      <c r="N234" s="229"/>
      <c r="O234" s="229"/>
      <c r="P234" s="229"/>
      <c r="Q234" s="229"/>
      <c r="R234" s="229"/>
      <c r="S234" s="229"/>
      <c r="T234" s="230"/>
      <c r="AT234" s="231" t="s">
        <v>156</v>
      </c>
      <c r="AU234" s="231" t="s">
        <v>142</v>
      </c>
      <c r="AV234" s="14" t="s">
        <v>142</v>
      </c>
      <c r="AW234" s="14" t="s">
        <v>31</v>
      </c>
      <c r="AX234" s="14" t="s">
        <v>74</v>
      </c>
      <c r="AY234" s="231" t="s">
        <v>141</v>
      </c>
    </row>
    <row r="235" spans="2:51" s="14" customFormat="1">
      <c r="B235" s="221"/>
      <c r="C235" s="222"/>
      <c r="D235" s="212" t="s">
        <v>156</v>
      </c>
      <c r="E235" s="223" t="s">
        <v>1</v>
      </c>
      <c r="F235" s="224" t="s">
        <v>604</v>
      </c>
      <c r="G235" s="222"/>
      <c r="H235" s="225">
        <v>12</v>
      </c>
      <c r="I235" s="226"/>
      <c r="J235" s="222"/>
      <c r="K235" s="222"/>
      <c r="L235" s="227"/>
      <c r="M235" s="228"/>
      <c r="N235" s="229"/>
      <c r="O235" s="229"/>
      <c r="P235" s="229"/>
      <c r="Q235" s="229"/>
      <c r="R235" s="229"/>
      <c r="S235" s="229"/>
      <c r="T235" s="230"/>
      <c r="AT235" s="231" t="s">
        <v>156</v>
      </c>
      <c r="AU235" s="231" t="s">
        <v>142</v>
      </c>
      <c r="AV235" s="14" t="s">
        <v>142</v>
      </c>
      <c r="AW235" s="14" t="s">
        <v>31</v>
      </c>
      <c r="AX235" s="14" t="s">
        <v>74</v>
      </c>
      <c r="AY235" s="231" t="s">
        <v>141</v>
      </c>
    </row>
    <row r="236" spans="2:51" s="14" customFormat="1">
      <c r="B236" s="221"/>
      <c r="C236" s="222"/>
      <c r="D236" s="212" t="s">
        <v>156</v>
      </c>
      <c r="E236" s="223" t="s">
        <v>1</v>
      </c>
      <c r="F236" s="224" t="s">
        <v>605</v>
      </c>
      <c r="G236" s="222"/>
      <c r="H236" s="225">
        <v>3.38</v>
      </c>
      <c r="I236" s="226"/>
      <c r="J236" s="222"/>
      <c r="K236" s="222"/>
      <c r="L236" s="227"/>
      <c r="M236" s="228"/>
      <c r="N236" s="229"/>
      <c r="O236" s="229"/>
      <c r="P236" s="229"/>
      <c r="Q236" s="229"/>
      <c r="R236" s="229"/>
      <c r="S236" s="229"/>
      <c r="T236" s="230"/>
      <c r="AT236" s="231" t="s">
        <v>156</v>
      </c>
      <c r="AU236" s="231" t="s">
        <v>142</v>
      </c>
      <c r="AV236" s="14" t="s">
        <v>142</v>
      </c>
      <c r="AW236" s="14" t="s">
        <v>31</v>
      </c>
      <c r="AX236" s="14" t="s">
        <v>74</v>
      </c>
      <c r="AY236" s="231" t="s">
        <v>141</v>
      </c>
    </row>
    <row r="237" spans="2:51" s="14" customFormat="1">
      <c r="B237" s="221"/>
      <c r="C237" s="222"/>
      <c r="D237" s="212" t="s">
        <v>156</v>
      </c>
      <c r="E237" s="223" t="s">
        <v>1</v>
      </c>
      <c r="F237" s="224" t="s">
        <v>606</v>
      </c>
      <c r="G237" s="222"/>
      <c r="H237" s="225">
        <v>2.4</v>
      </c>
      <c r="I237" s="226"/>
      <c r="J237" s="222"/>
      <c r="K237" s="222"/>
      <c r="L237" s="227"/>
      <c r="M237" s="228"/>
      <c r="N237" s="229"/>
      <c r="O237" s="229"/>
      <c r="P237" s="229"/>
      <c r="Q237" s="229"/>
      <c r="R237" s="229"/>
      <c r="S237" s="229"/>
      <c r="T237" s="230"/>
      <c r="AT237" s="231" t="s">
        <v>156</v>
      </c>
      <c r="AU237" s="231" t="s">
        <v>142</v>
      </c>
      <c r="AV237" s="14" t="s">
        <v>142</v>
      </c>
      <c r="AW237" s="14" t="s">
        <v>31</v>
      </c>
      <c r="AX237" s="14" t="s">
        <v>74</v>
      </c>
      <c r="AY237" s="231" t="s">
        <v>141</v>
      </c>
    </row>
    <row r="238" spans="2:51" s="14" customFormat="1">
      <c r="B238" s="221"/>
      <c r="C238" s="222"/>
      <c r="D238" s="212" t="s">
        <v>156</v>
      </c>
      <c r="E238" s="223" t="s">
        <v>1</v>
      </c>
      <c r="F238" s="224" t="s">
        <v>607</v>
      </c>
      <c r="G238" s="222"/>
      <c r="H238" s="225">
        <v>12.6</v>
      </c>
      <c r="I238" s="226"/>
      <c r="J238" s="222"/>
      <c r="K238" s="222"/>
      <c r="L238" s="227"/>
      <c r="M238" s="228"/>
      <c r="N238" s="229"/>
      <c r="O238" s="229"/>
      <c r="P238" s="229"/>
      <c r="Q238" s="229"/>
      <c r="R238" s="229"/>
      <c r="S238" s="229"/>
      <c r="T238" s="230"/>
      <c r="AT238" s="231" t="s">
        <v>156</v>
      </c>
      <c r="AU238" s="231" t="s">
        <v>142</v>
      </c>
      <c r="AV238" s="14" t="s">
        <v>142</v>
      </c>
      <c r="AW238" s="14" t="s">
        <v>31</v>
      </c>
      <c r="AX238" s="14" t="s">
        <v>74</v>
      </c>
      <c r="AY238" s="231" t="s">
        <v>141</v>
      </c>
    </row>
    <row r="239" spans="2:51" s="14" customFormat="1">
      <c r="B239" s="221"/>
      <c r="C239" s="222"/>
      <c r="D239" s="212" t="s">
        <v>156</v>
      </c>
      <c r="E239" s="223" t="s">
        <v>1</v>
      </c>
      <c r="F239" s="224" t="s">
        <v>608</v>
      </c>
      <c r="G239" s="222"/>
      <c r="H239" s="225">
        <v>3.68</v>
      </c>
      <c r="I239" s="226"/>
      <c r="J239" s="222"/>
      <c r="K239" s="222"/>
      <c r="L239" s="227"/>
      <c r="M239" s="228"/>
      <c r="N239" s="229"/>
      <c r="O239" s="229"/>
      <c r="P239" s="229"/>
      <c r="Q239" s="229"/>
      <c r="R239" s="229"/>
      <c r="S239" s="229"/>
      <c r="T239" s="230"/>
      <c r="AT239" s="231" t="s">
        <v>156</v>
      </c>
      <c r="AU239" s="231" t="s">
        <v>142</v>
      </c>
      <c r="AV239" s="14" t="s">
        <v>142</v>
      </c>
      <c r="AW239" s="14" t="s">
        <v>31</v>
      </c>
      <c r="AX239" s="14" t="s">
        <v>74</v>
      </c>
      <c r="AY239" s="231" t="s">
        <v>141</v>
      </c>
    </row>
    <row r="240" spans="2:51" s="14" customFormat="1">
      <c r="B240" s="221"/>
      <c r="C240" s="222"/>
      <c r="D240" s="212" t="s">
        <v>156</v>
      </c>
      <c r="E240" s="223" t="s">
        <v>1</v>
      </c>
      <c r="F240" s="224" t="s">
        <v>609</v>
      </c>
      <c r="G240" s="222"/>
      <c r="H240" s="225">
        <v>1.5</v>
      </c>
      <c r="I240" s="226"/>
      <c r="J240" s="222"/>
      <c r="K240" s="222"/>
      <c r="L240" s="227"/>
      <c r="M240" s="228"/>
      <c r="N240" s="229"/>
      <c r="O240" s="229"/>
      <c r="P240" s="229"/>
      <c r="Q240" s="229"/>
      <c r="R240" s="229"/>
      <c r="S240" s="229"/>
      <c r="T240" s="230"/>
      <c r="AT240" s="231" t="s">
        <v>156</v>
      </c>
      <c r="AU240" s="231" t="s">
        <v>142</v>
      </c>
      <c r="AV240" s="14" t="s">
        <v>142</v>
      </c>
      <c r="AW240" s="14" t="s">
        <v>31</v>
      </c>
      <c r="AX240" s="14" t="s">
        <v>74</v>
      </c>
      <c r="AY240" s="231" t="s">
        <v>141</v>
      </c>
    </row>
    <row r="241" spans="2:51" s="14" customFormat="1">
      <c r="B241" s="221"/>
      <c r="C241" s="222"/>
      <c r="D241" s="212" t="s">
        <v>156</v>
      </c>
      <c r="E241" s="223" t="s">
        <v>1</v>
      </c>
      <c r="F241" s="224" t="s">
        <v>610</v>
      </c>
      <c r="G241" s="222"/>
      <c r="H241" s="225">
        <v>15.58</v>
      </c>
      <c r="I241" s="226"/>
      <c r="J241" s="222"/>
      <c r="K241" s="222"/>
      <c r="L241" s="227"/>
      <c r="M241" s="228"/>
      <c r="N241" s="229"/>
      <c r="O241" s="229"/>
      <c r="P241" s="229"/>
      <c r="Q241" s="229"/>
      <c r="R241" s="229"/>
      <c r="S241" s="229"/>
      <c r="T241" s="230"/>
      <c r="AT241" s="231" t="s">
        <v>156</v>
      </c>
      <c r="AU241" s="231" t="s">
        <v>142</v>
      </c>
      <c r="AV241" s="14" t="s">
        <v>142</v>
      </c>
      <c r="AW241" s="14" t="s">
        <v>31</v>
      </c>
      <c r="AX241" s="14" t="s">
        <v>74</v>
      </c>
      <c r="AY241" s="231" t="s">
        <v>141</v>
      </c>
    </row>
    <row r="242" spans="2:51" s="14" customFormat="1">
      <c r="B242" s="221"/>
      <c r="C242" s="222"/>
      <c r="D242" s="212" t="s">
        <v>156</v>
      </c>
      <c r="E242" s="223" t="s">
        <v>1</v>
      </c>
      <c r="F242" s="224" t="s">
        <v>611</v>
      </c>
      <c r="G242" s="222"/>
      <c r="H242" s="225">
        <v>3.31</v>
      </c>
      <c r="I242" s="226"/>
      <c r="J242" s="222"/>
      <c r="K242" s="222"/>
      <c r="L242" s="227"/>
      <c r="M242" s="228"/>
      <c r="N242" s="229"/>
      <c r="O242" s="229"/>
      <c r="P242" s="229"/>
      <c r="Q242" s="229"/>
      <c r="R242" s="229"/>
      <c r="S242" s="229"/>
      <c r="T242" s="230"/>
      <c r="AT242" s="231" t="s">
        <v>156</v>
      </c>
      <c r="AU242" s="231" t="s">
        <v>142</v>
      </c>
      <c r="AV242" s="14" t="s">
        <v>142</v>
      </c>
      <c r="AW242" s="14" t="s">
        <v>31</v>
      </c>
      <c r="AX242" s="14" t="s">
        <v>74</v>
      </c>
      <c r="AY242" s="231" t="s">
        <v>141</v>
      </c>
    </row>
    <row r="243" spans="2:51" s="14" customFormat="1">
      <c r="B243" s="221"/>
      <c r="C243" s="222"/>
      <c r="D243" s="212" t="s">
        <v>156</v>
      </c>
      <c r="E243" s="223" t="s">
        <v>1</v>
      </c>
      <c r="F243" s="224" t="s">
        <v>612</v>
      </c>
      <c r="G243" s="222"/>
      <c r="H243" s="225">
        <v>26.17</v>
      </c>
      <c r="I243" s="226"/>
      <c r="J243" s="222"/>
      <c r="K243" s="222"/>
      <c r="L243" s="227"/>
      <c r="M243" s="228"/>
      <c r="N243" s="229"/>
      <c r="O243" s="229"/>
      <c r="P243" s="229"/>
      <c r="Q243" s="229"/>
      <c r="R243" s="229"/>
      <c r="S243" s="229"/>
      <c r="T243" s="230"/>
      <c r="AT243" s="231" t="s">
        <v>156</v>
      </c>
      <c r="AU243" s="231" t="s">
        <v>142</v>
      </c>
      <c r="AV243" s="14" t="s">
        <v>142</v>
      </c>
      <c r="AW243" s="14" t="s">
        <v>31</v>
      </c>
      <c r="AX243" s="14" t="s">
        <v>74</v>
      </c>
      <c r="AY243" s="231" t="s">
        <v>141</v>
      </c>
    </row>
    <row r="244" spans="2:51" s="14" customFormat="1">
      <c r="B244" s="221"/>
      <c r="C244" s="222"/>
      <c r="D244" s="212" t="s">
        <v>156</v>
      </c>
      <c r="E244" s="223" t="s">
        <v>1</v>
      </c>
      <c r="F244" s="224" t="s">
        <v>613</v>
      </c>
      <c r="G244" s="222"/>
      <c r="H244" s="225">
        <v>14.28</v>
      </c>
      <c r="I244" s="226"/>
      <c r="J244" s="222"/>
      <c r="K244" s="222"/>
      <c r="L244" s="227"/>
      <c r="M244" s="228"/>
      <c r="N244" s="229"/>
      <c r="O244" s="229"/>
      <c r="P244" s="229"/>
      <c r="Q244" s="229"/>
      <c r="R244" s="229"/>
      <c r="S244" s="229"/>
      <c r="T244" s="230"/>
      <c r="AT244" s="231" t="s">
        <v>156</v>
      </c>
      <c r="AU244" s="231" t="s">
        <v>142</v>
      </c>
      <c r="AV244" s="14" t="s">
        <v>142</v>
      </c>
      <c r="AW244" s="14" t="s">
        <v>31</v>
      </c>
      <c r="AX244" s="14" t="s">
        <v>74</v>
      </c>
      <c r="AY244" s="231" t="s">
        <v>141</v>
      </c>
    </row>
    <row r="245" spans="2:51" s="14" customFormat="1">
      <c r="B245" s="221"/>
      <c r="C245" s="222"/>
      <c r="D245" s="212" t="s">
        <v>156</v>
      </c>
      <c r="E245" s="223" t="s">
        <v>1</v>
      </c>
      <c r="F245" s="224" t="s">
        <v>614</v>
      </c>
      <c r="G245" s="222"/>
      <c r="H245" s="225">
        <v>19.68</v>
      </c>
      <c r="I245" s="226"/>
      <c r="J245" s="222"/>
      <c r="K245" s="222"/>
      <c r="L245" s="227"/>
      <c r="M245" s="228"/>
      <c r="N245" s="229"/>
      <c r="O245" s="229"/>
      <c r="P245" s="229"/>
      <c r="Q245" s="229"/>
      <c r="R245" s="229"/>
      <c r="S245" s="229"/>
      <c r="T245" s="230"/>
      <c r="AT245" s="231" t="s">
        <v>156</v>
      </c>
      <c r="AU245" s="231" t="s">
        <v>142</v>
      </c>
      <c r="AV245" s="14" t="s">
        <v>142</v>
      </c>
      <c r="AW245" s="14" t="s">
        <v>31</v>
      </c>
      <c r="AX245" s="14" t="s">
        <v>74</v>
      </c>
      <c r="AY245" s="231" t="s">
        <v>141</v>
      </c>
    </row>
    <row r="246" spans="2:51" s="14" customFormat="1">
      <c r="B246" s="221"/>
      <c r="C246" s="222"/>
      <c r="D246" s="212" t="s">
        <v>156</v>
      </c>
      <c r="E246" s="223" t="s">
        <v>1</v>
      </c>
      <c r="F246" s="224" t="s">
        <v>615</v>
      </c>
      <c r="G246" s="222"/>
      <c r="H246" s="225">
        <v>4.7</v>
      </c>
      <c r="I246" s="226"/>
      <c r="J246" s="222"/>
      <c r="K246" s="222"/>
      <c r="L246" s="227"/>
      <c r="M246" s="228"/>
      <c r="N246" s="229"/>
      <c r="O246" s="229"/>
      <c r="P246" s="229"/>
      <c r="Q246" s="229"/>
      <c r="R246" s="229"/>
      <c r="S246" s="229"/>
      <c r="T246" s="230"/>
      <c r="AT246" s="231" t="s">
        <v>156</v>
      </c>
      <c r="AU246" s="231" t="s">
        <v>142</v>
      </c>
      <c r="AV246" s="14" t="s">
        <v>142</v>
      </c>
      <c r="AW246" s="14" t="s">
        <v>31</v>
      </c>
      <c r="AX246" s="14" t="s">
        <v>74</v>
      </c>
      <c r="AY246" s="231" t="s">
        <v>141</v>
      </c>
    </row>
    <row r="247" spans="2:51" s="14" customFormat="1">
      <c r="B247" s="221"/>
      <c r="C247" s="222"/>
      <c r="D247" s="212" t="s">
        <v>156</v>
      </c>
      <c r="E247" s="223" t="s">
        <v>1</v>
      </c>
      <c r="F247" s="224" t="s">
        <v>616</v>
      </c>
      <c r="G247" s="222"/>
      <c r="H247" s="225">
        <v>3.5</v>
      </c>
      <c r="I247" s="226"/>
      <c r="J247" s="222"/>
      <c r="K247" s="222"/>
      <c r="L247" s="227"/>
      <c r="M247" s="228"/>
      <c r="N247" s="229"/>
      <c r="O247" s="229"/>
      <c r="P247" s="229"/>
      <c r="Q247" s="229"/>
      <c r="R247" s="229"/>
      <c r="S247" s="229"/>
      <c r="T247" s="230"/>
      <c r="AT247" s="231" t="s">
        <v>156</v>
      </c>
      <c r="AU247" s="231" t="s">
        <v>142</v>
      </c>
      <c r="AV247" s="14" t="s">
        <v>142</v>
      </c>
      <c r="AW247" s="14" t="s">
        <v>31</v>
      </c>
      <c r="AX247" s="14" t="s">
        <v>74</v>
      </c>
      <c r="AY247" s="231" t="s">
        <v>141</v>
      </c>
    </row>
    <row r="248" spans="2:51" s="14" customFormat="1">
      <c r="B248" s="221"/>
      <c r="C248" s="222"/>
      <c r="D248" s="212" t="s">
        <v>156</v>
      </c>
      <c r="E248" s="223" t="s">
        <v>1</v>
      </c>
      <c r="F248" s="224" t="s">
        <v>617</v>
      </c>
      <c r="G248" s="222"/>
      <c r="H248" s="225">
        <v>13.25</v>
      </c>
      <c r="I248" s="226"/>
      <c r="J248" s="222"/>
      <c r="K248" s="222"/>
      <c r="L248" s="227"/>
      <c r="M248" s="228"/>
      <c r="N248" s="229"/>
      <c r="O248" s="229"/>
      <c r="P248" s="229"/>
      <c r="Q248" s="229"/>
      <c r="R248" s="229"/>
      <c r="S248" s="229"/>
      <c r="T248" s="230"/>
      <c r="AT248" s="231" t="s">
        <v>156</v>
      </c>
      <c r="AU248" s="231" t="s">
        <v>142</v>
      </c>
      <c r="AV248" s="14" t="s">
        <v>142</v>
      </c>
      <c r="AW248" s="14" t="s">
        <v>31</v>
      </c>
      <c r="AX248" s="14" t="s">
        <v>74</v>
      </c>
      <c r="AY248" s="231" t="s">
        <v>141</v>
      </c>
    </row>
    <row r="249" spans="2:51" s="14" customFormat="1">
      <c r="B249" s="221"/>
      <c r="C249" s="222"/>
      <c r="D249" s="212" t="s">
        <v>156</v>
      </c>
      <c r="E249" s="223" t="s">
        <v>1</v>
      </c>
      <c r="F249" s="224" t="s">
        <v>618</v>
      </c>
      <c r="G249" s="222"/>
      <c r="H249" s="225">
        <v>5.07</v>
      </c>
      <c r="I249" s="226"/>
      <c r="J249" s="222"/>
      <c r="K249" s="222"/>
      <c r="L249" s="227"/>
      <c r="M249" s="228"/>
      <c r="N249" s="229"/>
      <c r="O249" s="229"/>
      <c r="P249" s="229"/>
      <c r="Q249" s="229"/>
      <c r="R249" s="229"/>
      <c r="S249" s="229"/>
      <c r="T249" s="230"/>
      <c r="AT249" s="231" t="s">
        <v>156</v>
      </c>
      <c r="AU249" s="231" t="s">
        <v>142</v>
      </c>
      <c r="AV249" s="14" t="s">
        <v>142</v>
      </c>
      <c r="AW249" s="14" t="s">
        <v>31</v>
      </c>
      <c r="AX249" s="14" t="s">
        <v>74</v>
      </c>
      <c r="AY249" s="231" t="s">
        <v>141</v>
      </c>
    </row>
    <row r="250" spans="2:51" s="14" customFormat="1">
      <c r="B250" s="221"/>
      <c r="C250" s="222"/>
      <c r="D250" s="212" t="s">
        <v>156</v>
      </c>
      <c r="E250" s="223" t="s">
        <v>1</v>
      </c>
      <c r="F250" s="224" t="s">
        <v>619</v>
      </c>
      <c r="G250" s="222"/>
      <c r="H250" s="225">
        <v>2.81</v>
      </c>
      <c r="I250" s="226"/>
      <c r="J250" s="222"/>
      <c r="K250" s="222"/>
      <c r="L250" s="227"/>
      <c r="M250" s="228"/>
      <c r="N250" s="229"/>
      <c r="O250" s="229"/>
      <c r="P250" s="229"/>
      <c r="Q250" s="229"/>
      <c r="R250" s="229"/>
      <c r="S250" s="229"/>
      <c r="T250" s="230"/>
      <c r="AT250" s="231" t="s">
        <v>156</v>
      </c>
      <c r="AU250" s="231" t="s">
        <v>142</v>
      </c>
      <c r="AV250" s="14" t="s">
        <v>142</v>
      </c>
      <c r="AW250" s="14" t="s">
        <v>31</v>
      </c>
      <c r="AX250" s="14" t="s">
        <v>74</v>
      </c>
      <c r="AY250" s="231" t="s">
        <v>141</v>
      </c>
    </row>
    <row r="251" spans="2:51" s="14" customFormat="1">
      <c r="B251" s="221"/>
      <c r="C251" s="222"/>
      <c r="D251" s="212" t="s">
        <v>156</v>
      </c>
      <c r="E251" s="223" t="s">
        <v>1</v>
      </c>
      <c r="F251" s="224" t="s">
        <v>620</v>
      </c>
      <c r="G251" s="222"/>
      <c r="H251" s="225">
        <v>20.239999999999998</v>
      </c>
      <c r="I251" s="226"/>
      <c r="J251" s="222"/>
      <c r="K251" s="222"/>
      <c r="L251" s="227"/>
      <c r="M251" s="228"/>
      <c r="N251" s="229"/>
      <c r="O251" s="229"/>
      <c r="P251" s="229"/>
      <c r="Q251" s="229"/>
      <c r="R251" s="229"/>
      <c r="S251" s="229"/>
      <c r="T251" s="230"/>
      <c r="AT251" s="231" t="s">
        <v>156</v>
      </c>
      <c r="AU251" s="231" t="s">
        <v>142</v>
      </c>
      <c r="AV251" s="14" t="s">
        <v>142</v>
      </c>
      <c r="AW251" s="14" t="s">
        <v>31</v>
      </c>
      <c r="AX251" s="14" t="s">
        <v>74</v>
      </c>
      <c r="AY251" s="231" t="s">
        <v>141</v>
      </c>
    </row>
    <row r="252" spans="2:51" s="14" customFormat="1">
      <c r="B252" s="221"/>
      <c r="C252" s="222"/>
      <c r="D252" s="212" t="s">
        <v>156</v>
      </c>
      <c r="E252" s="223" t="s">
        <v>1</v>
      </c>
      <c r="F252" s="224" t="s">
        <v>621</v>
      </c>
      <c r="G252" s="222"/>
      <c r="H252" s="225">
        <v>2.73</v>
      </c>
      <c r="I252" s="226"/>
      <c r="J252" s="222"/>
      <c r="K252" s="222"/>
      <c r="L252" s="227"/>
      <c r="M252" s="228"/>
      <c r="N252" s="229"/>
      <c r="O252" s="229"/>
      <c r="P252" s="229"/>
      <c r="Q252" s="229"/>
      <c r="R252" s="229"/>
      <c r="S252" s="229"/>
      <c r="T252" s="230"/>
      <c r="AT252" s="231" t="s">
        <v>156</v>
      </c>
      <c r="AU252" s="231" t="s">
        <v>142</v>
      </c>
      <c r="AV252" s="14" t="s">
        <v>142</v>
      </c>
      <c r="AW252" s="14" t="s">
        <v>31</v>
      </c>
      <c r="AX252" s="14" t="s">
        <v>74</v>
      </c>
      <c r="AY252" s="231" t="s">
        <v>141</v>
      </c>
    </row>
    <row r="253" spans="2:51" s="14" customFormat="1">
      <c r="B253" s="221"/>
      <c r="C253" s="222"/>
      <c r="D253" s="212" t="s">
        <v>156</v>
      </c>
      <c r="E253" s="223" t="s">
        <v>1</v>
      </c>
      <c r="F253" s="224" t="s">
        <v>622</v>
      </c>
      <c r="G253" s="222"/>
      <c r="H253" s="225">
        <v>3.56</v>
      </c>
      <c r="I253" s="226"/>
      <c r="J253" s="222"/>
      <c r="K253" s="222"/>
      <c r="L253" s="227"/>
      <c r="M253" s="228"/>
      <c r="N253" s="229"/>
      <c r="O253" s="229"/>
      <c r="P253" s="229"/>
      <c r="Q253" s="229"/>
      <c r="R253" s="229"/>
      <c r="S253" s="229"/>
      <c r="T253" s="230"/>
      <c r="AT253" s="231" t="s">
        <v>156</v>
      </c>
      <c r="AU253" s="231" t="s">
        <v>142</v>
      </c>
      <c r="AV253" s="14" t="s">
        <v>142</v>
      </c>
      <c r="AW253" s="14" t="s">
        <v>31</v>
      </c>
      <c r="AX253" s="14" t="s">
        <v>74</v>
      </c>
      <c r="AY253" s="231" t="s">
        <v>141</v>
      </c>
    </row>
    <row r="254" spans="2:51" s="14" customFormat="1">
      <c r="B254" s="221"/>
      <c r="C254" s="222"/>
      <c r="D254" s="212" t="s">
        <v>156</v>
      </c>
      <c r="E254" s="223" t="s">
        <v>1</v>
      </c>
      <c r="F254" s="224" t="s">
        <v>623</v>
      </c>
      <c r="G254" s="222"/>
      <c r="H254" s="225">
        <v>14.56</v>
      </c>
      <c r="I254" s="226"/>
      <c r="J254" s="222"/>
      <c r="K254" s="222"/>
      <c r="L254" s="227"/>
      <c r="M254" s="228"/>
      <c r="N254" s="229"/>
      <c r="O254" s="229"/>
      <c r="P254" s="229"/>
      <c r="Q254" s="229"/>
      <c r="R254" s="229"/>
      <c r="S254" s="229"/>
      <c r="T254" s="230"/>
      <c r="AT254" s="231" t="s">
        <v>156</v>
      </c>
      <c r="AU254" s="231" t="s">
        <v>142</v>
      </c>
      <c r="AV254" s="14" t="s">
        <v>142</v>
      </c>
      <c r="AW254" s="14" t="s">
        <v>31</v>
      </c>
      <c r="AX254" s="14" t="s">
        <v>74</v>
      </c>
      <c r="AY254" s="231" t="s">
        <v>141</v>
      </c>
    </row>
    <row r="255" spans="2:51" s="14" customFormat="1">
      <c r="B255" s="221"/>
      <c r="C255" s="222"/>
      <c r="D255" s="212" t="s">
        <v>156</v>
      </c>
      <c r="E255" s="223" t="s">
        <v>1</v>
      </c>
      <c r="F255" s="224" t="s">
        <v>624</v>
      </c>
      <c r="G255" s="222"/>
      <c r="H255" s="225">
        <v>3.78</v>
      </c>
      <c r="I255" s="226"/>
      <c r="J255" s="222"/>
      <c r="K255" s="222"/>
      <c r="L255" s="227"/>
      <c r="M255" s="228"/>
      <c r="N255" s="229"/>
      <c r="O255" s="229"/>
      <c r="P255" s="229"/>
      <c r="Q255" s="229"/>
      <c r="R255" s="229"/>
      <c r="S255" s="229"/>
      <c r="T255" s="230"/>
      <c r="AT255" s="231" t="s">
        <v>156</v>
      </c>
      <c r="AU255" s="231" t="s">
        <v>142</v>
      </c>
      <c r="AV255" s="14" t="s">
        <v>142</v>
      </c>
      <c r="AW255" s="14" t="s">
        <v>31</v>
      </c>
      <c r="AX255" s="14" t="s">
        <v>74</v>
      </c>
      <c r="AY255" s="231" t="s">
        <v>141</v>
      </c>
    </row>
    <row r="256" spans="2:51" s="14" customFormat="1">
      <c r="B256" s="221"/>
      <c r="C256" s="222"/>
      <c r="D256" s="212" t="s">
        <v>156</v>
      </c>
      <c r="E256" s="223" t="s">
        <v>1</v>
      </c>
      <c r="F256" s="224" t="s">
        <v>625</v>
      </c>
      <c r="G256" s="222"/>
      <c r="H256" s="225">
        <v>3.78</v>
      </c>
      <c r="I256" s="226"/>
      <c r="J256" s="222"/>
      <c r="K256" s="222"/>
      <c r="L256" s="227"/>
      <c r="M256" s="228"/>
      <c r="N256" s="229"/>
      <c r="O256" s="229"/>
      <c r="P256" s="229"/>
      <c r="Q256" s="229"/>
      <c r="R256" s="229"/>
      <c r="S256" s="229"/>
      <c r="T256" s="230"/>
      <c r="AT256" s="231" t="s">
        <v>156</v>
      </c>
      <c r="AU256" s="231" t="s">
        <v>142</v>
      </c>
      <c r="AV256" s="14" t="s">
        <v>142</v>
      </c>
      <c r="AW256" s="14" t="s">
        <v>31</v>
      </c>
      <c r="AX256" s="14" t="s">
        <v>74</v>
      </c>
      <c r="AY256" s="231" t="s">
        <v>141</v>
      </c>
    </row>
    <row r="257" spans="1:65" s="14" customFormat="1">
      <c r="B257" s="221"/>
      <c r="C257" s="222"/>
      <c r="D257" s="212" t="s">
        <v>156</v>
      </c>
      <c r="E257" s="223" t="s">
        <v>1</v>
      </c>
      <c r="F257" s="224" t="s">
        <v>626</v>
      </c>
      <c r="G257" s="222"/>
      <c r="H257" s="225">
        <v>13.76</v>
      </c>
      <c r="I257" s="226"/>
      <c r="J257" s="222"/>
      <c r="K257" s="222"/>
      <c r="L257" s="227"/>
      <c r="M257" s="228"/>
      <c r="N257" s="229"/>
      <c r="O257" s="229"/>
      <c r="P257" s="229"/>
      <c r="Q257" s="229"/>
      <c r="R257" s="229"/>
      <c r="S257" s="229"/>
      <c r="T257" s="230"/>
      <c r="AT257" s="231" t="s">
        <v>156</v>
      </c>
      <c r="AU257" s="231" t="s">
        <v>142</v>
      </c>
      <c r="AV257" s="14" t="s">
        <v>142</v>
      </c>
      <c r="AW257" s="14" t="s">
        <v>31</v>
      </c>
      <c r="AX257" s="14" t="s">
        <v>74</v>
      </c>
      <c r="AY257" s="231" t="s">
        <v>141</v>
      </c>
    </row>
    <row r="258" spans="1:65" s="14" customFormat="1">
      <c r="B258" s="221"/>
      <c r="C258" s="222"/>
      <c r="D258" s="212" t="s">
        <v>156</v>
      </c>
      <c r="E258" s="223" t="s">
        <v>1</v>
      </c>
      <c r="F258" s="224" t="s">
        <v>627</v>
      </c>
      <c r="G258" s="222"/>
      <c r="H258" s="225">
        <v>3.28</v>
      </c>
      <c r="I258" s="226"/>
      <c r="J258" s="222"/>
      <c r="K258" s="222"/>
      <c r="L258" s="227"/>
      <c r="M258" s="228"/>
      <c r="N258" s="229"/>
      <c r="O258" s="229"/>
      <c r="P258" s="229"/>
      <c r="Q258" s="229"/>
      <c r="R258" s="229"/>
      <c r="S258" s="229"/>
      <c r="T258" s="230"/>
      <c r="AT258" s="231" t="s">
        <v>156</v>
      </c>
      <c r="AU258" s="231" t="s">
        <v>142</v>
      </c>
      <c r="AV258" s="14" t="s">
        <v>142</v>
      </c>
      <c r="AW258" s="14" t="s">
        <v>31</v>
      </c>
      <c r="AX258" s="14" t="s">
        <v>74</v>
      </c>
      <c r="AY258" s="231" t="s">
        <v>141</v>
      </c>
    </row>
    <row r="259" spans="1:65" s="14" customFormat="1">
      <c r="B259" s="221"/>
      <c r="C259" s="222"/>
      <c r="D259" s="212" t="s">
        <v>156</v>
      </c>
      <c r="E259" s="223" t="s">
        <v>1</v>
      </c>
      <c r="F259" s="224" t="s">
        <v>628</v>
      </c>
      <c r="G259" s="222"/>
      <c r="H259" s="225">
        <v>3.88</v>
      </c>
      <c r="I259" s="226"/>
      <c r="J259" s="222"/>
      <c r="K259" s="222"/>
      <c r="L259" s="227"/>
      <c r="M259" s="228"/>
      <c r="N259" s="229"/>
      <c r="O259" s="229"/>
      <c r="P259" s="229"/>
      <c r="Q259" s="229"/>
      <c r="R259" s="229"/>
      <c r="S259" s="229"/>
      <c r="T259" s="230"/>
      <c r="AT259" s="231" t="s">
        <v>156</v>
      </c>
      <c r="AU259" s="231" t="s">
        <v>142</v>
      </c>
      <c r="AV259" s="14" t="s">
        <v>142</v>
      </c>
      <c r="AW259" s="14" t="s">
        <v>31</v>
      </c>
      <c r="AX259" s="14" t="s">
        <v>74</v>
      </c>
      <c r="AY259" s="231" t="s">
        <v>141</v>
      </c>
    </row>
    <row r="260" spans="1:65" s="15" customFormat="1">
      <c r="B260" s="232"/>
      <c r="C260" s="233"/>
      <c r="D260" s="212" t="s">
        <v>156</v>
      </c>
      <c r="E260" s="234" t="s">
        <v>1</v>
      </c>
      <c r="F260" s="235" t="s">
        <v>177</v>
      </c>
      <c r="G260" s="233"/>
      <c r="H260" s="236">
        <v>627.30999999999995</v>
      </c>
      <c r="I260" s="237"/>
      <c r="J260" s="233"/>
      <c r="K260" s="233"/>
      <c r="L260" s="238"/>
      <c r="M260" s="239"/>
      <c r="N260" s="240"/>
      <c r="O260" s="240"/>
      <c r="P260" s="240"/>
      <c r="Q260" s="240"/>
      <c r="R260" s="240"/>
      <c r="S260" s="240"/>
      <c r="T260" s="241"/>
      <c r="AT260" s="242" t="s">
        <v>156</v>
      </c>
      <c r="AU260" s="242" t="s">
        <v>142</v>
      </c>
      <c r="AV260" s="15" t="s">
        <v>148</v>
      </c>
      <c r="AW260" s="15" t="s">
        <v>31</v>
      </c>
      <c r="AX260" s="15" t="s">
        <v>82</v>
      </c>
      <c r="AY260" s="242" t="s">
        <v>141</v>
      </c>
    </row>
    <row r="261" spans="1:65" s="2" customFormat="1" ht="24.15" customHeight="1">
      <c r="A261" s="35"/>
      <c r="B261" s="36"/>
      <c r="C261" s="196" t="s">
        <v>150</v>
      </c>
      <c r="D261" s="196" t="s">
        <v>144</v>
      </c>
      <c r="E261" s="197" t="s">
        <v>632</v>
      </c>
      <c r="F261" s="198" t="s">
        <v>633</v>
      </c>
      <c r="G261" s="199" t="s">
        <v>154</v>
      </c>
      <c r="H261" s="200">
        <v>627.30999999999995</v>
      </c>
      <c r="I261" s="201"/>
      <c r="J261" s="202">
        <f>ROUND(I261*H261,2)</f>
        <v>0</v>
      </c>
      <c r="K261" s="203"/>
      <c r="L261" s="40"/>
      <c r="M261" s="204" t="s">
        <v>1</v>
      </c>
      <c r="N261" s="205" t="s">
        <v>40</v>
      </c>
      <c r="O261" s="76"/>
      <c r="P261" s="206">
        <f>O261*H261</f>
        <v>0</v>
      </c>
      <c r="Q261" s="206">
        <v>0</v>
      </c>
      <c r="R261" s="206">
        <f>Q261*H261</f>
        <v>0</v>
      </c>
      <c r="S261" s="206">
        <v>0</v>
      </c>
      <c r="T261" s="207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08" t="s">
        <v>148</v>
      </c>
      <c r="AT261" s="208" t="s">
        <v>144</v>
      </c>
      <c r="AU261" s="208" t="s">
        <v>142</v>
      </c>
      <c r="AY261" s="18" t="s">
        <v>141</v>
      </c>
      <c r="BE261" s="209">
        <f>IF(N261="základná",J261,0)</f>
        <v>0</v>
      </c>
      <c r="BF261" s="209">
        <f>IF(N261="znížená",J261,0)</f>
        <v>0</v>
      </c>
      <c r="BG261" s="209">
        <f>IF(N261="zákl. prenesená",J261,0)</f>
        <v>0</v>
      </c>
      <c r="BH261" s="209">
        <f>IF(N261="zníž. prenesená",J261,0)</f>
        <v>0</v>
      </c>
      <c r="BI261" s="209">
        <f>IF(N261="nulová",J261,0)</f>
        <v>0</v>
      </c>
      <c r="BJ261" s="18" t="s">
        <v>142</v>
      </c>
      <c r="BK261" s="209">
        <f>ROUND(I261*H261,2)</f>
        <v>0</v>
      </c>
      <c r="BL261" s="18" t="s">
        <v>148</v>
      </c>
      <c r="BM261" s="208" t="s">
        <v>634</v>
      </c>
    </row>
    <row r="262" spans="1:65" s="13" customFormat="1">
      <c r="B262" s="210"/>
      <c r="C262" s="211"/>
      <c r="D262" s="212" t="s">
        <v>156</v>
      </c>
      <c r="E262" s="213" t="s">
        <v>1</v>
      </c>
      <c r="F262" s="214" t="s">
        <v>570</v>
      </c>
      <c r="G262" s="211"/>
      <c r="H262" s="213" t="s">
        <v>1</v>
      </c>
      <c r="I262" s="215"/>
      <c r="J262" s="211"/>
      <c r="K262" s="211"/>
      <c r="L262" s="216"/>
      <c r="M262" s="217"/>
      <c r="N262" s="218"/>
      <c r="O262" s="218"/>
      <c r="P262" s="218"/>
      <c r="Q262" s="218"/>
      <c r="R262" s="218"/>
      <c r="S262" s="218"/>
      <c r="T262" s="219"/>
      <c r="AT262" s="220" t="s">
        <v>156</v>
      </c>
      <c r="AU262" s="220" t="s">
        <v>142</v>
      </c>
      <c r="AV262" s="13" t="s">
        <v>82</v>
      </c>
      <c r="AW262" s="13" t="s">
        <v>31</v>
      </c>
      <c r="AX262" s="13" t="s">
        <v>74</v>
      </c>
      <c r="AY262" s="220" t="s">
        <v>141</v>
      </c>
    </row>
    <row r="263" spans="1:65" s="14" customFormat="1">
      <c r="B263" s="221"/>
      <c r="C263" s="222"/>
      <c r="D263" s="212" t="s">
        <v>156</v>
      </c>
      <c r="E263" s="223" t="s">
        <v>1</v>
      </c>
      <c r="F263" s="224" t="s">
        <v>571</v>
      </c>
      <c r="G263" s="222"/>
      <c r="H263" s="225">
        <v>52.27</v>
      </c>
      <c r="I263" s="226"/>
      <c r="J263" s="222"/>
      <c r="K263" s="222"/>
      <c r="L263" s="227"/>
      <c r="M263" s="228"/>
      <c r="N263" s="229"/>
      <c r="O263" s="229"/>
      <c r="P263" s="229"/>
      <c r="Q263" s="229"/>
      <c r="R263" s="229"/>
      <c r="S263" s="229"/>
      <c r="T263" s="230"/>
      <c r="AT263" s="231" t="s">
        <v>156</v>
      </c>
      <c r="AU263" s="231" t="s">
        <v>142</v>
      </c>
      <c r="AV263" s="14" t="s">
        <v>142</v>
      </c>
      <c r="AW263" s="14" t="s">
        <v>31</v>
      </c>
      <c r="AX263" s="14" t="s">
        <v>74</v>
      </c>
      <c r="AY263" s="231" t="s">
        <v>141</v>
      </c>
    </row>
    <row r="264" spans="1:65" s="14" customFormat="1">
      <c r="B264" s="221"/>
      <c r="C264" s="222"/>
      <c r="D264" s="212" t="s">
        <v>156</v>
      </c>
      <c r="E264" s="223" t="s">
        <v>1</v>
      </c>
      <c r="F264" s="224" t="s">
        <v>572</v>
      </c>
      <c r="G264" s="222"/>
      <c r="H264" s="225">
        <v>23.7</v>
      </c>
      <c r="I264" s="226"/>
      <c r="J264" s="222"/>
      <c r="K264" s="222"/>
      <c r="L264" s="227"/>
      <c r="M264" s="228"/>
      <c r="N264" s="229"/>
      <c r="O264" s="229"/>
      <c r="P264" s="229"/>
      <c r="Q264" s="229"/>
      <c r="R264" s="229"/>
      <c r="S264" s="229"/>
      <c r="T264" s="230"/>
      <c r="AT264" s="231" t="s">
        <v>156</v>
      </c>
      <c r="AU264" s="231" t="s">
        <v>142</v>
      </c>
      <c r="AV264" s="14" t="s">
        <v>142</v>
      </c>
      <c r="AW264" s="14" t="s">
        <v>31</v>
      </c>
      <c r="AX264" s="14" t="s">
        <v>74</v>
      </c>
      <c r="AY264" s="231" t="s">
        <v>141</v>
      </c>
    </row>
    <row r="265" spans="1:65" s="14" customFormat="1">
      <c r="B265" s="221"/>
      <c r="C265" s="222"/>
      <c r="D265" s="212" t="s">
        <v>156</v>
      </c>
      <c r="E265" s="223" t="s">
        <v>1</v>
      </c>
      <c r="F265" s="224" t="s">
        <v>573</v>
      </c>
      <c r="G265" s="222"/>
      <c r="H265" s="225">
        <v>46.55</v>
      </c>
      <c r="I265" s="226"/>
      <c r="J265" s="222"/>
      <c r="K265" s="222"/>
      <c r="L265" s="227"/>
      <c r="M265" s="228"/>
      <c r="N265" s="229"/>
      <c r="O265" s="229"/>
      <c r="P265" s="229"/>
      <c r="Q265" s="229"/>
      <c r="R265" s="229"/>
      <c r="S265" s="229"/>
      <c r="T265" s="230"/>
      <c r="AT265" s="231" t="s">
        <v>156</v>
      </c>
      <c r="AU265" s="231" t="s">
        <v>142</v>
      </c>
      <c r="AV265" s="14" t="s">
        <v>142</v>
      </c>
      <c r="AW265" s="14" t="s">
        <v>31</v>
      </c>
      <c r="AX265" s="14" t="s">
        <v>74</v>
      </c>
      <c r="AY265" s="231" t="s">
        <v>141</v>
      </c>
    </row>
    <row r="266" spans="1:65" s="14" customFormat="1">
      <c r="B266" s="221"/>
      <c r="C266" s="222"/>
      <c r="D266" s="212" t="s">
        <v>156</v>
      </c>
      <c r="E266" s="223" t="s">
        <v>1</v>
      </c>
      <c r="F266" s="224" t="s">
        <v>574</v>
      </c>
      <c r="G266" s="222"/>
      <c r="H266" s="225">
        <v>5.45</v>
      </c>
      <c r="I266" s="226"/>
      <c r="J266" s="222"/>
      <c r="K266" s="222"/>
      <c r="L266" s="227"/>
      <c r="M266" s="228"/>
      <c r="N266" s="229"/>
      <c r="O266" s="229"/>
      <c r="P266" s="229"/>
      <c r="Q266" s="229"/>
      <c r="R266" s="229"/>
      <c r="S266" s="229"/>
      <c r="T266" s="230"/>
      <c r="AT266" s="231" t="s">
        <v>156</v>
      </c>
      <c r="AU266" s="231" t="s">
        <v>142</v>
      </c>
      <c r="AV266" s="14" t="s">
        <v>142</v>
      </c>
      <c r="AW266" s="14" t="s">
        <v>31</v>
      </c>
      <c r="AX266" s="14" t="s">
        <v>74</v>
      </c>
      <c r="AY266" s="231" t="s">
        <v>141</v>
      </c>
    </row>
    <row r="267" spans="1:65" s="14" customFormat="1">
      <c r="B267" s="221"/>
      <c r="C267" s="222"/>
      <c r="D267" s="212" t="s">
        <v>156</v>
      </c>
      <c r="E267" s="223" t="s">
        <v>1</v>
      </c>
      <c r="F267" s="224" t="s">
        <v>575</v>
      </c>
      <c r="G267" s="222"/>
      <c r="H267" s="225">
        <v>10.25</v>
      </c>
      <c r="I267" s="226"/>
      <c r="J267" s="222"/>
      <c r="K267" s="222"/>
      <c r="L267" s="227"/>
      <c r="M267" s="228"/>
      <c r="N267" s="229"/>
      <c r="O267" s="229"/>
      <c r="P267" s="229"/>
      <c r="Q267" s="229"/>
      <c r="R267" s="229"/>
      <c r="S267" s="229"/>
      <c r="T267" s="230"/>
      <c r="AT267" s="231" t="s">
        <v>156</v>
      </c>
      <c r="AU267" s="231" t="s">
        <v>142</v>
      </c>
      <c r="AV267" s="14" t="s">
        <v>142</v>
      </c>
      <c r="AW267" s="14" t="s">
        <v>31</v>
      </c>
      <c r="AX267" s="14" t="s">
        <v>74</v>
      </c>
      <c r="AY267" s="231" t="s">
        <v>141</v>
      </c>
    </row>
    <row r="268" spans="1:65" s="14" customFormat="1">
      <c r="B268" s="221"/>
      <c r="C268" s="222"/>
      <c r="D268" s="212" t="s">
        <v>156</v>
      </c>
      <c r="E268" s="223" t="s">
        <v>1</v>
      </c>
      <c r="F268" s="224" t="s">
        <v>575</v>
      </c>
      <c r="G268" s="222"/>
      <c r="H268" s="225">
        <v>10.25</v>
      </c>
      <c r="I268" s="226"/>
      <c r="J268" s="222"/>
      <c r="K268" s="222"/>
      <c r="L268" s="227"/>
      <c r="M268" s="228"/>
      <c r="N268" s="229"/>
      <c r="O268" s="229"/>
      <c r="P268" s="229"/>
      <c r="Q268" s="229"/>
      <c r="R268" s="229"/>
      <c r="S268" s="229"/>
      <c r="T268" s="230"/>
      <c r="AT268" s="231" t="s">
        <v>156</v>
      </c>
      <c r="AU268" s="231" t="s">
        <v>142</v>
      </c>
      <c r="AV268" s="14" t="s">
        <v>142</v>
      </c>
      <c r="AW268" s="14" t="s">
        <v>31</v>
      </c>
      <c r="AX268" s="14" t="s">
        <v>74</v>
      </c>
      <c r="AY268" s="231" t="s">
        <v>141</v>
      </c>
    </row>
    <row r="269" spans="1:65" s="14" customFormat="1">
      <c r="B269" s="221"/>
      <c r="C269" s="222"/>
      <c r="D269" s="212" t="s">
        <v>156</v>
      </c>
      <c r="E269" s="223" t="s">
        <v>1</v>
      </c>
      <c r="F269" s="224" t="s">
        <v>576</v>
      </c>
      <c r="G269" s="222"/>
      <c r="H269" s="225">
        <v>54.3</v>
      </c>
      <c r="I269" s="226"/>
      <c r="J269" s="222"/>
      <c r="K269" s="222"/>
      <c r="L269" s="227"/>
      <c r="M269" s="228"/>
      <c r="N269" s="229"/>
      <c r="O269" s="229"/>
      <c r="P269" s="229"/>
      <c r="Q269" s="229"/>
      <c r="R269" s="229"/>
      <c r="S269" s="229"/>
      <c r="T269" s="230"/>
      <c r="AT269" s="231" t="s">
        <v>156</v>
      </c>
      <c r="AU269" s="231" t="s">
        <v>142</v>
      </c>
      <c r="AV269" s="14" t="s">
        <v>142</v>
      </c>
      <c r="AW269" s="14" t="s">
        <v>31</v>
      </c>
      <c r="AX269" s="14" t="s">
        <v>74</v>
      </c>
      <c r="AY269" s="231" t="s">
        <v>141</v>
      </c>
    </row>
    <row r="270" spans="1:65" s="14" customFormat="1">
      <c r="B270" s="221"/>
      <c r="C270" s="222"/>
      <c r="D270" s="212" t="s">
        <v>156</v>
      </c>
      <c r="E270" s="223" t="s">
        <v>1</v>
      </c>
      <c r="F270" s="224" t="s">
        <v>577</v>
      </c>
      <c r="G270" s="222"/>
      <c r="H270" s="225">
        <v>10.94</v>
      </c>
      <c r="I270" s="226"/>
      <c r="J270" s="222"/>
      <c r="K270" s="222"/>
      <c r="L270" s="227"/>
      <c r="M270" s="228"/>
      <c r="N270" s="229"/>
      <c r="O270" s="229"/>
      <c r="P270" s="229"/>
      <c r="Q270" s="229"/>
      <c r="R270" s="229"/>
      <c r="S270" s="229"/>
      <c r="T270" s="230"/>
      <c r="AT270" s="231" t="s">
        <v>156</v>
      </c>
      <c r="AU270" s="231" t="s">
        <v>142</v>
      </c>
      <c r="AV270" s="14" t="s">
        <v>142</v>
      </c>
      <c r="AW270" s="14" t="s">
        <v>31</v>
      </c>
      <c r="AX270" s="14" t="s">
        <v>74</v>
      </c>
      <c r="AY270" s="231" t="s">
        <v>141</v>
      </c>
    </row>
    <row r="271" spans="1:65" s="14" customFormat="1">
      <c r="B271" s="221"/>
      <c r="C271" s="222"/>
      <c r="D271" s="212" t="s">
        <v>156</v>
      </c>
      <c r="E271" s="223" t="s">
        <v>1</v>
      </c>
      <c r="F271" s="224" t="s">
        <v>578</v>
      </c>
      <c r="G271" s="222"/>
      <c r="H271" s="225">
        <v>25.48</v>
      </c>
      <c r="I271" s="226"/>
      <c r="J271" s="222"/>
      <c r="K271" s="222"/>
      <c r="L271" s="227"/>
      <c r="M271" s="228"/>
      <c r="N271" s="229"/>
      <c r="O271" s="229"/>
      <c r="P271" s="229"/>
      <c r="Q271" s="229"/>
      <c r="R271" s="229"/>
      <c r="S271" s="229"/>
      <c r="T271" s="230"/>
      <c r="AT271" s="231" t="s">
        <v>156</v>
      </c>
      <c r="AU271" s="231" t="s">
        <v>142</v>
      </c>
      <c r="AV271" s="14" t="s">
        <v>142</v>
      </c>
      <c r="AW271" s="14" t="s">
        <v>31</v>
      </c>
      <c r="AX271" s="14" t="s">
        <v>74</v>
      </c>
      <c r="AY271" s="231" t="s">
        <v>141</v>
      </c>
    </row>
    <row r="272" spans="1:65" s="14" customFormat="1">
      <c r="B272" s="221"/>
      <c r="C272" s="222"/>
      <c r="D272" s="212" t="s">
        <v>156</v>
      </c>
      <c r="E272" s="223" t="s">
        <v>1</v>
      </c>
      <c r="F272" s="224" t="s">
        <v>579</v>
      </c>
      <c r="G272" s="222"/>
      <c r="H272" s="225">
        <v>5.72</v>
      </c>
      <c r="I272" s="226"/>
      <c r="J272" s="222"/>
      <c r="K272" s="222"/>
      <c r="L272" s="227"/>
      <c r="M272" s="228"/>
      <c r="N272" s="229"/>
      <c r="O272" s="229"/>
      <c r="P272" s="229"/>
      <c r="Q272" s="229"/>
      <c r="R272" s="229"/>
      <c r="S272" s="229"/>
      <c r="T272" s="230"/>
      <c r="AT272" s="231" t="s">
        <v>156</v>
      </c>
      <c r="AU272" s="231" t="s">
        <v>142</v>
      </c>
      <c r="AV272" s="14" t="s">
        <v>142</v>
      </c>
      <c r="AW272" s="14" t="s">
        <v>31</v>
      </c>
      <c r="AX272" s="14" t="s">
        <v>74</v>
      </c>
      <c r="AY272" s="231" t="s">
        <v>141</v>
      </c>
    </row>
    <row r="273" spans="2:51" s="14" customFormat="1">
      <c r="B273" s="221"/>
      <c r="C273" s="222"/>
      <c r="D273" s="212" t="s">
        <v>156</v>
      </c>
      <c r="E273" s="223" t="s">
        <v>1</v>
      </c>
      <c r="F273" s="224" t="s">
        <v>580</v>
      </c>
      <c r="G273" s="222"/>
      <c r="H273" s="225">
        <v>3.33</v>
      </c>
      <c r="I273" s="226"/>
      <c r="J273" s="222"/>
      <c r="K273" s="222"/>
      <c r="L273" s="227"/>
      <c r="M273" s="228"/>
      <c r="N273" s="229"/>
      <c r="O273" s="229"/>
      <c r="P273" s="229"/>
      <c r="Q273" s="229"/>
      <c r="R273" s="229"/>
      <c r="S273" s="229"/>
      <c r="T273" s="230"/>
      <c r="AT273" s="231" t="s">
        <v>156</v>
      </c>
      <c r="AU273" s="231" t="s">
        <v>142</v>
      </c>
      <c r="AV273" s="14" t="s">
        <v>142</v>
      </c>
      <c r="AW273" s="14" t="s">
        <v>31</v>
      </c>
      <c r="AX273" s="14" t="s">
        <v>74</v>
      </c>
      <c r="AY273" s="231" t="s">
        <v>141</v>
      </c>
    </row>
    <row r="274" spans="2:51" s="14" customFormat="1">
      <c r="B274" s="221"/>
      <c r="C274" s="222"/>
      <c r="D274" s="212" t="s">
        <v>156</v>
      </c>
      <c r="E274" s="223" t="s">
        <v>1</v>
      </c>
      <c r="F274" s="224" t="s">
        <v>581</v>
      </c>
      <c r="G274" s="222"/>
      <c r="H274" s="225">
        <v>18.05</v>
      </c>
      <c r="I274" s="226"/>
      <c r="J274" s="222"/>
      <c r="K274" s="222"/>
      <c r="L274" s="227"/>
      <c r="M274" s="228"/>
      <c r="N274" s="229"/>
      <c r="O274" s="229"/>
      <c r="P274" s="229"/>
      <c r="Q274" s="229"/>
      <c r="R274" s="229"/>
      <c r="S274" s="229"/>
      <c r="T274" s="230"/>
      <c r="AT274" s="231" t="s">
        <v>156</v>
      </c>
      <c r="AU274" s="231" t="s">
        <v>142</v>
      </c>
      <c r="AV274" s="14" t="s">
        <v>142</v>
      </c>
      <c r="AW274" s="14" t="s">
        <v>31</v>
      </c>
      <c r="AX274" s="14" t="s">
        <v>74</v>
      </c>
      <c r="AY274" s="231" t="s">
        <v>141</v>
      </c>
    </row>
    <row r="275" spans="2:51" s="14" customFormat="1">
      <c r="B275" s="221"/>
      <c r="C275" s="222"/>
      <c r="D275" s="212" t="s">
        <v>156</v>
      </c>
      <c r="E275" s="223" t="s">
        <v>1</v>
      </c>
      <c r="F275" s="224" t="s">
        <v>582</v>
      </c>
      <c r="G275" s="222"/>
      <c r="H275" s="225">
        <v>4.05</v>
      </c>
      <c r="I275" s="226"/>
      <c r="J275" s="222"/>
      <c r="K275" s="222"/>
      <c r="L275" s="227"/>
      <c r="M275" s="228"/>
      <c r="N275" s="229"/>
      <c r="O275" s="229"/>
      <c r="P275" s="229"/>
      <c r="Q275" s="229"/>
      <c r="R275" s="229"/>
      <c r="S275" s="229"/>
      <c r="T275" s="230"/>
      <c r="AT275" s="231" t="s">
        <v>156</v>
      </c>
      <c r="AU275" s="231" t="s">
        <v>142</v>
      </c>
      <c r="AV275" s="14" t="s">
        <v>142</v>
      </c>
      <c r="AW275" s="14" t="s">
        <v>31</v>
      </c>
      <c r="AX275" s="14" t="s">
        <v>74</v>
      </c>
      <c r="AY275" s="231" t="s">
        <v>141</v>
      </c>
    </row>
    <row r="276" spans="2:51" s="14" customFormat="1">
      <c r="B276" s="221"/>
      <c r="C276" s="222"/>
      <c r="D276" s="212" t="s">
        <v>156</v>
      </c>
      <c r="E276" s="223" t="s">
        <v>1</v>
      </c>
      <c r="F276" s="224" t="s">
        <v>583</v>
      </c>
      <c r="G276" s="222"/>
      <c r="H276" s="225">
        <v>5.33</v>
      </c>
      <c r="I276" s="226"/>
      <c r="J276" s="222"/>
      <c r="K276" s="222"/>
      <c r="L276" s="227"/>
      <c r="M276" s="228"/>
      <c r="N276" s="229"/>
      <c r="O276" s="229"/>
      <c r="P276" s="229"/>
      <c r="Q276" s="229"/>
      <c r="R276" s="229"/>
      <c r="S276" s="229"/>
      <c r="T276" s="230"/>
      <c r="AT276" s="231" t="s">
        <v>156</v>
      </c>
      <c r="AU276" s="231" t="s">
        <v>142</v>
      </c>
      <c r="AV276" s="14" t="s">
        <v>142</v>
      </c>
      <c r="AW276" s="14" t="s">
        <v>31</v>
      </c>
      <c r="AX276" s="14" t="s">
        <v>74</v>
      </c>
      <c r="AY276" s="231" t="s">
        <v>141</v>
      </c>
    </row>
    <row r="277" spans="2:51" s="14" customFormat="1">
      <c r="B277" s="221"/>
      <c r="C277" s="222"/>
      <c r="D277" s="212" t="s">
        <v>156</v>
      </c>
      <c r="E277" s="223" t="s">
        <v>1</v>
      </c>
      <c r="F277" s="224" t="s">
        <v>584</v>
      </c>
      <c r="G277" s="222"/>
      <c r="H277" s="225">
        <v>12.91</v>
      </c>
      <c r="I277" s="226"/>
      <c r="J277" s="222"/>
      <c r="K277" s="222"/>
      <c r="L277" s="227"/>
      <c r="M277" s="228"/>
      <c r="N277" s="229"/>
      <c r="O277" s="229"/>
      <c r="P277" s="229"/>
      <c r="Q277" s="229"/>
      <c r="R277" s="229"/>
      <c r="S277" s="229"/>
      <c r="T277" s="230"/>
      <c r="AT277" s="231" t="s">
        <v>156</v>
      </c>
      <c r="AU277" s="231" t="s">
        <v>142</v>
      </c>
      <c r="AV277" s="14" t="s">
        <v>142</v>
      </c>
      <c r="AW277" s="14" t="s">
        <v>31</v>
      </c>
      <c r="AX277" s="14" t="s">
        <v>74</v>
      </c>
      <c r="AY277" s="231" t="s">
        <v>141</v>
      </c>
    </row>
    <row r="278" spans="2:51" s="14" customFormat="1">
      <c r="B278" s="221"/>
      <c r="C278" s="222"/>
      <c r="D278" s="212" t="s">
        <v>156</v>
      </c>
      <c r="E278" s="223" t="s">
        <v>1</v>
      </c>
      <c r="F278" s="224" t="s">
        <v>585</v>
      </c>
      <c r="G278" s="222"/>
      <c r="H278" s="225">
        <v>3.18</v>
      </c>
      <c r="I278" s="226"/>
      <c r="J278" s="222"/>
      <c r="K278" s="222"/>
      <c r="L278" s="227"/>
      <c r="M278" s="228"/>
      <c r="N278" s="229"/>
      <c r="O278" s="229"/>
      <c r="P278" s="229"/>
      <c r="Q278" s="229"/>
      <c r="R278" s="229"/>
      <c r="S278" s="229"/>
      <c r="T278" s="230"/>
      <c r="AT278" s="231" t="s">
        <v>156</v>
      </c>
      <c r="AU278" s="231" t="s">
        <v>142</v>
      </c>
      <c r="AV278" s="14" t="s">
        <v>142</v>
      </c>
      <c r="AW278" s="14" t="s">
        <v>31</v>
      </c>
      <c r="AX278" s="14" t="s">
        <v>74</v>
      </c>
      <c r="AY278" s="231" t="s">
        <v>141</v>
      </c>
    </row>
    <row r="279" spans="2:51" s="14" customFormat="1">
      <c r="B279" s="221"/>
      <c r="C279" s="222"/>
      <c r="D279" s="212" t="s">
        <v>156</v>
      </c>
      <c r="E279" s="223" t="s">
        <v>1</v>
      </c>
      <c r="F279" s="224" t="s">
        <v>586</v>
      </c>
      <c r="G279" s="222"/>
      <c r="H279" s="225">
        <v>3.36</v>
      </c>
      <c r="I279" s="226"/>
      <c r="J279" s="222"/>
      <c r="K279" s="222"/>
      <c r="L279" s="227"/>
      <c r="M279" s="228"/>
      <c r="N279" s="229"/>
      <c r="O279" s="229"/>
      <c r="P279" s="229"/>
      <c r="Q279" s="229"/>
      <c r="R279" s="229"/>
      <c r="S279" s="229"/>
      <c r="T279" s="230"/>
      <c r="AT279" s="231" t="s">
        <v>156</v>
      </c>
      <c r="AU279" s="231" t="s">
        <v>142</v>
      </c>
      <c r="AV279" s="14" t="s">
        <v>142</v>
      </c>
      <c r="AW279" s="14" t="s">
        <v>31</v>
      </c>
      <c r="AX279" s="14" t="s">
        <v>74</v>
      </c>
      <c r="AY279" s="231" t="s">
        <v>141</v>
      </c>
    </row>
    <row r="280" spans="2:51" s="14" customFormat="1">
      <c r="B280" s="221"/>
      <c r="C280" s="222"/>
      <c r="D280" s="212" t="s">
        <v>156</v>
      </c>
      <c r="E280" s="223" t="s">
        <v>1</v>
      </c>
      <c r="F280" s="224" t="s">
        <v>587</v>
      </c>
      <c r="G280" s="222"/>
      <c r="H280" s="225">
        <v>12.51</v>
      </c>
      <c r="I280" s="226"/>
      <c r="J280" s="222"/>
      <c r="K280" s="222"/>
      <c r="L280" s="227"/>
      <c r="M280" s="228"/>
      <c r="N280" s="229"/>
      <c r="O280" s="229"/>
      <c r="P280" s="229"/>
      <c r="Q280" s="229"/>
      <c r="R280" s="229"/>
      <c r="S280" s="229"/>
      <c r="T280" s="230"/>
      <c r="AT280" s="231" t="s">
        <v>156</v>
      </c>
      <c r="AU280" s="231" t="s">
        <v>142</v>
      </c>
      <c r="AV280" s="14" t="s">
        <v>142</v>
      </c>
      <c r="AW280" s="14" t="s">
        <v>31</v>
      </c>
      <c r="AX280" s="14" t="s">
        <v>74</v>
      </c>
      <c r="AY280" s="231" t="s">
        <v>141</v>
      </c>
    </row>
    <row r="281" spans="2:51" s="14" customFormat="1">
      <c r="B281" s="221"/>
      <c r="C281" s="222"/>
      <c r="D281" s="212" t="s">
        <v>156</v>
      </c>
      <c r="E281" s="223" t="s">
        <v>1</v>
      </c>
      <c r="F281" s="224" t="s">
        <v>588</v>
      </c>
      <c r="G281" s="222"/>
      <c r="H281" s="225">
        <v>4.17</v>
      </c>
      <c r="I281" s="226"/>
      <c r="J281" s="222"/>
      <c r="K281" s="222"/>
      <c r="L281" s="227"/>
      <c r="M281" s="228"/>
      <c r="N281" s="229"/>
      <c r="O281" s="229"/>
      <c r="P281" s="229"/>
      <c r="Q281" s="229"/>
      <c r="R281" s="229"/>
      <c r="S281" s="229"/>
      <c r="T281" s="230"/>
      <c r="AT281" s="231" t="s">
        <v>156</v>
      </c>
      <c r="AU281" s="231" t="s">
        <v>142</v>
      </c>
      <c r="AV281" s="14" t="s">
        <v>142</v>
      </c>
      <c r="AW281" s="14" t="s">
        <v>31</v>
      </c>
      <c r="AX281" s="14" t="s">
        <v>74</v>
      </c>
      <c r="AY281" s="231" t="s">
        <v>141</v>
      </c>
    </row>
    <row r="282" spans="2:51" s="14" customFormat="1">
      <c r="B282" s="221"/>
      <c r="C282" s="222"/>
      <c r="D282" s="212" t="s">
        <v>156</v>
      </c>
      <c r="E282" s="223" t="s">
        <v>1</v>
      </c>
      <c r="F282" s="224" t="s">
        <v>589</v>
      </c>
      <c r="G282" s="222"/>
      <c r="H282" s="225">
        <v>3.87</v>
      </c>
      <c r="I282" s="226"/>
      <c r="J282" s="222"/>
      <c r="K282" s="222"/>
      <c r="L282" s="227"/>
      <c r="M282" s="228"/>
      <c r="N282" s="229"/>
      <c r="O282" s="229"/>
      <c r="P282" s="229"/>
      <c r="Q282" s="229"/>
      <c r="R282" s="229"/>
      <c r="S282" s="229"/>
      <c r="T282" s="230"/>
      <c r="AT282" s="231" t="s">
        <v>156</v>
      </c>
      <c r="AU282" s="231" t="s">
        <v>142</v>
      </c>
      <c r="AV282" s="14" t="s">
        <v>142</v>
      </c>
      <c r="AW282" s="14" t="s">
        <v>31</v>
      </c>
      <c r="AX282" s="14" t="s">
        <v>74</v>
      </c>
      <c r="AY282" s="231" t="s">
        <v>141</v>
      </c>
    </row>
    <row r="283" spans="2:51" s="14" customFormat="1">
      <c r="B283" s="221"/>
      <c r="C283" s="222"/>
      <c r="D283" s="212" t="s">
        <v>156</v>
      </c>
      <c r="E283" s="223" t="s">
        <v>1</v>
      </c>
      <c r="F283" s="224" t="s">
        <v>590</v>
      </c>
      <c r="G283" s="222"/>
      <c r="H283" s="225">
        <v>13.07</v>
      </c>
      <c r="I283" s="226"/>
      <c r="J283" s="222"/>
      <c r="K283" s="222"/>
      <c r="L283" s="227"/>
      <c r="M283" s="228"/>
      <c r="N283" s="229"/>
      <c r="O283" s="229"/>
      <c r="P283" s="229"/>
      <c r="Q283" s="229"/>
      <c r="R283" s="229"/>
      <c r="S283" s="229"/>
      <c r="T283" s="230"/>
      <c r="AT283" s="231" t="s">
        <v>156</v>
      </c>
      <c r="AU283" s="231" t="s">
        <v>142</v>
      </c>
      <c r="AV283" s="14" t="s">
        <v>142</v>
      </c>
      <c r="AW283" s="14" t="s">
        <v>31</v>
      </c>
      <c r="AX283" s="14" t="s">
        <v>74</v>
      </c>
      <c r="AY283" s="231" t="s">
        <v>141</v>
      </c>
    </row>
    <row r="284" spans="2:51" s="14" customFormat="1">
      <c r="B284" s="221"/>
      <c r="C284" s="222"/>
      <c r="D284" s="212" t="s">
        <v>156</v>
      </c>
      <c r="E284" s="223" t="s">
        <v>1</v>
      </c>
      <c r="F284" s="224" t="s">
        <v>591</v>
      </c>
      <c r="G284" s="222"/>
      <c r="H284" s="225">
        <v>4.1900000000000004</v>
      </c>
      <c r="I284" s="226"/>
      <c r="J284" s="222"/>
      <c r="K284" s="222"/>
      <c r="L284" s="227"/>
      <c r="M284" s="228"/>
      <c r="N284" s="229"/>
      <c r="O284" s="229"/>
      <c r="P284" s="229"/>
      <c r="Q284" s="229"/>
      <c r="R284" s="229"/>
      <c r="S284" s="229"/>
      <c r="T284" s="230"/>
      <c r="AT284" s="231" t="s">
        <v>156</v>
      </c>
      <c r="AU284" s="231" t="s">
        <v>142</v>
      </c>
      <c r="AV284" s="14" t="s">
        <v>142</v>
      </c>
      <c r="AW284" s="14" t="s">
        <v>31</v>
      </c>
      <c r="AX284" s="14" t="s">
        <v>74</v>
      </c>
      <c r="AY284" s="231" t="s">
        <v>141</v>
      </c>
    </row>
    <row r="285" spans="2:51" s="14" customFormat="1">
      <c r="B285" s="221"/>
      <c r="C285" s="222"/>
      <c r="D285" s="212" t="s">
        <v>156</v>
      </c>
      <c r="E285" s="223" t="s">
        <v>1</v>
      </c>
      <c r="F285" s="224" t="s">
        <v>592</v>
      </c>
      <c r="G285" s="222"/>
      <c r="H285" s="225">
        <v>3.5</v>
      </c>
      <c r="I285" s="226"/>
      <c r="J285" s="222"/>
      <c r="K285" s="222"/>
      <c r="L285" s="227"/>
      <c r="M285" s="228"/>
      <c r="N285" s="229"/>
      <c r="O285" s="229"/>
      <c r="P285" s="229"/>
      <c r="Q285" s="229"/>
      <c r="R285" s="229"/>
      <c r="S285" s="229"/>
      <c r="T285" s="230"/>
      <c r="AT285" s="231" t="s">
        <v>156</v>
      </c>
      <c r="AU285" s="231" t="s">
        <v>142</v>
      </c>
      <c r="AV285" s="14" t="s">
        <v>142</v>
      </c>
      <c r="AW285" s="14" t="s">
        <v>31</v>
      </c>
      <c r="AX285" s="14" t="s">
        <v>74</v>
      </c>
      <c r="AY285" s="231" t="s">
        <v>141</v>
      </c>
    </row>
    <row r="286" spans="2:51" s="14" customFormat="1">
      <c r="B286" s="221"/>
      <c r="C286" s="222"/>
      <c r="D286" s="212" t="s">
        <v>156</v>
      </c>
      <c r="E286" s="223" t="s">
        <v>1</v>
      </c>
      <c r="F286" s="224" t="s">
        <v>593</v>
      </c>
      <c r="G286" s="222"/>
      <c r="H286" s="225">
        <v>3.33</v>
      </c>
      <c r="I286" s="226"/>
      <c r="J286" s="222"/>
      <c r="K286" s="222"/>
      <c r="L286" s="227"/>
      <c r="M286" s="228"/>
      <c r="N286" s="229"/>
      <c r="O286" s="229"/>
      <c r="P286" s="229"/>
      <c r="Q286" s="229"/>
      <c r="R286" s="229"/>
      <c r="S286" s="229"/>
      <c r="T286" s="230"/>
      <c r="AT286" s="231" t="s">
        <v>156</v>
      </c>
      <c r="AU286" s="231" t="s">
        <v>142</v>
      </c>
      <c r="AV286" s="14" t="s">
        <v>142</v>
      </c>
      <c r="AW286" s="14" t="s">
        <v>31</v>
      </c>
      <c r="AX286" s="14" t="s">
        <v>74</v>
      </c>
      <c r="AY286" s="231" t="s">
        <v>141</v>
      </c>
    </row>
    <row r="287" spans="2:51" s="14" customFormat="1">
      <c r="B287" s="221"/>
      <c r="C287" s="222"/>
      <c r="D287" s="212" t="s">
        <v>156</v>
      </c>
      <c r="E287" s="223" t="s">
        <v>1</v>
      </c>
      <c r="F287" s="224" t="s">
        <v>594</v>
      </c>
      <c r="G287" s="222"/>
      <c r="H287" s="225">
        <v>12.46</v>
      </c>
      <c r="I287" s="226"/>
      <c r="J287" s="222"/>
      <c r="K287" s="222"/>
      <c r="L287" s="227"/>
      <c r="M287" s="228"/>
      <c r="N287" s="229"/>
      <c r="O287" s="229"/>
      <c r="P287" s="229"/>
      <c r="Q287" s="229"/>
      <c r="R287" s="229"/>
      <c r="S287" s="229"/>
      <c r="T287" s="230"/>
      <c r="AT287" s="231" t="s">
        <v>156</v>
      </c>
      <c r="AU287" s="231" t="s">
        <v>142</v>
      </c>
      <c r="AV287" s="14" t="s">
        <v>142</v>
      </c>
      <c r="AW287" s="14" t="s">
        <v>31</v>
      </c>
      <c r="AX287" s="14" t="s">
        <v>74</v>
      </c>
      <c r="AY287" s="231" t="s">
        <v>141</v>
      </c>
    </row>
    <row r="288" spans="2:51" s="14" customFormat="1">
      <c r="B288" s="221"/>
      <c r="C288" s="222"/>
      <c r="D288" s="212" t="s">
        <v>156</v>
      </c>
      <c r="E288" s="223" t="s">
        <v>1</v>
      </c>
      <c r="F288" s="224" t="s">
        <v>595</v>
      </c>
      <c r="G288" s="222"/>
      <c r="H288" s="225">
        <v>3.1</v>
      </c>
      <c r="I288" s="226"/>
      <c r="J288" s="222"/>
      <c r="K288" s="222"/>
      <c r="L288" s="227"/>
      <c r="M288" s="228"/>
      <c r="N288" s="229"/>
      <c r="O288" s="229"/>
      <c r="P288" s="229"/>
      <c r="Q288" s="229"/>
      <c r="R288" s="229"/>
      <c r="S288" s="229"/>
      <c r="T288" s="230"/>
      <c r="AT288" s="231" t="s">
        <v>156</v>
      </c>
      <c r="AU288" s="231" t="s">
        <v>142</v>
      </c>
      <c r="AV288" s="14" t="s">
        <v>142</v>
      </c>
      <c r="AW288" s="14" t="s">
        <v>31</v>
      </c>
      <c r="AX288" s="14" t="s">
        <v>74</v>
      </c>
      <c r="AY288" s="231" t="s">
        <v>141</v>
      </c>
    </row>
    <row r="289" spans="2:51" s="14" customFormat="1">
      <c r="B289" s="221"/>
      <c r="C289" s="222"/>
      <c r="D289" s="212" t="s">
        <v>156</v>
      </c>
      <c r="E289" s="223" t="s">
        <v>1</v>
      </c>
      <c r="F289" s="224" t="s">
        <v>596</v>
      </c>
      <c r="G289" s="222"/>
      <c r="H289" s="225">
        <v>3.5</v>
      </c>
      <c r="I289" s="226"/>
      <c r="J289" s="222"/>
      <c r="K289" s="222"/>
      <c r="L289" s="227"/>
      <c r="M289" s="228"/>
      <c r="N289" s="229"/>
      <c r="O289" s="229"/>
      <c r="P289" s="229"/>
      <c r="Q289" s="229"/>
      <c r="R289" s="229"/>
      <c r="S289" s="229"/>
      <c r="T289" s="230"/>
      <c r="AT289" s="231" t="s">
        <v>156</v>
      </c>
      <c r="AU289" s="231" t="s">
        <v>142</v>
      </c>
      <c r="AV289" s="14" t="s">
        <v>142</v>
      </c>
      <c r="AW289" s="14" t="s">
        <v>31</v>
      </c>
      <c r="AX289" s="14" t="s">
        <v>74</v>
      </c>
      <c r="AY289" s="231" t="s">
        <v>141</v>
      </c>
    </row>
    <row r="290" spans="2:51" s="14" customFormat="1">
      <c r="B290" s="221"/>
      <c r="C290" s="222"/>
      <c r="D290" s="212" t="s">
        <v>156</v>
      </c>
      <c r="E290" s="223" t="s">
        <v>1</v>
      </c>
      <c r="F290" s="224" t="s">
        <v>597</v>
      </c>
      <c r="G290" s="222"/>
      <c r="H290" s="225">
        <v>12.44</v>
      </c>
      <c r="I290" s="226"/>
      <c r="J290" s="222"/>
      <c r="K290" s="222"/>
      <c r="L290" s="227"/>
      <c r="M290" s="228"/>
      <c r="N290" s="229"/>
      <c r="O290" s="229"/>
      <c r="P290" s="229"/>
      <c r="Q290" s="229"/>
      <c r="R290" s="229"/>
      <c r="S290" s="229"/>
      <c r="T290" s="230"/>
      <c r="AT290" s="231" t="s">
        <v>156</v>
      </c>
      <c r="AU290" s="231" t="s">
        <v>142</v>
      </c>
      <c r="AV290" s="14" t="s">
        <v>142</v>
      </c>
      <c r="AW290" s="14" t="s">
        <v>31</v>
      </c>
      <c r="AX290" s="14" t="s">
        <v>74</v>
      </c>
      <c r="AY290" s="231" t="s">
        <v>141</v>
      </c>
    </row>
    <row r="291" spans="2:51" s="14" customFormat="1">
      <c r="B291" s="221"/>
      <c r="C291" s="222"/>
      <c r="D291" s="212" t="s">
        <v>156</v>
      </c>
      <c r="E291" s="223" t="s">
        <v>1</v>
      </c>
      <c r="F291" s="224" t="s">
        <v>598</v>
      </c>
      <c r="G291" s="222"/>
      <c r="H291" s="225">
        <v>2.92</v>
      </c>
      <c r="I291" s="226"/>
      <c r="J291" s="222"/>
      <c r="K291" s="222"/>
      <c r="L291" s="227"/>
      <c r="M291" s="228"/>
      <c r="N291" s="229"/>
      <c r="O291" s="229"/>
      <c r="P291" s="229"/>
      <c r="Q291" s="229"/>
      <c r="R291" s="229"/>
      <c r="S291" s="229"/>
      <c r="T291" s="230"/>
      <c r="AT291" s="231" t="s">
        <v>156</v>
      </c>
      <c r="AU291" s="231" t="s">
        <v>142</v>
      </c>
      <c r="AV291" s="14" t="s">
        <v>142</v>
      </c>
      <c r="AW291" s="14" t="s">
        <v>31</v>
      </c>
      <c r="AX291" s="14" t="s">
        <v>74</v>
      </c>
      <c r="AY291" s="231" t="s">
        <v>141</v>
      </c>
    </row>
    <row r="292" spans="2:51" s="14" customFormat="1">
      <c r="B292" s="221"/>
      <c r="C292" s="222"/>
      <c r="D292" s="212" t="s">
        <v>156</v>
      </c>
      <c r="E292" s="223" t="s">
        <v>1</v>
      </c>
      <c r="F292" s="224" t="s">
        <v>599</v>
      </c>
      <c r="G292" s="222"/>
      <c r="H292" s="225">
        <v>2.09</v>
      </c>
      <c r="I292" s="226"/>
      <c r="J292" s="222"/>
      <c r="K292" s="222"/>
      <c r="L292" s="227"/>
      <c r="M292" s="228"/>
      <c r="N292" s="229"/>
      <c r="O292" s="229"/>
      <c r="P292" s="229"/>
      <c r="Q292" s="229"/>
      <c r="R292" s="229"/>
      <c r="S292" s="229"/>
      <c r="T292" s="230"/>
      <c r="AT292" s="231" t="s">
        <v>156</v>
      </c>
      <c r="AU292" s="231" t="s">
        <v>142</v>
      </c>
      <c r="AV292" s="14" t="s">
        <v>142</v>
      </c>
      <c r="AW292" s="14" t="s">
        <v>31</v>
      </c>
      <c r="AX292" s="14" t="s">
        <v>74</v>
      </c>
      <c r="AY292" s="231" t="s">
        <v>141</v>
      </c>
    </row>
    <row r="293" spans="2:51" s="14" customFormat="1">
      <c r="B293" s="221"/>
      <c r="C293" s="222"/>
      <c r="D293" s="212" t="s">
        <v>156</v>
      </c>
      <c r="E293" s="223" t="s">
        <v>1</v>
      </c>
      <c r="F293" s="224" t="s">
        <v>600</v>
      </c>
      <c r="G293" s="222"/>
      <c r="H293" s="225">
        <v>3.75</v>
      </c>
      <c r="I293" s="226"/>
      <c r="J293" s="222"/>
      <c r="K293" s="222"/>
      <c r="L293" s="227"/>
      <c r="M293" s="228"/>
      <c r="N293" s="229"/>
      <c r="O293" s="229"/>
      <c r="P293" s="229"/>
      <c r="Q293" s="229"/>
      <c r="R293" s="229"/>
      <c r="S293" s="229"/>
      <c r="T293" s="230"/>
      <c r="AT293" s="231" t="s">
        <v>156</v>
      </c>
      <c r="AU293" s="231" t="s">
        <v>142</v>
      </c>
      <c r="AV293" s="14" t="s">
        <v>142</v>
      </c>
      <c r="AW293" s="14" t="s">
        <v>31</v>
      </c>
      <c r="AX293" s="14" t="s">
        <v>74</v>
      </c>
      <c r="AY293" s="231" t="s">
        <v>141</v>
      </c>
    </row>
    <row r="294" spans="2:51" s="14" customFormat="1">
      <c r="B294" s="221"/>
      <c r="C294" s="222"/>
      <c r="D294" s="212" t="s">
        <v>156</v>
      </c>
      <c r="E294" s="223" t="s">
        <v>1</v>
      </c>
      <c r="F294" s="224" t="s">
        <v>601</v>
      </c>
      <c r="G294" s="222"/>
      <c r="H294" s="225">
        <v>12.62</v>
      </c>
      <c r="I294" s="226"/>
      <c r="J294" s="222"/>
      <c r="K294" s="222"/>
      <c r="L294" s="227"/>
      <c r="M294" s="228"/>
      <c r="N294" s="229"/>
      <c r="O294" s="229"/>
      <c r="P294" s="229"/>
      <c r="Q294" s="229"/>
      <c r="R294" s="229"/>
      <c r="S294" s="229"/>
      <c r="T294" s="230"/>
      <c r="AT294" s="231" t="s">
        <v>156</v>
      </c>
      <c r="AU294" s="231" t="s">
        <v>142</v>
      </c>
      <c r="AV294" s="14" t="s">
        <v>142</v>
      </c>
      <c r="AW294" s="14" t="s">
        <v>31</v>
      </c>
      <c r="AX294" s="14" t="s">
        <v>74</v>
      </c>
      <c r="AY294" s="231" t="s">
        <v>141</v>
      </c>
    </row>
    <row r="295" spans="2:51" s="14" customFormat="1">
      <c r="B295" s="221"/>
      <c r="C295" s="222"/>
      <c r="D295" s="212" t="s">
        <v>156</v>
      </c>
      <c r="E295" s="223" t="s">
        <v>1</v>
      </c>
      <c r="F295" s="224" t="s">
        <v>602</v>
      </c>
      <c r="G295" s="222"/>
      <c r="H295" s="225">
        <v>18.79</v>
      </c>
      <c r="I295" s="226"/>
      <c r="J295" s="222"/>
      <c r="K295" s="222"/>
      <c r="L295" s="227"/>
      <c r="M295" s="228"/>
      <c r="N295" s="229"/>
      <c r="O295" s="229"/>
      <c r="P295" s="229"/>
      <c r="Q295" s="229"/>
      <c r="R295" s="229"/>
      <c r="S295" s="229"/>
      <c r="T295" s="230"/>
      <c r="AT295" s="231" t="s">
        <v>156</v>
      </c>
      <c r="AU295" s="231" t="s">
        <v>142</v>
      </c>
      <c r="AV295" s="14" t="s">
        <v>142</v>
      </c>
      <c r="AW295" s="14" t="s">
        <v>31</v>
      </c>
      <c r="AX295" s="14" t="s">
        <v>74</v>
      </c>
      <c r="AY295" s="231" t="s">
        <v>141</v>
      </c>
    </row>
    <row r="296" spans="2:51" s="14" customFormat="1">
      <c r="B296" s="221"/>
      <c r="C296" s="222"/>
      <c r="D296" s="212" t="s">
        <v>156</v>
      </c>
      <c r="E296" s="223" t="s">
        <v>1</v>
      </c>
      <c r="F296" s="224" t="s">
        <v>603</v>
      </c>
      <c r="G296" s="222"/>
      <c r="H296" s="225">
        <v>2.4</v>
      </c>
      <c r="I296" s="226"/>
      <c r="J296" s="222"/>
      <c r="K296" s="222"/>
      <c r="L296" s="227"/>
      <c r="M296" s="228"/>
      <c r="N296" s="229"/>
      <c r="O296" s="229"/>
      <c r="P296" s="229"/>
      <c r="Q296" s="229"/>
      <c r="R296" s="229"/>
      <c r="S296" s="229"/>
      <c r="T296" s="230"/>
      <c r="AT296" s="231" t="s">
        <v>156</v>
      </c>
      <c r="AU296" s="231" t="s">
        <v>142</v>
      </c>
      <c r="AV296" s="14" t="s">
        <v>142</v>
      </c>
      <c r="AW296" s="14" t="s">
        <v>31</v>
      </c>
      <c r="AX296" s="14" t="s">
        <v>74</v>
      </c>
      <c r="AY296" s="231" t="s">
        <v>141</v>
      </c>
    </row>
    <row r="297" spans="2:51" s="14" customFormat="1">
      <c r="B297" s="221"/>
      <c r="C297" s="222"/>
      <c r="D297" s="212" t="s">
        <v>156</v>
      </c>
      <c r="E297" s="223" t="s">
        <v>1</v>
      </c>
      <c r="F297" s="224" t="s">
        <v>604</v>
      </c>
      <c r="G297" s="222"/>
      <c r="H297" s="225">
        <v>12</v>
      </c>
      <c r="I297" s="226"/>
      <c r="J297" s="222"/>
      <c r="K297" s="222"/>
      <c r="L297" s="227"/>
      <c r="M297" s="228"/>
      <c r="N297" s="229"/>
      <c r="O297" s="229"/>
      <c r="P297" s="229"/>
      <c r="Q297" s="229"/>
      <c r="R297" s="229"/>
      <c r="S297" s="229"/>
      <c r="T297" s="230"/>
      <c r="AT297" s="231" t="s">
        <v>156</v>
      </c>
      <c r="AU297" s="231" t="s">
        <v>142</v>
      </c>
      <c r="AV297" s="14" t="s">
        <v>142</v>
      </c>
      <c r="AW297" s="14" t="s">
        <v>31</v>
      </c>
      <c r="AX297" s="14" t="s">
        <v>74</v>
      </c>
      <c r="AY297" s="231" t="s">
        <v>141</v>
      </c>
    </row>
    <row r="298" spans="2:51" s="14" customFormat="1">
      <c r="B298" s="221"/>
      <c r="C298" s="222"/>
      <c r="D298" s="212" t="s">
        <v>156</v>
      </c>
      <c r="E298" s="223" t="s">
        <v>1</v>
      </c>
      <c r="F298" s="224" t="s">
        <v>605</v>
      </c>
      <c r="G298" s="222"/>
      <c r="H298" s="225">
        <v>3.38</v>
      </c>
      <c r="I298" s="226"/>
      <c r="J298" s="222"/>
      <c r="K298" s="222"/>
      <c r="L298" s="227"/>
      <c r="M298" s="228"/>
      <c r="N298" s="229"/>
      <c r="O298" s="229"/>
      <c r="P298" s="229"/>
      <c r="Q298" s="229"/>
      <c r="R298" s="229"/>
      <c r="S298" s="229"/>
      <c r="T298" s="230"/>
      <c r="AT298" s="231" t="s">
        <v>156</v>
      </c>
      <c r="AU298" s="231" t="s">
        <v>142</v>
      </c>
      <c r="AV298" s="14" t="s">
        <v>142</v>
      </c>
      <c r="AW298" s="14" t="s">
        <v>31</v>
      </c>
      <c r="AX298" s="14" t="s">
        <v>74</v>
      </c>
      <c r="AY298" s="231" t="s">
        <v>141</v>
      </c>
    </row>
    <row r="299" spans="2:51" s="14" customFormat="1">
      <c r="B299" s="221"/>
      <c r="C299" s="222"/>
      <c r="D299" s="212" t="s">
        <v>156</v>
      </c>
      <c r="E299" s="223" t="s">
        <v>1</v>
      </c>
      <c r="F299" s="224" t="s">
        <v>606</v>
      </c>
      <c r="G299" s="222"/>
      <c r="H299" s="225">
        <v>2.4</v>
      </c>
      <c r="I299" s="226"/>
      <c r="J299" s="222"/>
      <c r="K299" s="222"/>
      <c r="L299" s="227"/>
      <c r="M299" s="228"/>
      <c r="N299" s="229"/>
      <c r="O299" s="229"/>
      <c r="P299" s="229"/>
      <c r="Q299" s="229"/>
      <c r="R299" s="229"/>
      <c r="S299" s="229"/>
      <c r="T299" s="230"/>
      <c r="AT299" s="231" t="s">
        <v>156</v>
      </c>
      <c r="AU299" s="231" t="s">
        <v>142</v>
      </c>
      <c r="AV299" s="14" t="s">
        <v>142</v>
      </c>
      <c r="AW299" s="14" t="s">
        <v>31</v>
      </c>
      <c r="AX299" s="14" t="s">
        <v>74</v>
      </c>
      <c r="AY299" s="231" t="s">
        <v>141</v>
      </c>
    </row>
    <row r="300" spans="2:51" s="14" customFormat="1">
      <c r="B300" s="221"/>
      <c r="C300" s="222"/>
      <c r="D300" s="212" t="s">
        <v>156</v>
      </c>
      <c r="E300" s="223" t="s">
        <v>1</v>
      </c>
      <c r="F300" s="224" t="s">
        <v>607</v>
      </c>
      <c r="G300" s="222"/>
      <c r="H300" s="225">
        <v>12.6</v>
      </c>
      <c r="I300" s="226"/>
      <c r="J300" s="222"/>
      <c r="K300" s="222"/>
      <c r="L300" s="227"/>
      <c r="M300" s="228"/>
      <c r="N300" s="229"/>
      <c r="O300" s="229"/>
      <c r="P300" s="229"/>
      <c r="Q300" s="229"/>
      <c r="R300" s="229"/>
      <c r="S300" s="229"/>
      <c r="T300" s="230"/>
      <c r="AT300" s="231" t="s">
        <v>156</v>
      </c>
      <c r="AU300" s="231" t="s">
        <v>142</v>
      </c>
      <c r="AV300" s="14" t="s">
        <v>142</v>
      </c>
      <c r="AW300" s="14" t="s">
        <v>31</v>
      </c>
      <c r="AX300" s="14" t="s">
        <v>74</v>
      </c>
      <c r="AY300" s="231" t="s">
        <v>141</v>
      </c>
    </row>
    <row r="301" spans="2:51" s="14" customFormat="1">
      <c r="B301" s="221"/>
      <c r="C301" s="222"/>
      <c r="D301" s="212" t="s">
        <v>156</v>
      </c>
      <c r="E301" s="223" t="s">
        <v>1</v>
      </c>
      <c r="F301" s="224" t="s">
        <v>608</v>
      </c>
      <c r="G301" s="222"/>
      <c r="H301" s="225">
        <v>3.68</v>
      </c>
      <c r="I301" s="226"/>
      <c r="J301" s="222"/>
      <c r="K301" s="222"/>
      <c r="L301" s="227"/>
      <c r="M301" s="228"/>
      <c r="N301" s="229"/>
      <c r="O301" s="229"/>
      <c r="P301" s="229"/>
      <c r="Q301" s="229"/>
      <c r="R301" s="229"/>
      <c r="S301" s="229"/>
      <c r="T301" s="230"/>
      <c r="AT301" s="231" t="s">
        <v>156</v>
      </c>
      <c r="AU301" s="231" t="s">
        <v>142</v>
      </c>
      <c r="AV301" s="14" t="s">
        <v>142</v>
      </c>
      <c r="AW301" s="14" t="s">
        <v>31</v>
      </c>
      <c r="AX301" s="14" t="s">
        <v>74</v>
      </c>
      <c r="AY301" s="231" t="s">
        <v>141</v>
      </c>
    </row>
    <row r="302" spans="2:51" s="14" customFormat="1">
      <c r="B302" s="221"/>
      <c r="C302" s="222"/>
      <c r="D302" s="212" t="s">
        <v>156</v>
      </c>
      <c r="E302" s="223" t="s">
        <v>1</v>
      </c>
      <c r="F302" s="224" t="s">
        <v>609</v>
      </c>
      <c r="G302" s="222"/>
      <c r="H302" s="225">
        <v>1.5</v>
      </c>
      <c r="I302" s="226"/>
      <c r="J302" s="222"/>
      <c r="K302" s="222"/>
      <c r="L302" s="227"/>
      <c r="M302" s="228"/>
      <c r="N302" s="229"/>
      <c r="O302" s="229"/>
      <c r="P302" s="229"/>
      <c r="Q302" s="229"/>
      <c r="R302" s="229"/>
      <c r="S302" s="229"/>
      <c r="T302" s="230"/>
      <c r="AT302" s="231" t="s">
        <v>156</v>
      </c>
      <c r="AU302" s="231" t="s">
        <v>142</v>
      </c>
      <c r="AV302" s="14" t="s">
        <v>142</v>
      </c>
      <c r="AW302" s="14" t="s">
        <v>31</v>
      </c>
      <c r="AX302" s="14" t="s">
        <v>74</v>
      </c>
      <c r="AY302" s="231" t="s">
        <v>141</v>
      </c>
    </row>
    <row r="303" spans="2:51" s="14" customFormat="1">
      <c r="B303" s="221"/>
      <c r="C303" s="222"/>
      <c r="D303" s="212" t="s">
        <v>156</v>
      </c>
      <c r="E303" s="223" t="s">
        <v>1</v>
      </c>
      <c r="F303" s="224" t="s">
        <v>610</v>
      </c>
      <c r="G303" s="222"/>
      <c r="H303" s="225">
        <v>15.58</v>
      </c>
      <c r="I303" s="226"/>
      <c r="J303" s="222"/>
      <c r="K303" s="222"/>
      <c r="L303" s="227"/>
      <c r="M303" s="228"/>
      <c r="N303" s="229"/>
      <c r="O303" s="229"/>
      <c r="P303" s="229"/>
      <c r="Q303" s="229"/>
      <c r="R303" s="229"/>
      <c r="S303" s="229"/>
      <c r="T303" s="230"/>
      <c r="AT303" s="231" t="s">
        <v>156</v>
      </c>
      <c r="AU303" s="231" t="s">
        <v>142</v>
      </c>
      <c r="AV303" s="14" t="s">
        <v>142</v>
      </c>
      <c r="AW303" s="14" t="s">
        <v>31</v>
      </c>
      <c r="AX303" s="14" t="s">
        <v>74</v>
      </c>
      <c r="AY303" s="231" t="s">
        <v>141</v>
      </c>
    </row>
    <row r="304" spans="2:51" s="14" customFormat="1">
      <c r="B304" s="221"/>
      <c r="C304" s="222"/>
      <c r="D304" s="212" t="s">
        <v>156</v>
      </c>
      <c r="E304" s="223" t="s">
        <v>1</v>
      </c>
      <c r="F304" s="224" t="s">
        <v>611</v>
      </c>
      <c r="G304" s="222"/>
      <c r="H304" s="225">
        <v>3.31</v>
      </c>
      <c r="I304" s="226"/>
      <c r="J304" s="222"/>
      <c r="K304" s="222"/>
      <c r="L304" s="227"/>
      <c r="M304" s="228"/>
      <c r="N304" s="229"/>
      <c r="O304" s="229"/>
      <c r="P304" s="229"/>
      <c r="Q304" s="229"/>
      <c r="R304" s="229"/>
      <c r="S304" s="229"/>
      <c r="T304" s="230"/>
      <c r="AT304" s="231" t="s">
        <v>156</v>
      </c>
      <c r="AU304" s="231" t="s">
        <v>142</v>
      </c>
      <c r="AV304" s="14" t="s">
        <v>142</v>
      </c>
      <c r="AW304" s="14" t="s">
        <v>31</v>
      </c>
      <c r="AX304" s="14" t="s">
        <v>74</v>
      </c>
      <c r="AY304" s="231" t="s">
        <v>141</v>
      </c>
    </row>
    <row r="305" spans="2:51" s="14" customFormat="1">
      <c r="B305" s="221"/>
      <c r="C305" s="222"/>
      <c r="D305" s="212" t="s">
        <v>156</v>
      </c>
      <c r="E305" s="223" t="s">
        <v>1</v>
      </c>
      <c r="F305" s="224" t="s">
        <v>612</v>
      </c>
      <c r="G305" s="222"/>
      <c r="H305" s="225">
        <v>26.17</v>
      </c>
      <c r="I305" s="226"/>
      <c r="J305" s="222"/>
      <c r="K305" s="222"/>
      <c r="L305" s="227"/>
      <c r="M305" s="228"/>
      <c r="N305" s="229"/>
      <c r="O305" s="229"/>
      <c r="P305" s="229"/>
      <c r="Q305" s="229"/>
      <c r="R305" s="229"/>
      <c r="S305" s="229"/>
      <c r="T305" s="230"/>
      <c r="AT305" s="231" t="s">
        <v>156</v>
      </c>
      <c r="AU305" s="231" t="s">
        <v>142</v>
      </c>
      <c r="AV305" s="14" t="s">
        <v>142</v>
      </c>
      <c r="AW305" s="14" t="s">
        <v>31</v>
      </c>
      <c r="AX305" s="14" t="s">
        <v>74</v>
      </c>
      <c r="AY305" s="231" t="s">
        <v>141</v>
      </c>
    </row>
    <row r="306" spans="2:51" s="14" customFormat="1">
      <c r="B306" s="221"/>
      <c r="C306" s="222"/>
      <c r="D306" s="212" t="s">
        <v>156</v>
      </c>
      <c r="E306" s="223" t="s">
        <v>1</v>
      </c>
      <c r="F306" s="224" t="s">
        <v>613</v>
      </c>
      <c r="G306" s="222"/>
      <c r="H306" s="225">
        <v>14.28</v>
      </c>
      <c r="I306" s="226"/>
      <c r="J306" s="222"/>
      <c r="K306" s="222"/>
      <c r="L306" s="227"/>
      <c r="M306" s="228"/>
      <c r="N306" s="229"/>
      <c r="O306" s="229"/>
      <c r="P306" s="229"/>
      <c r="Q306" s="229"/>
      <c r="R306" s="229"/>
      <c r="S306" s="229"/>
      <c r="T306" s="230"/>
      <c r="AT306" s="231" t="s">
        <v>156</v>
      </c>
      <c r="AU306" s="231" t="s">
        <v>142</v>
      </c>
      <c r="AV306" s="14" t="s">
        <v>142</v>
      </c>
      <c r="AW306" s="14" t="s">
        <v>31</v>
      </c>
      <c r="AX306" s="14" t="s">
        <v>74</v>
      </c>
      <c r="AY306" s="231" t="s">
        <v>141</v>
      </c>
    </row>
    <row r="307" spans="2:51" s="14" customFormat="1">
      <c r="B307" s="221"/>
      <c r="C307" s="222"/>
      <c r="D307" s="212" t="s">
        <v>156</v>
      </c>
      <c r="E307" s="223" t="s">
        <v>1</v>
      </c>
      <c r="F307" s="224" t="s">
        <v>614</v>
      </c>
      <c r="G307" s="222"/>
      <c r="H307" s="225">
        <v>19.68</v>
      </c>
      <c r="I307" s="226"/>
      <c r="J307" s="222"/>
      <c r="K307" s="222"/>
      <c r="L307" s="227"/>
      <c r="M307" s="228"/>
      <c r="N307" s="229"/>
      <c r="O307" s="229"/>
      <c r="P307" s="229"/>
      <c r="Q307" s="229"/>
      <c r="R307" s="229"/>
      <c r="S307" s="229"/>
      <c r="T307" s="230"/>
      <c r="AT307" s="231" t="s">
        <v>156</v>
      </c>
      <c r="AU307" s="231" t="s">
        <v>142</v>
      </c>
      <c r="AV307" s="14" t="s">
        <v>142</v>
      </c>
      <c r="AW307" s="14" t="s">
        <v>31</v>
      </c>
      <c r="AX307" s="14" t="s">
        <v>74</v>
      </c>
      <c r="AY307" s="231" t="s">
        <v>141</v>
      </c>
    </row>
    <row r="308" spans="2:51" s="14" customFormat="1">
      <c r="B308" s="221"/>
      <c r="C308" s="222"/>
      <c r="D308" s="212" t="s">
        <v>156</v>
      </c>
      <c r="E308" s="223" t="s">
        <v>1</v>
      </c>
      <c r="F308" s="224" t="s">
        <v>615</v>
      </c>
      <c r="G308" s="222"/>
      <c r="H308" s="225">
        <v>4.7</v>
      </c>
      <c r="I308" s="226"/>
      <c r="J308" s="222"/>
      <c r="K308" s="222"/>
      <c r="L308" s="227"/>
      <c r="M308" s="228"/>
      <c r="N308" s="229"/>
      <c r="O308" s="229"/>
      <c r="P308" s="229"/>
      <c r="Q308" s="229"/>
      <c r="R308" s="229"/>
      <c r="S308" s="229"/>
      <c r="T308" s="230"/>
      <c r="AT308" s="231" t="s">
        <v>156</v>
      </c>
      <c r="AU308" s="231" t="s">
        <v>142</v>
      </c>
      <c r="AV308" s="14" t="s">
        <v>142</v>
      </c>
      <c r="AW308" s="14" t="s">
        <v>31</v>
      </c>
      <c r="AX308" s="14" t="s">
        <v>74</v>
      </c>
      <c r="AY308" s="231" t="s">
        <v>141</v>
      </c>
    </row>
    <row r="309" spans="2:51" s="14" customFormat="1">
      <c r="B309" s="221"/>
      <c r="C309" s="222"/>
      <c r="D309" s="212" t="s">
        <v>156</v>
      </c>
      <c r="E309" s="223" t="s">
        <v>1</v>
      </c>
      <c r="F309" s="224" t="s">
        <v>616</v>
      </c>
      <c r="G309" s="222"/>
      <c r="H309" s="225">
        <v>3.5</v>
      </c>
      <c r="I309" s="226"/>
      <c r="J309" s="222"/>
      <c r="K309" s="222"/>
      <c r="L309" s="227"/>
      <c r="M309" s="228"/>
      <c r="N309" s="229"/>
      <c r="O309" s="229"/>
      <c r="P309" s="229"/>
      <c r="Q309" s="229"/>
      <c r="R309" s="229"/>
      <c r="S309" s="229"/>
      <c r="T309" s="230"/>
      <c r="AT309" s="231" t="s">
        <v>156</v>
      </c>
      <c r="AU309" s="231" t="s">
        <v>142</v>
      </c>
      <c r="AV309" s="14" t="s">
        <v>142</v>
      </c>
      <c r="AW309" s="14" t="s">
        <v>31</v>
      </c>
      <c r="AX309" s="14" t="s">
        <v>74</v>
      </c>
      <c r="AY309" s="231" t="s">
        <v>141</v>
      </c>
    </row>
    <row r="310" spans="2:51" s="14" customFormat="1">
      <c r="B310" s="221"/>
      <c r="C310" s="222"/>
      <c r="D310" s="212" t="s">
        <v>156</v>
      </c>
      <c r="E310" s="223" t="s">
        <v>1</v>
      </c>
      <c r="F310" s="224" t="s">
        <v>617</v>
      </c>
      <c r="G310" s="222"/>
      <c r="H310" s="225">
        <v>13.25</v>
      </c>
      <c r="I310" s="226"/>
      <c r="J310" s="222"/>
      <c r="K310" s="222"/>
      <c r="L310" s="227"/>
      <c r="M310" s="228"/>
      <c r="N310" s="229"/>
      <c r="O310" s="229"/>
      <c r="P310" s="229"/>
      <c r="Q310" s="229"/>
      <c r="R310" s="229"/>
      <c r="S310" s="229"/>
      <c r="T310" s="230"/>
      <c r="AT310" s="231" t="s">
        <v>156</v>
      </c>
      <c r="AU310" s="231" t="s">
        <v>142</v>
      </c>
      <c r="AV310" s="14" t="s">
        <v>142</v>
      </c>
      <c r="AW310" s="14" t="s">
        <v>31</v>
      </c>
      <c r="AX310" s="14" t="s">
        <v>74</v>
      </c>
      <c r="AY310" s="231" t="s">
        <v>141</v>
      </c>
    </row>
    <row r="311" spans="2:51" s="14" customFormat="1">
      <c r="B311" s="221"/>
      <c r="C311" s="222"/>
      <c r="D311" s="212" t="s">
        <v>156</v>
      </c>
      <c r="E311" s="223" t="s">
        <v>1</v>
      </c>
      <c r="F311" s="224" t="s">
        <v>618</v>
      </c>
      <c r="G311" s="222"/>
      <c r="H311" s="225">
        <v>5.07</v>
      </c>
      <c r="I311" s="226"/>
      <c r="J311" s="222"/>
      <c r="K311" s="222"/>
      <c r="L311" s="227"/>
      <c r="M311" s="228"/>
      <c r="N311" s="229"/>
      <c r="O311" s="229"/>
      <c r="P311" s="229"/>
      <c r="Q311" s="229"/>
      <c r="R311" s="229"/>
      <c r="S311" s="229"/>
      <c r="T311" s="230"/>
      <c r="AT311" s="231" t="s">
        <v>156</v>
      </c>
      <c r="AU311" s="231" t="s">
        <v>142</v>
      </c>
      <c r="AV311" s="14" t="s">
        <v>142</v>
      </c>
      <c r="AW311" s="14" t="s">
        <v>31</v>
      </c>
      <c r="AX311" s="14" t="s">
        <v>74</v>
      </c>
      <c r="AY311" s="231" t="s">
        <v>141</v>
      </c>
    </row>
    <row r="312" spans="2:51" s="14" customFormat="1">
      <c r="B312" s="221"/>
      <c r="C312" s="222"/>
      <c r="D312" s="212" t="s">
        <v>156</v>
      </c>
      <c r="E312" s="223" t="s">
        <v>1</v>
      </c>
      <c r="F312" s="224" t="s">
        <v>619</v>
      </c>
      <c r="G312" s="222"/>
      <c r="H312" s="225">
        <v>2.81</v>
      </c>
      <c r="I312" s="226"/>
      <c r="J312" s="222"/>
      <c r="K312" s="222"/>
      <c r="L312" s="227"/>
      <c r="M312" s="228"/>
      <c r="N312" s="229"/>
      <c r="O312" s="229"/>
      <c r="P312" s="229"/>
      <c r="Q312" s="229"/>
      <c r="R312" s="229"/>
      <c r="S312" s="229"/>
      <c r="T312" s="230"/>
      <c r="AT312" s="231" t="s">
        <v>156</v>
      </c>
      <c r="AU312" s="231" t="s">
        <v>142</v>
      </c>
      <c r="AV312" s="14" t="s">
        <v>142</v>
      </c>
      <c r="AW312" s="14" t="s">
        <v>31</v>
      </c>
      <c r="AX312" s="14" t="s">
        <v>74</v>
      </c>
      <c r="AY312" s="231" t="s">
        <v>141</v>
      </c>
    </row>
    <row r="313" spans="2:51" s="14" customFormat="1">
      <c r="B313" s="221"/>
      <c r="C313" s="222"/>
      <c r="D313" s="212" t="s">
        <v>156</v>
      </c>
      <c r="E313" s="223" t="s">
        <v>1</v>
      </c>
      <c r="F313" s="224" t="s">
        <v>620</v>
      </c>
      <c r="G313" s="222"/>
      <c r="H313" s="225">
        <v>20.239999999999998</v>
      </c>
      <c r="I313" s="226"/>
      <c r="J313" s="222"/>
      <c r="K313" s="222"/>
      <c r="L313" s="227"/>
      <c r="M313" s="228"/>
      <c r="N313" s="229"/>
      <c r="O313" s="229"/>
      <c r="P313" s="229"/>
      <c r="Q313" s="229"/>
      <c r="R313" s="229"/>
      <c r="S313" s="229"/>
      <c r="T313" s="230"/>
      <c r="AT313" s="231" t="s">
        <v>156</v>
      </c>
      <c r="AU313" s="231" t="s">
        <v>142</v>
      </c>
      <c r="AV313" s="14" t="s">
        <v>142</v>
      </c>
      <c r="AW313" s="14" t="s">
        <v>31</v>
      </c>
      <c r="AX313" s="14" t="s">
        <v>74</v>
      </c>
      <c r="AY313" s="231" t="s">
        <v>141</v>
      </c>
    </row>
    <row r="314" spans="2:51" s="14" customFormat="1">
      <c r="B314" s="221"/>
      <c r="C314" s="222"/>
      <c r="D314" s="212" t="s">
        <v>156</v>
      </c>
      <c r="E314" s="223" t="s">
        <v>1</v>
      </c>
      <c r="F314" s="224" t="s">
        <v>621</v>
      </c>
      <c r="G314" s="222"/>
      <c r="H314" s="225">
        <v>2.73</v>
      </c>
      <c r="I314" s="226"/>
      <c r="J314" s="222"/>
      <c r="K314" s="222"/>
      <c r="L314" s="227"/>
      <c r="M314" s="228"/>
      <c r="N314" s="229"/>
      <c r="O314" s="229"/>
      <c r="P314" s="229"/>
      <c r="Q314" s="229"/>
      <c r="R314" s="229"/>
      <c r="S314" s="229"/>
      <c r="T314" s="230"/>
      <c r="AT314" s="231" t="s">
        <v>156</v>
      </c>
      <c r="AU314" s="231" t="s">
        <v>142</v>
      </c>
      <c r="AV314" s="14" t="s">
        <v>142</v>
      </c>
      <c r="AW314" s="14" t="s">
        <v>31</v>
      </c>
      <c r="AX314" s="14" t="s">
        <v>74</v>
      </c>
      <c r="AY314" s="231" t="s">
        <v>141</v>
      </c>
    </row>
    <row r="315" spans="2:51" s="14" customFormat="1">
      <c r="B315" s="221"/>
      <c r="C315" s="222"/>
      <c r="D315" s="212" t="s">
        <v>156</v>
      </c>
      <c r="E315" s="223" t="s">
        <v>1</v>
      </c>
      <c r="F315" s="224" t="s">
        <v>622</v>
      </c>
      <c r="G315" s="222"/>
      <c r="H315" s="225">
        <v>3.56</v>
      </c>
      <c r="I315" s="226"/>
      <c r="J315" s="222"/>
      <c r="K315" s="222"/>
      <c r="L315" s="227"/>
      <c r="M315" s="228"/>
      <c r="N315" s="229"/>
      <c r="O315" s="229"/>
      <c r="P315" s="229"/>
      <c r="Q315" s="229"/>
      <c r="R315" s="229"/>
      <c r="S315" s="229"/>
      <c r="T315" s="230"/>
      <c r="AT315" s="231" t="s">
        <v>156</v>
      </c>
      <c r="AU315" s="231" t="s">
        <v>142</v>
      </c>
      <c r="AV315" s="14" t="s">
        <v>142</v>
      </c>
      <c r="AW315" s="14" t="s">
        <v>31</v>
      </c>
      <c r="AX315" s="14" t="s">
        <v>74</v>
      </c>
      <c r="AY315" s="231" t="s">
        <v>141</v>
      </c>
    </row>
    <row r="316" spans="2:51" s="14" customFormat="1">
      <c r="B316" s="221"/>
      <c r="C316" s="222"/>
      <c r="D316" s="212" t="s">
        <v>156</v>
      </c>
      <c r="E316" s="223" t="s">
        <v>1</v>
      </c>
      <c r="F316" s="224" t="s">
        <v>623</v>
      </c>
      <c r="G316" s="222"/>
      <c r="H316" s="225">
        <v>14.56</v>
      </c>
      <c r="I316" s="226"/>
      <c r="J316" s="222"/>
      <c r="K316" s="222"/>
      <c r="L316" s="227"/>
      <c r="M316" s="228"/>
      <c r="N316" s="229"/>
      <c r="O316" s="229"/>
      <c r="P316" s="229"/>
      <c r="Q316" s="229"/>
      <c r="R316" s="229"/>
      <c r="S316" s="229"/>
      <c r="T316" s="230"/>
      <c r="AT316" s="231" t="s">
        <v>156</v>
      </c>
      <c r="AU316" s="231" t="s">
        <v>142</v>
      </c>
      <c r="AV316" s="14" t="s">
        <v>142</v>
      </c>
      <c r="AW316" s="14" t="s">
        <v>31</v>
      </c>
      <c r="AX316" s="14" t="s">
        <v>74</v>
      </c>
      <c r="AY316" s="231" t="s">
        <v>141</v>
      </c>
    </row>
    <row r="317" spans="2:51" s="14" customFormat="1">
      <c r="B317" s="221"/>
      <c r="C317" s="222"/>
      <c r="D317" s="212" t="s">
        <v>156</v>
      </c>
      <c r="E317" s="223" t="s">
        <v>1</v>
      </c>
      <c r="F317" s="224" t="s">
        <v>624</v>
      </c>
      <c r="G317" s="222"/>
      <c r="H317" s="225">
        <v>3.78</v>
      </c>
      <c r="I317" s="226"/>
      <c r="J317" s="222"/>
      <c r="K317" s="222"/>
      <c r="L317" s="227"/>
      <c r="M317" s="228"/>
      <c r="N317" s="229"/>
      <c r="O317" s="229"/>
      <c r="P317" s="229"/>
      <c r="Q317" s="229"/>
      <c r="R317" s="229"/>
      <c r="S317" s="229"/>
      <c r="T317" s="230"/>
      <c r="AT317" s="231" t="s">
        <v>156</v>
      </c>
      <c r="AU317" s="231" t="s">
        <v>142</v>
      </c>
      <c r="AV317" s="14" t="s">
        <v>142</v>
      </c>
      <c r="AW317" s="14" t="s">
        <v>31</v>
      </c>
      <c r="AX317" s="14" t="s">
        <v>74</v>
      </c>
      <c r="AY317" s="231" t="s">
        <v>141</v>
      </c>
    </row>
    <row r="318" spans="2:51" s="14" customFormat="1">
      <c r="B318" s="221"/>
      <c r="C318" s="222"/>
      <c r="D318" s="212" t="s">
        <v>156</v>
      </c>
      <c r="E318" s="223" t="s">
        <v>1</v>
      </c>
      <c r="F318" s="224" t="s">
        <v>625</v>
      </c>
      <c r="G318" s="222"/>
      <c r="H318" s="225">
        <v>3.78</v>
      </c>
      <c r="I318" s="226"/>
      <c r="J318" s="222"/>
      <c r="K318" s="222"/>
      <c r="L318" s="227"/>
      <c r="M318" s="228"/>
      <c r="N318" s="229"/>
      <c r="O318" s="229"/>
      <c r="P318" s="229"/>
      <c r="Q318" s="229"/>
      <c r="R318" s="229"/>
      <c r="S318" s="229"/>
      <c r="T318" s="230"/>
      <c r="AT318" s="231" t="s">
        <v>156</v>
      </c>
      <c r="AU318" s="231" t="s">
        <v>142</v>
      </c>
      <c r="AV318" s="14" t="s">
        <v>142</v>
      </c>
      <c r="AW318" s="14" t="s">
        <v>31</v>
      </c>
      <c r="AX318" s="14" t="s">
        <v>74</v>
      </c>
      <c r="AY318" s="231" t="s">
        <v>141</v>
      </c>
    </row>
    <row r="319" spans="2:51" s="14" customFormat="1">
      <c r="B319" s="221"/>
      <c r="C319" s="222"/>
      <c r="D319" s="212" t="s">
        <v>156</v>
      </c>
      <c r="E319" s="223" t="s">
        <v>1</v>
      </c>
      <c r="F319" s="224" t="s">
        <v>626</v>
      </c>
      <c r="G319" s="222"/>
      <c r="H319" s="225">
        <v>13.76</v>
      </c>
      <c r="I319" s="226"/>
      <c r="J319" s="222"/>
      <c r="K319" s="222"/>
      <c r="L319" s="227"/>
      <c r="M319" s="228"/>
      <c r="N319" s="229"/>
      <c r="O319" s="229"/>
      <c r="P319" s="229"/>
      <c r="Q319" s="229"/>
      <c r="R319" s="229"/>
      <c r="S319" s="229"/>
      <c r="T319" s="230"/>
      <c r="AT319" s="231" t="s">
        <v>156</v>
      </c>
      <c r="AU319" s="231" t="s">
        <v>142</v>
      </c>
      <c r="AV319" s="14" t="s">
        <v>142</v>
      </c>
      <c r="AW319" s="14" t="s">
        <v>31</v>
      </c>
      <c r="AX319" s="14" t="s">
        <v>74</v>
      </c>
      <c r="AY319" s="231" t="s">
        <v>141</v>
      </c>
    </row>
    <row r="320" spans="2:51" s="14" customFormat="1">
      <c r="B320" s="221"/>
      <c r="C320" s="222"/>
      <c r="D320" s="212" t="s">
        <v>156</v>
      </c>
      <c r="E320" s="223" t="s">
        <v>1</v>
      </c>
      <c r="F320" s="224" t="s">
        <v>627</v>
      </c>
      <c r="G320" s="222"/>
      <c r="H320" s="225">
        <v>3.28</v>
      </c>
      <c r="I320" s="226"/>
      <c r="J320" s="222"/>
      <c r="K320" s="222"/>
      <c r="L320" s="227"/>
      <c r="M320" s="228"/>
      <c r="N320" s="229"/>
      <c r="O320" s="229"/>
      <c r="P320" s="229"/>
      <c r="Q320" s="229"/>
      <c r="R320" s="229"/>
      <c r="S320" s="229"/>
      <c r="T320" s="230"/>
      <c r="AT320" s="231" t="s">
        <v>156</v>
      </c>
      <c r="AU320" s="231" t="s">
        <v>142</v>
      </c>
      <c r="AV320" s="14" t="s">
        <v>142</v>
      </c>
      <c r="AW320" s="14" t="s">
        <v>31</v>
      </c>
      <c r="AX320" s="14" t="s">
        <v>74</v>
      </c>
      <c r="AY320" s="231" t="s">
        <v>141</v>
      </c>
    </row>
    <row r="321" spans="1:65" s="14" customFormat="1">
      <c r="B321" s="221"/>
      <c r="C321" s="222"/>
      <c r="D321" s="212" t="s">
        <v>156</v>
      </c>
      <c r="E321" s="223" t="s">
        <v>1</v>
      </c>
      <c r="F321" s="224" t="s">
        <v>628</v>
      </c>
      <c r="G321" s="222"/>
      <c r="H321" s="225">
        <v>3.88</v>
      </c>
      <c r="I321" s="226"/>
      <c r="J321" s="222"/>
      <c r="K321" s="222"/>
      <c r="L321" s="227"/>
      <c r="M321" s="228"/>
      <c r="N321" s="229"/>
      <c r="O321" s="229"/>
      <c r="P321" s="229"/>
      <c r="Q321" s="229"/>
      <c r="R321" s="229"/>
      <c r="S321" s="229"/>
      <c r="T321" s="230"/>
      <c r="AT321" s="231" t="s">
        <v>156</v>
      </c>
      <c r="AU321" s="231" t="s">
        <v>142</v>
      </c>
      <c r="AV321" s="14" t="s">
        <v>142</v>
      </c>
      <c r="AW321" s="14" t="s">
        <v>31</v>
      </c>
      <c r="AX321" s="14" t="s">
        <v>74</v>
      </c>
      <c r="AY321" s="231" t="s">
        <v>141</v>
      </c>
    </row>
    <row r="322" spans="1:65" s="15" customFormat="1">
      <c r="B322" s="232"/>
      <c r="C322" s="233"/>
      <c r="D322" s="212" t="s">
        <v>156</v>
      </c>
      <c r="E322" s="234" t="s">
        <v>1</v>
      </c>
      <c r="F322" s="235" t="s">
        <v>177</v>
      </c>
      <c r="G322" s="233"/>
      <c r="H322" s="236">
        <v>627.30999999999995</v>
      </c>
      <c r="I322" s="237"/>
      <c r="J322" s="233"/>
      <c r="K322" s="233"/>
      <c r="L322" s="238"/>
      <c r="M322" s="239"/>
      <c r="N322" s="240"/>
      <c r="O322" s="240"/>
      <c r="P322" s="240"/>
      <c r="Q322" s="240"/>
      <c r="R322" s="240"/>
      <c r="S322" s="240"/>
      <c r="T322" s="241"/>
      <c r="AT322" s="242" t="s">
        <v>156</v>
      </c>
      <c r="AU322" s="242" t="s">
        <v>142</v>
      </c>
      <c r="AV322" s="15" t="s">
        <v>148</v>
      </c>
      <c r="AW322" s="15" t="s">
        <v>31</v>
      </c>
      <c r="AX322" s="15" t="s">
        <v>82</v>
      </c>
      <c r="AY322" s="242" t="s">
        <v>141</v>
      </c>
    </row>
    <row r="323" spans="1:65" s="12" customFormat="1" ht="22.8" customHeight="1">
      <c r="B323" s="180"/>
      <c r="C323" s="181"/>
      <c r="D323" s="182" t="s">
        <v>73</v>
      </c>
      <c r="E323" s="194" t="s">
        <v>216</v>
      </c>
      <c r="F323" s="194" t="s">
        <v>217</v>
      </c>
      <c r="G323" s="181"/>
      <c r="H323" s="181"/>
      <c r="I323" s="184"/>
      <c r="J323" s="195">
        <f>BK323</f>
        <v>0</v>
      </c>
      <c r="K323" s="181"/>
      <c r="L323" s="186"/>
      <c r="M323" s="187"/>
      <c r="N323" s="188"/>
      <c r="O323" s="188"/>
      <c r="P323" s="189">
        <f>P324</f>
        <v>0</v>
      </c>
      <c r="Q323" s="188"/>
      <c r="R323" s="189">
        <f>R324</f>
        <v>0</v>
      </c>
      <c r="S323" s="188"/>
      <c r="T323" s="190">
        <f>T324</f>
        <v>0</v>
      </c>
      <c r="AR323" s="191" t="s">
        <v>82</v>
      </c>
      <c r="AT323" s="192" t="s">
        <v>73</v>
      </c>
      <c r="AU323" s="192" t="s">
        <v>82</v>
      </c>
      <c r="AY323" s="191" t="s">
        <v>141</v>
      </c>
      <c r="BK323" s="193">
        <f>BK324</f>
        <v>0</v>
      </c>
    </row>
    <row r="324" spans="1:65" s="2" customFormat="1" ht="62.7" customHeight="1">
      <c r="A324" s="35"/>
      <c r="B324" s="36"/>
      <c r="C324" s="196" t="s">
        <v>202</v>
      </c>
      <c r="D324" s="196" t="s">
        <v>144</v>
      </c>
      <c r="E324" s="197" t="s">
        <v>635</v>
      </c>
      <c r="F324" s="198" t="s">
        <v>636</v>
      </c>
      <c r="G324" s="199" t="s">
        <v>221</v>
      </c>
      <c r="H324" s="200">
        <v>1.05</v>
      </c>
      <c r="I324" s="201"/>
      <c r="J324" s="202">
        <f>ROUND(I324*H324,2)</f>
        <v>0</v>
      </c>
      <c r="K324" s="203"/>
      <c r="L324" s="40"/>
      <c r="M324" s="204" t="s">
        <v>1</v>
      </c>
      <c r="N324" s="205" t="s">
        <v>40</v>
      </c>
      <c r="O324" s="76"/>
      <c r="P324" s="206">
        <f>O324*H324</f>
        <v>0</v>
      </c>
      <c r="Q324" s="206">
        <v>0</v>
      </c>
      <c r="R324" s="206">
        <f>Q324*H324</f>
        <v>0</v>
      </c>
      <c r="S324" s="206">
        <v>0</v>
      </c>
      <c r="T324" s="207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208" t="s">
        <v>148</v>
      </c>
      <c r="AT324" s="208" t="s">
        <v>144</v>
      </c>
      <c r="AU324" s="208" t="s">
        <v>142</v>
      </c>
      <c r="AY324" s="18" t="s">
        <v>141</v>
      </c>
      <c r="BE324" s="209">
        <f>IF(N324="základná",J324,0)</f>
        <v>0</v>
      </c>
      <c r="BF324" s="209">
        <f>IF(N324="znížená",J324,0)</f>
        <v>0</v>
      </c>
      <c r="BG324" s="209">
        <f>IF(N324="zákl. prenesená",J324,0)</f>
        <v>0</v>
      </c>
      <c r="BH324" s="209">
        <f>IF(N324="zníž. prenesená",J324,0)</f>
        <v>0</v>
      </c>
      <c r="BI324" s="209">
        <f>IF(N324="nulová",J324,0)</f>
        <v>0</v>
      </c>
      <c r="BJ324" s="18" t="s">
        <v>142</v>
      </c>
      <c r="BK324" s="209">
        <f>ROUND(I324*H324,2)</f>
        <v>0</v>
      </c>
      <c r="BL324" s="18" t="s">
        <v>148</v>
      </c>
      <c r="BM324" s="208" t="s">
        <v>637</v>
      </c>
    </row>
    <row r="325" spans="1:65" s="12" customFormat="1" ht="25.95" customHeight="1">
      <c r="B325" s="180"/>
      <c r="C325" s="181"/>
      <c r="D325" s="182" t="s">
        <v>73</v>
      </c>
      <c r="E325" s="183" t="s">
        <v>223</v>
      </c>
      <c r="F325" s="183" t="s">
        <v>224</v>
      </c>
      <c r="G325" s="181"/>
      <c r="H325" s="181"/>
      <c r="I325" s="184"/>
      <c r="J325" s="185">
        <f>BK325</f>
        <v>0</v>
      </c>
      <c r="K325" s="181"/>
      <c r="L325" s="186"/>
      <c r="M325" s="187"/>
      <c r="N325" s="188"/>
      <c r="O325" s="188"/>
      <c r="P325" s="189">
        <f>P326+P330</f>
        <v>0</v>
      </c>
      <c r="Q325" s="188"/>
      <c r="R325" s="189">
        <f>R326+R330</f>
        <v>2.4000000000000001E-4</v>
      </c>
      <c r="S325" s="188"/>
      <c r="T325" s="190">
        <f>T326+T330</f>
        <v>0</v>
      </c>
      <c r="AR325" s="191" t="s">
        <v>142</v>
      </c>
      <c r="AT325" s="192" t="s">
        <v>73</v>
      </c>
      <c r="AU325" s="192" t="s">
        <v>74</v>
      </c>
      <c r="AY325" s="191" t="s">
        <v>141</v>
      </c>
      <c r="BK325" s="193">
        <f>BK326+BK330</f>
        <v>0</v>
      </c>
    </row>
    <row r="326" spans="1:65" s="12" customFormat="1" ht="22.8" customHeight="1">
      <c r="B326" s="180"/>
      <c r="C326" s="181"/>
      <c r="D326" s="182" t="s">
        <v>73</v>
      </c>
      <c r="E326" s="194" t="s">
        <v>638</v>
      </c>
      <c r="F326" s="194" t="s">
        <v>639</v>
      </c>
      <c r="G326" s="181"/>
      <c r="H326" s="181"/>
      <c r="I326" s="184"/>
      <c r="J326" s="195">
        <f>BK326</f>
        <v>0</v>
      </c>
      <c r="K326" s="181"/>
      <c r="L326" s="186"/>
      <c r="M326" s="187"/>
      <c r="N326" s="188"/>
      <c r="O326" s="188"/>
      <c r="P326" s="189">
        <f>SUM(P327:P329)</f>
        <v>0</v>
      </c>
      <c r="Q326" s="188"/>
      <c r="R326" s="189">
        <f>SUM(R327:R329)</f>
        <v>2.4000000000000001E-4</v>
      </c>
      <c r="S326" s="188"/>
      <c r="T326" s="190">
        <f>SUM(T327:T329)</f>
        <v>0</v>
      </c>
      <c r="AR326" s="191" t="s">
        <v>142</v>
      </c>
      <c r="AT326" s="192" t="s">
        <v>73</v>
      </c>
      <c r="AU326" s="192" t="s">
        <v>82</v>
      </c>
      <c r="AY326" s="191" t="s">
        <v>141</v>
      </c>
      <c r="BK326" s="193">
        <f>SUM(BK327:BK329)</f>
        <v>0</v>
      </c>
    </row>
    <row r="327" spans="1:65" s="2" customFormat="1" ht="33" customHeight="1">
      <c r="A327" s="35"/>
      <c r="B327" s="36"/>
      <c r="C327" s="196" t="s">
        <v>207</v>
      </c>
      <c r="D327" s="196" t="s">
        <v>144</v>
      </c>
      <c r="E327" s="197" t="s">
        <v>640</v>
      </c>
      <c r="F327" s="198" t="s">
        <v>641</v>
      </c>
      <c r="G327" s="199" t="s">
        <v>154</v>
      </c>
      <c r="H327" s="200">
        <v>4.8</v>
      </c>
      <c r="I327" s="201"/>
      <c r="J327" s="202">
        <f>ROUND(I327*H327,2)</f>
        <v>0</v>
      </c>
      <c r="K327" s="203"/>
      <c r="L327" s="40"/>
      <c r="M327" s="204" t="s">
        <v>1</v>
      </c>
      <c r="N327" s="205" t="s">
        <v>40</v>
      </c>
      <c r="O327" s="76"/>
      <c r="P327" s="206">
        <f>O327*H327</f>
        <v>0</v>
      </c>
      <c r="Q327" s="206">
        <v>5.0000000000000002E-5</v>
      </c>
      <c r="R327" s="206">
        <f>Q327*H327</f>
        <v>2.4000000000000001E-4</v>
      </c>
      <c r="S327" s="206">
        <v>0</v>
      </c>
      <c r="T327" s="207">
        <f>S327*H327</f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208" t="s">
        <v>230</v>
      </c>
      <c r="AT327" s="208" t="s">
        <v>144</v>
      </c>
      <c r="AU327" s="208" t="s">
        <v>142</v>
      </c>
      <c r="AY327" s="18" t="s">
        <v>141</v>
      </c>
      <c r="BE327" s="209">
        <f>IF(N327="základná",J327,0)</f>
        <v>0</v>
      </c>
      <c r="BF327" s="209">
        <f>IF(N327="znížená",J327,0)</f>
        <v>0</v>
      </c>
      <c r="BG327" s="209">
        <f>IF(N327="zákl. prenesená",J327,0)</f>
        <v>0</v>
      </c>
      <c r="BH327" s="209">
        <f>IF(N327="zníž. prenesená",J327,0)</f>
        <v>0</v>
      </c>
      <c r="BI327" s="209">
        <f>IF(N327="nulová",J327,0)</f>
        <v>0</v>
      </c>
      <c r="BJ327" s="18" t="s">
        <v>142</v>
      </c>
      <c r="BK327" s="209">
        <f>ROUND(I327*H327,2)</f>
        <v>0</v>
      </c>
      <c r="BL327" s="18" t="s">
        <v>230</v>
      </c>
      <c r="BM327" s="208" t="s">
        <v>642</v>
      </c>
    </row>
    <row r="328" spans="1:65" s="13" customFormat="1">
      <c r="B328" s="210"/>
      <c r="C328" s="211"/>
      <c r="D328" s="212" t="s">
        <v>156</v>
      </c>
      <c r="E328" s="213" t="s">
        <v>1</v>
      </c>
      <c r="F328" s="214" t="s">
        <v>643</v>
      </c>
      <c r="G328" s="211"/>
      <c r="H328" s="213" t="s">
        <v>1</v>
      </c>
      <c r="I328" s="215"/>
      <c r="J328" s="211"/>
      <c r="K328" s="211"/>
      <c r="L328" s="216"/>
      <c r="M328" s="217"/>
      <c r="N328" s="218"/>
      <c r="O328" s="218"/>
      <c r="P328" s="218"/>
      <c r="Q328" s="218"/>
      <c r="R328" s="218"/>
      <c r="S328" s="218"/>
      <c r="T328" s="219"/>
      <c r="AT328" s="220" t="s">
        <v>156</v>
      </c>
      <c r="AU328" s="220" t="s">
        <v>142</v>
      </c>
      <c r="AV328" s="13" t="s">
        <v>82</v>
      </c>
      <c r="AW328" s="13" t="s">
        <v>31</v>
      </c>
      <c r="AX328" s="13" t="s">
        <v>74</v>
      </c>
      <c r="AY328" s="220" t="s">
        <v>141</v>
      </c>
    </row>
    <row r="329" spans="1:65" s="14" customFormat="1">
      <c r="B329" s="221"/>
      <c r="C329" s="222"/>
      <c r="D329" s="212" t="s">
        <v>156</v>
      </c>
      <c r="E329" s="223" t="s">
        <v>1</v>
      </c>
      <c r="F329" s="224" t="s">
        <v>644</v>
      </c>
      <c r="G329" s="222"/>
      <c r="H329" s="225">
        <v>4.8</v>
      </c>
      <c r="I329" s="226"/>
      <c r="J329" s="222"/>
      <c r="K329" s="222"/>
      <c r="L329" s="227"/>
      <c r="M329" s="228"/>
      <c r="N329" s="229"/>
      <c r="O329" s="229"/>
      <c r="P329" s="229"/>
      <c r="Q329" s="229"/>
      <c r="R329" s="229"/>
      <c r="S329" s="229"/>
      <c r="T329" s="230"/>
      <c r="AT329" s="231" t="s">
        <v>156</v>
      </c>
      <c r="AU329" s="231" t="s">
        <v>142</v>
      </c>
      <c r="AV329" s="14" t="s">
        <v>142</v>
      </c>
      <c r="AW329" s="14" t="s">
        <v>31</v>
      </c>
      <c r="AX329" s="14" t="s">
        <v>82</v>
      </c>
      <c r="AY329" s="231" t="s">
        <v>141</v>
      </c>
    </row>
    <row r="330" spans="1:65" s="12" customFormat="1" ht="22.8" customHeight="1">
      <c r="B330" s="180"/>
      <c r="C330" s="181"/>
      <c r="D330" s="182" t="s">
        <v>73</v>
      </c>
      <c r="E330" s="194" t="s">
        <v>385</v>
      </c>
      <c r="F330" s="194" t="s">
        <v>386</v>
      </c>
      <c r="G330" s="181"/>
      <c r="H330" s="181"/>
      <c r="I330" s="184"/>
      <c r="J330" s="195">
        <f>BK330</f>
        <v>0</v>
      </c>
      <c r="K330" s="181"/>
      <c r="L330" s="186"/>
      <c r="M330" s="187"/>
      <c r="N330" s="188"/>
      <c r="O330" s="188"/>
      <c r="P330" s="189">
        <f>SUM(P331:P334)</f>
        <v>0</v>
      </c>
      <c r="Q330" s="188"/>
      <c r="R330" s="189">
        <f>SUM(R331:R334)</f>
        <v>0</v>
      </c>
      <c r="S330" s="188"/>
      <c r="T330" s="190">
        <f>SUM(T331:T334)</f>
        <v>0</v>
      </c>
      <c r="AR330" s="191" t="s">
        <v>142</v>
      </c>
      <c r="AT330" s="192" t="s">
        <v>73</v>
      </c>
      <c r="AU330" s="192" t="s">
        <v>82</v>
      </c>
      <c r="AY330" s="191" t="s">
        <v>141</v>
      </c>
      <c r="BK330" s="193">
        <f>SUM(BK331:BK334)</f>
        <v>0</v>
      </c>
    </row>
    <row r="331" spans="1:65" s="2" customFormat="1" ht="16.5" customHeight="1">
      <c r="A331" s="35"/>
      <c r="B331" s="36"/>
      <c r="C331" s="196" t="s">
        <v>190</v>
      </c>
      <c r="D331" s="196" t="s">
        <v>144</v>
      </c>
      <c r="E331" s="197" t="s">
        <v>645</v>
      </c>
      <c r="F331" s="198" t="s">
        <v>646</v>
      </c>
      <c r="G331" s="199" t="s">
        <v>154</v>
      </c>
      <c r="H331" s="200">
        <v>0.63600000000000001</v>
      </c>
      <c r="I331" s="201"/>
      <c r="J331" s="202">
        <f>ROUND(I331*H331,2)</f>
        <v>0</v>
      </c>
      <c r="K331" s="203"/>
      <c r="L331" s="40"/>
      <c r="M331" s="204" t="s">
        <v>1</v>
      </c>
      <c r="N331" s="205" t="s">
        <v>40</v>
      </c>
      <c r="O331" s="76"/>
      <c r="P331" s="206">
        <f>O331*H331</f>
        <v>0</v>
      </c>
      <c r="Q331" s="206">
        <v>0</v>
      </c>
      <c r="R331" s="206">
        <f>Q331*H331</f>
        <v>0</v>
      </c>
      <c r="S331" s="206">
        <v>0</v>
      </c>
      <c r="T331" s="207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208" t="s">
        <v>230</v>
      </c>
      <c r="AT331" s="208" t="s">
        <v>144</v>
      </c>
      <c r="AU331" s="208" t="s">
        <v>142</v>
      </c>
      <c r="AY331" s="18" t="s">
        <v>141</v>
      </c>
      <c r="BE331" s="209">
        <f>IF(N331="základná",J331,0)</f>
        <v>0</v>
      </c>
      <c r="BF331" s="209">
        <f>IF(N331="znížená",J331,0)</f>
        <v>0</v>
      </c>
      <c r="BG331" s="209">
        <f>IF(N331="zákl. prenesená",J331,0)</f>
        <v>0</v>
      </c>
      <c r="BH331" s="209">
        <f>IF(N331="zníž. prenesená",J331,0)</f>
        <v>0</v>
      </c>
      <c r="BI331" s="209">
        <f>IF(N331="nulová",J331,0)</f>
        <v>0</v>
      </c>
      <c r="BJ331" s="18" t="s">
        <v>142</v>
      </c>
      <c r="BK331" s="209">
        <f>ROUND(I331*H331,2)</f>
        <v>0</v>
      </c>
      <c r="BL331" s="18" t="s">
        <v>230</v>
      </c>
      <c r="BM331" s="208" t="s">
        <v>647</v>
      </c>
    </row>
    <row r="332" spans="1:65" s="14" customFormat="1">
      <c r="B332" s="221"/>
      <c r="C332" s="222"/>
      <c r="D332" s="212" t="s">
        <v>156</v>
      </c>
      <c r="E332" s="223" t="s">
        <v>1</v>
      </c>
      <c r="F332" s="224" t="s">
        <v>648</v>
      </c>
      <c r="G332" s="222"/>
      <c r="H332" s="225">
        <v>0.63600000000000001</v>
      </c>
      <c r="I332" s="226"/>
      <c r="J332" s="222"/>
      <c r="K332" s="222"/>
      <c r="L332" s="227"/>
      <c r="M332" s="228"/>
      <c r="N332" s="229"/>
      <c r="O332" s="229"/>
      <c r="P332" s="229"/>
      <c r="Q332" s="229"/>
      <c r="R332" s="229"/>
      <c r="S332" s="229"/>
      <c r="T332" s="230"/>
      <c r="AT332" s="231" t="s">
        <v>156</v>
      </c>
      <c r="AU332" s="231" t="s">
        <v>142</v>
      </c>
      <c r="AV332" s="14" t="s">
        <v>142</v>
      </c>
      <c r="AW332" s="14" t="s">
        <v>31</v>
      </c>
      <c r="AX332" s="14" t="s">
        <v>82</v>
      </c>
      <c r="AY332" s="231" t="s">
        <v>141</v>
      </c>
    </row>
    <row r="333" spans="1:65" s="2" customFormat="1" ht="24.15" customHeight="1">
      <c r="A333" s="35"/>
      <c r="B333" s="36"/>
      <c r="C333" s="196" t="s">
        <v>218</v>
      </c>
      <c r="D333" s="196" t="s">
        <v>144</v>
      </c>
      <c r="E333" s="197" t="s">
        <v>649</v>
      </c>
      <c r="F333" s="198" t="s">
        <v>650</v>
      </c>
      <c r="G333" s="199" t="s">
        <v>154</v>
      </c>
      <c r="H333" s="200">
        <v>2.72</v>
      </c>
      <c r="I333" s="201"/>
      <c r="J333" s="202">
        <f>ROUND(I333*H333,2)</f>
        <v>0</v>
      </c>
      <c r="K333" s="203"/>
      <c r="L333" s="40"/>
      <c r="M333" s="204" t="s">
        <v>1</v>
      </c>
      <c r="N333" s="205" t="s">
        <v>40</v>
      </c>
      <c r="O333" s="76"/>
      <c r="P333" s="206">
        <f>O333*H333</f>
        <v>0</v>
      </c>
      <c r="Q333" s="206">
        <v>0</v>
      </c>
      <c r="R333" s="206">
        <f>Q333*H333</f>
        <v>0</v>
      </c>
      <c r="S333" s="206">
        <v>0</v>
      </c>
      <c r="T333" s="207">
        <f>S333*H333</f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208" t="s">
        <v>230</v>
      </c>
      <c r="AT333" s="208" t="s">
        <v>144</v>
      </c>
      <c r="AU333" s="208" t="s">
        <v>142</v>
      </c>
      <c r="AY333" s="18" t="s">
        <v>141</v>
      </c>
      <c r="BE333" s="209">
        <f>IF(N333="základná",J333,0)</f>
        <v>0</v>
      </c>
      <c r="BF333" s="209">
        <f>IF(N333="znížená",J333,0)</f>
        <v>0</v>
      </c>
      <c r="BG333" s="209">
        <f>IF(N333="zákl. prenesená",J333,0)</f>
        <v>0</v>
      </c>
      <c r="BH333" s="209">
        <f>IF(N333="zníž. prenesená",J333,0)</f>
        <v>0</v>
      </c>
      <c r="BI333" s="209">
        <f>IF(N333="nulová",J333,0)</f>
        <v>0</v>
      </c>
      <c r="BJ333" s="18" t="s">
        <v>142</v>
      </c>
      <c r="BK333" s="209">
        <f>ROUND(I333*H333,2)</f>
        <v>0</v>
      </c>
      <c r="BL333" s="18" t="s">
        <v>230</v>
      </c>
      <c r="BM333" s="208" t="s">
        <v>651</v>
      </c>
    </row>
    <row r="334" spans="1:65" s="14" customFormat="1">
      <c r="B334" s="221"/>
      <c r="C334" s="222"/>
      <c r="D334" s="212" t="s">
        <v>156</v>
      </c>
      <c r="E334" s="223" t="s">
        <v>1</v>
      </c>
      <c r="F334" s="224" t="s">
        <v>652</v>
      </c>
      <c r="G334" s="222"/>
      <c r="H334" s="225">
        <v>2.72</v>
      </c>
      <c r="I334" s="226"/>
      <c r="J334" s="222"/>
      <c r="K334" s="222"/>
      <c r="L334" s="227"/>
      <c r="M334" s="272"/>
      <c r="N334" s="273"/>
      <c r="O334" s="273"/>
      <c r="P334" s="273"/>
      <c r="Q334" s="273"/>
      <c r="R334" s="273"/>
      <c r="S334" s="273"/>
      <c r="T334" s="274"/>
      <c r="AT334" s="231" t="s">
        <v>156</v>
      </c>
      <c r="AU334" s="231" t="s">
        <v>142</v>
      </c>
      <c r="AV334" s="14" t="s">
        <v>142</v>
      </c>
      <c r="AW334" s="14" t="s">
        <v>31</v>
      </c>
      <c r="AX334" s="14" t="s">
        <v>82</v>
      </c>
      <c r="AY334" s="231" t="s">
        <v>141</v>
      </c>
    </row>
    <row r="335" spans="1:65" s="2" customFormat="1" ht="6.9" customHeight="1">
      <c r="A335" s="35"/>
      <c r="B335" s="59"/>
      <c r="C335" s="60"/>
      <c r="D335" s="60"/>
      <c r="E335" s="60"/>
      <c r="F335" s="60"/>
      <c r="G335" s="60"/>
      <c r="H335" s="60"/>
      <c r="I335" s="60"/>
      <c r="J335" s="60"/>
      <c r="K335" s="60"/>
      <c r="L335" s="40"/>
      <c r="M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</row>
  </sheetData>
  <sheetProtection algorithmName="SHA-512" hashValue="DhcZ30f1QxZrllPya5n2dll3Tu+bmfRy7GWWS7yjaIGl99dz71oOA9TKEqOsj15cZzW9I/1MCTkZ3Q7PQZKA4w==" saltValue="fyTvtZeAUTFKI6RRTrhuoWI3TiqYMDC3uuB+iU4QBWzlU4aoQ0RqhfYPAfKyrmAdTZHGmHuR1zeov7dq0QeVoQ==" spinCount="100000" sheet="1" objects="1" scenarios="1" formatColumns="0" formatRows="0" autoFilter="0"/>
  <autoFilter ref="C122:K334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10"/>
  <sheetViews>
    <sheetView showGridLines="0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8" t="s">
        <v>104</v>
      </c>
    </row>
    <row r="3" spans="1:46" s="1" customFormat="1" ht="6.9" customHeight="1"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21"/>
      <c r="AT3" s="18" t="s">
        <v>74</v>
      </c>
    </row>
    <row r="4" spans="1:46" s="1" customFormat="1" ht="24.9" customHeight="1">
      <c r="B4" s="21"/>
      <c r="D4" s="115" t="s">
        <v>111</v>
      </c>
      <c r="L4" s="21"/>
      <c r="M4" s="116" t="s">
        <v>10</v>
      </c>
      <c r="AT4" s="18" t="s">
        <v>4</v>
      </c>
    </row>
    <row r="5" spans="1:46" s="1" customFormat="1" ht="6.9" customHeight="1">
      <c r="B5" s="21"/>
      <c r="L5" s="21"/>
    </row>
    <row r="6" spans="1:46" s="1" customFormat="1" ht="12" customHeight="1">
      <c r="B6" s="21"/>
      <c r="D6" s="117" t="s">
        <v>15</v>
      </c>
      <c r="L6" s="21"/>
    </row>
    <row r="7" spans="1:46" s="1" customFormat="1" ht="16.5" customHeight="1">
      <c r="B7" s="21"/>
      <c r="E7" s="322" t="str">
        <f>'Rekapitulácia stavby'!K6</f>
        <v>Obnova areálu a kaštieľa Dolná Krupá</v>
      </c>
      <c r="F7" s="323"/>
      <c r="G7" s="323"/>
      <c r="H7" s="323"/>
      <c r="L7" s="21"/>
    </row>
    <row r="8" spans="1:46" s="2" customFormat="1" ht="12" customHeight="1">
      <c r="A8" s="35"/>
      <c r="B8" s="40"/>
      <c r="C8" s="35"/>
      <c r="D8" s="117" t="s">
        <v>112</v>
      </c>
      <c r="E8" s="35"/>
      <c r="F8" s="35"/>
      <c r="G8" s="35"/>
      <c r="H8" s="35"/>
      <c r="I8" s="35"/>
      <c r="J8" s="35"/>
      <c r="K8" s="35"/>
      <c r="L8" s="5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4" t="s">
        <v>653</v>
      </c>
      <c r="F9" s="325"/>
      <c r="G9" s="325"/>
      <c r="H9" s="325"/>
      <c r="I9" s="35"/>
      <c r="J9" s="35"/>
      <c r="K9" s="35"/>
      <c r="L9" s="5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5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7" t="s">
        <v>17</v>
      </c>
      <c r="E11" s="35"/>
      <c r="F11" s="118" t="s">
        <v>1</v>
      </c>
      <c r="G11" s="35"/>
      <c r="H11" s="35"/>
      <c r="I11" s="117" t="s">
        <v>18</v>
      </c>
      <c r="J11" s="118" t="s">
        <v>1</v>
      </c>
      <c r="K11" s="35"/>
      <c r="L11" s="5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7" t="s">
        <v>19</v>
      </c>
      <c r="E12" s="35"/>
      <c r="F12" s="118" t="s">
        <v>20</v>
      </c>
      <c r="G12" s="35"/>
      <c r="H12" s="35"/>
      <c r="I12" s="117" t="s">
        <v>21</v>
      </c>
      <c r="J12" s="119" t="str">
        <f>'Rekapitulácia stavby'!AN8</f>
        <v>30. 1. 2023</v>
      </c>
      <c r="K12" s="35"/>
      <c r="L12" s="5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8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5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7" t="s">
        <v>23</v>
      </c>
      <c r="E14" s="35"/>
      <c r="F14" s="35"/>
      <c r="G14" s="35"/>
      <c r="H14" s="35"/>
      <c r="I14" s="117" t="s">
        <v>24</v>
      </c>
      <c r="J14" s="118" t="s">
        <v>1</v>
      </c>
      <c r="K14" s="35"/>
      <c r="L14" s="5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8" t="s">
        <v>25</v>
      </c>
      <c r="F15" s="35"/>
      <c r="G15" s="35"/>
      <c r="H15" s="35"/>
      <c r="I15" s="117" t="s">
        <v>26</v>
      </c>
      <c r="J15" s="118" t="s">
        <v>1</v>
      </c>
      <c r="K15" s="35"/>
      <c r="L15" s="5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5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7" t="s">
        <v>27</v>
      </c>
      <c r="E17" s="35"/>
      <c r="F17" s="35"/>
      <c r="G17" s="35"/>
      <c r="H17" s="35"/>
      <c r="I17" s="117" t="s">
        <v>24</v>
      </c>
      <c r="J17" s="31" t="str">
        <f>'Rekapitulácia stavby'!AN13</f>
        <v>Vyplň údaj</v>
      </c>
      <c r="K17" s="35"/>
      <c r="L17" s="5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6" t="str">
        <f>'Rekapitulácia stavby'!E14</f>
        <v>Vyplň údaj</v>
      </c>
      <c r="F18" s="327"/>
      <c r="G18" s="327"/>
      <c r="H18" s="327"/>
      <c r="I18" s="117" t="s">
        <v>26</v>
      </c>
      <c r="J18" s="31" t="str">
        <f>'Rekapitulácia stavby'!AN14</f>
        <v>Vyplň údaj</v>
      </c>
      <c r="K18" s="35"/>
      <c r="L18" s="5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5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7" t="s">
        <v>29</v>
      </c>
      <c r="E20" s="35"/>
      <c r="F20" s="35"/>
      <c r="G20" s="35"/>
      <c r="H20" s="35"/>
      <c r="I20" s="117" t="s">
        <v>24</v>
      </c>
      <c r="J20" s="118" t="s">
        <v>1</v>
      </c>
      <c r="K20" s="35"/>
      <c r="L20" s="5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8" t="s">
        <v>30</v>
      </c>
      <c r="F21" s="35"/>
      <c r="G21" s="35"/>
      <c r="H21" s="35"/>
      <c r="I21" s="117" t="s">
        <v>26</v>
      </c>
      <c r="J21" s="118" t="s">
        <v>1</v>
      </c>
      <c r="K21" s="35"/>
      <c r="L21" s="5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5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7" t="s">
        <v>32</v>
      </c>
      <c r="E23" s="35"/>
      <c r="F23" s="35"/>
      <c r="G23" s="35"/>
      <c r="H23" s="35"/>
      <c r="I23" s="117" t="s">
        <v>24</v>
      </c>
      <c r="J23" s="118" t="s">
        <v>1</v>
      </c>
      <c r="K23" s="35"/>
      <c r="L23" s="5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8" t="s">
        <v>30</v>
      </c>
      <c r="F24" s="35"/>
      <c r="G24" s="35"/>
      <c r="H24" s="35"/>
      <c r="I24" s="117" t="s">
        <v>26</v>
      </c>
      <c r="J24" s="118" t="s">
        <v>1</v>
      </c>
      <c r="K24" s="35"/>
      <c r="L24" s="5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5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7" t="s">
        <v>33</v>
      </c>
      <c r="E26" s="35"/>
      <c r="F26" s="35"/>
      <c r="G26" s="35"/>
      <c r="H26" s="35"/>
      <c r="I26" s="35"/>
      <c r="J26" s="35"/>
      <c r="K26" s="35"/>
      <c r="L26" s="5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28" t="s">
        <v>1</v>
      </c>
      <c r="F27" s="328"/>
      <c r="G27" s="328"/>
      <c r="H27" s="328"/>
      <c r="I27" s="120"/>
      <c r="J27" s="120"/>
      <c r="K27" s="120"/>
      <c r="L27" s="122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5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" customHeight="1">
      <c r="A29" s="35"/>
      <c r="B29" s="40"/>
      <c r="C29" s="35"/>
      <c r="D29" s="123"/>
      <c r="E29" s="123"/>
      <c r="F29" s="123"/>
      <c r="G29" s="123"/>
      <c r="H29" s="123"/>
      <c r="I29" s="123"/>
      <c r="J29" s="123"/>
      <c r="K29" s="123"/>
      <c r="L29" s="5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4" t="s">
        <v>34</v>
      </c>
      <c r="E30" s="35"/>
      <c r="F30" s="35"/>
      <c r="G30" s="35"/>
      <c r="H30" s="35"/>
      <c r="I30" s="35"/>
      <c r="J30" s="125">
        <f>ROUND(J130, 2)</f>
        <v>0</v>
      </c>
      <c r="K30" s="35"/>
      <c r="L30" s="5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" customHeight="1">
      <c r="A31" s="35"/>
      <c r="B31" s="40"/>
      <c r="C31" s="35"/>
      <c r="D31" s="123"/>
      <c r="E31" s="123"/>
      <c r="F31" s="123"/>
      <c r="G31" s="123"/>
      <c r="H31" s="123"/>
      <c r="I31" s="123"/>
      <c r="J31" s="123"/>
      <c r="K31" s="123"/>
      <c r="L31" s="5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" customHeight="1">
      <c r="A32" s="35"/>
      <c r="B32" s="40"/>
      <c r="C32" s="35"/>
      <c r="D32" s="35"/>
      <c r="E32" s="35"/>
      <c r="F32" s="126" t="s">
        <v>36</v>
      </c>
      <c r="G32" s="35"/>
      <c r="H32" s="35"/>
      <c r="I32" s="126" t="s">
        <v>35</v>
      </c>
      <c r="J32" s="126" t="s">
        <v>37</v>
      </c>
      <c r="K32" s="35"/>
      <c r="L32" s="5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" customHeight="1">
      <c r="A33" s="35"/>
      <c r="B33" s="40"/>
      <c r="C33" s="35"/>
      <c r="D33" s="127" t="s">
        <v>38</v>
      </c>
      <c r="E33" s="128" t="s">
        <v>39</v>
      </c>
      <c r="F33" s="129">
        <f>ROUND((SUM(BE130:BE309)),  2)</f>
        <v>0</v>
      </c>
      <c r="G33" s="130"/>
      <c r="H33" s="130"/>
      <c r="I33" s="131">
        <v>0.2</v>
      </c>
      <c r="J33" s="129">
        <f>ROUND(((SUM(BE130:BE309))*I33),  2)</f>
        <v>0</v>
      </c>
      <c r="K33" s="35"/>
      <c r="L33" s="5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" customHeight="1">
      <c r="A34" s="35"/>
      <c r="B34" s="40"/>
      <c r="C34" s="35"/>
      <c r="D34" s="35"/>
      <c r="E34" s="128" t="s">
        <v>40</v>
      </c>
      <c r="F34" s="129">
        <f>ROUND((SUM(BF130:BF309)),  2)</f>
        <v>0</v>
      </c>
      <c r="G34" s="130"/>
      <c r="H34" s="130"/>
      <c r="I34" s="131">
        <v>0.2</v>
      </c>
      <c r="J34" s="129">
        <f>ROUND(((SUM(BF130:BF309))*I34),  2)</f>
        <v>0</v>
      </c>
      <c r="K34" s="35"/>
      <c r="L34" s="5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" hidden="1" customHeight="1">
      <c r="A35" s="35"/>
      <c r="B35" s="40"/>
      <c r="C35" s="35"/>
      <c r="D35" s="35"/>
      <c r="E35" s="117" t="s">
        <v>41</v>
      </c>
      <c r="F35" s="132">
        <f>ROUND((SUM(BG130:BG309)),  2)</f>
        <v>0</v>
      </c>
      <c r="G35" s="35"/>
      <c r="H35" s="35"/>
      <c r="I35" s="133">
        <v>0.2</v>
      </c>
      <c r="J35" s="132">
        <f>0</f>
        <v>0</v>
      </c>
      <c r="K35" s="35"/>
      <c r="L35" s="5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" hidden="1" customHeight="1">
      <c r="A36" s="35"/>
      <c r="B36" s="40"/>
      <c r="C36" s="35"/>
      <c r="D36" s="35"/>
      <c r="E36" s="117" t="s">
        <v>42</v>
      </c>
      <c r="F36" s="132">
        <f>ROUND((SUM(BH130:BH309)),  2)</f>
        <v>0</v>
      </c>
      <c r="G36" s="35"/>
      <c r="H36" s="35"/>
      <c r="I36" s="133">
        <v>0.2</v>
      </c>
      <c r="J36" s="132">
        <f>0</f>
        <v>0</v>
      </c>
      <c r="K36" s="35"/>
      <c r="L36" s="5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" hidden="1" customHeight="1">
      <c r="A37" s="35"/>
      <c r="B37" s="40"/>
      <c r="C37" s="35"/>
      <c r="D37" s="35"/>
      <c r="E37" s="128" t="s">
        <v>43</v>
      </c>
      <c r="F37" s="129">
        <f>ROUND((SUM(BI130:BI309)),  2)</f>
        <v>0</v>
      </c>
      <c r="G37" s="130"/>
      <c r="H37" s="130"/>
      <c r="I37" s="131">
        <v>0</v>
      </c>
      <c r="J37" s="129">
        <f>0</f>
        <v>0</v>
      </c>
      <c r="K37" s="35"/>
      <c r="L37" s="5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5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4"/>
      <c r="D39" s="135" t="s">
        <v>44</v>
      </c>
      <c r="E39" s="136"/>
      <c r="F39" s="136"/>
      <c r="G39" s="137" t="s">
        <v>45</v>
      </c>
      <c r="H39" s="138" t="s">
        <v>46</v>
      </c>
      <c r="I39" s="136"/>
      <c r="J39" s="139">
        <f>SUM(J30:J37)</f>
        <v>0</v>
      </c>
      <c r="K39" s="140"/>
      <c r="L39" s="5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5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" customHeight="1">
      <c r="B41" s="21"/>
      <c r="L41" s="21"/>
    </row>
    <row r="42" spans="1:31" s="1" customFormat="1" ht="14.4" customHeight="1">
      <c r="B42" s="21"/>
      <c r="L42" s="21"/>
    </row>
    <row r="43" spans="1:31" s="1" customFormat="1" ht="14.4" customHeight="1">
      <c r="B43" s="21"/>
      <c r="L43" s="21"/>
    </row>
    <row r="44" spans="1:31" s="1" customFormat="1" ht="14.4" customHeight="1">
      <c r="B44" s="21"/>
      <c r="L44" s="21"/>
    </row>
    <row r="45" spans="1:31" s="1" customFormat="1" ht="14.4" customHeight="1">
      <c r="B45" s="21"/>
      <c r="L45" s="21"/>
    </row>
    <row r="46" spans="1:31" s="1" customFormat="1" ht="14.4" customHeight="1">
      <c r="B46" s="21"/>
      <c r="L46" s="21"/>
    </row>
    <row r="47" spans="1:31" s="1" customFormat="1" ht="14.4" customHeight="1">
      <c r="B47" s="21"/>
      <c r="L47" s="21"/>
    </row>
    <row r="48" spans="1:31" s="1" customFormat="1" ht="14.4" customHeight="1">
      <c r="B48" s="21"/>
      <c r="L48" s="21"/>
    </row>
    <row r="49" spans="1:31" s="1" customFormat="1" ht="14.4" customHeight="1">
      <c r="B49" s="21"/>
      <c r="L49" s="21"/>
    </row>
    <row r="50" spans="1:31" s="2" customFormat="1" ht="14.4" customHeight="1">
      <c r="B50" s="56"/>
      <c r="D50" s="141" t="s">
        <v>47</v>
      </c>
      <c r="E50" s="142"/>
      <c r="F50" s="142"/>
      <c r="G50" s="141" t="s">
        <v>48</v>
      </c>
      <c r="H50" s="142"/>
      <c r="I50" s="142"/>
      <c r="J50" s="142"/>
      <c r="K50" s="142"/>
      <c r="L50" s="5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3.2">
      <c r="A61" s="35"/>
      <c r="B61" s="40"/>
      <c r="C61" s="35"/>
      <c r="D61" s="143" t="s">
        <v>49</v>
      </c>
      <c r="E61" s="144"/>
      <c r="F61" s="145" t="s">
        <v>50</v>
      </c>
      <c r="G61" s="143" t="s">
        <v>49</v>
      </c>
      <c r="H61" s="144"/>
      <c r="I61" s="144"/>
      <c r="J61" s="146" t="s">
        <v>50</v>
      </c>
      <c r="K61" s="144"/>
      <c r="L61" s="5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3.2">
      <c r="A65" s="35"/>
      <c r="B65" s="40"/>
      <c r="C65" s="35"/>
      <c r="D65" s="141" t="s">
        <v>51</v>
      </c>
      <c r="E65" s="147"/>
      <c r="F65" s="147"/>
      <c r="G65" s="141" t="s">
        <v>52</v>
      </c>
      <c r="H65" s="147"/>
      <c r="I65" s="147"/>
      <c r="J65" s="147"/>
      <c r="K65" s="147"/>
      <c r="L65" s="5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3.2">
      <c r="A76" s="35"/>
      <c r="B76" s="40"/>
      <c r="C76" s="35"/>
      <c r="D76" s="143" t="s">
        <v>49</v>
      </c>
      <c r="E76" s="144"/>
      <c r="F76" s="145" t="s">
        <v>50</v>
      </c>
      <c r="G76" s="143" t="s">
        <v>49</v>
      </c>
      <c r="H76" s="144"/>
      <c r="I76" s="144"/>
      <c r="J76" s="146" t="s">
        <v>50</v>
      </c>
      <c r="K76" s="144"/>
      <c r="L76" s="5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" customHeight="1">
      <c r="A77" s="35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5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" customHeight="1">
      <c r="A81" s="35"/>
      <c r="B81" s="150"/>
      <c r="C81" s="151"/>
      <c r="D81" s="151"/>
      <c r="E81" s="151"/>
      <c r="F81" s="151"/>
      <c r="G81" s="151"/>
      <c r="H81" s="151"/>
      <c r="I81" s="151"/>
      <c r="J81" s="151"/>
      <c r="K81" s="151"/>
      <c r="L81" s="5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" customHeight="1">
      <c r="A82" s="35"/>
      <c r="B82" s="36"/>
      <c r="C82" s="24" t="s">
        <v>114</v>
      </c>
      <c r="D82" s="37"/>
      <c r="E82" s="37"/>
      <c r="F82" s="37"/>
      <c r="G82" s="37"/>
      <c r="H82" s="37"/>
      <c r="I82" s="37"/>
      <c r="J82" s="37"/>
      <c r="K82" s="37"/>
      <c r="L82" s="5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5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15</v>
      </c>
      <c r="D84" s="37"/>
      <c r="E84" s="37"/>
      <c r="F84" s="37"/>
      <c r="G84" s="37"/>
      <c r="H84" s="37"/>
      <c r="I84" s="37"/>
      <c r="J84" s="37"/>
      <c r="K84" s="37"/>
      <c r="L84" s="5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20" t="str">
        <f>E7</f>
        <v>Obnova areálu a kaštieľa Dolná Krupá</v>
      </c>
      <c r="F85" s="321"/>
      <c r="G85" s="321"/>
      <c r="H85" s="321"/>
      <c r="I85" s="37"/>
      <c r="J85" s="37"/>
      <c r="K85" s="37"/>
      <c r="L85" s="5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112</v>
      </c>
      <c r="D86" s="37"/>
      <c r="E86" s="37"/>
      <c r="F86" s="37"/>
      <c r="G86" s="37"/>
      <c r="H86" s="37"/>
      <c r="I86" s="37"/>
      <c r="J86" s="37"/>
      <c r="K86" s="37"/>
      <c r="L86" s="5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3" t="str">
        <f>E9</f>
        <v>20230104 - Kaštieľ-Podstrešný priestor</v>
      </c>
      <c r="F87" s="319"/>
      <c r="G87" s="319"/>
      <c r="H87" s="319"/>
      <c r="I87" s="37"/>
      <c r="J87" s="37"/>
      <c r="K87" s="37"/>
      <c r="L87" s="5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5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19</v>
      </c>
      <c r="D89" s="37"/>
      <c r="E89" s="37"/>
      <c r="F89" s="28" t="str">
        <f>F12</f>
        <v>Kaštieľ Dolná Krupá</v>
      </c>
      <c r="G89" s="37"/>
      <c r="H89" s="37"/>
      <c r="I89" s="30" t="s">
        <v>21</v>
      </c>
      <c r="J89" s="71" t="str">
        <f>IF(J12="","",J12)</f>
        <v>30. 1. 2023</v>
      </c>
      <c r="K89" s="37"/>
      <c r="L89" s="5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5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15" customHeight="1">
      <c r="A91" s="35"/>
      <c r="B91" s="36"/>
      <c r="C91" s="30" t="s">
        <v>23</v>
      </c>
      <c r="D91" s="37"/>
      <c r="E91" s="37"/>
      <c r="F91" s="28" t="str">
        <f>E15</f>
        <v>SNM, Vajanského nábrežie 2, 810 06 Bratislava</v>
      </c>
      <c r="G91" s="37"/>
      <c r="H91" s="37"/>
      <c r="I91" s="30" t="s">
        <v>29</v>
      </c>
      <c r="J91" s="33" t="str">
        <f>E21</f>
        <v>Ing.Vladimír Kobliška</v>
      </c>
      <c r="K91" s="37"/>
      <c r="L91" s="5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15" customHeight="1">
      <c r="A92" s="35"/>
      <c r="B92" s="36"/>
      <c r="C92" s="30" t="s">
        <v>27</v>
      </c>
      <c r="D92" s="37"/>
      <c r="E92" s="37"/>
      <c r="F92" s="28" t="str">
        <f>IF(E18="","",E18)</f>
        <v>Vyplň údaj</v>
      </c>
      <c r="G92" s="37"/>
      <c r="H92" s="37"/>
      <c r="I92" s="30" t="s">
        <v>32</v>
      </c>
      <c r="J92" s="33" t="str">
        <f>E24</f>
        <v>Ing.Vladimír Kobliška</v>
      </c>
      <c r="K92" s="37"/>
      <c r="L92" s="5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5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2" t="s">
        <v>115</v>
      </c>
      <c r="D94" s="153"/>
      <c r="E94" s="153"/>
      <c r="F94" s="153"/>
      <c r="G94" s="153"/>
      <c r="H94" s="153"/>
      <c r="I94" s="153"/>
      <c r="J94" s="154" t="s">
        <v>116</v>
      </c>
      <c r="K94" s="153"/>
      <c r="L94" s="5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5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8" customHeight="1">
      <c r="A96" s="35"/>
      <c r="B96" s="36"/>
      <c r="C96" s="155" t="s">
        <v>117</v>
      </c>
      <c r="D96" s="37"/>
      <c r="E96" s="37"/>
      <c r="F96" s="37"/>
      <c r="G96" s="37"/>
      <c r="H96" s="37"/>
      <c r="I96" s="37"/>
      <c r="J96" s="89">
        <f>J130</f>
        <v>0</v>
      </c>
      <c r="K96" s="37"/>
      <c r="L96" s="5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118</v>
      </c>
    </row>
    <row r="97" spans="1:31" s="9" customFormat="1" ht="24.9" customHeight="1">
      <c r="B97" s="156"/>
      <c r="C97" s="157"/>
      <c r="D97" s="158" t="s">
        <v>119</v>
      </c>
      <c r="E97" s="159"/>
      <c r="F97" s="159"/>
      <c r="G97" s="159"/>
      <c r="H97" s="159"/>
      <c r="I97" s="159"/>
      <c r="J97" s="160">
        <f>J131</f>
        <v>0</v>
      </c>
      <c r="K97" s="157"/>
      <c r="L97" s="161"/>
    </row>
    <row r="98" spans="1:31" s="10" customFormat="1" ht="19.95" customHeight="1">
      <c r="B98" s="162"/>
      <c r="C98" s="163"/>
      <c r="D98" s="164" t="s">
        <v>654</v>
      </c>
      <c r="E98" s="165"/>
      <c r="F98" s="165"/>
      <c r="G98" s="165"/>
      <c r="H98" s="165"/>
      <c r="I98" s="165"/>
      <c r="J98" s="166">
        <f>J132</f>
        <v>0</v>
      </c>
      <c r="K98" s="163"/>
      <c r="L98" s="167"/>
    </row>
    <row r="99" spans="1:31" s="10" customFormat="1" ht="19.95" customHeight="1">
      <c r="B99" s="162"/>
      <c r="C99" s="163"/>
      <c r="D99" s="164" t="s">
        <v>655</v>
      </c>
      <c r="E99" s="165"/>
      <c r="F99" s="165"/>
      <c r="G99" s="165"/>
      <c r="H99" s="165"/>
      <c r="I99" s="165"/>
      <c r="J99" s="166">
        <f>J140</f>
        <v>0</v>
      </c>
      <c r="K99" s="163"/>
      <c r="L99" s="167"/>
    </row>
    <row r="100" spans="1:31" s="10" customFormat="1" ht="19.95" customHeight="1">
      <c r="B100" s="162"/>
      <c r="C100" s="163"/>
      <c r="D100" s="164" t="s">
        <v>121</v>
      </c>
      <c r="E100" s="165"/>
      <c r="F100" s="165"/>
      <c r="G100" s="165"/>
      <c r="H100" s="165"/>
      <c r="I100" s="165"/>
      <c r="J100" s="166">
        <f>J150</f>
        <v>0</v>
      </c>
      <c r="K100" s="163"/>
      <c r="L100" s="167"/>
    </row>
    <row r="101" spans="1:31" s="10" customFormat="1" ht="19.95" customHeight="1">
      <c r="B101" s="162"/>
      <c r="C101" s="163"/>
      <c r="D101" s="164" t="s">
        <v>122</v>
      </c>
      <c r="E101" s="165"/>
      <c r="F101" s="165"/>
      <c r="G101" s="165"/>
      <c r="H101" s="165"/>
      <c r="I101" s="165"/>
      <c r="J101" s="166">
        <f>J173</f>
        <v>0</v>
      </c>
      <c r="K101" s="163"/>
      <c r="L101" s="167"/>
    </row>
    <row r="102" spans="1:31" s="10" customFormat="1" ht="19.95" customHeight="1">
      <c r="B102" s="162"/>
      <c r="C102" s="163"/>
      <c r="D102" s="164" t="s">
        <v>123</v>
      </c>
      <c r="E102" s="165"/>
      <c r="F102" s="165"/>
      <c r="G102" s="165"/>
      <c r="H102" s="165"/>
      <c r="I102" s="165"/>
      <c r="J102" s="166">
        <f>J218</f>
        <v>0</v>
      </c>
      <c r="K102" s="163"/>
      <c r="L102" s="167"/>
    </row>
    <row r="103" spans="1:31" s="9" customFormat="1" ht="24.9" customHeight="1">
      <c r="B103" s="156"/>
      <c r="C103" s="157"/>
      <c r="D103" s="158" t="s">
        <v>124</v>
      </c>
      <c r="E103" s="159"/>
      <c r="F103" s="159"/>
      <c r="G103" s="159"/>
      <c r="H103" s="159"/>
      <c r="I103" s="159"/>
      <c r="J103" s="160">
        <f>J220</f>
        <v>0</v>
      </c>
      <c r="K103" s="157"/>
      <c r="L103" s="161"/>
    </row>
    <row r="104" spans="1:31" s="10" customFormat="1" ht="19.95" customHeight="1">
      <c r="B104" s="162"/>
      <c r="C104" s="163"/>
      <c r="D104" s="164" t="s">
        <v>656</v>
      </c>
      <c r="E104" s="165"/>
      <c r="F104" s="165"/>
      <c r="G104" s="165"/>
      <c r="H104" s="165"/>
      <c r="I104" s="165"/>
      <c r="J104" s="166">
        <f>J221</f>
        <v>0</v>
      </c>
      <c r="K104" s="163"/>
      <c r="L104" s="167"/>
    </row>
    <row r="105" spans="1:31" s="10" customFormat="1" ht="19.95" customHeight="1">
      <c r="B105" s="162"/>
      <c r="C105" s="163"/>
      <c r="D105" s="164" t="s">
        <v>314</v>
      </c>
      <c r="E105" s="165"/>
      <c r="F105" s="165"/>
      <c r="G105" s="165"/>
      <c r="H105" s="165"/>
      <c r="I105" s="165"/>
      <c r="J105" s="166">
        <f>J224</f>
        <v>0</v>
      </c>
      <c r="K105" s="163"/>
      <c r="L105" s="167"/>
    </row>
    <row r="106" spans="1:31" s="10" customFormat="1" ht="19.95" customHeight="1">
      <c r="B106" s="162"/>
      <c r="C106" s="163"/>
      <c r="D106" s="164" t="s">
        <v>125</v>
      </c>
      <c r="E106" s="165"/>
      <c r="F106" s="165"/>
      <c r="G106" s="165"/>
      <c r="H106" s="165"/>
      <c r="I106" s="165"/>
      <c r="J106" s="166">
        <f>J246</f>
        <v>0</v>
      </c>
      <c r="K106" s="163"/>
      <c r="L106" s="167"/>
    </row>
    <row r="107" spans="1:31" s="10" customFormat="1" ht="19.95" customHeight="1">
      <c r="B107" s="162"/>
      <c r="C107" s="163"/>
      <c r="D107" s="164" t="s">
        <v>126</v>
      </c>
      <c r="E107" s="165"/>
      <c r="F107" s="165"/>
      <c r="G107" s="165"/>
      <c r="H107" s="165"/>
      <c r="I107" s="165"/>
      <c r="J107" s="166">
        <f>J283</f>
        <v>0</v>
      </c>
      <c r="K107" s="163"/>
      <c r="L107" s="167"/>
    </row>
    <row r="108" spans="1:31" s="9" customFormat="1" ht="24.9" customHeight="1">
      <c r="B108" s="156"/>
      <c r="C108" s="157"/>
      <c r="D108" s="158" t="s">
        <v>657</v>
      </c>
      <c r="E108" s="159"/>
      <c r="F108" s="159"/>
      <c r="G108" s="159"/>
      <c r="H108" s="159"/>
      <c r="I108" s="159"/>
      <c r="J108" s="160">
        <f>J298</f>
        <v>0</v>
      </c>
      <c r="K108" s="157"/>
      <c r="L108" s="161"/>
    </row>
    <row r="109" spans="1:31" s="10" customFormat="1" ht="19.95" customHeight="1">
      <c r="B109" s="162"/>
      <c r="C109" s="163"/>
      <c r="D109" s="164" t="s">
        <v>658</v>
      </c>
      <c r="E109" s="165"/>
      <c r="F109" s="165"/>
      <c r="G109" s="165"/>
      <c r="H109" s="165"/>
      <c r="I109" s="165"/>
      <c r="J109" s="166">
        <f>J299</f>
        <v>0</v>
      </c>
      <c r="K109" s="163"/>
      <c r="L109" s="167"/>
    </row>
    <row r="110" spans="1:31" s="10" customFormat="1" ht="19.95" customHeight="1">
      <c r="B110" s="162"/>
      <c r="C110" s="163"/>
      <c r="D110" s="164" t="s">
        <v>659</v>
      </c>
      <c r="E110" s="165"/>
      <c r="F110" s="165"/>
      <c r="G110" s="165"/>
      <c r="H110" s="165"/>
      <c r="I110" s="165"/>
      <c r="J110" s="166">
        <f>J308</f>
        <v>0</v>
      </c>
      <c r="K110" s="163"/>
      <c r="L110" s="167"/>
    </row>
    <row r="111" spans="1:31" s="2" customFormat="1" ht="21.75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5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6.9" customHeight="1">
      <c r="A112" s="35"/>
      <c r="B112" s="59"/>
      <c r="C112" s="60"/>
      <c r="D112" s="60"/>
      <c r="E112" s="60"/>
      <c r="F112" s="60"/>
      <c r="G112" s="60"/>
      <c r="H112" s="60"/>
      <c r="I112" s="60"/>
      <c r="J112" s="60"/>
      <c r="K112" s="60"/>
      <c r="L112" s="5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6" spans="1:31" s="2" customFormat="1" ht="6.9" customHeight="1">
      <c r="A116" s="35"/>
      <c r="B116" s="61"/>
      <c r="C116" s="62"/>
      <c r="D116" s="62"/>
      <c r="E116" s="62"/>
      <c r="F116" s="62"/>
      <c r="G116" s="62"/>
      <c r="H116" s="62"/>
      <c r="I116" s="62"/>
      <c r="J116" s="62"/>
      <c r="K116" s="62"/>
      <c r="L116" s="5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31" s="2" customFormat="1" ht="24.9" customHeight="1">
      <c r="A117" s="35"/>
      <c r="B117" s="36"/>
      <c r="C117" s="24" t="s">
        <v>127</v>
      </c>
      <c r="D117" s="37"/>
      <c r="E117" s="37"/>
      <c r="F117" s="37"/>
      <c r="G117" s="37"/>
      <c r="H117" s="37"/>
      <c r="I117" s="37"/>
      <c r="J117" s="37"/>
      <c r="K117" s="37"/>
      <c r="L117" s="5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s="2" customFormat="1" ht="6.9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5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31" s="2" customFormat="1" ht="12" customHeight="1">
      <c r="A119" s="35"/>
      <c r="B119" s="36"/>
      <c r="C119" s="30" t="s">
        <v>15</v>
      </c>
      <c r="D119" s="37"/>
      <c r="E119" s="37"/>
      <c r="F119" s="37"/>
      <c r="G119" s="37"/>
      <c r="H119" s="37"/>
      <c r="I119" s="37"/>
      <c r="J119" s="37"/>
      <c r="K119" s="37"/>
      <c r="L119" s="5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31" s="2" customFormat="1" ht="16.5" customHeight="1">
      <c r="A120" s="35"/>
      <c r="B120" s="36"/>
      <c r="C120" s="37"/>
      <c r="D120" s="37"/>
      <c r="E120" s="320" t="str">
        <f>E7</f>
        <v>Obnova areálu a kaštieľa Dolná Krupá</v>
      </c>
      <c r="F120" s="321"/>
      <c r="G120" s="321"/>
      <c r="H120" s="321"/>
      <c r="I120" s="37"/>
      <c r="J120" s="37"/>
      <c r="K120" s="37"/>
      <c r="L120" s="5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31" s="2" customFormat="1" ht="12" customHeight="1">
      <c r="A121" s="35"/>
      <c r="B121" s="36"/>
      <c r="C121" s="30" t="s">
        <v>112</v>
      </c>
      <c r="D121" s="37"/>
      <c r="E121" s="37"/>
      <c r="F121" s="37"/>
      <c r="G121" s="37"/>
      <c r="H121" s="37"/>
      <c r="I121" s="37"/>
      <c r="J121" s="37"/>
      <c r="K121" s="37"/>
      <c r="L121" s="56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31" s="2" customFormat="1" ht="16.5" customHeight="1">
      <c r="A122" s="35"/>
      <c r="B122" s="36"/>
      <c r="C122" s="37"/>
      <c r="D122" s="37"/>
      <c r="E122" s="303" t="str">
        <f>E9</f>
        <v>20230104 - Kaštieľ-Podstrešný priestor</v>
      </c>
      <c r="F122" s="319"/>
      <c r="G122" s="319"/>
      <c r="H122" s="319"/>
      <c r="I122" s="37"/>
      <c r="J122" s="37"/>
      <c r="K122" s="37"/>
      <c r="L122" s="56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s="2" customFormat="1" ht="6.9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56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31" s="2" customFormat="1" ht="12" customHeight="1">
      <c r="A124" s="35"/>
      <c r="B124" s="36"/>
      <c r="C124" s="30" t="s">
        <v>19</v>
      </c>
      <c r="D124" s="37"/>
      <c r="E124" s="37"/>
      <c r="F124" s="28" t="str">
        <f>F12</f>
        <v>Kaštieľ Dolná Krupá</v>
      </c>
      <c r="G124" s="37"/>
      <c r="H124" s="37"/>
      <c r="I124" s="30" t="s">
        <v>21</v>
      </c>
      <c r="J124" s="71" t="str">
        <f>IF(J12="","",J12)</f>
        <v>30. 1. 2023</v>
      </c>
      <c r="K124" s="37"/>
      <c r="L124" s="56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31" s="2" customFormat="1" ht="6.9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56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31" s="2" customFormat="1" ht="15.15" customHeight="1">
      <c r="A126" s="35"/>
      <c r="B126" s="36"/>
      <c r="C126" s="30" t="s">
        <v>23</v>
      </c>
      <c r="D126" s="37"/>
      <c r="E126" s="37"/>
      <c r="F126" s="28" t="str">
        <f>E15</f>
        <v>SNM, Vajanského nábrežie 2, 810 06 Bratislava</v>
      </c>
      <c r="G126" s="37"/>
      <c r="H126" s="37"/>
      <c r="I126" s="30" t="s">
        <v>29</v>
      </c>
      <c r="J126" s="33" t="str">
        <f>E21</f>
        <v>Ing.Vladimír Kobliška</v>
      </c>
      <c r="K126" s="37"/>
      <c r="L126" s="56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pans="1:31" s="2" customFormat="1" ht="15.15" customHeight="1">
      <c r="A127" s="35"/>
      <c r="B127" s="36"/>
      <c r="C127" s="30" t="s">
        <v>27</v>
      </c>
      <c r="D127" s="37"/>
      <c r="E127" s="37"/>
      <c r="F127" s="28" t="str">
        <f>IF(E18="","",E18)</f>
        <v>Vyplň údaj</v>
      </c>
      <c r="G127" s="37"/>
      <c r="H127" s="37"/>
      <c r="I127" s="30" t="s">
        <v>32</v>
      </c>
      <c r="J127" s="33" t="str">
        <f>E24</f>
        <v>Ing.Vladimír Kobliška</v>
      </c>
      <c r="K127" s="37"/>
      <c r="L127" s="56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pans="1:31" s="2" customFormat="1" ht="10.35" customHeight="1">
      <c r="A128" s="35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56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pans="1:65" s="11" customFormat="1" ht="29.25" customHeight="1">
      <c r="A129" s="168"/>
      <c r="B129" s="169"/>
      <c r="C129" s="170" t="s">
        <v>128</v>
      </c>
      <c r="D129" s="171" t="s">
        <v>59</v>
      </c>
      <c r="E129" s="171" t="s">
        <v>55</v>
      </c>
      <c r="F129" s="171" t="s">
        <v>56</v>
      </c>
      <c r="G129" s="171" t="s">
        <v>129</v>
      </c>
      <c r="H129" s="171" t="s">
        <v>130</v>
      </c>
      <c r="I129" s="171" t="s">
        <v>131</v>
      </c>
      <c r="J129" s="172" t="s">
        <v>116</v>
      </c>
      <c r="K129" s="173" t="s">
        <v>132</v>
      </c>
      <c r="L129" s="174"/>
      <c r="M129" s="80" t="s">
        <v>1</v>
      </c>
      <c r="N129" s="81" t="s">
        <v>38</v>
      </c>
      <c r="O129" s="81" t="s">
        <v>133</v>
      </c>
      <c r="P129" s="81" t="s">
        <v>134</v>
      </c>
      <c r="Q129" s="81" t="s">
        <v>135</v>
      </c>
      <c r="R129" s="81" t="s">
        <v>136</v>
      </c>
      <c r="S129" s="81" t="s">
        <v>137</v>
      </c>
      <c r="T129" s="82" t="s">
        <v>138</v>
      </c>
      <c r="U129" s="168"/>
      <c r="V129" s="168"/>
      <c r="W129" s="168"/>
      <c r="X129" s="168"/>
      <c r="Y129" s="168"/>
      <c r="Z129" s="168"/>
      <c r="AA129" s="168"/>
      <c r="AB129" s="168"/>
      <c r="AC129" s="168"/>
      <c r="AD129" s="168"/>
      <c r="AE129" s="168"/>
    </row>
    <row r="130" spans="1:65" s="2" customFormat="1" ht="22.8" customHeight="1">
      <c r="A130" s="35"/>
      <c r="B130" s="36"/>
      <c r="C130" s="87" t="s">
        <v>117</v>
      </c>
      <c r="D130" s="37"/>
      <c r="E130" s="37"/>
      <c r="F130" s="37"/>
      <c r="G130" s="37"/>
      <c r="H130" s="37"/>
      <c r="I130" s="37"/>
      <c r="J130" s="175">
        <f>BK130</f>
        <v>0</v>
      </c>
      <c r="K130" s="37"/>
      <c r="L130" s="40"/>
      <c r="M130" s="83"/>
      <c r="N130" s="176"/>
      <c r="O130" s="84"/>
      <c r="P130" s="177">
        <f>P131+P220+P298</f>
        <v>0</v>
      </c>
      <c r="Q130" s="84"/>
      <c r="R130" s="177">
        <f>R131+R220+R298</f>
        <v>36.570668650000002</v>
      </c>
      <c r="S130" s="84"/>
      <c r="T130" s="178">
        <f>T131+T220+T298</f>
        <v>20.93961912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73</v>
      </c>
      <c r="AU130" s="18" t="s">
        <v>118</v>
      </c>
      <c r="BK130" s="179">
        <f>BK131+BK220+BK298</f>
        <v>0</v>
      </c>
    </row>
    <row r="131" spans="1:65" s="12" customFormat="1" ht="25.95" customHeight="1">
      <c r="B131" s="180"/>
      <c r="C131" s="181"/>
      <c r="D131" s="182" t="s">
        <v>73</v>
      </c>
      <c r="E131" s="183" t="s">
        <v>139</v>
      </c>
      <c r="F131" s="183" t="s">
        <v>140</v>
      </c>
      <c r="G131" s="181"/>
      <c r="H131" s="181"/>
      <c r="I131" s="184"/>
      <c r="J131" s="185">
        <f>BK131</f>
        <v>0</v>
      </c>
      <c r="K131" s="181"/>
      <c r="L131" s="186"/>
      <c r="M131" s="187"/>
      <c r="N131" s="188"/>
      <c r="O131" s="188"/>
      <c r="P131" s="189">
        <f>P132+P140+P150+P173+P218</f>
        <v>0</v>
      </c>
      <c r="Q131" s="188"/>
      <c r="R131" s="189">
        <f>R132+R140+R150+R173+R218</f>
        <v>34.936637850000004</v>
      </c>
      <c r="S131" s="188"/>
      <c r="T131" s="190">
        <f>T132+T140+T150+T173+T218</f>
        <v>19.489000000000001</v>
      </c>
      <c r="AR131" s="191" t="s">
        <v>82</v>
      </c>
      <c r="AT131" s="192" t="s">
        <v>73</v>
      </c>
      <c r="AU131" s="192" t="s">
        <v>74</v>
      </c>
      <c r="AY131" s="191" t="s">
        <v>141</v>
      </c>
      <c r="BK131" s="193">
        <f>BK132+BK140+BK150+BK173+BK218</f>
        <v>0</v>
      </c>
    </row>
    <row r="132" spans="1:65" s="12" customFormat="1" ht="22.8" customHeight="1">
      <c r="B132" s="180"/>
      <c r="C132" s="181"/>
      <c r="D132" s="182" t="s">
        <v>73</v>
      </c>
      <c r="E132" s="194" t="s">
        <v>178</v>
      </c>
      <c r="F132" s="194" t="s">
        <v>660</v>
      </c>
      <c r="G132" s="181"/>
      <c r="H132" s="181"/>
      <c r="I132" s="184"/>
      <c r="J132" s="195">
        <f>BK132</f>
        <v>0</v>
      </c>
      <c r="K132" s="181"/>
      <c r="L132" s="186"/>
      <c r="M132" s="187"/>
      <c r="N132" s="188"/>
      <c r="O132" s="188"/>
      <c r="P132" s="189">
        <f>SUM(P133:P139)</f>
        <v>0</v>
      </c>
      <c r="Q132" s="188"/>
      <c r="R132" s="189">
        <f>SUM(R133:R139)</f>
        <v>15.45011609</v>
      </c>
      <c r="S132" s="188"/>
      <c r="T132" s="190">
        <f>SUM(T133:T139)</f>
        <v>0</v>
      </c>
      <c r="AR132" s="191" t="s">
        <v>82</v>
      </c>
      <c r="AT132" s="192" t="s">
        <v>73</v>
      </c>
      <c r="AU132" s="192" t="s">
        <v>82</v>
      </c>
      <c r="AY132" s="191" t="s">
        <v>141</v>
      </c>
      <c r="BK132" s="193">
        <f>SUM(BK133:BK139)</f>
        <v>0</v>
      </c>
    </row>
    <row r="133" spans="1:65" s="2" customFormat="1" ht="44.25" customHeight="1">
      <c r="A133" s="35"/>
      <c r="B133" s="36"/>
      <c r="C133" s="196" t="s">
        <v>82</v>
      </c>
      <c r="D133" s="196" t="s">
        <v>144</v>
      </c>
      <c r="E133" s="197" t="s">
        <v>661</v>
      </c>
      <c r="F133" s="198" t="s">
        <v>662</v>
      </c>
      <c r="G133" s="199" t="s">
        <v>255</v>
      </c>
      <c r="H133" s="200">
        <v>2.2090000000000001</v>
      </c>
      <c r="I133" s="201"/>
      <c r="J133" s="202">
        <f>ROUND(I133*H133,2)</f>
        <v>0</v>
      </c>
      <c r="K133" s="203"/>
      <c r="L133" s="40"/>
      <c r="M133" s="204" t="s">
        <v>1</v>
      </c>
      <c r="N133" s="205" t="s">
        <v>40</v>
      </c>
      <c r="O133" s="76"/>
      <c r="P133" s="206">
        <f>O133*H133</f>
        <v>0</v>
      </c>
      <c r="Q133" s="206">
        <v>1.4860100000000001</v>
      </c>
      <c r="R133" s="206">
        <f>Q133*H133</f>
        <v>3.2825960900000002</v>
      </c>
      <c r="S133" s="206">
        <v>0</v>
      </c>
      <c r="T133" s="20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8" t="s">
        <v>148</v>
      </c>
      <c r="AT133" s="208" t="s">
        <v>144</v>
      </c>
      <c r="AU133" s="208" t="s">
        <v>142</v>
      </c>
      <c r="AY133" s="18" t="s">
        <v>141</v>
      </c>
      <c r="BE133" s="209">
        <f>IF(N133="základná",J133,0)</f>
        <v>0</v>
      </c>
      <c r="BF133" s="209">
        <f>IF(N133="znížená",J133,0)</f>
        <v>0</v>
      </c>
      <c r="BG133" s="209">
        <f>IF(N133="zákl. prenesená",J133,0)</f>
        <v>0</v>
      </c>
      <c r="BH133" s="209">
        <f>IF(N133="zníž. prenesená",J133,0)</f>
        <v>0</v>
      </c>
      <c r="BI133" s="209">
        <f>IF(N133="nulová",J133,0)</f>
        <v>0</v>
      </c>
      <c r="BJ133" s="18" t="s">
        <v>142</v>
      </c>
      <c r="BK133" s="209">
        <f>ROUND(I133*H133,2)</f>
        <v>0</v>
      </c>
      <c r="BL133" s="18" t="s">
        <v>148</v>
      </c>
      <c r="BM133" s="208" t="s">
        <v>663</v>
      </c>
    </row>
    <row r="134" spans="1:65" s="13" customFormat="1">
      <c r="B134" s="210"/>
      <c r="C134" s="211"/>
      <c r="D134" s="212" t="s">
        <v>156</v>
      </c>
      <c r="E134" s="213" t="s">
        <v>1</v>
      </c>
      <c r="F134" s="214" t="s">
        <v>664</v>
      </c>
      <c r="G134" s="211"/>
      <c r="H134" s="213" t="s">
        <v>1</v>
      </c>
      <c r="I134" s="215"/>
      <c r="J134" s="211"/>
      <c r="K134" s="211"/>
      <c r="L134" s="216"/>
      <c r="M134" s="217"/>
      <c r="N134" s="218"/>
      <c r="O134" s="218"/>
      <c r="P134" s="218"/>
      <c r="Q134" s="218"/>
      <c r="R134" s="218"/>
      <c r="S134" s="218"/>
      <c r="T134" s="219"/>
      <c r="AT134" s="220" t="s">
        <v>156</v>
      </c>
      <c r="AU134" s="220" t="s">
        <v>142</v>
      </c>
      <c r="AV134" s="13" t="s">
        <v>82</v>
      </c>
      <c r="AW134" s="13" t="s">
        <v>31</v>
      </c>
      <c r="AX134" s="13" t="s">
        <v>74</v>
      </c>
      <c r="AY134" s="220" t="s">
        <v>141</v>
      </c>
    </row>
    <row r="135" spans="1:65" s="14" customFormat="1">
      <c r="B135" s="221"/>
      <c r="C135" s="222"/>
      <c r="D135" s="212" t="s">
        <v>156</v>
      </c>
      <c r="E135" s="223" t="s">
        <v>1</v>
      </c>
      <c r="F135" s="224" t="s">
        <v>665</v>
      </c>
      <c r="G135" s="222"/>
      <c r="H135" s="225">
        <v>2.2090000000000001</v>
      </c>
      <c r="I135" s="226"/>
      <c r="J135" s="222"/>
      <c r="K135" s="222"/>
      <c r="L135" s="227"/>
      <c r="M135" s="228"/>
      <c r="N135" s="229"/>
      <c r="O135" s="229"/>
      <c r="P135" s="229"/>
      <c r="Q135" s="229"/>
      <c r="R135" s="229"/>
      <c r="S135" s="229"/>
      <c r="T135" s="230"/>
      <c r="AT135" s="231" t="s">
        <v>156</v>
      </c>
      <c r="AU135" s="231" t="s">
        <v>142</v>
      </c>
      <c r="AV135" s="14" t="s">
        <v>142</v>
      </c>
      <c r="AW135" s="14" t="s">
        <v>31</v>
      </c>
      <c r="AX135" s="14" t="s">
        <v>82</v>
      </c>
      <c r="AY135" s="231" t="s">
        <v>141</v>
      </c>
    </row>
    <row r="136" spans="1:65" s="2" customFormat="1" ht="16.5" customHeight="1">
      <c r="A136" s="35"/>
      <c r="B136" s="36"/>
      <c r="C136" s="196" t="s">
        <v>142</v>
      </c>
      <c r="D136" s="196" t="s">
        <v>144</v>
      </c>
      <c r="E136" s="197" t="s">
        <v>666</v>
      </c>
      <c r="F136" s="198" t="s">
        <v>667</v>
      </c>
      <c r="G136" s="199" t="s">
        <v>406</v>
      </c>
      <c r="H136" s="200">
        <v>12</v>
      </c>
      <c r="I136" s="201"/>
      <c r="J136" s="202">
        <f>ROUND(I136*H136,2)</f>
        <v>0</v>
      </c>
      <c r="K136" s="203"/>
      <c r="L136" s="40"/>
      <c r="M136" s="204" t="s">
        <v>1</v>
      </c>
      <c r="N136" s="205" t="s">
        <v>40</v>
      </c>
      <c r="O136" s="76"/>
      <c r="P136" s="206">
        <f>O136*H136</f>
        <v>0</v>
      </c>
      <c r="Q136" s="206">
        <v>1.396E-2</v>
      </c>
      <c r="R136" s="206">
        <f>Q136*H136</f>
        <v>0.16752</v>
      </c>
      <c r="S136" s="206">
        <v>0</v>
      </c>
      <c r="T136" s="20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8" t="s">
        <v>148</v>
      </c>
      <c r="AT136" s="208" t="s">
        <v>144</v>
      </c>
      <c r="AU136" s="208" t="s">
        <v>142</v>
      </c>
      <c r="AY136" s="18" t="s">
        <v>141</v>
      </c>
      <c r="BE136" s="209">
        <f>IF(N136="základná",J136,0)</f>
        <v>0</v>
      </c>
      <c r="BF136" s="209">
        <f>IF(N136="znížená",J136,0)</f>
        <v>0</v>
      </c>
      <c r="BG136" s="209">
        <f>IF(N136="zákl. prenesená",J136,0)</f>
        <v>0</v>
      </c>
      <c r="BH136" s="209">
        <f>IF(N136="zníž. prenesená",J136,0)</f>
        <v>0</v>
      </c>
      <c r="BI136" s="209">
        <f>IF(N136="nulová",J136,0)</f>
        <v>0</v>
      </c>
      <c r="BJ136" s="18" t="s">
        <v>142</v>
      </c>
      <c r="BK136" s="209">
        <f>ROUND(I136*H136,2)</f>
        <v>0</v>
      </c>
      <c r="BL136" s="18" t="s">
        <v>148</v>
      </c>
      <c r="BM136" s="208" t="s">
        <v>668</v>
      </c>
    </row>
    <row r="137" spans="1:65" s="14" customFormat="1">
      <c r="B137" s="221"/>
      <c r="C137" s="222"/>
      <c r="D137" s="212" t="s">
        <v>156</v>
      </c>
      <c r="E137" s="223" t="s">
        <v>1</v>
      </c>
      <c r="F137" s="224" t="s">
        <v>669</v>
      </c>
      <c r="G137" s="222"/>
      <c r="H137" s="225">
        <v>12</v>
      </c>
      <c r="I137" s="226"/>
      <c r="J137" s="222"/>
      <c r="K137" s="222"/>
      <c r="L137" s="227"/>
      <c r="M137" s="228"/>
      <c r="N137" s="229"/>
      <c r="O137" s="229"/>
      <c r="P137" s="229"/>
      <c r="Q137" s="229"/>
      <c r="R137" s="229"/>
      <c r="S137" s="229"/>
      <c r="T137" s="230"/>
      <c r="AT137" s="231" t="s">
        <v>156</v>
      </c>
      <c r="AU137" s="231" t="s">
        <v>142</v>
      </c>
      <c r="AV137" s="14" t="s">
        <v>142</v>
      </c>
      <c r="AW137" s="14" t="s">
        <v>31</v>
      </c>
      <c r="AX137" s="14" t="s">
        <v>82</v>
      </c>
      <c r="AY137" s="231" t="s">
        <v>141</v>
      </c>
    </row>
    <row r="138" spans="1:65" s="2" customFormat="1" ht="16.5" customHeight="1">
      <c r="A138" s="35"/>
      <c r="B138" s="36"/>
      <c r="C138" s="248" t="s">
        <v>178</v>
      </c>
      <c r="D138" s="248" t="s">
        <v>290</v>
      </c>
      <c r="E138" s="249" t="s">
        <v>670</v>
      </c>
      <c r="F138" s="250" t="s">
        <v>671</v>
      </c>
      <c r="G138" s="251" t="s">
        <v>406</v>
      </c>
      <c r="H138" s="252">
        <v>12</v>
      </c>
      <c r="I138" s="253"/>
      <c r="J138" s="254">
        <f>ROUND(I138*H138,2)</f>
        <v>0</v>
      </c>
      <c r="K138" s="255"/>
      <c r="L138" s="256"/>
      <c r="M138" s="257" t="s">
        <v>1</v>
      </c>
      <c r="N138" s="258" t="s">
        <v>40</v>
      </c>
      <c r="O138" s="76"/>
      <c r="P138" s="206">
        <f>O138*H138</f>
        <v>0</v>
      </c>
      <c r="Q138" s="206">
        <v>1</v>
      </c>
      <c r="R138" s="206">
        <f>Q138*H138</f>
        <v>12</v>
      </c>
      <c r="S138" s="206">
        <v>0</v>
      </c>
      <c r="T138" s="20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8" t="s">
        <v>207</v>
      </c>
      <c r="AT138" s="208" t="s">
        <v>290</v>
      </c>
      <c r="AU138" s="208" t="s">
        <v>142</v>
      </c>
      <c r="AY138" s="18" t="s">
        <v>141</v>
      </c>
      <c r="BE138" s="209">
        <f>IF(N138="základná",J138,0)</f>
        <v>0</v>
      </c>
      <c r="BF138" s="209">
        <f>IF(N138="znížená",J138,0)</f>
        <v>0</v>
      </c>
      <c r="BG138" s="209">
        <f>IF(N138="zákl. prenesená",J138,0)</f>
        <v>0</v>
      </c>
      <c r="BH138" s="209">
        <f>IF(N138="zníž. prenesená",J138,0)</f>
        <v>0</v>
      </c>
      <c r="BI138" s="209">
        <f>IF(N138="nulová",J138,0)</f>
        <v>0</v>
      </c>
      <c r="BJ138" s="18" t="s">
        <v>142</v>
      </c>
      <c r="BK138" s="209">
        <f>ROUND(I138*H138,2)</f>
        <v>0</v>
      </c>
      <c r="BL138" s="18" t="s">
        <v>148</v>
      </c>
      <c r="BM138" s="208" t="s">
        <v>672</v>
      </c>
    </row>
    <row r="139" spans="1:65" s="14" customFormat="1">
      <c r="B139" s="221"/>
      <c r="C139" s="222"/>
      <c r="D139" s="212" t="s">
        <v>156</v>
      </c>
      <c r="E139" s="223" t="s">
        <v>1</v>
      </c>
      <c r="F139" s="224" t="s">
        <v>673</v>
      </c>
      <c r="G139" s="222"/>
      <c r="H139" s="225">
        <v>12</v>
      </c>
      <c r="I139" s="226"/>
      <c r="J139" s="222"/>
      <c r="K139" s="222"/>
      <c r="L139" s="227"/>
      <c r="M139" s="228"/>
      <c r="N139" s="229"/>
      <c r="O139" s="229"/>
      <c r="P139" s="229"/>
      <c r="Q139" s="229"/>
      <c r="R139" s="229"/>
      <c r="S139" s="229"/>
      <c r="T139" s="230"/>
      <c r="AT139" s="231" t="s">
        <v>156</v>
      </c>
      <c r="AU139" s="231" t="s">
        <v>142</v>
      </c>
      <c r="AV139" s="14" t="s">
        <v>142</v>
      </c>
      <c r="AW139" s="14" t="s">
        <v>31</v>
      </c>
      <c r="AX139" s="14" t="s">
        <v>82</v>
      </c>
      <c r="AY139" s="231" t="s">
        <v>141</v>
      </c>
    </row>
    <row r="140" spans="1:65" s="12" customFormat="1" ht="22.8" customHeight="1">
      <c r="B140" s="180"/>
      <c r="C140" s="181"/>
      <c r="D140" s="182" t="s">
        <v>73</v>
      </c>
      <c r="E140" s="194" t="s">
        <v>148</v>
      </c>
      <c r="F140" s="194" t="s">
        <v>674</v>
      </c>
      <c r="G140" s="181"/>
      <c r="H140" s="181"/>
      <c r="I140" s="184"/>
      <c r="J140" s="195">
        <f>BK140</f>
        <v>0</v>
      </c>
      <c r="K140" s="181"/>
      <c r="L140" s="186"/>
      <c r="M140" s="187"/>
      <c r="N140" s="188"/>
      <c r="O140" s="188"/>
      <c r="P140" s="189">
        <f>SUM(P141:P149)</f>
        <v>0</v>
      </c>
      <c r="Q140" s="188"/>
      <c r="R140" s="189">
        <f>SUM(R141:R149)</f>
        <v>0.66946921000000004</v>
      </c>
      <c r="S140" s="188"/>
      <c r="T140" s="190">
        <f>SUM(T141:T149)</f>
        <v>0</v>
      </c>
      <c r="AR140" s="191" t="s">
        <v>82</v>
      </c>
      <c r="AT140" s="192" t="s">
        <v>73</v>
      </c>
      <c r="AU140" s="192" t="s">
        <v>82</v>
      </c>
      <c r="AY140" s="191" t="s">
        <v>141</v>
      </c>
      <c r="BK140" s="193">
        <f>SUM(BK141:BK149)</f>
        <v>0</v>
      </c>
    </row>
    <row r="141" spans="1:65" s="2" customFormat="1" ht="24.15" customHeight="1">
      <c r="A141" s="35"/>
      <c r="B141" s="36"/>
      <c r="C141" s="196" t="s">
        <v>148</v>
      </c>
      <c r="D141" s="196" t="s">
        <v>144</v>
      </c>
      <c r="E141" s="197" t="s">
        <v>675</v>
      </c>
      <c r="F141" s="198" t="s">
        <v>676</v>
      </c>
      <c r="G141" s="199" t="s">
        <v>255</v>
      </c>
      <c r="H141" s="200">
        <v>0.26900000000000002</v>
      </c>
      <c r="I141" s="201"/>
      <c r="J141" s="202">
        <f>ROUND(I141*H141,2)</f>
        <v>0</v>
      </c>
      <c r="K141" s="203"/>
      <c r="L141" s="40"/>
      <c r="M141" s="204" t="s">
        <v>1</v>
      </c>
      <c r="N141" s="205" t="s">
        <v>40</v>
      </c>
      <c r="O141" s="76"/>
      <c r="P141" s="206">
        <f>O141*H141</f>
        <v>0</v>
      </c>
      <c r="Q141" s="206">
        <v>2.2970899999999999</v>
      </c>
      <c r="R141" s="206">
        <f>Q141*H141</f>
        <v>0.61791720999999999</v>
      </c>
      <c r="S141" s="206">
        <v>0</v>
      </c>
      <c r="T141" s="20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8" t="s">
        <v>148</v>
      </c>
      <c r="AT141" s="208" t="s">
        <v>144</v>
      </c>
      <c r="AU141" s="208" t="s">
        <v>142</v>
      </c>
      <c r="AY141" s="18" t="s">
        <v>141</v>
      </c>
      <c r="BE141" s="209">
        <f>IF(N141="základná",J141,0)</f>
        <v>0</v>
      </c>
      <c r="BF141" s="209">
        <f>IF(N141="znížená",J141,0)</f>
        <v>0</v>
      </c>
      <c r="BG141" s="209">
        <f>IF(N141="zákl. prenesená",J141,0)</f>
        <v>0</v>
      </c>
      <c r="BH141" s="209">
        <f>IF(N141="zníž. prenesená",J141,0)</f>
        <v>0</v>
      </c>
      <c r="BI141" s="209">
        <f>IF(N141="nulová",J141,0)</f>
        <v>0</v>
      </c>
      <c r="BJ141" s="18" t="s">
        <v>142</v>
      </c>
      <c r="BK141" s="209">
        <f>ROUND(I141*H141,2)</f>
        <v>0</v>
      </c>
      <c r="BL141" s="18" t="s">
        <v>148</v>
      </c>
      <c r="BM141" s="208" t="s">
        <v>677</v>
      </c>
    </row>
    <row r="142" spans="1:65" s="13" customFormat="1">
      <c r="B142" s="210"/>
      <c r="C142" s="211"/>
      <c r="D142" s="212" t="s">
        <v>156</v>
      </c>
      <c r="E142" s="213" t="s">
        <v>1</v>
      </c>
      <c r="F142" s="214" t="s">
        <v>678</v>
      </c>
      <c r="G142" s="211"/>
      <c r="H142" s="213" t="s">
        <v>1</v>
      </c>
      <c r="I142" s="215"/>
      <c r="J142" s="211"/>
      <c r="K142" s="211"/>
      <c r="L142" s="216"/>
      <c r="M142" s="217"/>
      <c r="N142" s="218"/>
      <c r="O142" s="218"/>
      <c r="P142" s="218"/>
      <c r="Q142" s="218"/>
      <c r="R142" s="218"/>
      <c r="S142" s="218"/>
      <c r="T142" s="219"/>
      <c r="AT142" s="220" t="s">
        <v>156</v>
      </c>
      <c r="AU142" s="220" t="s">
        <v>142</v>
      </c>
      <c r="AV142" s="13" t="s">
        <v>82</v>
      </c>
      <c r="AW142" s="13" t="s">
        <v>31</v>
      </c>
      <c r="AX142" s="13" t="s">
        <v>74</v>
      </c>
      <c r="AY142" s="220" t="s">
        <v>141</v>
      </c>
    </row>
    <row r="143" spans="1:65" s="14" customFormat="1">
      <c r="B143" s="221"/>
      <c r="C143" s="222"/>
      <c r="D143" s="212" t="s">
        <v>156</v>
      </c>
      <c r="E143" s="223" t="s">
        <v>1</v>
      </c>
      <c r="F143" s="224" t="s">
        <v>679</v>
      </c>
      <c r="G143" s="222"/>
      <c r="H143" s="225">
        <v>0.26900000000000002</v>
      </c>
      <c r="I143" s="226"/>
      <c r="J143" s="222"/>
      <c r="K143" s="222"/>
      <c r="L143" s="227"/>
      <c r="M143" s="228"/>
      <c r="N143" s="229"/>
      <c r="O143" s="229"/>
      <c r="P143" s="229"/>
      <c r="Q143" s="229"/>
      <c r="R143" s="229"/>
      <c r="S143" s="229"/>
      <c r="T143" s="230"/>
      <c r="AT143" s="231" t="s">
        <v>156</v>
      </c>
      <c r="AU143" s="231" t="s">
        <v>142</v>
      </c>
      <c r="AV143" s="14" t="s">
        <v>142</v>
      </c>
      <c r="AW143" s="14" t="s">
        <v>31</v>
      </c>
      <c r="AX143" s="14" t="s">
        <v>82</v>
      </c>
      <c r="AY143" s="231" t="s">
        <v>141</v>
      </c>
    </row>
    <row r="144" spans="1:65" s="2" customFormat="1" ht="37.799999999999997" customHeight="1">
      <c r="A144" s="35"/>
      <c r="B144" s="36"/>
      <c r="C144" s="196" t="s">
        <v>186</v>
      </c>
      <c r="D144" s="196" t="s">
        <v>144</v>
      </c>
      <c r="E144" s="197" t="s">
        <v>680</v>
      </c>
      <c r="F144" s="198" t="s">
        <v>681</v>
      </c>
      <c r="G144" s="199" t="s">
        <v>154</v>
      </c>
      <c r="H144" s="200">
        <v>16.11</v>
      </c>
      <c r="I144" s="201"/>
      <c r="J144" s="202">
        <f>ROUND(I144*H144,2)</f>
        <v>0</v>
      </c>
      <c r="K144" s="203"/>
      <c r="L144" s="40"/>
      <c r="M144" s="204" t="s">
        <v>1</v>
      </c>
      <c r="N144" s="205" t="s">
        <v>40</v>
      </c>
      <c r="O144" s="76"/>
      <c r="P144" s="206">
        <f>O144*H144</f>
        <v>0</v>
      </c>
      <c r="Q144" s="206">
        <v>3.2000000000000002E-3</v>
      </c>
      <c r="R144" s="206">
        <f>Q144*H144</f>
        <v>5.1552000000000001E-2</v>
      </c>
      <c r="S144" s="206">
        <v>0</v>
      </c>
      <c r="T144" s="20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8" t="s">
        <v>148</v>
      </c>
      <c r="AT144" s="208" t="s">
        <v>144</v>
      </c>
      <c r="AU144" s="208" t="s">
        <v>142</v>
      </c>
      <c r="AY144" s="18" t="s">
        <v>141</v>
      </c>
      <c r="BE144" s="209">
        <f>IF(N144="základná",J144,0)</f>
        <v>0</v>
      </c>
      <c r="BF144" s="209">
        <f>IF(N144="znížená",J144,0)</f>
        <v>0</v>
      </c>
      <c r="BG144" s="209">
        <f>IF(N144="zákl. prenesená",J144,0)</f>
        <v>0</v>
      </c>
      <c r="BH144" s="209">
        <f>IF(N144="zníž. prenesená",J144,0)</f>
        <v>0</v>
      </c>
      <c r="BI144" s="209">
        <f>IF(N144="nulová",J144,0)</f>
        <v>0</v>
      </c>
      <c r="BJ144" s="18" t="s">
        <v>142</v>
      </c>
      <c r="BK144" s="209">
        <f>ROUND(I144*H144,2)</f>
        <v>0</v>
      </c>
      <c r="BL144" s="18" t="s">
        <v>148</v>
      </c>
      <c r="BM144" s="208" t="s">
        <v>682</v>
      </c>
    </row>
    <row r="145" spans="1:65" s="13" customFormat="1">
      <c r="B145" s="210"/>
      <c r="C145" s="211"/>
      <c r="D145" s="212" t="s">
        <v>156</v>
      </c>
      <c r="E145" s="213" t="s">
        <v>1</v>
      </c>
      <c r="F145" s="214" t="s">
        <v>678</v>
      </c>
      <c r="G145" s="211"/>
      <c r="H145" s="213" t="s">
        <v>1</v>
      </c>
      <c r="I145" s="215"/>
      <c r="J145" s="211"/>
      <c r="K145" s="211"/>
      <c r="L145" s="216"/>
      <c r="M145" s="217"/>
      <c r="N145" s="218"/>
      <c r="O145" s="218"/>
      <c r="P145" s="218"/>
      <c r="Q145" s="218"/>
      <c r="R145" s="218"/>
      <c r="S145" s="218"/>
      <c r="T145" s="219"/>
      <c r="AT145" s="220" t="s">
        <v>156</v>
      </c>
      <c r="AU145" s="220" t="s">
        <v>142</v>
      </c>
      <c r="AV145" s="13" t="s">
        <v>82</v>
      </c>
      <c r="AW145" s="13" t="s">
        <v>31</v>
      </c>
      <c r="AX145" s="13" t="s">
        <v>74</v>
      </c>
      <c r="AY145" s="220" t="s">
        <v>141</v>
      </c>
    </row>
    <row r="146" spans="1:65" s="14" customFormat="1">
      <c r="B146" s="221"/>
      <c r="C146" s="222"/>
      <c r="D146" s="212" t="s">
        <v>156</v>
      </c>
      <c r="E146" s="223" t="s">
        <v>1</v>
      </c>
      <c r="F146" s="224" t="s">
        <v>683</v>
      </c>
      <c r="G146" s="222"/>
      <c r="H146" s="225">
        <v>15.3</v>
      </c>
      <c r="I146" s="226"/>
      <c r="J146" s="222"/>
      <c r="K146" s="222"/>
      <c r="L146" s="227"/>
      <c r="M146" s="228"/>
      <c r="N146" s="229"/>
      <c r="O146" s="229"/>
      <c r="P146" s="229"/>
      <c r="Q146" s="229"/>
      <c r="R146" s="229"/>
      <c r="S146" s="229"/>
      <c r="T146" s="230"/>
      <c r="AT146" s="231" t="s">
        <v>156</v>
      </c>
      <c r="AU146" s="231" t="s">
        <v>142</v>
      </c>
      <c r="AV146" s="14" t="s">
        <v>142</v>
      </c>
      <c r="AW146" s="14" t="s">
        <v>31</v>
      </c>
      <c r="AX146" s="14" t="s">
        <v>74</v>
      </c>
      <c r="AY146" s="231" t="s">
        <v>141</v>
      </c>
    </row>
    <row r="147" spans="1:65" s="14" customFormat="1">
      <c r="B147" s="221"/>
      <c r="C147" s="222"/>
      <c r="D147" s="212" t="s">
        <v>156</v>
      </c>
      <c r="E147" s="223" t="s">
        <v>1</v>
      </c>
      <c r="F147" s="224" t="s">
        <v>684</v>
      </c>
      <c r="G147" s="222"/>
      <c r="H147" s="225">
        <v>0.81</v>
      </c>
      <c r="I147" s="226"/>
      <c r="J147" s="222"/>
      <c r="K147" s="222"/>
      <c r="L147" s="227"/>
      <c r="M147" s="228"/>
      <c r="N147" s="229"/>
      <c r="O147" s="229"/>
      <c r="P147" s="229"/>
      <c r="Q147" s="229"/>
      <c r="R147" s="229"/>
      <c r="S147" s="229"/>
      <c r="T147" s="230"/>
      <c r="AT147" s="231" t="s">
        <v>156</v>
      </c>
      <c r="AU147" s="231" t="s">
        <v>142</v>
      </c>
      <c r="AV147" s="14" t="s">
        <v>142</v>
      </c>
      <c r="AW147" s="14" t="s">
        <v>31</v>
      </c>
      <c r="AX147" s="14" t="s">
        <v>74</v>
      </c>
      <c r="AY147" s="231" t="s">
        <v>141</v>
      </c>
    </row>
    <row r="148" spans="1:65" s="15" customFormat="1">
      <c r="B148" s="232"/>
      <c r="C148" s="233"/>
      <c r="D148" s="212" t="s">
        <v>156</v>
      </c>
      <c r="E148" s="234" t="s">
        <v>1</v>
      </c>
      <c r="F148" s="235" t="s">
        <v>177</v>
      </c>
      <c r="G148" s="233"/>
      <c r="H148" s="236">
        <v>16.11</v>
      </c>
      <c r="I148" s="237"/>
      <c r="J148" s="233"/>
      <c r="K148" s="233"/>
      <c r="L148" s="238"/>
      <c r="M148" s="239"/>
      <c r="N148" s="240"/>
      <c r="O148" s="240"/>
      <c r="P148" s="240"/>
      <c r="Q148" s="240"/>
      <c r="R148" s="240"/>
      <c r="S148" s="240"/>
      <c r="T148" s="241"/>
      <c r="AT148" s="242" t="s">
        <v>156</v>
      </c>
      <c r="AU148" s="242" t="s">
        <v>142</v>
      </c>
      <c r="AV148" s="15" t="s">
        <v>148</v>
      </c>
      <c r="AW148" s="15" t="s">
        <v>31</v>
      </c>
      <c r="AX148" s="15" t="s">
        <v>82</v>
      </c>
      <c r="AY148" s="242" t="s">
        <v>141</v>
      </c>
    </row>
    <row r="149" spans="1:65" s="2" customFormat="1" ht="44.25" customHeight="1">
      <c r="A149" s="35"/>
      <c r="B149" s="36"/>
      <c r="C149" s="196" t="s">
        <v>150</v>
      </c>
      <c r="D149" s="196" t="s">
        <v>144</v>
      </c>
      <c r="E149" s="197" t="s">
        <v>685</v>
      </c>
      <c r="F149" s="198" t="s">
        <v>686</v>
      </c>
      <c r="G149" s="199" t="s">
        <v>154</v>
      </c>
      <c r="H149" s="200">
        <v>16.11</v>
      </c>
      <c r="I149" s="201"/>
      <c r="J149" s="202">
        <f>ROUND(I149*H149,2)</f>
        <v>0</v>
      </c>
      <c r="K149" s="203"/>
      <c r="L149" s="40"/>
      <c r="M149" s="204" t="s">
        <v>1</v>
      </c>
      <c r="N149" s="205" t="s">
        <v>40</v>
      </c>
      <c r="O149" s="76"/>
      <c r="P149" s="206">
        <f>O149*H149</f>
        <v>0</v>
      </c>
      <c r="Q149" s="206">
        <v>0</v>
      </c>
      <c r="R149" s="206">
        <f>Q149*H149</f>
        <v>0</v>
      </c>
      <c r="S149" s="206">
        <v>0</v>
      </c>
      <c r="T149" s="20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8" t="s">
        <v>148</v>
      </c>
      <c r="AT149" s="208" t="s">
        <v>144</v>
      </c>
      <c r="AU149" s="208" t="s">
        <v>142</v>
      </c>
      <c r="AY149" s="18" t="s">
        <v>141</v>
      </c>
      <c r="BE149" s="209">
        <f>IF(N149="základná",J149,0)</f>
        <v>0</v>
      </c>
      <c r="BF149" s="209">
        <f>IF(N149="znížená",J149,0)</f>
        <v>0</v>
      </c>
      <c r="BG149" s="209">
        <f>IF(N149="zákl. prenesená",J149,0)</f>
        <v>0</v>
      </c>
      <c r="BH149" s="209">
        <f>IF(N149="zníž. prenesená",J149,0)</f>
        <v>0</v>
      </c>
      <c r="BI149" s="209">
        <f>IF(N149="nulová",J149,0)</f>
        <v>0</v>
      </c>
      <c r="BJ149" s="18" t="s">
        <v>142</v>
      </c>
      <c r="BK149" s="209">
        <f>ROUND(I149*H149,2)</f>
        <v>0</v>
      </c>
      <c r="BL149" s="18" t="s">
        <v>148</v>
      </c>
      <c r="BM149" s="208" t="s">
        <v>687</v>
      </c>
    </row>
    <row r="150" spans="1:65" s="12" customFormat="1" ht="22.8" customHeight="1">
      <c r="B150" s="180"/>
      <c r="C150" s="181"/>
      <c r="D150" s="182" t="s">
        <v>73</v>
      </c>
      <c r="E150" s="194" t="s">
        <v>150</v>
      </c>
      <c r="F150" s="194" t="s">
        <v>151</v>
      </c>
      <c r="G150" s="181"/>
      <c r="H150" s="181"/>
      <c r="I150" s="184"/>
      <c r="J150" s="195">
        <f>BK150</f>
        <v>0</v>
      </c>
      <c r="K150" s="181"/>
      <c r="L150" s="186"/>
      <c r="M150" s="187"/>
      <c r="N150" s="188"/>
      <c r="O150" s="188"/>
      <c r="P150" s="189">
        <f>SUM(P151:P172)</f>
        <v>0</v>
      </c>
      <c r="Q150" s="188"/>
      <c r="R150" s="189">
        <f>SUM(R151:R172)</f>
        <v>2.7291577499999997</v>
      </c>
      <c r="S150" s="188"/>
      <c r="T150" s="190">
        <f>SUM(T151:T172)</f>
        <v>0</v>
      </c>
      <c r="AR150" s="191" t="s">
        <v>82</v>
      </c>
      <c r="AT150" s="192" t="s">
        <v>73</v>
      </c>
      <c r="AU150" s="192" t="s">
        <v>82</v>
      </c>
      <c r="AY150" s="191" t="s">
        <v>141</v>
      </c>
      <c r="BK150" s="193">
        <f>SUM(BK151:BK172)</f>
        <v>0</v>
      </c>
    </row>
    <row r="151" spans="1:65" s="2" customFormat="1" ht="49.05" customHeight="1">
      <c r="A151" s="35"/>
      <c r="B151" s="36"/>
      <c r="C151" s="196" t="s">
        <v>202</v>
      </c>
      <c r="D151" s="196" t="s">
        <v>144</v>
      </c>
      <c r="E151" s="197" t="s">
        <v>688</v>
      </c>
      <c r="F151" s="198" t="s">
        <v>689</v>
      </c>
      <c r="G151" s="199" t="s">
        <v>154</v>
      </c>
      <c r="H151" s="200">
        <v>4</v>
      </c>
      <c r="I151" s="201"/>
      <c r="J151" s="202">
        <f>ROUND(I151*H151,2)</f>
        <v>0</v>
      </c>
      <c r="K151" s="203"/>
      <c r="L151" s="40"/>
      <c r="M151" s="204" t="s">
        <v>1</v>
      </c>
      <c r="N151" s="205" t="s">
        <v>40</v>
      </c>
      <c r="O151" s="76"/>
      <c r="P151" s="206">
        <f>O151*H151</f>
        <v>0</v>
      </c>
      <c r="Q151" s="206">
        <v>1.321E-2</v>
      </c>
      <c r="R151" s="206">
        <f>Q151*H151</f>
        <v>5.2839999999999998E-2</v>
      </c>
      <c r="S151" s="206">
        <v>0</v>
      </c>
      <c r="T151" s="20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8" t="s">
        <v>148</v>
      </c>
      <c r="AT151" s="208" t="s">
        <v>144</v>
      </c>
      <c r="AU151" s="208" t="s">
        <v>142</v>
      </c>
      <c r="AY151" s="18" t="s">
        <v>141</v>
      </c>
      <c r="BE151" s="209">
        <f>IF(N151="základná",J151,0)</f>
        <v>0</v>
      </c>
      <c r="BF151" s="209">
        <f>IF(N151="znížená",J151,0)</f>
        <v>0</v>
      </c>
      <c r="BG151" s="209">
        <f>IF(N151="zákl. prenesená",J151,0)</f>
        <v>0</v>
      </c>
      <c r="BH151" s="209">
        <f>IF(N151="zníž. prenesená",J151,0)</f>
        <v>0</v>
      </c>
      <c r="BI151" s="209">
        <f>IF(N151="nulová",J151,0)</f>
        <v>0</v>
      </c>
      <c r="BJ151" s="18" t="s">
        <v>142</v>
      </c>
      <c r="BK151" s="209">
        <f>ROUND(I151*H151,2)</f>
        <v>0</v>
      </c>
      <c r="BL151" s="18" t="s">
        <v>148</v>
      </c>
      <c r="BM151" s="208" t="s">
        <v>690</v>
      </c>
    </row>
    <row r="152" spans="1:65" s="14" customFormat="1">
      <c r="B152" s="221"/>
      <c r="C152" s="222"/>
      <c r="D152" s="212" t="s">
        <v>156</v>
      </c>
      <c r="E152" s="223" t="s">
        <v>1</v>
      </c>
      <c r="F152" s="224" t="s">
        <v>691</v>
      </c>
      <c r="G152" s="222"/>
      <c r="H152" s="225">
        <v>4</v>
      </c>
      <c r="I152" s="226"/>
      <c r="J152" s="222"/>
      <c r="K152" s="222"/>
      <c r="L152" s="227"/>
      <c r="M152" s="228"/>
      <c r="N152" s="229"/>
      <c r="O152" s="229"/>
      <c r="P152" s="229"/>
      <c r="Q152" s="229"/>
      <c r="R152" s="229"/>
      <c r="S152" s="229"/>
      <c r="T152" s="230"/>
      <c r="AT152" s="231" t="s">
        <v>156</v>
      </c>
      <c r="AU152" s="231" t="s">
        <v>142</v>
      </c>
      <c r="AV152" s="14" t="s">
        <v>142</v>
      </c>
      <c r="AW152" s="14" t="s">
        <v>31</v>
      </c>
      <c r="AX152" s="14" t="s">
        <v>82</v>
      </c>
      <c r="AY152" s="231" t="s">
        <v>141</v>
      </c>
    </row>
    <row r="153" spans="1:65" s="2" customFormat="1" ht="37.799999999999997" customHeight="1">
      <c r="A153" s="35"/>
      <c r="B153" s="36"/>
      <c r="C153" s="196" t="s">
        <v>207</v>
      </c>
      <c r="D153" s="196" t="s">
        <v>144</v>
      </c>
      <c r="E153" s="197" t="s">
        <v>692</v>
      </c>
      <c r="F153" s="198" t="s">
        <v>693</v>
      </c>
      <c r="G153" s="199" t="s">
        <v>154</v>
      </c>
      <c r="H153" s="200">
        <v>102.175</v>
      </c>
      <c r="I153" s="201"/>
      <c r="J153" s="202">
        <f>ROUND(I153*H153,2)</f>
        <v>0</v>
      </c>
      <c r="K153" s="203"/>
      <c r="L153" s="40"/>
      <c r="M153" s="204" t="s">
        <v>1</v>
      </c>
      <c r="N153" s="205" t="s">
        <v>40</v>
      </c>
      <c r="O153" s="76"/>
      <c r="P153" s="206">
        <f>O153*H153</f>
        <v>0</v>
      </c>
      <c r="Q153" s="206">
        <v>1.4999999999999999E-4</v>
      </c>
      <c r="R153" s="206">
        <f>Q153*H153</f>
        <v>1.5326249999999998E-2</v>
      </c>
      <c r="S153" s="206">
        <v>0</v>
      </c>
      <c r="T153" s="20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8" t="s">
        <v>148</v>
      </c>
      <c r="AT153" s="208" t="s">
        <v>144</v>
      </c>
      <c r="AU153" s="208" t="s">
        <v>142</v>
      </c>
      <c r="AY153" s="18" t="s">
        <v>141</v>
      </c>
      <c r="BE153" s="209">
        <f>IF(N153="základná",J153,0)</f>
        <v>0</v>
      </c>
      <c r="BF153" s="209">
        <f>IF(N153="znížená",J153,0)</f>
        <v>0</v>
      </c>
      <c r="BG153" s="209">
        <f>IF(N153="zákl. prenesená",J153,0)</f>
        <v>0</v>
      </c>
      <c r="BH153" s="209">
        <f>IF(N153="zníž. prenesená",J153,0)</f>
        <v>0</v>
      </c>
      <c r="BI153" s="209">
        <f>IF(N153="nulová",J153,0)</f>
        <v>0</v>
      </c>
      <c r="BJ153" s="18" t="s">
        <v>142</v>
      </c>
      <c r="BK153" s="209">
        <f>ROUND(I153*H153,2)</f>
        <v>0</v>
      </c>
      <c r="BL153" s="18" t="s">
        <v>148</v>
      </c>
      <c r="BM153" s="208" t="s">
        <v>694</v>
      </c>
    </row>
    <row r="154" spans="1:65" s="13" customFormat="1">
      <c r="B154" s="210"/>
      <c r="C154" s="211"/>
      <c r="D154" s="212" t="s">
        <v>156</v>
      </c>
      <c r="E154" s="213" t="s">
        <v>1</v>
      </c>
      <c r="F154" s="214" t="s">
        <v>695</v>
      </c>
      <c r="G154" s="211"/>
      <c r="H154" s="213" t="s">
        <v>1</v>
      </c>
      <c r="I154" s="215"/>
      <c r="J154" s="211"/>
      <c r="K154" s="211"/>
      <c r="L154" s="216"/>
      <c r="M154" s="217"/>
      <c r="N154" s="218"/>
      <c r="O154" s="218"/>
      <c r="P154" s="218"/>
      <c r="Q154" s="218"/>
      <c r="R154" s="218"/>
      <c r="S154" s="218"/>
      <c r="T154" s="219"/>
      <c r="AT154" s="220" t="s">
        <v>156</v>
      </c>
      <c r="AU154" s="220" t="s">
        <v>142</v>
      </c>
      <c r="AV154" s="13" t="s">
        <v>82</v>
      </c>
      <c r="AW154" s="13" t="s">
        <v>31</v>
      </c>
      <c r="AX154" s="13" t="s">
        <v>74</v>
      </c>
      <c r="AY154" s="220" t="s">
        <v>141</v>
      </c>
    </row>
    <row r="155" spans="1:65" s="14" customFormat="1">
      <c r="B155" s="221"/>
      <c r="C155" s="222"/>
      <c r="D155" s="212" t="s">
        <v>156</v>
      </c>
      <c r="E155" s="223" t="s">
        <v>1</v>
      </c>
      <c r="F155" s="224" t="s">
        <v>691</v>
      </c>
      <c r="G155" s="222"/>
      <c r="H155" s="225">
        <v>4</v>
      </c>
      <c r="I155" s="226"/>
      <c r="J155" s="222"/>
      <c r="K155" s="222"/>
      <c r="L155" s="227"/>
      <c r="M155" s="228"/>
      <c r="N155" s="229"/>
      <c r="O155" s="229"/>
      <c r="P155" s="229"/>
      <c r="Q155" s="229"/>
      <c r="R155" s="229"/>
      <c r="S155" s="229"/>
      <c r="T155" s="230"/>
      <c r="AT155" s="231" t="s">
        <v>156</v>
      </c>
      <c r="AU155" s="231" t="s">
        <v>142</v>
      </c>
      <c r="AV155" s="14" t="s">
        <v>142</v>
      </c>
      <c r="AW155" s="14" t="s">
        <v>31</v>
      </c>
      <c r="AX155" s="14" t="s">
        <v>74</v>
      </c>
      <c r="AY155" s="231" t="s">
        <v>141</v>
      </c>
    </row>
    <row r="156" spans="1:65" s="13" customFormat="1">
      <c r="B156" s="210"/>
      <c r="C156" s="211"/>
      <c r="D156" s="212" t="s">
        <v>156</v>
      </c>
      <c r="E156" s="213" t="s">
        <v>1</v>
      </c>
      <c r="F156" s="214" t="s">
        <v>696</v>
      </c>
      <c r="G156" s="211"/>
      <c r="H156" s="213" t="s">
        <v>1</v>
      </c>
      <c r="I156" s="215"/>
      <c r="J156" s="211"/>
      <c r="K156" s="211"/>
      <c r="L156" s="216"/>
      <c r="M156" s="217"/>
      <c r="N156" s="218"/>
      <c r="O156" s="218"/>
      <c r="P156" s="218"/>
      <c r="Q156" s="218"/>
      <c r="R156" s="218"/>
      <c r="S156" s="218"/>
      <c r="T156" s="219"/>
      <c r="AT156" s="220" t="s">
        <v>156</v>
      </c>
      <c r="AU156" s="220" t="s">
        <v>142</v>
      </c>
      <c r="AV156" s="13" t="s">
        <v>82</v>
      </c>
      <c r="AW156" s="13" t="s">
        <v>31</v>
      </c>
      <c r="AX156" s="13" t="s">
        <v>74</v>
      </c>
      <c r="AY156" s="220" t="s">
        <v>141</v>
      </c>
    </row>
    <row r="157" spans="1:65" s="14" customFormat="1">
      <c r="B157" s="221"/>
      <c r="C157" s="222"/>
      <c r="D157" s="212" t="s">
        <v>156</v>
      </c>
      <c r="E157" s="223" t="s">
        <v>1</v>
      </c>
      <c r="F157" s="224" t="s">
        <v>697</v>
      </c>
      <c r="G157" s="222"/>
      <c r="H157" s="225">
        <v>98.174999999999997</v>
      </c>
      <c r="I157" s="226"/>
      <c r="J157" s="222"/>
      <c r="K157" s="222"/>
      <c r="L157" s="227"/>
      <c r="M157" s="228"/>
      <c r="N157" s="229"/>
      <c r="O157" s="229"/>
      <c r="P157" s="229"/>
      <c r="Q157" s="229"/>
      <c r="R157" s="229"/>
      <c r="S157" s="229"/>
      <c r="T157" s="230"/>
      <c r="AT157" s="231" t="s">
        <v>156</v>
      </c>
      <c r="AU157" s="231" t="s">
        <v>142</v>
      </c>
      <c r="AV157" s="14" t="s">
        <v>142</v>
      </c>
      <c r="AW157" s="14" t="s">
        <v>31</v>
      </c>
      <c r="AX157" s="14" t="s">
        <v>74</v>
      </c>
      <c r="AY157" s="231" t="s">
        <v>141</v>
      </c>
    </row>
    <row r="158" spans="1:65" s="15" customFormat="1">
      <c r="B158" s="232"/>
      <c r="C158" s="233"/>
      <c r="D158" s="212" t="s">
        <v>156</v>
      </c>
      <c r="E158" s="234" t="s">
        <v>1</v>
      </c>
      <c r="F158" s="235" t="s">
        <v>177</v>
      </c>
      <c r="G158" s="233"/>
      <c r="H158" s="236">
        <v>102.175</v>
      </c>
      <c r="I158" s="237"/>
      <c r="J158" s="233"/>
      <c r="K158" s="233"/>
      <c r="L158" s="238"/>
      <c r="M158" s="239"/>
      <c r="N158" s="240"/>
      <c r="O158" s="240"/>
      <c r="P158" s="240"/>
      <c r="Q158" s="240"/>
      <c r="R158" s="240"/>
      <c r="S158" s="240"/>
      <c r="T158" s="241"/>
      <c r="AT158" s="242" t="s">
        <v>156</v>
      </c>
      <c r="AU158" s="242" t="s">
        <v>142</v>
      </c>
      <c r="AV158" s="15" t="s">
        <v>148</v>
      </c>
      <c r="AW158" s="15" t="s">
        <v>31</v>
      </c>
      <c r="AX158" s="15" t="s">
        <v>82</v>
      </c>
      <c r="AY158" s="242" t="s">
        <v>141</v>
      </c>
    </row>
    <row r="159" spans="1:65" s="2" customFormat="1" ht="33" customHeight="1">
      <c r="A159" s="35"/>
      <c r="B159" s="36"/>
      <c r="C159" s="196" t="s">
        <v>190</v>
      </c>
      <c r="D159" s="196" t="s">
        <v>144</v>
      </c>
      <c r="E159" s="197" t="s">
        <v>698</v>
      </c>
      <c r="F159" s="198" t="s">
        <v>699</v>
      </c>
      <c r="G159" s="199" t="s">
        <v>154</v>
      </c>
      <c r="H159" s="200">
        <v>102.175</v>
      </c>
      <c r="I159" s="201"/>
      <c r="J159" s="202">
        <f>ROUND(I159*H159,2)</f>
        <v>0</v>
      </c>
      <c r="K159" s="203"/>
      <c r="L159" s="40"/>
      <c r="M159" s="204" t="s">
        <v>1</v>
      </c>
      <c r="N159" s="205" t="s">
        <v>40</v>
      </c>
      <c r="O159" s="76"/>
      <c r="P159" s="206">
        <f>O159*H159</f>
        <v>0</v>
      </c>
      <c r="Q159" s="206">
        <v>2.52E-2</v>
      </c>
      <c r="R159" s="206">
        <f>Q159*H159</f>
        <v>2.5748099999999998</v>
      </c>
      <c r="S159" s="206">
        <v>0</v>
      </c>
      <c r="T159" s="20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8" t="s">
        <v>148</v>
      </c>
      <c r="AT159" s="208" t="s">
        <v>144</v>
      </c>
      <c r="AU159" s="208" t="s">
        <v>142</v>
      </c>
      <c r="AY159" s="18" t="s">
        <v>141</v>
      </c>
      <c r="BE159" s="209">
        <f>IF(N159="základná",J159,0)</f>
        <v>0</v>
      </c>
      <c r="BF159" s="209">
        <f>IF(N159="znížená",J159,0)</f>
        <v>0</v>
      </c>
      <c r="BG159" s="209">
        <f>IF(N159="zákl. prenesená",J159,0)</f>
        <v>0</v>
      </c>
      <c r="BH159" s="209">
        <f>IF(N159="zníž. prenesená",J159,0)</f>
        <v>0</v>
      </c>
      <c r="BI159" s="209">
        <f>IF(N159="nulová",J159,0)</f>
        <v>0</v>
      </c>
      <c r="BJ159" s="18" t="s">
        <v>142</v>
      </c>
      <c r="BK159" s="209">
        <f>ROUND(I159*H159,2)</f>
        <v>0</v>
      </c>
      <c r="BL159" s="18" t="s">
        <v>148</v>
      </c>
      <c r="BM159" s="208" t="s">
        <v>700</v>
      </c>
    </row>
    <row r="160" spans="1:65" s="13" customFormat="1">
      <c r="B160" s="210"/>
      <c r="C160" s="211"/>
      <c r="D160" s="212" t="s">
        <v>156</v>
      </c>
      <c r="E160" s="213" t="s">
        <v>1</v>
      </c>
      <c r="F160" s="214" t="s">
        <v>695</v>
      </c>
      <c r="G160" s="211"/>
      <c r="H160" s="213" t="s">
        <v>1</v>
      </c>
      <c r="I160" s="215"/>
      <c r="J160" s="211"/>
      <c r="K160" s="211"/>
      <c r="L160" s="216"/>
      <c r="M160" s="217"/>
      <c r="N160" s="218"/>
      <c r="O160" s="218"/>
      <c r="P160" s="218"/>
      <c r="Q160" s="218"/>
      <c r="R160" s="218"/>
      <c r="S160" s="218"/>
      <c r="T160" s="219"/>
      <c r="AT160" s="220" t="s">
        <v>156</v>
      </c>
      <c r="AU160" s="220" t="s">
        <v>142</v>
      </c>
      <c r="AV160" s="13" t="s">
        <v>82</v>
      </c>
      <c r="AW160" s="13" t="s">
        <v>31</v>
      </c>
      <c r="AX160" s="13" t="s">
        <v>74</v>
      </c>
      <c r="AY160" s="220" t="s">
        <v>141</v>
      </c>
    </row>
    <row r="161" spans="1:65" s="14" customFormat="1">
      <c r="B161" s="221"/>
      <c r="C161" s="222"/>
      <c r="D161" s="212" t="s">
        <v>156</v>
      </c>
      <c r="E161" s="223" t="s">
        <v>1</v>
      </c>
      <c r="F161" s="224" t="s">
        <v>691</v>
      </c>
      <c r="G161" s="222"/>
      <c r="H161" s="225">
        <v>4</v>
      </c>
      <c r="I161" s="226"/>
      <c r="J161" s="222"/>
      <c r="K161" s="222"/>
      <c r="L161" s="227"/>
      <c r="M161" s="228"/>
      <c r="N161" s="229"/>
      <c r="O161" s="229"/>
      <c r="P161" s="229"/>
      <c r="Q161" s="229"/>
      <c r="R161" s="229"/>
      <c r="S161" s="229"/>
      <c r="T161" s="230"/>
      <c r="AT161" s="231" t="s">
        <v>156</v>
      </c>
      <c r="AU161" s="231" t="s">
        <v>142</v>
      </c>
      <c r="AV161" s="14" t="s">
        <v>142</v>
      </c>
      <c r="AW161" s="14" t="s">
        <v>31</v>
      </c>
      <c r="AX161" s="14" t="s">
        <v>74</v>
      </c>
      <c r="AY161" s="231" t="s">
        <v>141</v>
      </c>
    </row>
    <row r="162" spans="1:65" s="13" customFormat="1">
      <c r="B162" s="210"/>
      <c r="C162" s="211"/>
      <c r="D162" s="212" t="s">
        <v>156</v>
      </c>
      <c r="E162" s="213" t="s">
        <v>1</v>
      </c>
      <c r="F162" s="214" t="s">
        <v>696</v>
      </c>
      <c r="G162" s="211"/>
      <c r="H162" s="213" t="s">
        <v>1</v>
      </c>
      <c r="I162" s="215"/>
      <c r="J162" s="211"/>
      <c r="K162" s="211"/>
      <c r="L162" s="216"/>
      <c r="M162" s="217"/>
      <c r="N162" s="218"/>
      <c r="O162" s="218"/>
      <c r="P162" s="218"/>
      <c r="Q162" s="218"/>
      <c r="R162" s="218"/>
      <c r="S162" s="218"/>
      <c r="T162" s="219"/>
      <c r="AT162" s="220" t="s">
        <v>156</v>
      </c>
      <c r="AU162" s="220" t="s">
        <v>142</v>
      </c>
      <c r="AV162" s="13" t="s">
        <v>82</v>
      </c>
      <c r="AW162" s="13" t="s">
        <v>31</v>
      </c>
      <c r="AX162" s="13" t="s">
        <v>74</v>
      </c>
      <c r="AY162" s="220" t="s">
        <v>141</v>
      </c>
    </row>
    <row r="163" spans="1:65" s="14" customFormat="1">
      <c r="B163" s="221"/>
      <c r="C163" s="222"/>
      <c r="D163" s="212" t="s">
        <v>156</v>
      </c>
      <c r="E163" s="223" t="s">
        <v>1</v>
      </c>
      <c r="F163" s="224" t="s">
        <v>697</v>
      </c>
      <c r="G163" s="222"/>
      <c r="H163" s="225">
        <v>98.174999999999997</v>
      </c>
      <c r="I163" s="226"/>
      <c r="J163" s="222"/>
      <c r="K163" s="222"/>
      <c r="L163" s="227"/>
      <c r="M163" s="228"/>
      <c r="N163" s="229"/>
      <c r="O163" s="229"/>
      <c r="P163" s="229"/>
      <c r="Q163" s="229"/>
      <c r="R163" s="229"/>
      <c r="S163" s="229"/>
      <c r="T163" s="230"/>
      <c r="AT163" s="231" t="s">
        <v>156</v>
      </c>
      <c r="AU163" s="231" t="s">
        <v>142</v>
      </c>
      <c r="AV163" s="14" t="s">
        <v>142</v>
      </c>
      <c r="AW163" s="14" t="s">
        <v>31</v>
      </c>
      <c r="AX163" s="14" t="s">
        <v>74</v>
      </c>
      <c r="AY163" s="231" t="s">
        <v>141</v>
      </c>
    </row>
    <row r="164" spans="1:65" s="15" customFormat="1">
      <c r="B164" s="232"/>
      <c r="C164" s="233"/>
      <c r="D164" s="212" t="s">
        <v>156</v>
      </c>
      <c r="E164" s="234" t="s">
        <v>1</v>
      </c>
      <c r="F164" s="235" t="s">
        <v>177</v>
      </c>
      <c r="G164" s="233"/>
      <c r="H164" s="236">
        <v>102.175</v>
      </c>
      <c r="I164" s="237"/>
      <c r="J164" s="233"/>
      <c r="K164" s="233"/>
      <c r="L164" s="238"/>
      <c r="M164" s="239"/>
      <c r="N164" s="240"/>
      <c r="O164" s="240"/>
      <c r="P164" s="240"/>
      <c r="Q164" s="240"/>
      <c r="R164" s="240"/>
      <c r="S164" s="240"/>
      <c r="T164" s="241"/>
      <c r="AT164" s="242" t="s">
        <v>156</v>
      </c>
      <c r="AU164" s="242" t="s">
        <v>142</v>
      </c>
      <c r="AV164" s="15" t="s">
        <v>148</v>
      </c>
      <c r="AW164" s="15" t="s">
        <v>31</v>
      </c>
      <c r="AX164" s="15" t="s">
        <v>82</v>
      </c>
      <c r="AY164" s="242" t="s">
        <v>141</v>
      </c>
    </row>
    <row r="165" spans="1:65" s="2" customFormat="1" ht="16.5" customHeight="1">
      <c r="A165" s="35"/>
      <c r="B165" s="36"/>
      <c r="C165" s="196" t="s">
        <v>218</v>
      </c>
      <c r="D165" s="196" t="s">
        <v>144</v>
      </c>
      <c r="E165" s="197" t="s">
        <v>701</v>
      </c>
      <c r="F165" s="198" t="s">
        <v>702</v>
      </c>
      <c r="G165" s="199" t="s">
        <v>154</v>
      </c>
      <c r="H165" s="200">
        <v>102.175</v>
      </c>
      <c r="I165" s="201"/>
      <c r="J165" s="202">
        <f>ROUND(I165*H165,2)</f>
        <v>0</v>
      </c>
      <c r="K165" s="203"/>
      <c r="L165" s="40"/>
      <c r="M165" s="204" t="s">
        <v>1</v>
      </c>
      <c r="N165" s="205" t="s">
        <v>40</v>
      </c>
      <c r="O165" s="76"/>
      <c r="P165" s="206">
        <f>O165*H165</f>
        <v>0</v>
      </c>
      <c r="Q165" s="206">
        <v>5.8E-4</v>
      </c>
      <c r="R165" s="206">
        <f>Q165*H165</f>
        <v>5.9261500000000002E-2</v>
      </c>
      <c r="S165" s="206">
        <v>0</v>
      </c>
      <c r="T165" s="20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8" t="s">
        <v>148</v>
      </c>
      <c r="AT165" s="208" t="s">
        <v>144</v>
      </c>
      <c r="AU165" s="208" t="s">
        <v>142</v>
      </c>
      <c r="AY165" s="18" t="s">
        <v>141</v>
      </c>
      <c r="BE165" s="209">
        <f>IF(N165="základná",J165,0)</f>
        <v>0</v>
      </c>
      <c r="BF165" s="209">
        <f>IF(N165="znížená",J165,0)</f>
        <v>0</v>
      </c>
      <c r="BG165" s="209">
        <f>IF(N165="zákl. prenesená",J165,0)</f>
        <v>0</v>
      </c>
      <c r="BH165" s="209">
        <f>IF(N165="zníž. prenesená",J165,0)</f>
        <v>0</v>
      </c>
      <c r="BI165" s="209">
        <f>IF(N165="nulová",J165,0)</f>
        <v>0</v>
      </c>
      <c r="BJ165" s="18" t="s">
        <v>142</v>
      </c>
      <c r="BK165" s="209">
        <f>ROUND(I165*H165,2)</f>
        <v>0</v>
      </c>
      <c r="BL165" s="18" t="s">
        <v>148</v>
      </c>
      <c r="BM165" s="208" t="s">
        <v>703</v>
      </c>
    </row>
    <row r="166" spans="1:65" s="13" customFormat="1">
      <c r="B166" s="210"/>
      <c r="C166" s="211"/>
      <c r="D166" s="212" t="s">
        <v>156</v>
      </c>
      <c r="E166" s="213" t="s">
        <v>1</v>
      </c>
      <c r="F166" s="214" t="s">
        <v>704</v>
      </c>
      <c r="G166" s="211"/>
      <c r="H166" s="213" t="s">
        <v>1</v>
      </c>
      <c r="I166" s="215"/>
      <c r="J166" s="211"/>
      <c r="K166" s="211"/>
      <c r="L166" s="216"/>
      <c r="M166" s="217"/>
      <c r="N166" s="218"/>
      <c r="O166" s="218"/>
      <c r="P166" s="218"/>
      <c r="Q166" s="218"/>
      <c r="R166" s="218"/>
      <c r="S166" s="218"/>
      <c r="T166" s="219"/>
      <c r="AT166" s="220" t="s">
        <v>156</v>
      </c>
      <c r="AU166" s="220" t="s">
        <v>142</v>
      </c>
      <c r="AV166" s="13" t="s">
        <v>82</v>
      </c>
      <c r="AW166" s="13" t="s">
        <v>31</v>
      </c>
      <c r="AX166" s="13" t="s">
        <v>74</v>
      </c>
      <c r="AY166" s="220" t="s">
        <v>141</v>
      </c>
    </row>
    <row r="167" spans="1:65" s="14" customFormat="1">
      <c r="B167" s="221"/>
      <c r="C167" s="222"/>
      <c r="D167" s="212" t="s">
        <v>156</v>
      </c>
      <c r="E167" s="223" t="s">
        <v>1</v>
      </c>
      <c r="F167" s="224" t="s">
        <v>691</v>
      </c>
      <c r="G167" s="222"/>
      <c r="H167" s="225">
        <v>4</v>
      </c>
      <c r="I167" s="226"/>
      <c r="J167" s="222"/>
      <c r="K167" s="222"/>
      <c r="L167" s="227"/>
      <c r="M167" s="228"/>
      <c r="N167" s="229"/>
      <c r="O167" s="229"/>
      <c r="P167" s="229"/>
      <c r="Q167" s="229"/>
      <c r="R167" s="229"/>
      <c r="S167" s="229"/>
      <c r="T167" s="230"/>
      <c r="AT167" s="231" t="s">
        <v>156</v>
      </c>
      <c r="AU167" s="231" t="s">
        <v>142</v>
      </c>
      <c r="AV167" s="14" t="s">
        <v>142</v>
      </c>
      <c r="AW167" s="14" t="s">
        <v>31</v>
      </c>
      <c r="AX167" s="14" t="s">
        <v>74</v>
      </c>
      <c r="AY167" s="231" t="s">
        <v>141</v>
      </c>
    </row>
    <row r="168" spans="1:65" s="13" customFormat="1">
      <c r="B168" s="210"/>
      <c r="C168" s="211"/>
      <c r="D168" s="212" t="s">
        <v>156</v>
      </c>
      <c r="E168" s="213" t="s">
        <v>1</v>
      </c>
      <c r="F168" s="214" t="s">
        <v>705</v>
      </c>
      <c r="G168" s="211"/>
      <c r="H168" s="213" t="s">
        <v>1</v>
      </c>
      <c r="I168" s="215"/>
      <c r="J168" s="211"/>
      <c r="K168" s="211"/>
      <c r="L168" s="216"/>
      <c r="M168" s="217"/>
      <c r="N168" s="218"/>
      <c r="O168" s="218"/>
      <c r="P168" s="218"/>
      <c r="Q168" s="218"/>
      <c r="R168" s="218"/>
      <c r="S168" s="218"/>
      <c r="T168" s="219"/>
      <c r="AT168" s="220" t="s">
        <v>156</v>
      </c>
      <c r="AU168" s="220" t="s">
        <v>142</v>
      </c>
      <c r="AV168" s="13" t="s">
        <v>82</v>
      </c>
      <c r="AW168" s="13" t="s">
        <v>31</v>
      </c>
      <c r="AX168" s="13" t="s">
        <v>74</v>
      </c>
      <c r="AY168" s="220" t="s">
        <v>141</v>
      </c>
    </row>
    <row r="169" spans="1:65" s="14" customFormat="1">
      <c r="B169" s="221"/>
      <c r="C169" s="222"/>
      <c r="D169" s="212" t="s">
        <v>156</v>
      </c>
      <c r="E169" s="223" t="s">
        <v>1</v>
      </c>
      <c r="F169" s="224" t="s">
        <v>697</v>
      </c>
      <c r="G169" s="222"/>
      <c r="H169" s="225">
        <v>98.174999999999997</v>
      </c>
      <c r="I169" s="226"/>
      <c r="J169" s="222"/>
      <c r="K169" s="222"/>
      <c r="L169" s="227"/>
      <c r="M169" s="228"/>
      <c r="N169" s="229"/>
      <c r="O169" s="229"/>
      <c r="P169" s="229"/>
      <c r="Q169" s="229"/>
      <c r="R169" s="229"/>
      <c r="S169" s="229"/>
      <c r="T169" s="230"/>
      <c r="AT169" s="231" t="s">
        <v>156</v>
      </c>
      <c r="AU169" s="231" t="s">
        <v>142</v>
      </c>
      <c r="AV169" s="14" t="s">
        <v>142</v>
      </c>
      <c r="AW169" s="14" t="s">
        <v>31</v>
      </c>
      <c r="AX169" s="14" t="s">
        <v>74</v>
      </c>
      <c r="AY169" s="231" t="s">
        <v>141</v>
      </c>
    </row>
    <row r="170" spans="1:65" s="15" customFormat="1">
      <c r="B170" s="232"/>
      <c r="C170" s="233"/>
      <c r="D170" s="212" t="s">
        <v>156</v>
      </c>
      <c r="E170" s="234" t="s">
        <v>1</v>
      </c>
      <c r="F170" s="235" t="s">
        <v>177</v>
      </c>
      <c r="G170" s="233"/>
      <c r="H170" s="236">
        <v>102.175</v>
      </c>
      <c r="I170" s="237"/>
      <c r="J170" s="233"/>
      <c r="K170" s="233"/>
      <c r="L170" s="238"/>
      <c r="M170" s="239"/>
      <c r="N170" s="240"/>
      <c r="O170" s="240"/>
      <c r="P170" s="240"/>
      <c r="Q170" s="240"/>
      <c r="R170" s="240"/>
      <c r="S170" s="240"/>
      <c r="T170" s="241"/>
      <c r="AT170" s="242" t="s">
        <v>156</v>
      </c>
      <c r="AU170" s="242" t="s">
        <v>142</v>
      </c>
      <c r="AV170" s="15" t="s">
        <v>148</v>
      </c>
      <c r="AW170" s="15" t="s">
        <v>31</v>
      </c>
      <c r="AX170" s="15" t="s">
        <v>82</v>
      </c>
      <c r="AY170" s="242" t="s">
        <v>141</v>
      </c>
    </row>
    <row r="171" spans="1:65" s="2" customFormat="1" ht="62.7" customHeight="1">
      <c r="A171" s="35"/>
      <c r="B171" s="36"/>
      <c r="C171" s="196" t="s">
        <v>227</v>
      </c>
      <c r="D171" s="196" t="s">
        <v>144</v>
      </c>
      <c r="E171" s="197" t="s">
        <v>706</v>
      </c>
      <c r="F171" s="198" t="s">
        <v>707</v>
      </c>
      <c r="G171" s="199" t="s">
        <v>154</v>
      </c>
      <c r="H171" s="200">
        <v>4</v>
      </c>
      <c r="I171" s="201"/>
      <c r="J171" s="202">
        <f>ROUND(I171*H171,2)</f>
        <v>0</v>
      </c>
      <c r="K171" s="203"/>
      <c r="L171" s="40"/>
      <c r="M171" s="204" t="s">
        <v>1</v>
      </c>
      <c r="N171" s="205" t="s">
        <v>40</v>
      </c>
      <c r="O171" s="76"/>
      <c r="P171" s="206">
        <f>O171*H171</f>
        <v>0</v>
      </c>
      <c r="Q171" s="206">
        <v>6.7299999999999999E-3</v>
      </c>
      <c r="R171" s="206">
        <f>Q171*H171</f>
        <v>2.6919999999999999E-2</v>
      </c>
      <c r="S171" s="206">
        <v>0</v>
      </c>
      <c r="T171" s="20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08" t="s">
        <v>148</v>
      </c>
      <c r="AT171" s="208" t="s">
        <v>144</v>
      </c>
      <c r="AU171" s="208" t="s">
        <v>142</v>
      </c>
      <c r="AY171" s="18" t="s">
        <v>141</v>
      </c>
      <c r="BE171" s="209">
        <f>IF(N171="základná",J171,0)</f>
        <v>0</v>
      </c>
      <c r="BF171" s="209">
        <f>IF(N171="znížená",J171,0)</f>
        <v>0</v>
      </c>
      <c r="BG171" s="209">
        <f>IF(N171="zákl. prenesená",J171,0)</f>
        <v>0</v>
      </c>
      <c r="BH171" s="209">
        <f>IF(N171="zníž. prenesená",J171,0)</f>
        <v>0</v>
      </c>
      <c r="BI171" s="209">
        <f>IF(N171="nulová",J171,0)</f>
        <v>0</v>
      </c>
      <c r="BJ171" s="18" t="s">
        <v>142</v>
      </c>
      <c r="BK171" s="209">
        <f>ROUND(I171*H171,2)</f>
        <v>0</v>
      </c>
      <c r="BL171" s="18" t="s">
        <v>148</v>
      </c>
      <c r="BM171" s="208" t="s">
        <v>708</v>
      </c>
    </row>
    <row r="172" spans="1:65" s="14" customFormat="1">
      <c r="B172" s="221"/>
      <c r="C172" s="222"/>
      <c r="D172" s="212" t="s">
        <v>156</v>
      </c>
      <c r="E172" s="223" t="s">
        <v>1</v>
      </c>
      <c r="F172" s="224" t="s">
        <v>709</v>
      </c>
      <c r="G172" s="222"/>
      <c r="H172" s="225">
        <v>4</v>
      </c>
      <c r="I172" s="226"/>
      <c r="J172" s="222"/>
      <c r="K172" s="222"/>
      <c r="L172" s="227"/>
      <c r="M172" s="228"/>
      <c r="N172" s="229"/>
      <c r="O172" s="229"/>
      <c r="P172" s="229"/>
      <c r="Q172" s="229"/>
      <c r="R172" s="229"/>
      <c r="S172" s="229"/>
      <c r="T172" s="230"/>
      <c r="AT172" s="231" t="s">
        <v>156</v>
      </c>
      <c r="AU172" s="231" t="s">
        <v>142</v>
      </c>
      <c r="AV172" s="14" t="s">
        <v>142</v>
      </c>
      <c r="AW172" s="14" t="s">
        <v>31</v>
      </c>
      <c r="AX172" s="14" t="s">
        <v>82</v>
      </c>
      <c r="AY172" s="231" t="s">
        <v>141</v>
      </c>
    </row>
    <row r="173" spans="1:65" s="12" customFormat="1" ht="22.8" customHeight="1">
      <c r="B173" s="180"/>
      <c r="C173" s="181"/>
      <c r="D173" s="182" t="s">
        <v>73</v>
      </c>
      <c r="E173" s="194" t="s">
        <v>190</v>
      </c>
      <c r="F173" s="194" t="s">
        <v>191</v>
      </c>
      <c r="G173" s="181"/>
      <c r="H173" s="181"/>
      <c r="I173" s="184"/>
      <c r="J173" s="195">
        <f>BK173</f>
        <v>0</v>
      </c>
      <c r="K173" s="181"/>
      <c r="L173" s="186"/>
      <c r="M173" s="187"/>
      <c r="N173" s="188"/>
      <c r="O173" s="188"/>
      <c r="P173" s="189">
        <f>SUM(P174:P217)</f>
        <v>0</v>
      </c>
      <c r="Q173" s="188"/>
      <c r="R173" s="189">
        <f>SUM(R174:R217)</f>
        <v>16.087894800000004</v>
      </c>
      <c r="S173" s="188"/>
      <c r="T173" s="190">
        <f>SUM(T174:T217)</f>
        <v>19.489000000000001</v>
      </c>
      <c r="AR173" s="191" t="s">
        <v>82</v>
      </c>
      <c r="AT173" s="192" t="s">
        <v>73</v>
      </c>
      <c r="AU173" s="192" t="s">
        <v>82</v>
      </c>
      <c r="AY173" s="191" t="s">
        <v>141</v>
      </c>
      <c r="BK173" s="193">
        <f>SUM(BK174:BK217)</f>
        <v>0</v>
      </c>
    </row>
    <row r="174" spans="1:65" s="2" customFormat="1" ht="33" customHeight="1">
      <c r="A174" s="35"/>
      <c r="B174" s="36"/>
      <c r="C174" s="196" t="s">
        <v>236</v>
      </c>
      <c r="D174" s="196" t="s">
        <v>144</v>
      </c>
      <c r="E174" s="197" t="s">
        <v>710</v>
      </c>
      <c r="F174" s="198" t="s">
        <v>711</v>
      </c>
      <c r="G174" s="199" t="s">
        <v>154</v>
      </c>
      <c r="H174" s="200">
        <v>267.79500000000002</v>
      </c>
      <c r="I174" s="201"/>
      <c r="J174" s="202">
        <f>ROUND(I174*H174,2)</f>
        <v>0</v>
      </c>
      <c r="K174" s="203"/>
      <c r="L174" s="40"/>
      <c r="M174" s="204" t="s">
        <v>1</v>
      </c>
      <c r="N174" s="205" t="s">
        <v>40</v>
      </c>
      <c r="O174" s="76"/>
      <c r="P174" s="206">
        <f>O174*H174</f>
        <v>0</v>
      </c>
      <c r="Q174" s="206">
        <v>2.572E-2</v>
      </c>
      <c r="R174" s="206">
        <f>Q174*H174</f>
        <v>6.8876874000000008</v>
      </c>
      <c r="S174" s="206">
        <v>0</v>
      </c>
      <c r="T174" s="20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8" t="s">
        <v>148</v>
      </c>
      <c r="AT174" s="208" t="s">
        <v>144</v>
      </c>
      <c r="AU174" s="208" t="s">
        <v>142</v>
      </c>
      <c r="AY174" s="18" t="s">
        <v>141</v>
      </c>
      <c r="BE174" s="209">
        <f>IF(N174="základná",J174,0)</f>
        <v>0</v>
      </c>
      <c r="BF174" s="209">
        <f>IF(N174="znížená",J174,0)</f>
        <v>0</v>
      </c>
      <c r="BG174" s="209">
        <f>IF(N174="zákl. prenesená",J174,0)</f>
        <v>0</v>
      </c>
      <c r="BH174" s="209">
        <f>IF(N174="zníž. prenesená",J174,0)</f>
        <v>0</v>
      </c>
      <c r="BI174" s="209">
        <f>IF(N174="nulová",J174,0)</f>
        <v>0</v>
      </c>
      <c r="BJ174" s="18" t="s">
        <v>142</v>
      </c>
      <c r="BK174" s="209">
        <f>ROUND(I174*H174,2)</f>
        <v>0</v>
      </c>
      <c r="BL174" s="18" t="s">
        <v>148</v>
      </c>
      <c r="BM174" s="208" t="s">
        <v>712</v>
      </c>
    </row>
    <row r="175" spans="1:65" s="13" customFormat="1">
      <c r="B175" s="210"/>
      <c r="C175" s="211"/>
      <c r="D175" s="212" t="s">
        <v>156</v>
      </c>
      <c r="E175" s="213" t="s">
        <v>1</v>
      </c>
      <c r="F175" s="214" t="s">
        <v>713</v>
      </c>
      <c r="G175" s="211"/>
      <c r="H175" s="213" t="s">
        <v>1</v>
      </c>
      <c r="I175" s="215"/>
      <c r="J175" s="211"/>
      <c r="K175" s="211"/>
      <c r="L175" s="216"/>
      <c r="M175" s="217"/>
      <c r="N175" s="218"/>
      <c r="O175" s="218"/>
      <c r="P175" s="218"/>
      <c r="Q175" s="218"/>
      <c r="R175" s="218"/>
      <c r="S175" s="218"/>
      <c r="T175" s="219"/>
      <c r="AT175" s="220" t="s">
        <v>156</v>
      </c>
      <c r="AU175" s="220" t="s">
        <v>142</v>
      </c>
      <c r="AV175" s="13" t="s">
        <v>82</v>
      </c>
      <c r="AW175" s="13" t="s">
        <v>31</v>
      </c>
      <c r="AX175" s="13" t="s">
        <v>74</v>
      </c>
      <c r="AY175" s="220" t="s">
        <v>141</v>
      </c>
    </row>
    <row r="176" spans="1:65" s="14" customFormat="1">
      <c r="B176" s="221"/>
      <c r="C176" s="222"/>
      <c r="D176" s="212" t="s">
        <v>156</v>
      </c>
      <c r="E176" s="223" t="s">
        <v>1</v>
      </c>
      <c r="F176" s="224" t="s">
        <v>714</v>
      </c>
      <c r="G176" s="222"/>
      <c r="H176" s="225">
        <v>43.424999999999997</v>
      </c>
      <c r="I176" s="226"/>
      <c r="J176" s="222"/>
      <c r="K176" s="222"/>
      <c r="L176" s="227"/>
      <c r="M176" s="228"/>
      <c r="N176" s="229"/>
      <c r="O176" s="229"/>
      <c r="P176" s="229"/>
      <c r="Q176" s="229"/>
      <c r="R176" s="229"/>
      <c r="S176" s="229"/>
      <c r="T176" s="230"/>
      <c r="AT176" s="231" t="s">
        <v>156</v>
      </c>
      <c r="AU176" s="231" t="s">
        <v>142</v>
      </c>
      <c r="AV176" s="14" t="s">
        <v>142</v>
      </c>
      <c r="AW176" s="14" t="s">
        <v>31</v>
      </c>
      <c r="AX176" s="14" t="s">
        <v>74</v>
      </c>
      <c r="AY176" s="231" t="s">
        <v>141</v>
      </c>
    </row>
    <row r="177" spans="1:65" s="13" customFormat="1">
      <c r="B177" s="210"/>
      <c r="C177" s="211"/>
      <c r="D177" s="212" t="s">
        <v>156</v>
      </c>
      <c r="E177" s="213" t="s">
        <v>1</v>
      </c>
      <c r="F177" s="214" t="s">
        <v>715</v>
      </c>
      <c r="G177" s="211"/>
      <c r="H177" s="213" t="s">
        <v>1</v>
      </c>
      <c r="I177" s="215"/>
      <c r="J177" s="211"/>
      <c r="K177" s="211"/>
      <c r="L177" s="216"/>
      <c r="M177" s="217"/>
      <c r="N177" s="218"/>
      <c r="O177" s="218"/>
      <c r="P177" s="218"/>
      <c r="Q177" s="218"/>
      <c r="R177" s="218"/>
      <c r="S177" s="218"/>
      <c r="T177" s="219"/>
      <c r="AT177" s="220" t="s">
        <v>156</v>
      </c>
      <c r="AU177" s="220" t="s">
        <v>142</v>
      </c>
      <c r="AV177" s="13" t="s">
        <v>82</v>
      </c>
      <c r="AW177" s="13" t="s">
        <v>31</v>
      </c>
      <c r="AX177" s="13" t="s">
        <v>74</v>
      </c>
      <c r="AY177" s="220" t="s">
        <v>141</v>
      </c>
    </row>
    <row r="178" spans="1:65" s="14" customFormat="1">
      <c r="B178" s="221"/>
      <c r="C178" s="222"/>
      <c r="D178" s="212" t="s">
        <v>156</v>
      </c>
      <c r="E178" s="223" t="s">
        <v>1</v>
      </c>
      <c r="F178" s="224" t="s">
        <v>716</v>
      </c>
      <c r="G178" s="222"/>
      <c r="H178" s="225">
        <v>224.37</v>
      </c>
      <c r="I178" s="226"/>
      <c r="J178" s="222"/>
      <c r="K178" s="222"/>
      <c r="L178" s="227"/>
      <c r="M178" s="228"/>
      <c r="N178" s="229"/>
      <c r="O178" s="229"/>
      <c r="P178" s="229"/>
      <c r="Q178" s="229"/>
      <c r="R178" s="229"/>
      <c r="S178" s="229"/>
      <c r="T178" s="230"/>
      <c r="AT178" s="231" t="s">
        <v>156</v>
      </c>
      <c r="AU178" s="231" t="s">
        <v>142</v>
      </c>
      <c r="AV178" s="14" t="s">
        <v>142</v>
      </c>
      <c r="AW178" s="14" t="s">
        <v>31</v>
      </c>
      <c r="AX178" s="14" t="s">
        <v>74</v>
      </c>
      <c r="AY178" s="231" t="s">
        <v>141</v>
      </c>
    </row>
    <row r="179" spans="1:65" s="15" customFormat="1">
      <c r="B179" s="232"/>
      <c r="C179" s="233"/>
      <c r="D179" s="212" t="s">
        <v>156</v>
      </c>
      <c r="E179" s="234" t="s">
        <v>1</v>
      </c>
      <c r="F179" s="235" t="s">
        <v>177</v>
      </c>
      <c r="G179" s="233"/>
      <c r="H179" s="236">
        <v>267.79500000000002</v>
      </c>
      <c r="I179" s="237"/>
      <c r="J179" s="233"/>
      <c r="K179" s="233"/>
      <c r="L179" s="238"/>
      <c r="M179" s="239"/>
      <c r="N179" s="240"/>
      <c r="O179" s="240"/>
      <c r="P179" s="240"/>
      <c r="Q179" s="240"/>
      <c r="R179" s="240"/>
      <c r="S179" s="240"/>
      <c r="T179" s="241"/>
      <c r="AT179" s="242" t="s">
        <v>156</v>
      </c>
      <c r="AU179" s="242" t="s">
        <v>142</v>
      </c>
      <c r="AV179" s="15" t="s">
        <v>148</v>
      </c>
      <c r="AW179" s="15" t="s">
        <v>31</v>
      </c>
      <c r="AX179" s="15" t="s">
        <v>82</v>
      </c>
      <c r="AY179" s="242" t="s">
        <v>141</v>
      </c>
    </row>
    <row r="180" spans="1:65" s="2" customFormat="1" ht="49.05" customHeight="1">
      <c r="A180" s="35"/>
      <c r="B180" s="36"/>
      <c r="C180" s="196" t="s">
        <v>241</v>
      </c>
      <c r="D180" s="196" t="s">
        <v>144</v>
      </c>
      <c r="E180" s="197" t="s">
        <v>717</v>
      </c>
      <c r="F180" s="198" t="s">
        <v>718</v>
      </c>
      <c r="G180" s="199" t="s">
        <v>154</v>
      </c>
      <c r="H180" s="200">
        <v>267.79500000000002</v>
      </c>
      <c r="I180" s="201"/>
      <c r="J180" s="202">
        <f>ROUND(I180*H180,2)</f>
        <v>0</v>
      </c>
      <c r="K180" s="203"/>
      <c r="L180" s="40"/>
      <c r="M180" s="204" t="s">
        <v>1</v>
      </c>
      <c r="N180" s="205" t="s">
        <v>40</v>
      </c>
      <c r="O180" s="76"/>
      <c r="P180" s="206">
        <f>O180*H180</f>
        <v>0</v>
      </c>
      <c r="Q180" s="206">
        <v>0</v>
      </c>
      <c r="R180" s="206">
        <f>Q180*H180</f>
        <v>0</v>
      </c>
      <c r="S180" s="206">
        <v>0</v>
      </c>
      <c r="T180" s="20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08" t="s">
        <v>148</v>
      </c>
      <c r="AT180" s="208" t="s">
        <v>144</v>
      </c>
      <c r="AU180" s="208" t="s">
        <v>142</v>
      </c>
      <c r="AY180" s="18" t="s">
        <v>141</v>
      </c>
      <c r="BE180" s="209">
        <f>IF(N180="základná",J180,0)</f>
        <v>0</v>
      </c>
      <c r="BF180" s="209">
        <f>IF(N180="znížená",J180,0)</f>
        <v>0</v>
      </c>
      <c r="BG180" s="209">
        <f>IF(N180="zákl. prenesená",J180,0)</f>
        <v>0</v>
      </c>
      <c r="BH180" s="209">
        <f>IF(N180="zníž. prenesená",J180,0)</f>
        <v>0</v>
      </c>
      <c r="BI180" s="209">
        <f>IF(N180="nulová",J180,0)</f>
        <v>0</v>
      </c>
      <c r="BJ180" s="18" t="s">
        <v>142</v>
      </c>
      <c r="BK180" s="209">
        <f>ROUND(I180*H180,2)</f>
        <v>0</v>
      </c>
      <c r="BL180" s="18" t="s">
        <v>148</v>
      </c>
      <c r="BM180" s="208" t="s">
        <v>719</v>
      </c>
    </row>
    <row r="181" spans="1:65" s="2" customFormat="1" ht="33" customHeight="1">
      <c r="A181" s="35"/>
      <c r="B181" s="36"/>
      <c r="C181" s="196" t="s">
        <v>247</v>
      </c>
      <c r="D181" s="196" t="s">
        <v>144</v>
      </c>
      <c r="E181" s="197" t="s">
        <v>720</v>
      </c>
      <c r="F181" s="198" t="s">
        <v>721</v>
      </c>
      <c r="G181" s="199" t="s">
        <v>154</v>
      </c>
      <c r="H181" s="200">
        <v>267.79500000000002</v>
      </c>
      <c r="I181" s="201"/>
      <c r="J181" s="202">
        <f>ROUND(I181*H181,2)</f>
        <v>0</v>
      </c>
      <c r="K181" s="203"/>
      <c r="L181" s="40"/>
      <c r="M181" s="204" t="s">
        <v>1</v>
      </c>
      <c r="N181" s="205" t="s">
        <v>40</v>
      </c>
      <c r="O181" s="76"/>
      <c r="P181" s="206">
        <f>O181*H181</f>
        <v>0</v>
      </c>
      <c r="Q181" s="206">
        <v>2.572E-2</v>
      </c>
      <c r="R181" s="206">
        <f>Q181*H181</f>
        <v>6.8876874000000008</v>
      </c>
      <c r="S181" s="206">
        <v>0</v>
      </c>
      <c r="T181" s="20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08" t="s">
        <v>148</v>
      </c>
      <c r="AT181" s="208" t="s">
        <v>144</v>
      </c>
      <c r="AU181" s="208" t="s">
        <v>142</v>
      </c>
      <c r="AY181" s="18" t="s">
        <v>141</v>
      </c>
      <c r="BE181" s="209">
        <f>IF(N181="základná",J181,0)</f>
        <v>0</v>
      </c>
      <c r="BF181" s="209">
        <f>IF(N181="znížená",J181,0)</f>
        <v>0</v>
      </c>
      <c r="BG181" s="209">
        <f>IF(N181="zákl. prenesená",J181,0)</f>
        <v>0</v>
      </c>
      <c r="BH181" s="209">
        <f>IF(N181="zníž. prenesená",J181,0)</f>
        <v>0</v>
      </c>
      <c r="BI181" s="209">
        <f>IF(N181="nulová",J181,0)</f>
        <v>0</v>
      </c>
      <c r="BJ181" s="18" t="s">
        <v>142</v>
      </c>
      <c r="BK181" s="209">
        <f>ROUND(I181*H181,2)</f>
        <v>0</v>
      </c>
      <c r="BL181" s="18" t="s">
        <v>148</v>
      </c>
      <c r="BM181" s="208" t="s">
        <v>722</v>
      </c>
    </row>
    <row r="182" spans="1:65" s="2" customFormat="1" ht="90" customHeight="1">
      <c r="A182" s="35"/>
      <c r="B182" s="36"/>
      <c r="C182" s="196" t="s">
        <v>452</v>
      </c>
      <c r="D182" s="196" t="s">
        <v>144</v>
      </c>
      <c r="E182" s="197" t="s">
        <v>567</v>
      </c>
      <c r="F182" s="198" t="s">
        <v>568</v>
      </c>
      <c r="G182" s="199" t="s">
        <v>154</v>
      </c>
      <c r="H182" s="200">
        <v>730.6</v>
      </c>
      <c r="I182" s="201"/>
      <c r="J182" s="202">
        <f>ROUND(I182*H182,2)</f>
        <v>0</v>
      </c>
      <c r="K182" s="203"/>
      <c r="L182" s="40"/>
      <c r="M182" s="204" t="s">
        <v>1</v>
      </c>
      <c r="N182" s="205" t="s">
        <v>40</v>
      </c>
      <c r="O182" s="76"/>
      <c r="P182" s="206">
        <f>O182*H182</f>
        <v>0</v>
      </c>
      <c r="Q182" s="206">
        <v>5.0000000000000002E-5</v>
      </c>
      <c r="R182" s="206">
        <f>Q182*H182</f>
        <v>3.653E-2</v>
      </c>
      <c r="S182" s="206">
        <v>0</v>
      </c>
      <c r="T182" s="20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08" t="s">
        <v>148</v>
      </c>
      <c r="AT182" s="208" t="s">
        <v>144</v>
      </c>
      <c r="AU182" s="208" t="s">
        <v>142</v>
      </c>
      <c r="AY182" s="18" t="s">
        <v>141</v>
      </c>
      <c r="BE182" s="209">
        <f>IF(N182="základná",J182,0)</f>
        <v>0</v>
      </c>
      <c r="BF182" s="209">
        <f>IF(N182="znížená",J182,0)</f>
        <v>0</v>
      </c>
      <c r="BG182" s="209">
        <f>IF(N182="zákl. prenesená",J182,0)</f>
        <v>0</v>
      </c>
      <c r="BH182" s="209">
        <f>IF(N182="zníž. prenesená",J182,0)</f>
        <v>0</v>
      </c>
      <c r="BI182" s="209">
        <f>IF(N182="nulová",J182,0)</f>
        <v>0</v>
      </c>
      <c r="BJ182" s="18" t="s">
        <v>142</v>
      </c>
      <c r="BK182" s="209">
        <f>ROUND(I182*H182,2)</f>
        <v>0</v>
      </c>
      <c r="BL182" s="18" t="s">
        <v>148</v>
      </c>
      <c r="BM182" s="208" t="s">
        <v>723</v>
      </c>
    </row>
    <row r="183" spans="1:65" s="14" customFormat="1">
      <c r="B183" s="221"/>
      <c r="C183" s="222"/>
      <c r="D183" s="212" t="s">
        <v>156</v>
      </c>
      <c r="E183" s="223" t="s">
        <v>1</v>
      </c>
      <c r="F183" s="224" t="s">
        <v>724</v>
      </c>
      <c r="G183" s="222"/>
      <c r="H183" s="225">
        <v>730.6</v>
      </c>
      <c r="I183" s="226"/>
      <c r="J183" s="222"/>
      <c r="K183" s="222"/>
      <c r="L183" s="227"/>
      <c r="M183" s="228"/>
      <c r="N183" s="229"/>
      <c r="O183" s="229"/>
      <c r="P183" s="229"/>
      <c r="Q183" s="229"/>
      <c r="R183" s="229"/>
      <c r="S183" s="229"/>
      <c r="T183" s="230"/>
      <c r="AT183" s="231" t="s">
        <v>156</v>
      </c>
      <c r="AU183" s="231" t="s">
        <v>142</v>
      </c>
      <c r="AV183" s="14" t="s">
        <v>142</v>
      </c>
      <c r="AW183" s="14" t="s">
        <v>31</v>
      </c>
      <c r="AX183" s="14" t="s">
        <v>82</v>
      </c>
      <c r="AY183" s="231" t="s">
        <v>141</v>
      </c>
    </row>
    <row r="184" spans="1:65" s="2" customFormat="1" ht="24.15" customHeight="1">
      <c r="A184" s="35"/>
      <c r="B184" s="36"/>
      <c r="C184" s="196" t="s">
        <v>230</v>
      </c>
      <c r="D184" s="196" t="s">
        <v>144</v>
      </c>
      <c r="E184" s="197" t="s">
        <v>632</v>
      </c>
      <c r="F184" s="198" t="s">
        <v>633</v>
      </c>
      <c r="G184" s="199" t="s">
        <v>154</v>
      </c>
      <c r="H184" s="200">
        <v>730.6</v>
      </c>
      <c r="I184" s="201"/>
      <c r="J184" s="202">
        <f>ROUND(I184*H184,2)</f>
        <v>0</v>
      </c>
      <c r="K184" s="203"/>
      <c r="L184" s="40"/>
      <c r="M184" s="204" t="s">
        <v>1</v>
      </c>
      <c r="N184" s="205" t="s">
        <v>40</v>
      </c>
      <c r="O184" s="76"/>
      <c r="P184" s="206">
        <f>O184*H184</f>
        <v>0</v>
      </c>
      <c r="Q184" s="206">
        <v>0</v>
      </c>
      <c r="R184" s="206">
        <f>Q184*H184</f>
        <v>0</v>
      </c>
      <c r="S184" s="206">
        <v>0</v>
      </c>
      <c r="T184" s="20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08" t="s">
        <v>148</v>
      </c>
      <c r="AT184" s="208" t="s">
        <v>144</v>
      </c>
      <c r="AU184" s="208" t="s">
        <v>142</v>
      </c>
      <c r="AY184" s="18" t="s">
        <v>141</v>
      </c>
      <c r="BE184" s="209">
        <f>IF(N184="základná",J184,0)</f>
        <v>0</v>
      </c>
      <c r="BF184" s="209">
        <f>IF(N184="znížená",J184,0)</f>
        <v>0</v>
      </c>
      <c r="BG184" s="209">
        <f>IF(N184="zákl. prenesená",J184,0)</f>
        <v>0</v>
      </c>
      <c r="BH184" s="209">
        <f>IF(N184="zníž. prenesená",J184,0)</f>
        <v>0</v>
      </c>
      <c r="BI184" s="209">
        <f>IF(N184="nulová",J184,0)</f>
        <v>0</v>
      </c>
      <c r="BJ184" s="18" t="s">
        <v>142</v>
      </c>
      <c r="BK184" s="209">
        <f>ROUND(I184*H184,2)</f>
        <v>0</v>
      </c>
      <c r="BL184" s="18" t="s">
        <v>148</v>
      </c>
      <c r="BM184" s="208" t="s">
        <v>725</v>
      </c>
    </row>
    <row r="185" spans="1:65" s="14" customFormat="1">
      <c r="B185" s="221"/>
      <c r="C185" s="222"/>
      <c r="D185" s="212" t="s">
        <v>156</v>
      </c>
      <c r="E185" s="223" t="s">
        <v>1</v>
      </c>
      <c r="F185" s="224" t="s">
        <v>724</v>
      </c>
      <c r="G185" s="222"/>
      <c r="H185" s="225">
        <v>730.6</v>
      </c>
      <c r="I185" s="226"/>
      <c r="J185" s="222"/>
      <c r="K185" s="222"/>
      <c r="L185" s="227"/>
      <c r="M185" s="228"/>
      <c r="N185" s="229"/>
      <c r="O185" s="229"/>
      <c r="P185" s="229"/>
      <c r="Q185" s="229"/>
      <c r="R185" s="229"/>
      <c r="S185" s="229"/>
      <c r="T185" s="230"/>
      <c r="AT185" s="231" t="s">
        <v>156</v>
      </c>
      <c r="AU185" s="231" t="s">
        <v>142</v>
      </c>
      <c r="AV185" s="14" t="s">
        <v>142</v>
      </c>
      <c r="AW185" s="14" t="s">
        <v>31</v>
      </c>
      <c r="AX185" s="14" t="s">
        <v>82</v>
      </c>
      <c r="AY185" s="231" t="s">
        <v>141</v>
      </c>
    </row>
    <row r="186" spans="1:65" s="2" customFormat="1" ht="24.15" customHeight="1">
      <c r="A186" s="35"/>
      <c r="B186" s="36"/>
      <c r="C186" s="196" t="s">
        <v>461</v>
      </c>
      <c r="D186" s="196" t="s">
        <v>144</v>
      </c>
      <c r="E186" s="197" t="s">
        <v>726</v>
      </c>
      <c r="F186" s="198" t="s">
        <v>633</v>
      </c>
      <c r="G186" s="199" t="s">
        <v>154</v>
      </c>
      <c r="H186" s="200">
        <v>730.6</v>
      </c>
      <c r="I186" s="201"/>
      <c r="J186" s="202">
        <f>ROUND(I186*H186,2)</f>
        <v>0</v>
      </c>
      <c r="K186" s="203"/>
      <c r="L186" s="40"/>
      <c r="M186" s="204" t="s">
        <v>1</v>
      </c>
      <c r="N186" s="205" t="s">
        <v>40</v>
      </c>
      <c r="O186" s="76"/>
      <c r="P186" s="206">
        <f>O186*H186</f>
        <v>0</v>
      </c>
      <c r="Q186" s="206">
        <v>0</v>
      </c>
      <c r="R186" s="206">
        <f>Q186*H186</f>
        <v>0</v>
      </c>
      <c r="S186" s="206">
        <v>2.5000000000000001E-2</v>
      </c>
      <c r="T186" s="207">
        <f>S186*H186</f>
        <v>18.265000000000001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08" t="s">
        <v>148</v>
      </c>
      <c r="AT186" s="208" t="s">
        <v>144</v>
      </c>
      <c r="AU186" s="208" t="s">
        <v>142</v>
      </c>
      <c r="AY186" s="18" t="s">
        <v>141</v>
      </c>
      <c r="BE186" s="209">
        <f>IF(N186="základná",J186,0)</f>
        <v>0</v>
      </c>
      <c r="BF186" s="209">
        <f>IF(N186="znížená",J186,0)</f>
        <v>0</v>
      </c>
      <c r="BG186" s="209">
        <f>IF(N186="zákl. prenesená",J186,0)</f>
        <v>0</v>
      </c>
      <c r="BH186" s="209">
        <f>IF(N186="zníž. prenesená",J186,0)</f>
        <v>0</v>
      </c>
      <c r="BI186" s="209">
        <f>IF(N186="nulová",J186,0)</f>
        <v>0</v>
      </c>
      <c r="BJ186" s="18" t="s">
        <v>142</v>
      </c>
      <c r="BK186" s="209">
        <f>ROUND(I186*H186,2)</f>
        <v>0</v>
      </c>
      <c r="BL186" s="18" t="s">
        <v>148</v>
      </c>
      <c r="BM186" s="208" t="s">
        <v>727</v>
      </c>
    </row>
    <row r="187" spans="1:65" s="14" customFormat="1">
      <c r="B187" s="221"/>
      <c r="C187" s="222"/>
      <c r="D187" s="212" t="s">
        <v>156</v>
      </c>
      <c r="E187" s="223" t="s">
        <v>1</v>
      </c>
      <c r="F187" s="224" t="s">
        <v>724</v>
      </c>
      <c r="G187" s="222"/>
      <c r="H187" s="225">
        <v>730.6</v>
      </c>
      <c r="I187" s="226"/>
      <c r="J187" s="222"/>
      <c r="K187" s="222"/>
      <c r="L187" s="227"/>
      <c r="M187" s="228"/>
      <c r="N187" s="229"/>
      <c r="O187" s="229"/>
      <c r="P187" s="229"/>
      <c r="Q187" s="229"/>
      <c r="R187" s="229"/>
      <c r="S187" s="229"/>
      <c r="T187" s="230"/>
      <c r="AT187" s="231" t="s">
        <v>156</v>
      </c>
      <c r="AU187" s="231" t="s">
        <v>142</v>
      </c>
      <c r="AV187" s="14" t="s">
        <v>142</v>
      </c>
      <c r="AW187" s="14" t="s">
        <v>31</v>
      </c>
      <c r="AX187" s="14" t="s">
        <v>82</v>
      </c>
      <c r="AY187" s="231" t="s">
        <v>141</v>
      </c>
    </row>
    <row r="188" spans="1:65" s="2" customFormat="1" ht="24.15" customHeight="1">
      <c r="A188" s="35"/>
      <c r="B188" s="36"/>
      <c r="C188" s="196" t="s">
        <v>466</v>
      </c>
      <c r="D188" s="196" t="s">
        <v>144</v>
      </c>
      <c r="E188" s="197" t="s">
        <v>728</v>
      </c>
      <c r="F188" s="198" t="s">
        <v>633</v>
      </c>
      <c r="G188" s="199" t="s">
        <v>213</v>
      </c>
      <c r="H188" s="200">
        <v>48</v>
      </c>
      <c r="I188" s="201"/>
      <c r="J188" s="202">
        <f>ROUND(I188*H188,2)</f>
        <v>0</v>
      </c>
      <c r="K188" s="203"/>
      <c r="L188" s="40"/>
      <c r="M188" s="204" t="s">
        <v>1</v>
      </c>
      <c r="N188" s="205" t="s">
        <v>40</v>
      </c>
      <c r="O188" s="76"/>
      <c r="P188" s="206">
        <f>O188*H188</f>
        <v>0</v>
      </c>
      <c r="Q188" s="206">
        <v>0</v>
      </c>
      <c r="R188" s="206">
        <f>Q188*H188</f>
        <v>0</v>
      </c>
      <c r="S188" s="206">
        <v>0</v>
      </c>
      <c r="T188" s="20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08" t="s">
        <v>148</v>
      </c>
      <c r="AT188" s="208" t="s">
        <v>144</v>
      </c>
      <c r="AU188" s="208" t="s">
        <v>142</v>
      </c>
      <c r="AY188" s="18" t="s">
        <v>141</v>
      </c>
      <c r="BE188" s="209">
        <f>IF(N188="základná",J188,0)</f>
        <v>0</v>
      </c>
      <c r="BF188" s="209">
        <f>IF(N188="znížená",J188,0)</f>
        <v>0</v>
      </c>
      <c r="BG188" s="209">
        <f>IF(N188="zákl. prenesená",J188,0)</f>
        <v>0</v>
      </c>
      <c r="BH188" s="209">
        <f>IF(N188="zníž. prenesená",J188,0)</f>
        <v>0</v>
      </c>
      <c r="BI188" s="209">
        <f>IF(N188="nulová",J188,0)</f>
        <v>0</v>
      </c>
      <c r="BJ188" s="18" t="s">
        <v>142</v>
      </c>
      <c r="BK188" s="209">
        <f>ROUND(I188*H188,2)</f>
        <v>0</v>
      </c>
      <c r="BL188" s="18" t="s">
        <v>148</v>
      </c>
      <c r="BM188" s="208" t="s">
        <v>729</v>
      </c>
    </row>
    <row r="189" spans="1:65" s="14" customFormat="1">
      <c r="B189" s="221"/>
      <c r="C189" s="222"/>
      <c r="D189" s="212" t="s">
        <v>156</v>
      </c>
      <c r="E189" s="223" t="s">
        <v>1</v>
      </c>
      <c r="F189" s="224" t="s">
        <v>730</v>
      </c>
      <c r="G189" s="222"/>
      <c r="H189" s="225">
        <v>48</v>
      </c>
      <c r="I189" s="226"/>
      <c r="J189" s="222"/>
      <c r="K189" s="222"/>
      <c r="L189" s="227"/>
      <c r="M189" s="228"/>
      <c r="N189" s="229"/>
      <c r="O189" s="229"/>
      <c r="P189" s="229"/>
      <c r="Q189" s="229"/>
      <c r="R189" s="229"/>
      <c r="S189" s="229"/>
      <c r="T189" s="230"/>
      <c r="AT189" s="231" t="s">
        <v>156</v>
      </c>
      <c r="AU189" s="231" t="s">
        <v>142</v>
      </c>
      <c r="AV189" s="14" t="s">
        <v>142</v>
      </c>
      <c r="AW189" s="14" t="s">
        <v>31</v>
      </c>
      <c r="AX189" s="14" t="s">
        <v>82</v>
      </c>
      <c r="AY189" s="231" t="s">
        <v>141</v>
      </c>
    </row>
    <row r="190" spans="1:65" s="2" customFormat="1" ht="24.15" customHeight="1">
      <c r="A190" s="35"/>
      <c r="B190" s="36"/>
      <c r="C190" s="196" t="s">
        <v>471</v>
      </c>
      <c r="D190" s="196" t="s">
        <v>144</v>
      </c>
      <c r="E190" s="197" t="s">
        <v>731</v>
      </c>
      <c r="F190" s="198" t="s">
        <v>633</v>
      </c>
      <c r="G190" s="199" t="s">
        <v>213</v>
      </c>
      <c r="H190" s="200">
        <v>48</v>
      </c>
      <c r="I190" s="201"/>
      <c r="J190" s="202">
        <f>ROUND(I190*H190,2)</f>
        <v>0</v>
      </c>
      <c r="K190" s="203"/>
      <c r="L190" s="40"/>
      <c r="M190" s="204" t="s">
        <v>1</v>
      </c>
      <c r="N190" s="205" t="s">
        <v>40</v>
      </c>
      <c r="O190" s="76"/>
      <c r="P190" s="206">
        <f>O190*H190</f>
        <v>0</v>
      </c>
      <c r="Q190" s="206">
        <v>0</v>
      </c>
      <c r="R190" s="206">
        <f>Q190*H190</f>
        <v>0</v>
      </c>
      <c r="S190" s="206">
        <v>0</v>
      </c>
      <c r="T190" s="20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08" t="s">
        <v>148</v>
      </c>
      <c r="AT190" s="208" t="s">
        <v>144</v>
      </c>
      <c r="AU190" s="208" t="s">
        <v>142</v>
      </c>
      <c r="AY190" s="18" t="s">
        <v>141</v>
      </c>
      <c r="BE190" s="209">
        <f>IF(N190="základná",J190,0)</f>
        <v>0</v>
      </c>
      <c r="BF190" s="209">
        <f>IF(N190="znížená",J190,0)</f>
        <v>0</v>
      </c>
      <c r="BG190" s="209">
        <f>IF(N190="zákl. prenesená",J190,0)</f>
        <v>0</v>
      </c>
      <c r="BH190" s="209">
        <f>IF(N190="zníž. prenesená",J190,0)</f>
        <v>0</v>
      </c>
      <c r="BI190" s="209">
        <f>IF(N190="nulová",J190,0)</f>
        <v>0</v>
      </c>
      <c r="BJ190" s="18" t="s">
        <v>142</v>
      </c>
      <c r="BK190" s="209">
        <f>ROUND(I190*H190,2)</f>
        <v>0</v>
      </c>
      <c r="BL190" s="18" t="s">
        <v>148</v>
      </c>
      <c r="BM190" s="208" t="s">
        <v>732</v>
      </c>
    </row>
    <row r="191" spans="1:65" s="13" customFormat="1">
      <c r="B191" s="210"/>
      <c r="C191" s="211"/>
      <c r="D191" s="212" t="s">
        <v>156</v>
      </c>
      <c r="E191" s="213" t="s">
        <v>1</v>
      </c>
      <c r="F191" s="214" t="s">
        <v>733</v>
      </c>
      <c r="G191" s="211"/>
      <c r="H191" s="213" t="s">
        <v>1</v>
      </c>
      <c r="I191" s="215"/>
      <c r="J191" s="211"/>
      <c r="K191" s="211"/>
      <c r="L191" s="216"/>
      <c r="M191" s="217"/>
      <c r="N191" s="218"/>
      <c r="O191" s="218"/>
      <c r="P191" s="218"/>
      <c r="Q191" s="218"/>
      <c r="R191" s="218"/>
      <c r="S191" s="218"/>
      <c r="T191" s="219"/>
      <c r="AT191" s="220" t="s">
        <v>156</v>
      </c>
      <c r="AU191" s="220" t="s">
        <v>142</v>
      </c>
      <c r="AV191" s="13" t="s">
        <v>82</v>
      </c>
      <c r="AW191" s="13" t="s">
        <v>31</v>
      </c>
      <c r="AX191" s="13" t="s">
        <v>74</v>
      </c>
      <c r="AY191" s="220" t="s">
        <v>141</v>
      </c>
    </row>
    <row r="192" spans="1:65" s="14" customFormat="1">
      <c r="B192" s="221"/>
      <c r="C192" s="222"/>
      <c r="D192" s="212" t="s">
        <v>156</v>
      </c>
      <c r="E192" s="223" t="s">
        <v>1</v>
      </c>
      <c r="F192" s="224" t="s">
        <v>734</v>
      </c>
      <c r="G192" s="222"/>
      <c r="H192" s="225">
        <v>48</v>
      </c>
      <c r="I192" s="226"/>
      <c r="J192" s="222"/>
      <c r="K192" s="222"/>
      <c r="L192" s="227"/>
      <c r="M192" s="228"/>
      <c r="N192" s="229"/>
      <c r="O192" s="229"/>
      <c r="P192" s="229"/>
      <c r="Q192" s="229"/>
      <c r="R192" s="229"/>
      <c r="S192" s="229"/>
      <c r="T192" s="230"/>
      <c r="AT192" s="231" t="s">
        <v>156</v>
      </c>
      <c r="AU192" s="231" t="s">
        <v>142</v>
      </c>
      <c r="AV192" s="14" t="s">
        <v>142</v>
      </c>
      <c r="AW192" s="14" t="s">
        <v>31</v>
      </c>
      <c r="AX192" s="14" t="s">
        <v>82</v>
      </c>
      <c r="AY192" s="231" t="s">
        <v>141</v>
      </c>
    </row>
    <row r="193" spans="1:65" s="2" customFormat="1" ht="37.799999999999997" customHeight="1">
      <c r="A193" s="35"/>
      <c r="B193" s="36"/>
      <c r="C193" s="196" t="s">
        <v>7</v>
      </c>
      <c r="D193" s="196" t="s">
        <v>144</v>
      </c>
      <c r="E193" s="197" t="s">
        <v>735</v>
      </c>
      <c r="F193" s="198" t="s">
        <v>736</v>
      </c>
      <c r="G193" s="199" t="s">
        <v>737</v>
      </c>
      <c r="H193" s="200">
        <v>15</v>
      </c>
      <c r="I193" s="201"/>
      <c r="J193" s="202">
        <f>ROUND(I193*H193,2)</f>
        <v>0</v>
      </c>
      <c r="K193" s="203"/>
      <c r="L193" s="40"/>
      <c r="M193" s="204" t="s">
        <v>1</v>
      </c>
      <c r="N193" s="205" t="s">
        <v>40</v>
      </c>
      <c r="O193" s="76"/>
      <c r="P193" s="206">
        <f>O193*H193</f>
        <v>0</v>
      </c>
      <c r="Q193" s="206">
        <v>0.14083000000000001</v>
      </c>
      <c r="R193" s="206">
        <f>Q193*H193</f>
        <v>2.1124499999999999</v>
      </c>
      <c r="S193" s="206">
        <v>0</v>
      </c>
      <c r="T193" s="20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08" t="s">
        <v>148</v>
      </c>
      <c r="AT193" s="208" t="s">
        <v>144</v>
      </c>
      <c r="AU193" s="208" t="s">
        <v>142</v>
      </c>
      <c r="AY193" s="18" t="s">
        <v>141</v>
      </c>
      <c r="BE193" s="209">
        <f>IF(N193="základná",J193,0)</f>
        <v>0</v>
      </c>
      <c r="BF193" s="209">
        <f>IF(N193="znížená",J193,0)</f>
        <v>0</v>
      </c>
      <c r="BG193" s="209">
        <f>IF(N193="zákl. prenesená",J193,0)</f>
        <v>0</v>
      </c>
      <c r="BH193" s="209">
        <f>IF(N193="zníž. prenesená",J193,0)</f>
        <v>0</v>
      </c>
      <c r="BI193" s="209">
        <f>IF(N193="nulová",J193,0)</f>
        <v>0</v>
      </c>
      <c r="BJ193" s="18" t="s">
        <v>142</v>
      </c>
      <c r="BK193" s="209">
        <f>ROUND(I193*H193,2)</f>
        <v>0</v>
      </c>
      <c r="BL193" s="18" t="s">
        <v>148</v>
      </c>
      <c r="BM193" s="208" t="s">
        <v>738</v>
      </c>
    </row>
    <row r="194" spans="1:65" s="14" customFormat="1">
      <c r="B194" s="221"/>
      <c r="C194" s="222"/>
      <c r="D194" s="212" t="s">
        <v>156</v>
      </c>
      <c r="E194" s="223" t="s">
        <v>1</v>
      </c>
      <c r="F194" s="224" t="s">
        <v>739</v>
      </c>
      <c r="G194" s="222"/>
      <c r="H194" s="225">
        <v>3</v>
      </c>
      <c r="I194" s="226"/>
      <c r="J194" s="222"/>
      <c r="K194" s="222"/>
      <c r="L194" s="227"/>
      <c r="M194" s="228"/>
      <c r="N194" s="229"/>
      <c r="O194" s="229"/>
      <c r="P194" s="229"/>
      <c r="Q194" s="229"/>
      <c r="R194" s="229"/>
      <c r="S194" s="229"/>
      <c r="T194" s="230"/>
      <c r="AT194" s="231" t="s">
        <v>156</v>
      </c>
      <c r="AU194" s="231" t="s">
        <v>142</v>
      </c>
      <c r="AV194" s="14" t="s">
        <v>142</v>
      </c>
      <c r="AW194" s="14" t="s">
        <v>31</v>
      </c>
      <c r="AX194" s="14" t="s">
        <v>74</v>
      </c>
      <c r="AY194" s="231" t="s">
        <v>141</v>
      </c>
    </row>
    <row r="195" spans="1:65" s="14" customFormat="1" ht="20.399999999999999">
      <c r="B195" s="221"/>
      <c r="C195" s="222"/>
      <c r="D195" s="212" t="s">
        <v>156</v>
      </c>
      <c r="E195" s="223" t="s">
        <v>1</v>
      </c>
      <c r="F195" s="224" t="s">
        <v>740</v>
      </c>
      <c r="G195" s="222"/>
      <c r="H195" s="225">
        <v>12</v>
      </c>
      <c r="I195" s="226"/>
      <c r="J195" s="222"/>
      <c r="K195" s="222"/>
      <c r="L195" s="227"/>
      <c r="M195" s="228"/>
      <c r="N195" s="229"/>
      <c r="O195" s="229"/>
      <c r="P195" s="229"/>
      <c r="Q195" s="229"/>
      <c r="R195" s="229"/>
      <c r="S195" s="229"/>
      <c r="T195" s="230"/>
      <c r="AT195" s="231" t="s">
        <v>156</v>
      </c>
      <c r="AU195" s="231" t="s">
        <v>142</v>
      </c>
      <c r="AV195" s="14" t="s">
        <v>142</v>
      </c>
      <c r="AW195" s="14" t="s">
        <v>31</v>
      </c>
      <c r="AX195" s="14" t="s">
        <v>74</v>
      </c>
      <c r="AY195" s="231" t="s">
        <v>141</v>
      </c>
    </row>
    <row r="196" spans="1:65" s="15" customFormat="1">
      <c r="B196" s="232"/>
      <c r="C196" s="233"/>
      <c r="D196" s="212" t="s">
        <v>156</v>
      </c>
      <c r="E196" s="234" t="s">
        <v>1</v>
      </c>
      <c r="F196" s="235" t="s">
        <v>177</v>
      </c>
      <c r="G196" s="233"/>
      <c r="H196" s="236">
        <v>15</v>
      </c>
      <c r="I196" s="237"/>
      <c r="J196" s="233"/>
      <c r="K196" s="233"/>
      <c r="L196" s="238"/>
      <c r="M196" s="239"/>
      <c r="N196" s="240"/>
      <c r="O196" s="240"/>
      <c r="P196" s="240"/>
      <c r="Q196" s="240"/>
      <c r="R196" s="240"/>
      <c r="S196" s="240"/>
      <c r="T196" s="241"/>
      <c r="AT196" s="242" t="s">
        <v>156</v>
      </c>
      <c r="AU196" s="242" t="s">
        <v>142</v>
      </c>
      <c r="AV196" s="15" t="s">
        <v>148</v>
      </c>
      <c r="AW196" s="15" t="s">
        <v>31</v>
      </c>
      <c r="AX196" s="15" t="s">
        <v>82</v>
      </c>
      <c r="AY196" s="242" t="s">
        <v>141</v>
      </c>
    </row>
    <row r="197" spans="1:65" s="2" customFormat="1" ht="16.5" customHeight="1">
      <c r="A197" s="35"/>
      <c r="B197" s="36"/>
      <c r="C197" s="196" t="s">
        <v>480</v>
      </c>
      <c r="D197" s="196" t="s">
        <v>144</v>
      </c>
      <c r="E197" s="197" t="s">
        <v>741</v>
      </c>
      <c r="F197" s="198" t="s">
        <v>742</v>
      </c>
      <c r="G197" s="199" t="s">
        <v>406</v>
      </c>
      <c r="H197" s="200">
        <v>6</v>
      </c>
      <c r="I197" s="201"/>
      <c r="J197" s="202">
        <f>ROUND(I197*H197,2)</f>
        <v>0</v>
      </c>
      <c r="K197" s="203"/>
      <c r="L197" s="40"/>
      <c r="M197" s="204" t="s">
        <v>1</v>
      </c>
      <c r="N197" s="205" t="s">
        <v>40</v>
      </c>
      <c r="O197" s="76"/>
      <c r="P197" s="206">
        <f>O197*H197</f>
        <v>0</v>
      </c>
      <c r="Q197" s="206">
        <v>1.5310000000000001E-2</v>
      </c>
      <c r="R197" s="206">
        <f>Q197*H197</f>
        <v>9.1859999999999997E-2</v>
      </c>
      <c r="S197" s="206">
        <v>0</v>
      </c>
      <c r="T197" s="20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08" t="s">
        <v>148</v>
      </c>
      <c r="AT197" s="208" t="s">
        <v>144</v>
      </c>
      <c r="AU197" s="208" t="s">
        <v>142</v>
      </c>
      <c r="AY197" s="18" t="s">
        <v>141</v>
      </c>
      <c r="BE197" s="209">
        <f>IF(N197="základná",J197,0)</f>
        <v>0</v>
      </c>
      <c r="BF197" s="209">
        <f>IF(N197="znížená",J197,0)</f>
        <v>0</v>
      </c>
      <c r="BG197" s="209">
        <f>IF(N197="zákl. prenesená",J197,0)</f>
        <v>0</v>
      </c>
      <c r="BH197" s="209">
        <f>IF(N197="zníž. prenesená",J197,0)</f>
        <v>0</v>
      </c>
      <c r="BI197" s="209">
        <f>IF(N197="nulová",J197,0)</f>
        <v>0</v>
      </c>
      <c r="BJ197" s="18" t="s">
        <v>142</v>
      </c>
      <c r="BK197" s="209">
        <f>ROUND(I197*H197,2)</f>
        <v>0</v>
      </c>
      <c r="BL197" s="18" t="s">
        <v>148</v>
      </c>
      <c r="BM197" s="208" t="s">
        <v>743</v>
      </c>
    </row>
    <row r="198" spans="1:65" s="13" customFormat="1">
      <c r="B198" s="210"/>
      <c r="C198" s="211"/>
      <c r="D198" s="212" t="s">
        <v>156</v>
      </c>
      <c r="E198" s="213" t="s">
        <v>1</v>
      </c>
      <c r="F198" s="214" t="s">
        <v>704</v>
      </c>
      <c r="G198" s="211"/>
      <c r="H198" s="213" t="s">
        <v>1</v>
      </c>
      <c r="I198" s="215"/>
      <c r="J198" s="211"/>
      <c r="K198" s="211"/>
      <c r="L198" s="216"/>
      <c r="M198" s="217"/>
      <c r="N198" s="218"/>
      <c r="O198" s="218"/>
      <c r="P198" s="218"/>
      <c r="Q198" s="218"/>
      <c r="R198" s="218"/>
      <c r="S198" s="218"/>
      <c r="T198" s="219"/>
      <c r="AT198" s="220" t="s">
        <v>156</v>
      </c>
      <c r="AU198" s="220" t="s">
        <v>142</v>
      </c>
      <c r="AV198" s="13" t="s">
        <v>82</v>
      </c>
      <c r="AW198" s="13" t="s">
        <v>31</v>
      </c>
      <c r="AX198" s="13" t="s">
        <v>74</v>
      </c>
      <c r="AY198" s="220" t="s">
        <v>141</v>
      </c>
    </row>
    <row r="199" spans="1:65" s="13" customFormat="1">
      <c r="B199" s="210"/>
      <c r="C199" s="211"/>
      <c r="D199" s="212" t="s">
        <v>156</v>
      </c>
      <c r="E199" s="213" t="s">
        <v>1</v>
      </c>
      <c r="F199" s="214" t="s">
        <v>744</v>
      </c>
      <c r="G199" s="211"/>
      <c r="H199" s="213" t="s">
        <v>1</v>
      </c>
      <c r="I199" s="215"/>
      <c r="J199" s="211"/>
      <c r="K199" s="211"/>
      <c r="L199" s="216"/>
      <c r="M199" s="217"/>
      <c r="N199" s="218"/>
      <c r="O199" s="218"/>
      <c r="P199" s="218"/>
      <c r="Q199" s="218"/>
      <c r="R199" s="218"/>
      <c r="S199" s="218"/>
      <c r="T199" s="219"/>
      <c r="AT199" s="220" t="s">
        <v>156</v>
      </c>
      <c r="AU199" s="220" t="s">
        <v>142</v>
      </c>
      <c r="AV199" s="13" t="s">
        <v>82</v>
      </c>
      <c r="AW199" s="13" t="s">
        <v>31</v>
      </c>
      <c r="AX199" s="13" t="s">
        <v>74</v>
      </c>
      <c r="AY199" s="220" t="s">
        <v>141</v>
      </c>
    </row>
    <row r="200" spans="1:65" s="14" customFormat="1">
      <c r="B200" s="221"/>
      <c r="C200" s="222"/>
      <c r="D200" s="212" t="s">
        <v>156</v>
      </c>
      <c r="E200" s="223" t="s">
        <v>1</v>
      </c>
      <c r="F200" s="224" t="s">
        <v>150</v>
      </c>
      <c r="G200" s="222"/>
      <c r="H200" s="225">
        <v>6</v>
      </c>
      <c r="I200" s="226"/>
      <c r="J200" s="222"/>
      <c r="K200" s="222"/>
      <c r="L200" s="227"/>
      <c r="M200" s="228"/>
      <c r="N200" s="229"/>
      <c r="O200" s="229"/>
      <c r="P200" s="229"/>
      <c r="Q200" s="229"/>
      <c r="R200" s="229"/>
      <c r="S200" s="229"/>
      <c r="T200" s="230"/>
      <c r="AT200" s="231" t="s">
        <v>156</v>
      </c>
      <c r="AU200" s="231" t="s">
        <v>142</v>
      </c>
      <c r="AV200" s="14" t="s">
        <v>142</v>
      </c>
      <c r="AW200" s="14" t="s">
        <v>31</v>
      </c>
      <c r="AX200" s="14" t="s">
        <v>82</v>
      </c>
      <c r="AY200" s="231" t="s">
        <v>141</v>
      </c>
    </row>
    <row r="201" spans="1:65" s="2" customFormat="1" ht="55.5" customHeight="1">
      <c r="A201" s="35"/>
      <c r="B201" s="36"/>
      <c r="C201" s="196" t="s">
        <v>485</v>
      </c>
      <c r="D201" s="196" t="s">
        <v>144</v>
      </c>
      <c r="E201" s="197" t="s">
        <v>745</v>
      </c>
      <c r="F201" s="198" t="s">
        <v>746</v>
      </c>
      <c r="G201" s="199" t="s">
        <v>406</v>
      </c>
      <c r="H201" s="200">
        <v>8</v>
      </c>
      <c r="I201" s="201"/>
      <c r="J201" s="202">
        <f>ROUND(I201*H201,2)</f>
        <v>0</v>
      </c>
      <c r="K201" s="203"/>
      <c r="L201" s="40"/>
      <c r="M201" s="204" t="s">
        <v>1</v>
      </c>
      <c r="N201" s="205" t="s">
        <v>40</v>
      </c>
      <c r="O201" s="76"/>
      <c r="P201" s="206">
        <f>O201*H201</f>
        <v>0</v>
      </c>
      <c r="Q201" s="206">
        <v>8.3999999999999995E-3</v>
      </c>
      <c r="R201" s="206">
        <f>Q201*H201</f>
        <v>6.7199999999999996E-2</v>
      </c>
      <c r="S201" s="206">
        <v>0</v>
      </c>
      <c r="T201" s="207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08" t="s">
        <v>148</v>
      </c>
      <c r="AT201" s="208" t="s">
        <v>144</v>
      </c>
      <c r="AU201" s="208" t="s">
        <v>142</v>
      </c>
      <c r="AY201" s="18" t="s">
        <v>141</v>
      </c>
      <c r="BE201" s="209">
        <f>IF(N201="základná",J201,0)</f>
        <v>0</v>
      </c>
      <c r="BF201" s="209">
        <f>IF(N201="znížená",J201,0)</f>
        <v>0</v>
      </c>
      <c r="BG201" s="209">
        <f>IF(N201="zákl. prenesená",J201,0)</f>
        <v>0</v>
      </c>
      <c r="BH201" s="209">
        <f>IF(N201="zníž. prenesená",J201,0)</f>
        <v>0</v>
      </c>
      <c r="BI201" s="209">
        <f>IF(N201="nulová",J201,0)</f>
        <v>0</v>
      </c>
      <c r="BJ201" s="18" t="s">
        <v>142</v>
      </c>
      <c r="BK201" s="209">
        <f>ROUND(I201*H201,2)</f>
        <v>0</v>
      </c>
      <c r="BL201" s="18" t="s">
        <v>148</v>
      </c>
      <c r="BM201" s="208" t="s">
        <v>747</v>
      </c>
    </row>
    <row r="202" spans="1:65" s="13" customFormat="1">
      <c r="B202" s="210"/>
      <c r="C202" s="211"/>
      <c r="D202" s="212" t="s">
        <v>156</v>
      </c>
      <c r="E202" s="213" t="s">
        <v>1</v>
      </c>
      <c r="F202" s="214" t="s">
        <v>748</v>
      </c>
      <c r="G202" s="211"/>
      <c r="H202" s="213" t="s">
        <v>1</v>
      </c>
      <c r="I202" s="215"/>
      <c r="J202" s="211"/>
      <c r="K202" s="211"/>
      <c r="L202" s="216"/>
      <c r="M202" s="217"/>
      <c r="N202" s="218"/>
      <c r="O202" s="218"/>
      <c r="P202" s="218"/>
      <c r="Q202" s="218"/>
      <c r="R202" s="218"/>
      <c r="S202" s="218"/>
      <c r="T202" s="219"/>
      <c r="AT202" s="220" t="s">
        <v>156</v>
      </c>
      <c r="AU202" s="220" t="s">
        <v>142</v>
      </c>
      <c r="AV202" s="13" t="s">
        <v>82</v>
      </c>
      <c r="AW202" s="13" t="s">
        <v>31</v>
      </c>
      <c r="AX202" s="13" t="s">
        <v>74</v>
      </c>
      <c r="AY202" s="220" t="s">
        <v>141</v>
      </c>
    </row>
    <row r="203" spans="1:65" s="14" customFormat="1">
      <c r="B203" s="221"/>
      <c r="C203" s="222"/>
      <c r="D203" s="212" t="s">
        <v>156</v>
      </c>
      <c r="E203" s="223" t="s">
        <v>1</v>
      </c>
      <c r="F203" s="224" t="s">
        <v>207</v>
      </c>
      <c r="G203" s="222"/>
      <c r="H203" s="225">
        <v>8</v>
      </c>
      <c r="I203" s="226"/>
      <c r="J203" s="222"/>
      <c r="K203" s="222"/>
      <c r="L203" s="227"/>
      <c r="M203" s="228"/>
      <c r="N203" s="229"/>
      <c r="O203" s="229"/>
      <c r="P203" s="229"/>
      <c r="Q203" s="229"/>
      <c r="R203" s="229"/>
      <c r="S203" s="229"/>
      <c r="T203" s="230"/>
      <c r="AT203" s="231" t="s">
        <v>156</v>
      </c>
      <c r="AU203" s="231" t="s">
        <v>142</v>
      </c>
      <c r="AV203" s="14" t="s">
        <v>142</v>
      </c>
      <c r="AW203" s="14" t="s">
        <v>31</v>
      </c>
      <c r="AX203" s="14" t="s">
        <v>82</v>
      </c>
      <c r="AY203" s="231" t="s">
        <v>141</v>
      </c>
    </row>
    <row r="204" spans="1:65" s="2" customFormat="1" ht="16.5" customHeight="1">
      <c r="A204" s="35"/>
      <c r="B204" s="36"/>
      <c r="C204" s="248" t="s">
        <v>492</v>
      </c>
      <c r="D204" s="248" t="s">
        <v>290</v>
      </c>
      <c r="E204" s="249" t="s">
        <v>749</v>
      </c>
      <c r="F204" s="250" t="s">
        <v>750</v>
      </c>
      <c r="G204" s="251" t="s">
        <v>406</v>
      </c>
      <c r="H204" s="252">
        <v>8</v>
      </c>
      <c r="I204" s="253"/>
      <c r="J204" s="254">
        <f>ROUND(I204*H204,2)</f>
        <v>0</v>
      </c>
      <c r="K204" s="255"/>
      <c r="L204" s="256"/>
      <c r="M204" s="257" t="s">
        <v>1</v>
      </c>
      <c r="N204" s="258" t="s">
        <v>40</v>
      </c>
      <c r="O204" s="76"/>
      <c r="P204" s="206">
        <f>O204*H204</f>
        <v>0</v>
      </c>
      <c r="Q204" s="206">
        <v>5.5999999999999995E-4</v>
      </c>
      <c r="R204" s="206">
        <f>Q204*H204</f>
        <v>4.4799999999999996E-3</v>
      </c>
      <c r="S204" s="206">
        <v>0</v>
      </c>
      <c r="T204" s="20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08" t="s">
        <v>207</v>
      </c>
      <c r="AT204" s="208" t="s">
        <v>290</v>
      </c>
      <c r="AU204" s="208" t="s">
        <v>142</v>
      </c>
      <c r="AY204" s="18" t="s">
        <v>141</v>
      </c>
      <c r="BE204" s="209">
        <f>IF(N204="základná",J204,0)</f>
        <v>0</v>
      </c>
      <c r="BF204" s="209">
        <f>IF(N204="znížená",J204,0)</f>
        <v>0</v>
      </c>
      <c r="BG204" s="209">
        <f>IF(N204="zákl. prenesená",J204,0)</f>
        <v>0</v>
      </c>
      <c r="BH204" s="209">
        <f>IF(N204="zníž. prenesená",J204,0)</f>
        <v>0</v>
      </c>
      <c r="BI204" s="209">
        <f>IF(N204="nulová",J204,0)</f>
        <v>0</v>
      </c>
      <c r="BJ204" s="18" t="s">
        <v>142</v>
      </c>
      <c r="BK204" s="209">
        <f>ROUND(I204*H204,2)</f>
        <v>0</v>
      </c>
      <c r="BL204" s="18" t="s">
        <v>148</v>
      </c>
      <c r="BM204" s="208" t="s">
        <v>751</v>
      </c>
    </row>
    <row r="205" spans="1:65" s="14" customFormat="1">
      <c r="B205" s="221"/>
      <c r="C205" s="222"/>
      <c r="D205" s="212" t="s">
        <v>156</v>
      </c>
      <c r="E205" s="223" t="s">
        <v>1</v>
      </c>
      <c r="F205" s="224" t="s">
        <v>752</v>
      </c>
      <c r="G205" s="222"/>
      <c r="H205" s="225">
        <v>8</v>
      </c>
      <c r="I205" s="226"/>
      <c r="J205" s="222"/>
      <c r="K205" s="222"/>
      <c r="L205" s="227"/>
      <c r="M205" s="228"/>
      <c r="N205" s="229"/>
      <c r="O205" s="229"/>
      <c r="P205" s="229"/>
      <c r="Q205" s="229"/>
      <c r="R205" s="229"/>
      <c r="S205" s="229"/>
      <c r="T205" s="230"/>
      <c r="AT205" s="231" t="s">
        <v>156</v>
      </c>
      <c r="AU205" s="231" t="s">
        <v>142</v>
      </c>
      <c r="AV205" s="14" t="s">
        <v>142</v>
      </c>
      <c r="AW205" s="14" t="s">
        <v>31</v>
      </c>
      <c r="AX205" s="14" t="s">
        <v>82</v>
      </c>
      <c r="AY205" s="231" t="s">
        <v>141</v>
      </c>
    </row>
    <row r="206" spans="1:65" s="2" customFormat="1" ht="49.05" customHeight="1">
      <c r="A206" s="35"/>
      <c r="B206" s="36"/>
      <c r="C206" s="196" t="s">
        <v>496</v>
      </c>
      <c r="D206" s="196" t="s">
        <v>144</v>
      </c>
      <c r="E206" s="197" t="s">
        <v>753</v>
      </c>
      <c r="F206" s="198" t="s">
        <v>754</v>
      </c>
      <c r="G206" s="199" t="s">
        <v>406</v>
      </c>
      <c r="H206" s="200">
        <v>8</v>
      </c>
      <c r="I206" s="201"/>
      <c r="J206" s="202">
        <f>ROUND(I206*H206,2)</f>
        <v>0</v>
      </c>
      <c r="K206" s="203"/>
      <c r="L206" s="40"/>
      <c r="M206" s="204" t="s">
        <v>1</v>
      </c>
      <c r="N206" s="205" t="s">
        <v>40</v>
      </c>
      <c r="O206" s="76"/>
      <c r="P206" s="206">
        <f>O206*H206</f>
        <v>0</v>
      </c>
      <c r="Q206" s="206">
        <v>0</v>
      </c>
      <c r="R206" s="206">
        <f>Q206*H206</f>
        <v>0</v>
      </c>
      <c r="S206" s="206">
        <v>0.14599999999999999</v>
      </c>
      <c r="T206" s="207">
        <f>S206*H206</f>
        <v>1.1679999999999999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08" t="s">
        <v>148</v>
      </c>
      <c r="AT206" s="208" t="s">
        <v>144</v>
      </c>
      <c r="AU206" s="208" t="s">
        <v>142</v>
      </c>
      <c r="AY206" s="18" t="s">
        <v>141</v>
      </c>
      <c r="BE206" s="209">
        <f>IF(N206="základná",J206,0)</f>
        <v>0</v>
      </c>
      <c r="BF206" s="209">
        <f>IF(N206="znížená",J206,0)</f>
        <v>0</v>
      </c>
      <c r="BG206" s="209">
        <f>IF(N206="zákl. prenesená",J206,0)</f>
        <v>0</v>
      </c>
      <c r="BH206" s="209">
        <f>IF(N206="zníž. prenesená",J206,0)</f>
        <v>0</v>
      </c>
      <c r="BI206" s="209">
        <f>IF(N206="nulová",J206,0)</f>
        <v>0</v>
      </c>
      <c r="BJ206" s="18" t="s">
        <v>142</v>
      </c>
      <c r="BK206" s="209">
        <f>ROUND(I206*H206,2)</f>
        <v>0</v>
      </c>
      <c r="BL206" s="18" t="s">
        <v>148</v>
      </c>
      <c r="BM206" s="208" t="s">
        <v>755</v>
      </c>
    </row>
    <row r="207" spans="1:65" s="13" customFormat="1">
      <c r="B207" s="210"/>
      <c r="C207" s="211"/>
      <c r="D207" s="212" t="s">
        <v>156</v>
      </c>
      <c r="E207" s="213" t="s">
        <v>1</v>
      </c>
      <c r="F207" s="214" t="s">
        <v>756</v>
      </c>
      <c r="G207" s="211"/>
      <c r="H207" s="213" t="s">
        <v>1</v>
      </c>
      <c r="I207" s="215"/>
      <c r="J207" s="211"/>
      <c r="K207" s="211"/>
      <c r="L207" s="216"/>
      <c r="M207" s="217"/>
      <c r="N207" s="218"/>
      <c r="O207" s="218"/>
      <c r="P207" s="218"/>
      <c r="Q207" s="218"/>
      <c r="R207" s="218"/>
      <c r="S207" s="218"/>
      <c r="T207" s="219"/>
      <c r="AT207" s="220" t="s">
        <v>156</v>
      </c>
      <c r="AU207" s="220" t="s">
        <v>142</v>
      </c>
      <c r="AV207" s="13" t="s">
        <v>82</v>
      </c>
      <c r="AW207" s="13" t="s">
        <v>31</v>
      </c>
      <c r="AX207" s="13" t="s">
        <v>74</v>
      </c>
      <c r="AY207" s="220" t="s">
        <v>141</v>
      </c>
    </row>
    <row r="208" spans="1:65" s="14" customFormat="1">
      <c r="B208" s="221"/>
      <c r="C208" s="222"/>
      <c r="D208" s="212" t="s">
        <v>156</v>
      </c>
      <c r="E208" s="223" t="s">
        <v>1</v>
      </c>
      <c r="F208" s="224" t="s">
        <v>757</v>
      </c>
      <c r="G208" s="222"/>
      <c r="H208" s="225">
        <v>8</v>
      </c>
      <c r="I208" s="226"/>
      <c r="J208" s="222"/>
      <c r="K208" s="222"/>
      <c r="L208" s="227"/>
      <c r="M208" s="228"/>
      <c r="N208" s="229"/>
      <c r="O208" s="229"/>
      <c r="P208" s="229"/>
      <c r="Q208" s="229"/>
      <c r="R208" s="229"/>
      <c r="S208" s="229"/>
      <c r="T208" s="230"/>
      <c r="AT208" s="231" t="s">
        <v>156</v>
      </c>
      <c r="AU208" s="231" t="s">
        <v>142</v>
      </c>
      <c r="AV208" s="14" t="s">
        <v>142</v>
      </c>
      <c r="AW208" s="14" t="s">
        <v>31</v>
      </c>
      <c r="AX208" s="14" t="s">
        <v>82</v>
      </c>
      <c r="AY208" s="231" t="s">
        <v>141</v>
      </c>
    </row>
    <row r="209" spans="1:65" s="2" customFormat="1" ht="24.15" customHeight="1">
      <c r="A209" s="35"/>
      <c r="B209" s="36"/>
      <c r="C209" s="196" t="s">
        <v>501</v>
      </c>
      <c r="D209" s="196" t="s">
        <v>144</v>
      </c>
      <c r="E209" s="197" t="s">
        <v>758</v>
      </c>
      <c r="F209" s="198" t="s">
        <v>759</v>
      </c>
      <c r="G209" s="199" t="s">
        <v>154</v>
      </c>
      <c r="H209" s="200">
        <v>4</v>
      </c>
      <c r="I209" s="201"/>
      <c r="J209" s="202">
        <f>ROUND(I209*H209,2)</f>
        <v>0</v>
      </c>
      <c r="K209" s="203"/>
      <c r="L209" s="40"/>
      <c r="M209" s="204" t="s">
        <v>1</v>
      </c>
      <c r="N209" s="205" t="s">
        <v>40</v>
      </c>
      <c r="O209" s="76"/>
      <c r="P209" s="206">
        <f>O209*H209</f>
        <v>0</v>
      </c>
      <c r="Q209" s="206">
        <v>0</v>
      </c>
      <c r="R209" s="206">
        <f>Q209*H209</f>
        <v>0</v>
      </c>
      <c r="S209" s="206">
        <v>1.4E-2</v>
      </c>
      <c r="T209" s="207">
        <f>S209*H209</f>
        <v>5.6000000000000001E-2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08" t="s">
        <v>148</v>
      </c>
      <c r="AT209" s="208" t="s">
        <v>144</v>
      </c>
      <c r="AU209" s="208" t="s">
        <v>142</v>
      </c>
      <c r="AY209" s="18" t="s">
        <v>141</v>
      </c>
      <c r="BE209" s="209">
        <f>IF(N209="základná",J209,0)</f>
        <v>0</v>
      </c>
      <c r="BF209" s="209">
        <f>IF(N209="znížená",J209,0)</f>
        <v>0</v>
      </c>
      <c r="BG209" s="209">
        <f>IF(N209="zákl. prenesená",J209,0)</f>
        <v>0</v>
      </c>
      <c r="BH209" s="209">
        <f>IF(N209="zníž. prenesená",J209,0)</f>
        <v>0</v>
      </c>
      <c r="BI209" s="209">
        <f>IF(N209="nulová",J209,0)</f>
        <v>0</v>
      </c>
      <c r="BJ209" s="18" t="s">
        <v>142</v>
      </c>
      <c r="BK209" s="209">
        <f>ROUND(I209*H209,2)</f>
        <v>0</v>
      </c>
      <c r="BL209" s="18" t="s">
        <v>148</v>
      </c>
      <c r="BM209" s="208" t="s">
        <v>760</v>
      </c>
    </row>
    <row r="210" spans="1:65" s="14" customFormat="1">
      <c r="B210" s="221"/>
      <c r="C210" s="222"/>
      <c r="D210" s="212" t="s">
        <v>156</v>
      </c>
      <c r="E210" s="223" t="s">
        <v>1</v>
      </c>
      <c r="F210" s="224" t="s">
        <v>709</v>
      </c>
      <c r="G210" s="222"/>
      <c r="H210" s="225">
        <v>4</v>
      </c>
      <c r="I210" s="226"/>
      <c r="J210" s="222"/>
      <c r="K210" s="222"/>
      <c r="L210" s="227"/>
      <c r="M210" s="228"/>
      <c r="N210" s="229"/>
      <c r="O210" s="229"/>
      <c r="P210" s="229"/>
      <c r="Q210" s="229"/>
      <c r="R210" s="229"/>
      <c r="S210" s="229"/>
      <c r="T210" s="230"/>
      <c r="AT210" s="231" t="s">
        <v>156</v>
      </c>
      <c r="AU210" s="231" t="s">
        <v>142</v>
      </c>
      <c r="AV210" s="14" t="s">
        <v>142</v>
      </c>
      <c r="AW210" s="14" t="s">
        <v>31</v>
      </c>
      <c r="AX210" s="14" t="s">
        <v>82</v>
      </c>
      <c r="AY210" s="231" t="s">
        <v>141</v>
      </c>
    </row>
    <row r="211" spans="1:65" s="2" customFormat="1" ht="24.15" customHeight="1">
      <c r="A211" s="35"/>
      <c r="B211" s="36"/>
      <c r="C211" s="196" t="s">
        <v>506</v>
      </c>
      <c r="D211" s="196" t="s">
        <v>144</v>
      </c>
      <c r="E211" s="197" t="s">
        <v>761</v>
      </c>
      <c r="F211" s="198" t="s">
        <v>762</v>
      </c>
      <c r="G211" s="199" t="s">
        <v>221</v>
      </c>
      <c r="H211" s="200">
        <v>20.373999999999999</v>
      </c>
      <c r="I211" s="201"/>
      <c r="J211" s="202">
        <f>ROUND(I211*H211,2)</f>
        <v>0</v>
      </c>
      <c r="K211" s="203"/>
      <c r="L211" s="40"/>
      <c r="M211" s="204" t="s">
        <v>1</v>
      </c>
      <c r="N211" s="205" t="s">
        <v>40</v>
      </c>
      <c r="O211" s="76"/>
      <c r="P211" s="206">
        <f>O211*H211</f>
        <v>0</v>
      </c>
      <c r="Q211" s="206">
        <v>0</v>
      </c>
      <c r="R211" s="206">
        <f>Q211*H211</f>
        <v>0</v>
      </c>
      <c r="S211" s="206">
        <v>0</v>
      </c>
      <c r="T211" s="20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08" t="s">
        <v>148</v>
      </c>
      <c r="AT211" s="208" t="s">
        <v>144</v>
      </c>
      <c r="AU211" s="208" t="s">
        <v>142</v>
      </c>
      <c r="AY211" s="18" t="s">
        <v>141</v>
      </c>
      <c r="BE211" s="209">
        <f>IF(N211="základná",J211,0)</f>
        <v>0</v>
      </c>
      <c r="BF211" s="209">
        <f>IF(N211="znížená",J211,0)</f>
        <v>0</v>
      </c>
      <c r="BG211" s="209">
        <f>IF(N211="zákl. prenesená",J211,0)</f>
        <v>0</v>
      </c>
      <c r="BH211" s="209">
        <f>IF(N211="zníž. prenesená",J211,0)</f>
        <v>0</v>
      </c>
      <c r="BI211" s="209">
        <f>IF(N211="nulová",J211,0)</f>
        <v>0</v>
      </c>
      <c r="BJ211" s="18" t="s">
        <v>142</v>
      </c>
      <c r="BK211" s="209">
        <f>ROUND(I211*H211,2)</f>
        <v>0</v>
      </c>
      <c r="BL211" s="18" t="s">
        <v>148</v>
      </c>
      <c r="BM211" s="208" t="s">
        <v>763</v>
      </c>
    </row>
    <row r="212" spans="1:65" s="2" customFormat="1" ht="21.75" customHeight="1">
      <c r="A212" s="35"/>
      <c r="B212" s="36"/>
      <c r="C212" s="196" t="s">
        <v>510</v>
      </c>
      <c r="D212" s="196" t="s">
        <v>144</v>
      </c>
      <c r="E212" s="197" t="s">
        <v>764</v>
      </c>
      <c r="F212" s="198" t="s">
        <v>765</v>
      </c>
      <c r="G212" s="199" t="s">
        <v>221</v>
      </c>
      <c r="H212" s="200">
        <v>20.373999999999999</v>
      </c>
      <c r="I212" s="201"/>
      <c r="J212" s="202">
        <f>ROUND(I212*H212,2)</f>
        <v>0</v>
      </c>
      <c r="K212" s="203"/>
      <c r="L212" s="40"/>
      <c r="M212" s="204" t="s">
        <v>1</v>
      </c>
      <c r="N212" s="205" t="s">
        <v>40</v>
      </c>
      <c r="O212" s="76"/>
      <c r="P212" s="206">
        <f>O212*H212</f>
        <v>0</v>
      </c>
      <c r="Q212" s="206">
        <v>0</v>
      </c>
      <c r="R212" s="206">
        <f>Q212*H212</f>
        <v>0</v>
      </c>
      <c r="S212" s="206">
        <v>0</v>
      </c>
      <c r="T212" s="207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08" t="s">
        <v>148</v>
      </c>
      <c r="AT212" s="208" t="s">
        <v>144</v>
      </c>
      <c r="AU212" s="208" t="s">
        <v>142</v>
      </c>
      <c r="AY212" s="18" t="s">
        <v>141</v>
      </c>
      <c r="BE212" s="209">
        <f>IF(N212="základná",J212,0)</f>
        <v>0</v>
      </c>
      <c r="BF212" s="209">
        <f>IF(N212="znížená",J212,0)</f>
        <v>0</v>
      </c>
      <c r="BG212" s="209">
        <f>IF(N212="zákl. prenesená",J212,0)</f>
        <v>0</v>
      </c>
      <c r="BH212" s="209">
        <f>IF(N212="zníž. prenesená",J212,0)</f>
        <v>0</v>
      </c>
      <c r="BI212" s="209">
        <f>IF(N212="nulová",J212,0)</f>
        <v>0</v>
      </c>
      <c r="BJ212" s="18" t="s">
        <v>142</v>
      </c>
      <c r="BK212" s="209">
        <f>ROUND(I212*H212,2)</f>
        <v>0</v>
      </c>
      <c r="BL212" s="18" t="s">
        <v>148</v>
      </c>
      <c r="BM212" s="208" t="s">
        <v>766</v>
      </c>
    </row>
    <row r="213" spans="1:65" s="2" customFormat="1" ht="24.15" customHeight="1">
      <c r="A213" s="35"/>
      <c r="B213" s="36"/>
      <c r="C213" s="196" t="s">
        <v>515</v>
      </c>
      <c r="D213" s="196" t="s">
        <v>144</v>
      </c>
      <c r="E213" s="197" t="s">
        <v>767</v>
      </c>
      <c r="F213" s="198" t="s">
        <v>768</v>
      </c>
      <c r="G213" s="199" t="s">
        <v>221</v>
      </c>
      <c r="H213" s="200">
        <v>611.22</v>
      </c>
      <c r="I213" s="201"/>
      <c r="J213" s="202">
        <f>ROUND(I213*H213,2)</f>
        <v>0</v>
      </c>
      <c r="K213" s="203"/>
      <c r="L213" s="40"/>
      <c r="M213" s="204" t="s">
        <v>1</v>
      </c>
      <c r="N213" s="205" t="s">
        <v>40</v>
      </c>
      <c r="O213" s="76"/>
      <c r="P213" s="206">
        <f>O213*H213</f>
        <v>0</v>
      </c>
      <c r="Q213" s="206">
        <v>0</v>
      </c>
      <c r="R213" s="206">
        <f>Q213*H213</f>
        <v>0</v>
      </c>
      <c r="S213" s="206">
        <v>0</v>
      </c>
      <c r="T213" s="20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08" t="s">
        <v>148</v>
      </c>
      <c r="AT213" s="208" t="s">
        <v>144</v>
      </c>
      <c r="AU213" s="208" t="s">
        <v>142</v>
      </c>
      <c r="AY213" s="18" t="s">
        <v>141</v>
      </c>
      <c r="BE213" s="209">
        <f>IF(N213="základná",J213,0)</f>
        <v>0</v>
      </c>
      <c r="BF213" s="209">
        <f>IF(N213="znížená",J213,0)</f>
        <v>0</v>
      </c>
      <c r="BG213" s="209">
        <f>IF(N213="zákl. prenesená",J213,0)</f>
        <v>0</v>
      </c>
      <c r="BH213" s="209">
        <f>IF(N213="zníž. prenesená",J213,0)</f>
        <v>0</v>
      </c>
      <c r="BI213" s="209">
        <f>IF(N213="nulová",J213,0)</f>
        <v>0</v>
      </c>
      <c r="BJ213" s="18" t="s">
        <v>142</v>
      </c>
      <c r="BK213" s="209">
        <f>ROUND(I213*H213,2)</f>
        <v>0</v>
      </c>
      <c r="BL213" s="18" t="s">
        <v>148</v>
      </c>
      <c r="BM213" s="208" t="s">
        <v>769</v>
      </c>
    </row>
    <row r="214" spans="1:65" s="14" customFormat="1">
      <c r="B214" s="221"/>
      <c r="C214" s="222"/>
      <c r="D214" s="212" t="s">
        <v>156</v>
      </c>
      <c r="E214" s="223" t="s">
        <v>1</v>
      </c>
      <c r="F214" s="224" t="s">
        <v>770</v>
      </c>
      <c r="G214" s="222"/>
      <c r="H214" s="225">
        <v>611.22</v>
      </c>
      <c r="I214" s="226"/>
      <c r="J214" s="222"/>
      <c r="K214" s="222"/>
      <c r="L214" s="227"/>
      <c r="M214" s="228"/>
      <c r="N214" s="229"/>
      <c r="O214" s="229"/>
      <c r="P214" s="229"/>
      <c r="Q214" s="229"/>
      <c r="R214" s="229"/>
      <c r="S214" s="229"/>
      <c r="T214" s="230"/>
      <c r="AT214" s="231" t="s">
        <v>156</v>
      </c>
      <c r="AU214" s="231" t="s">
        <v>142</v>
      </c>
      <c r="AV214" s="14" t="s">
        <v>142</v>
      </c>
      <c r="AW214" s="14" t="s">
        <v>31</v>
      </c>
      <c r="AX214" s="14" t="s">
        <v>82</v>
      </c>
      <c r="AY214" s="231" t="s">
        <v>141</v>
      </c>
    </row>
    <row r="215" spans="1:65" s="2" customFormat="1" ht="24.15" customHeight="1">
      <c r="A215" s="35"/>
      <c r="B215" s="36"/>
      <c r="C215" s="196" t="s">
        <v>771</v>
      </c>
      <c r="D215" s="196" t="s">
        <v>144</v>
      </c>
      <c r="E215" s="197" t="s">
        <v>772</v>
      </c>
      <c r="F215" s="198" t="s">
        <v>773</v>
      </c>
      <c r="G215" s="199" t="s">
        <v>221</v>
      </c>
      <c r="H215" s="200">
        <v>20.373999999999999</v>
      </c>
      <c r="I215" s="201"/>
      <c r="J215" s="202">
        <f>ROUND(I215*H215,2)</f>
        <v>0</v>
      </c>
      <c r="K215" s="203"/>
      <c r="L215" s="40"/>
      <c r="M215" s="204" t="s">
        <v>1</v>
      </c>
      <c r="N215" s="205" t="s">
        <v>40</v>
      </c>
      <c r="O215" s="76"/>
      <c r="P215" s="206">
        <f>O215*H215</f>
        <v>0</v>
      </c>
      <c r="Q215" s="206">
        <v>0</v>
      </c>
      <c r="R215" s="206">
        <f>Q215*H215</f>
        <v>0</v>
      </c>
      <c r="S215" s="206">
        <v>0</v>
      </c>
      <c r="T215" s="20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08" t="s">
        <v>148</v>
      </c>
      <c r="AT215" s="208" t="s">
        <v>144</v>
      </c>
      <c r="AU215" s="208" t="s">
        <v>142</v>
      </c>
      <c r="AY215" s="18" t="s">
        <v>141</v>
      </c>
      <c r="BE215" s="209">
        <f>IF(N215="základná",J215,0)</f>
        <v>0</v>
      </c>
      <c r="BF215" s="209">
        <f>IF(N215="znížená",J215,0)</f>
        <v>0</v>
      </c>
      <c r="BG215" s="209">
        <f>IF(N215="zákl. prenesená",J215,0)</f>
        <v>0</v>
      </c>
      <c r="BH215" s="209">
        <f>IF(N215="zníž. prenesená",J215,0)</f>
        <v>0</v>
      </c>
      <c r="BI215" s="209">
        <f>IF(N215="nulová",J215,0)</f>
        <v>0</v>
      </c>
      <c r="BJ215" s="18" t="s">
        <v>142</v>
      </c>
      <c r="BK215" s="209">
        <f>ROUND(I215*H215,2)</f>
        <v>0</v>
      </c>
      <c r="BL215" s="18" t="s">
        <v>148</v>
      </c>
      <c r="BM215" s="208" t="s">
        <v>774</v>
      </c>
    </row>
    <row r="216" spans="1:65" s="2" customFormat="1" ht="37.799999999999997" customHeight="1">
      <c r="A216" s="35"/>
      <c r="B216" s="36"/>
      <c r="C216" s="196" t="s">
        <v>775</v>
      </c>
      <c r="D216" s="196" t="s">
        <v>144</v>
      </c>
      <c r="E216" s="197" t="s">
        <v>776</v>
      </c>
      <c r="F216" s="198" t="s">
        <v>777</v>
      </c>
      <c r="G216" s="199" t="s">
        <v>221</v>
      </c>
      <c r="H216" s="200">
        <v>20.373999999999999</v>
      </c>
      <c r="I216" s="201"/>
      <c r="J216" s="202">
        <f>ROUND(I216*H216,2)</f>
        <v>0</v>
      </c>
      <c r="K216" s="203"/>
      <c r="L216" s="40"/>
      <c r="M216" s="204" t="s">
        <v>1</v>
      </c>
      <c r="N216" s="205" t="s">
        <v>40</v>
      </c>
      <c r="O216" s="76"/>
      <c r="P216" s="206">
        <f>O216*H216</f>
        <v>0</v>
      </c>
      <c r="Q216" s="206">
        <v>0</v>
      </c>
      <c r="R216" s="206">
        <f>Q216*H216</f>
        <v>0</v>
      </c>
      <c r="S216" s="206">
        <v>0</v>
      </c>
      <c r="T216" s="207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08" t="s">
        <v>148</v>
      </c>
      <c r="AT216" s="208" t="s">
        <v>144</v>
      </c>
      <c r="AU216" s="208" t="s">
        <v>142</v>
      </c>
      <c r="AY216" s="18" t="s">
        <v>141</v>
      </c>
      <c r="BE216" s="209">
        <f>IF(N216="základná",J216,0)</f>
        <v>0</v>
      </c>
      <c r="BF216" s="209">
        <f>IF(N216="znížená",J216,0)</f>
        <v>0</v>
      </c>
      <c r="BG216" s="209">
        <f>IF(N216="zákl. prenesená",J216,0)</f>
        <v>0</v>
      </c>
      <c r="BH216" s="209">
        <f>IF(N216="zníž. prenesená",J216,0)</f>
        <v>0</v>
      </c>
      <c r="BI216" s="209">
        <f>IF(N216="nulová",J216,0)</f>
        <v>0</v>
      </c>
      <c r="BJ216" s="18" t="s">
        <v>142</v>
      </c>
      <c r="BK216" s="209">
        <f>ROUND(I216*H216,2)</f>
        <v>0</v>
      </c>
      <c r="BL216" s="18" t="s">
        <v>148</v>
      </c>
      <c r="BM216" s="208" t="s">
        <v>778</v>
      </c>
    </row>
    <row r="217" spans="1:65" s="2" customFormat="1" ht="16.5" customHeight="1">
      <c r="A217" s="35"/>
      <c r="B217" s="36"/>
      <c r="C217" s="196" t="s">
        <v>779</v>
      </c>
      <c r="D217" s="196" t="s">
        <v>144</v>
      </c>
      <c r="E217" s="197" t="s">
        <v>780</v>
      </c>
      <c r="F217" s="198" t="s">
        <v>781</v>
      </c>
      <c r="G217" s="199" t="s">
        <v>406</v>
      </c>
      <c r="H217" s="200">
        <v>15</v>
      </c>
      <c r="I217" s="201"/>
      <c r="J217" s="202">
        <f>ROUND(I217*H217,2)</f>
        <v>0</v>
      </c>
      <c r="K217" s="203"/>
      <c r="L217" s="40"/>
      <c r="M217" s="204" t="s">
        <v>1</v>
      </c>
      <c r="N217" s="205" t="s">
        <v>40</v>
      </c>
      <c r="O217" s="76"/>
      <c r="P217" s="206">
        <f>O217*H217</f>
        <v>0</v>
      </c>
      <c r="Q217" s="206">
        <v>0</v>
      </c>
      <c r="R217" s="206">
        <f>Q217*H217</f>
        <v>0</v>
      </c>
      <c r="S217" s="206">
        <v>0</v>
      </c>
      <c r="T217" s="20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08" t="s">
        <v>148</v>
      </c>
      <c r="AT217" s="208" t="s">
        <v>144</v>
      </c>
      <c r="AU217" s="208" t="s">
        <v>142</v>
      </c>
      <c r="AY217" s="18" t="s">
        <v>141</v>
      </c>
      <c r="BE217" s="209">
        <f>IF(N217="základná",J217,0)</f>
        <v>0</v>
      </c>
      <c r="BF217" s="209">
        <f>IF(N217="znížená",J217,0)</f>
        <v>0</v>
      </c>
      <c r="BG217" s="209">
        <f>IF(N217="zákl. prenesená",J217,0)</f>
        <v>0</v>
      </c>
      <c r="BH217" s="209">
        <f>IF(N217="zníž. prenesená",J217,0)</f>
        <v>0</v>
      </c>
      <c r="BI217" s="209">
        <f>IF(N217="nulová",J217,0)</f>
        <v>0</v>
      </c>
      <c r="BJ217" s="18" t="s">
        <v>142</v>
      </c>
      <c r="BK217" s="209">
        <f>ROUND(I217*H217,2)</f>
        <v>0</v>
      </c>
      <c r="BL217" s="18" t="s">
        <v>148</v>
      </c>
      <c r="BM217" s="208" t="s">
        <v>782</v>
      </c>
    </row>
    <row r="218" spans="1:65" s="12" customFormat="1" ht="22.8" customHeight="1">
      <c r="B218" s="180"/>
      <c r="C218" s="181"/>
      <c r="D218" s="182" t="s">
        <v>73</v>
      </c>
      <c r="E218" s="194" t="s">
        <v>216</v>
      </c>
      <c r="F218" s="194" t="s">
        <v>217</v>
      </c>
      <c r="G218" s="181"/>
      <c r="H218" s="181"/>
      <c r="I218" s="184"/>
      <c r="J218" s="195">
        <f>BK218</f>
        <v>0</v>
      </c>
      <c r="K218" s="181"/>
      <c r="L218" s="186"/>
      <c r="M218" s="187"/>
      <c r="N218" s="188"/>
      <c r="O218" s="188"/>
      <c r="P218" s="189">
        <f>P219</f>
        <v>0</v>
      </c>
      <c r="Q218" s="188"/>
      <c r="R218" s="189">
        <f>R219</f>
        <v>0</v>
      </c>
      <c r="S218" s="188"/>
      <c r="T218" s="190">
        <f>T219</f>
        <v>0</v>
      </c>
      <c r="AR218" s="191" t="s">
        <v>82</v>
      </c>
      <c r="AT218" s="192" t="s">
        <v>73</v>
      </c>
      <c r="AU218" s="192" t="s">
        <v>82</v>
      </c>
      <c r="AY218" s="191" t="s">
        <v>141</v>
      </c>
      <c r="BK218" s="193">
        <f>BK219</f>
        <v>0</v>
      </c>
    </row>
    <row r="219" spans="1:65" s="2" customFormat="1" ht="62.7" customHeight="1">
      <c r="A219" s="35"/>
      <c r="B219" s="36"/>
      <c r="C219" s="196" t="s">
        <v>293</v>
      </c>
      <c r="D219" s="196" t="s">
        <v>144</v>
      </c>
      <c r="E219" s="197" t="s">
        <v>635</v>
      </c>
      <c r="F219" s="198" t="s">
        <v>636</v>
      </c>
      <c r="G219" s="199" t="s">
        <v>221</v>
      </c>
      <c r="H219" s="200">
        <v>34.936999999999998</v>
      </c>
      <c r="I219" s="201"/>
      <c r="J219" s="202">
        <f>ROUND(I219*H219,2)</f>
        <v>0</v>
      </c>
      <c r="K219" s="203"/>
      <c r="L219" s="40"/>
      <c r="M219" s="204" t="s">
        <v>1</v>
      </c>
      <c r="N219" s="205" t="s">
        <v>40</v>
      </c>
      <c r="O219" s="76"/>
      <c r="P219" s="206">
        <f>O219*H219</f>
        <v>0</v>
      </c>
      <c r="Q219" s="206">
        <v>0</v>
      </c>
      <c r="R219" s="206">
        <f>Q219*H219</f>
        <v>0</v>
      </c>
      <c r="S219" s="206">
        <v>0</v>
      </c>
      <c r="T219" s="207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08" t="s">
        <v>148</v>
      </c>
      <c r="AT219" s="208" t="s">
        <v>144</v>
      </c>
      <c r="AU219" s="208" t="s">
        <v>142</v>
      </c>
      <c r="AY219" s="18" t="s">
        <v>141</v>
      </c>
      <c r="BE219" s="209">
        <f>IF(N219="základná",J219,0)</f>
        <v>0</v>
      </c>
      <c r="BF219" s="209">
        <f>IF(N219="znížená",J219,0)</f>
        <v>0</v>
      </c>
      <c r="BG219" s="209">
        <f>IF(N219="zákl. prenesená",J219,0)</f>
        <v>0</v>
      </c>
      <c r="BH219" s="209">
        <f>IF(N219="zníž. prenesená",J219,0)</f>
        <v>0</v>
      </c>
      <c r="BI219" s="209">
        <f>IF(N219="nulová",J219,0)</f>
        <v>0</v>
      </c>
      <c r="BJ219" s="18" t="s">
        <v>142</v>
      </c>
      <c r="BK219" s="209">
        <f>ROUND(I219*H219,2)</f>
        <v>0</v>
      </c>
      <c r="BL219" s="18" t="s">
        <v>148</v>
      </c>
      <c r="BM219" s="208" t="s">
        <v>783</v>
      </c>
    </row>
    <row r="220" spans="1:65" s="12" customFormat="1" ht="25.95" customHeight="1">
      <c r="B220" s="180"/>
      <c r="C220" s="181"/>
      <c r="D220" s="182" t="s">
        <v>73</v>
      </c>
      <c r="E220" s="183" t="s">
        <v>223</v>
      </c>
      <c r="F220" s="183" t="s">
        <v>224</v>
      </c>
      <c r="G220" s="181"/>
      <c r="H220" s="181"/>
      <c r="I220" s="184"/>
      <c r="J220" s="185">
        <f>BK220</f>
        <v>0</v>
      </c>
      <c r="K220" s="181"/>
      <c r="L220" s="186"/>
      <c r="M220" s="187"/>
      <c r="N220" s="188"/>
      <c r="O220" s="188"/>
      <c r="P220" s="189">
        <f>P221+P224+P246+P283</f>
        <v>0</v>
      </c>
      <c r="Q220" s="188"/>
      <c r="R220" s="189">
        <f>R221+R224+R246+R283</f>
        <v>1.6340308000000003</v>
      </c>
      <c r="S220" s="188"/>
      <c r="T220" s="190">
        <f>T221+T224+T246+T283</f>
        <v>1.3132274000000002</v>
      </c>
      <c r="AR220" s="191" t="s">
        <v>142</v>
      </c>
      <c r="AT220" s="192" t="s">
        <v>73</v>
      </c>
      <c r="AU220" s="192" t="s">
        <v>74</v>
      </c>
      <c r="AY220" s="191" t="s">
        <v>141</v>
      </c>
      <c r="BK220" s="193">
        <f>BK221+BK224+BK246+BK283</f>
        <v>0</v>
      </c>
    </row>
    <row r="221" spans="1:65" s="12" customFormat="1" ht="22.8" customHeight="1">
      <c r="B221" s="180"/>
      <c r="C221" s="181"/>
      <c r="D221" s="182" t="s">
        <v>73</v>
      </c>
      <c r="E221" s="194" t="s">
        <v>784</v>
      </c>
      <c r="F221" s="194" t="s">
        <v>785</v>
      </c>
      <c r="G221" s="181"/>
      <c r="H221" s="181"/>
      <c r="I221" s="184"/>
      <c r="J221" s="195">
        <f>BK221</f>
        <v>0</v>
      </c>
      <c r="K221" s="181"/>
      <c r="L221" s="186"/>
      <c r="M221" s="187"/>
      <c r="N221" s="188"/>
      <c r="O221" s="188"/>
      <c r="P221" s="189">
        <f>SUM(P222:P223)</f>
        <v>0</v>
      </c>
      <c r="Q221" s="188"/>
      <c r="R221" s="189">
        <f>SUM(R222:R223)</f>
        <v>4.9899999999999996E-3</v>
      </c>
      <c r="S221" s="188"/>
      <c r="T221" s="190">
        <f>SUM(T222:T223)</f>
        <v>0</v>
      </c>
      <c r="AR221" s="191" t="s">
        <v>142</v>
      </c>
      <c r="AT221" s="192" t="s">
        <v>73</v>
      </c>
      <c r="AU221" s="192" t="s">
        <v>82</v>
      </c>
      <c r="AY221" s="191" t="s">
        <v>141</v>
      </c>
      <c r="BK221" s="193">
        <f>SUM(BK222:BK223)</f>
        <v>0</v>
      </c>
    </row>
    <row r="222" spans="1:65" s="2" customFormat="1" ht="37.799999999999997" customHeight="1">
      <c r="A222" s="35"/>
      <c r="B222" s="36"/>
      <c r="C222" s="196" t="s">
        <v>786</v>
      </c>
      <c r="D222" s="196" t="s">
        <v>144</v>
      </c>
      <c r="E222" s="197" t="s">
        <v>787</v>
      </c>
      <c r="F222" s="198" t="s">
        <v>788</v>
      </c>
      <c r="G222" s="199" t="s">
        <v>406</v>
      </c>
      <c r="H222" s="200">
        <v>1</v>
      </c>
      <c r="I222" s="201"/>
      <c r="J222" s="202">
        <f>ROUND(I222*H222,2)</f>
        <v>0</v>
      </c>
      <c r="K222" s="203"/>
      <c r="L222" s="40"/>
      <c r="M222" s="204" t="s">
        <v>1</v>
      </c>
      <c r="N222" s="205" t="s">
        <v>40</v>
      </c>
      <c r="O222" s="76"/>
      <c r="P222" s="206">
        <f>O222*H222</f>
        <v>0</v>
      </c>
      <c r="Q222" s="206">
        <v>0</v>
      </c>
      <c r="R222" s="206">
        <f>Q222*H222</f>
        <v>0</v>
      </c>
      <c r="S222" s="206">
        <v>0</v>
      </c>
      <c r="T222" s="207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08" t="s">
        <v>230</v>
      </c>
      <c r="AT222" s="208" t="s">
        <v>144</v>
      </c>
      <c r="AU222" s="208" t="s">
        <v>142</v>
      </c>
      <c r="AY222" s="18" t="s">
        <v>141</v>
      </c>
      <c r="BE222" s="209">
        <f>IF(N222="základná",J222,0)</f>
        <v>0</v>
      </c>
      <c r="BF222" s="209">
        <f>IF(N222="znížená",J222,0)</f>
        <v>0</v>
      </c>
      <c r="BG222" s="209">
        <f>IF(N222="zákl. prenesená",J222,0)</f>
        <v>0</v>
      </c>
      <c r="BH222" s="209">
        <f>IF(N222="zníž. prenesená",J222,0)</f>
        <v>0</v>
      </c>
      <c r="BI222" s="209">
        <f>IF(N222="nulová",J222,0)</f>
        <v>0</v>
      </c>
      <c r="BJ222" s="18" t="s">
        <v>142</v>
      </c>
      <c r="BK222" s="209">
        <f>ROUND(I222*H222,2)</f>
        <v>0</v>
      </c>
      <c r="BL222" s="18" t="s">
        <v>230</v>
      </c>
      <c r="BM222" s="208" t="s">
        <v>789</v>
      </c>
    </row>
    <row r="223" spans="1:65" s="2" customFormat="1" ht="24.15" customHeight="1">
      <c r="A223" s="35"/>
      <c r="B223" s="36"/>
      <c r="C223" s="196" t="s">
        <v>790</v>
      </c>
      <c r="D223" s="196" t="s">
        <v>144</v>
      </c>
      <c r="E223" s="197" t="s">
        <v>791</v>
      </c>
      <c r="F223" s="198" t="s">
        <v>792</v>
      </c>
      <c r="G223" s="199" t="s">
        <v>406</v>
      </c>
      <c r="H223" s="200">
        <v>1</v>
      </c>
      <c r="I223" s="201"/>
      <c r="J223" s="202">
        <f>ROUND(I223*H223,2)</f>
        <v>0</v>
      </c>
      <c r="K223" s="203"/>
      <c r="L223" s="40"/>
      <c r="M223" s="204" t="s">
        <v>1</v>
      </c>
      <c r="N223" s="205" t="s">
        <v>40</v>
      </c>
      <c r="O223" s="76"/>
      <c r="P223" s="206">
        <f>O223*H223</f>
        <v>0</v>
      </c>
      <c r="Q223" s="206">
        <v>4.9899999999999996E-3</v>
      </c>
      <c r="R223" s="206">
        <f>Q223*H223</f>
        <v>4.9899999999999996E-3</v>
      </c>
      <c r="S223" s="206">
        <v>0</v>
      </c>
      <c r="T223" s="20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08" t="s">
        <v>230</v>
      </c>
      <c r="AT223" s="208" t="s">
        <v>144</v>
      </c>
      <c r="AU223" s="208" t="s">
        <v>142</v>
      </c>
      <c r="AY223" s="18" t="s">
        <v>141</v>
      </c>
      <c r="BE223" s="209">
        <f>IF(N223="základná",J223,0)</f>
        <v>0</v>
      </c>
      <c r="BF223" s="209">
        <f>IF(N223="znížená",J223,0)</f>
        <v>0</v>
      </c>
      <c r="BG223" s="209">
        <f>IF(N223="zákl. prenesená",J223,0)</f>
        <v>0</v>
      </c>
      <c r="BH223" s="209">
        <f>IF(N223="zníž. prenesená",J223,0)</f>
        <v>0</v>
      </c>
      <c r="BI223" s="209">
        <f>IF(N223="nulová",J223,0)</f>
        <v>0</v>
      </c>
      <c r="BJ223" s="18" t="s">
        <v>142</v>
      </c>
      <c r="BK223" s="209">
        <f>ROUND(I223*H223,2)</f>
        <v>0</v>
      </c>
      <c r="BL223" s="18" t="s">
        <v>230</v>
      </c>
      <c r="BM223" s="208" t="s">
        <v>793</v>
      </c>
    </row>
    <row r="224" spans="1:65" s="12" customFormat="1" ht="22.8" customHeight="1">
      <c r="B224" s="180"/>
      <c r="C224" s="181"/>
      <c r="D224" s="182" t="s">
        <v>73</v>
      </c>
      <c r="E224" s="194" t="s">
        <v>337</v>
      </c>
      <c r="F224" s="194" t="s">
        <v>338</v>
      </c>
      <c r="G224" s="181"/>
      <c r="H224" s="181"/>
      <c r="I224" s="184"/>
      <c r="J224" s="195">
        <f>BK224</f>
        <v>0</v>
      </c>
      <c r="K224" s="181"/>
      <c r="L224" s="186"/>
      <c r="M224" s="187"/>
      <c r="N224" s="188"/>
      <c r="O224" s="188"/>
      <c r="P224" s="189">
        <f>SUM(P225:P245)</f>
        <v>0</v>
      </c>
      <c r="Q224" s="188"/>
      <c r="R224" s="189">
        <f>SUM(R225:R245)</f>
        <v>1.0919100000000002</v>
      </c>
      <c r="S224" s="188"/>
      <c r="T224" s="190">
        <f>SUM(T225:T245)</f>
        <v>0.78253000000000006</v>
      </c>
      <c r="AR224" s="191" t="s">
        <v>142</v>
      </c>
      <c r="AT224" s="192" t="s">
        <v>73</v>
      </c>
      <c r="AU224" s="192" t="s">
        <v>82</v>
      </c>
      <c r="AY224" s="191" t="s">
        <v>141</v>
      </c>
      <c r="BK224" s="193">
        <f>SUM(BK225:BK245)</f>
        <v>0</v>
      </c>
    </row>
    <row r="225" spans="1:65" s="2" customFormat="1" ht="44.25" customHeight="1">
      <c r="A225" s="35"/>
      <c r="B225" s="36"/>
      <c r="C225" s="196" t="s">
        <v>794</v>
      </c>
      <c r="D225" s="196" t="s">
        <v>144</v>
      </c>
      <c r="E225" s="197" t="s">
        <v>795</v>
      </c>
      <c r="F225" s="198" t="s">
        <v>796</v>
      </c>
      <c r="G225" s="199" t="s">
        <v>154</v>
      </c>
      <c r="H225" s="200">
        <v>4</v>
      </c>
      <c r="I225" s="201"/>
      <c r="J225" s="202">
        <f>ROUND(I225*H225,2)</f>
        <v>0</v>
      </c>
      <c r="K225" s="203"/>
      <c r="L225" s="40"/>
      <c r="M225" s="204" t="s">
        <v>1</v>
      </c>
      <c r="N225" s="205" t="s">
        <v>40</v>
      </c>
      <c r="O225" s="76"/>
      <c r="P225" s="206">
        <f>O225*H225</f>
        <v>0</v>
      </c>
      <c r="Q225" s="206">
        <v>0</v>
      </c>
      <c r="R225" s="206">
        <f>Q225*H225</f>
        <v>0</v>
      </c>
      <c r="S225" s="206">
        <v>0</v>
      </c>
      <c r="T225" s="20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08" t="s">
        <v>230</v>
      </c>
      <c r="AT225" s="208" t="s">
        <v>144</v>
      </c>
      <c r="AU225" s="208" t="s">
        <v>142</v>
      </c>
      <c r="AY225" s="18" t="s">
        <v>141</v>
      </c>
      <c r="BE225" s="209">
        <f>IF(N225="základná",J225,0)</f>
        <v>0</v>
      </c>
      <c r="BF225" s="209">
        <f>IF(N225="znížená",J225,0)</f>
        <v>0</v>
      </c>
      <c r="BG225" s="209">
        <f>IF(N225="zákl. prenesená",J225,0)</f>
        <v>0</v>
      </c>
      <c r="BH225" s="209">
        <f>IF(N225="zníž. prenesená",J225,0)</f>
        <v>0</v>
      </c>
      <c r="BI225" s="209">
        <f>IF(N225="nulová",J225,0)</f>
        <v>0</v>
      </c>
      <c r="BJ225" s="18" t="s">
        <v>142</v>
      </c>
      <c r="BK225" s="209">
        <f>ROUND(I225*H225,2)</f>
        <v>0</v>
      </c>
      <c r="BL225" s="18" t="s">
        <v>230</v>
      </c>
      <c r="BM225" s="208" t="s">
        <v>797</v>
      </c>
    </row>
    <row r="226" spans="1:65" s="14" customFormat="1">
      <c r="B226" s="221"/>
      <c r="C226" s="222"/>
      <c r="D226" s="212" t="s">
        <v>156</v>
      </c>
      <c r="E226" s="223" t="s">
        <v>1</v>
      </c>
      <c r="F226" s="224" t="s">
        <v>709</v>
      </c>
      <c r="G226" s="222"/>
      <c r="H226" s="225">
        <v>4</v>
      </c>
      <c r="I226" s="226"/>
      <c r="J226" s="222"/>
      <c r="K226" s="222"/>
      <c r="L226" s="227"/>
      <c r="M226" s="228"/>
      <c r="N226" s="229"/>
      <c r="O226" s="229"/>
      <c r="P226" s="229"/>
      <c r="Q226" s="229"/>
      <c r="R226" s="229"/>
      <c r="S226" s="229"/>
      <c r="T226" s="230"/>
      <c r="AT226" s="231" t="s">
        <v>156</v>
      </c>
      <c r="AU226" s="231" t="s">
        <v>142</v>
      </c>
      <c r="AV226" s="14" t="s">
        <v>142</v>
      </c>
      <c r="AW226" s="14" t="s">
        <v>31</v>
      </c>
      <c r="AX226" s="14" t="s">
        <v>82</v>
      </c>
      <c r="AY226" s="231" t="s">
        <v>141</v>
      </c>
    </row>
    <row r="227" spans="1:65" s="2" customFormat="1" ht="16.5" customHeight="1">
      <c r="A227" s="35"/>
      <c r="B227" s="36"/>
      <c r="C227" s="248" t="s">
        <v>798</v>
      </c>
      <c r="D227" s="248" t="s">
        <v>290</v>
      </c>
      <c r="E227" s="249" t="s">
        <v>799</v>
      </c>
      <c r="F227" s="250" t="s">
        <v>800</v>
      </c>
      <c r="G227" s="251" t="s">
        <v>154</v>
      </c>
      <c r="H227" s="252">
        <v>4.16</v>
      </c>
      <c r="I227" s="253"/>
      <c r="J227" s="254">
        <f>ROUND(I227*H227,2)</f>
        <v>0</v>
      </c>
      <c r="K227" s="255"/>
      <c r="L227" s="256"/>
      <c r="M227" s="257" t="s">
        <v>1</v>
      </c>
      <c r="N227" s="258" t="s">
        <v>40</v>
      </c>
      <c r="O227" s="76"/>
      <c r="P227" s="206">
        <f>O227*H227</f>
        <v>0</v>
      </c>
      <c r="Q227" s="206">
        <v>8.5000000000000006E-3</v>
      </c>
      <c r="R227" s="206">
        <f>Q227*H227</f>
        <v>3.5360000000000003E-2</v>
      </c>
      <c r="S227" s="206">
        <v>0</v>
      </c>
      <c r="T227" s="207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08" t="s">
        <v>293</v>
      </c>
      <c r="AT227" s="208" t="s">
        <v>290</v>
      </c>
      <c r="AU227" s="208" t="s">
        <v>142</v>
      </c>
      <c r="AY227" s="18" t="s">
        <v>141</v>
      </c>
      <c r="BE227" s="209">
        <f>IF(N227="základná",J227,0)</f>
        <v>0</v>
      </c>
      <c r="BF227" s="209">
        <f>IF(N227="znížená",J227,0)</f>
        <v>0</v>
      </c>
      <c r="BG227" s="209">
        <f>IF(N227="zákl. prenesená",J227,0)</f>
        <v>0</v>
      </c>
      <c r="BH227" s="209">
        <f>IF(N227="zníž. prenesená",J227,0)</f>
        <v>0</v>
      </c>
      <c r="BI227" s="209">
        <f>IF(N227="nulová",J227,0)</f>
        <v>0</v>
      </c>
      <c r="BJ227" s="18" t="s">
        <v>142</v>
      </c>
      <c r="BK227" s="209">
        <f>ROUND(I227*H227,2)</f>
        <v>0</v>
      </c>
      <c r="BL227" s="18" t="s">
        <v>230</v>
      </c>
      <c r="BM227" s="208" t="s">
        <v>801</v>
      </c>
    </row>
    <row r="228" spans="1:65" s="14" customFormat="1">
      <c r="B228" s="221"/>
      <c r="C228" s="222"/>
      <c r="D228" s="212" t="s">
        <v>156</v>
      </c>
      <c r="E228" s="223" t="s">
        <v>1</v>
      </c>
      <c r="F228" s="224" t="s">
        <v>802</v>
      </c>
      <c r="G228" s="222"/>
      <c r="H228" s="225">
        <v>4.16</v>
      </c>
      <c r="I228" s="226"/>
      <c r="J228" s="222"/>
      <c r="K228" s="222"/>
      <c r="L228" s="227"/>
      <c r="M228" s="228"/>
      <c r="N228" s="229"/>
      <c r="O228" s="229"/>
      <c r="P228" s="229"/>
      <c r="Q228" s="229"/>
      <c r="R228" s="229"/>
      <c r="S228" s="229"/>
      <c r="T228" s="230"/>
      <c r="AT228" s="231" t="s">
        <v>156</v>
      </c>
      <c r="AU228" s="231" t="s">
        <v>142</v>
      </c>
      <c r="AV228" s="14" t="s">
        <v>142</v>
      </c>
      <c r="AW228" s="14" t="s">
        <v>31</v>
      </c>
      <c r="AX228" s="14" t="s">
        <v>82</v>
      </c>
      <c r="AY228" s="231" t="s">
        <v>141</v>
      </c>
    </row>
    <row r="229" spans="1:65" s="2" customFormat="1" ht="24.15" customHeight="1">
      <c r="A229" s="35"/>
      <c r="B229" s="36"/>
      <c r="C229" s="196" t="s">
        <v>803</v>
      </c>
      <c r="D229" s="196" t="s">
        <v>144</v>
      </c>
      <c r="E229" s="197" t="s">
        <v>804</v>
      </c>
      <c r="F229" s="198" t="s">
        <v>805</v>
      </c>
      <c r="G229" s="199" t="s">
        <v>154</v>
      </c>
      <c r="H229" s="200">
        <v>55.895000000000003</v>
      </c>
      <c r="I229" s="201"/>
      <c r="J229" s="202">
        <f>ROUND(I229*H229,2)</f>
        <v>0</v>
      </c>
      <c r="K229" s="203"/>
      <c r="L229" s="40"/>
      <c r="M229" s="204" t="s">
        <v>1</v>
      </c>
      <c r="N229" s="205" t="s">
        <v>40</v>
      </c>
      <c r="O229" s="76"/>
      <c r="P229" s="206">
        <f>O229*H229</f>
        <v>0</v>
      </c>
      <c r="Q229" s="206">
        <v>0</v>
      </c>
      <c r="R229" s="206">
        <f>Q229*H229</f>
        <v>0</v>
      </c>
      <c r="S229" s="206">
        <v>0</v>
      </c>
      <c r="T229" s="207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08" t="s">
        <v>230</v>
      </c>
      <c r="AT229" s="208" t="s">
        <v>144</v>
      </c>
      <c r="AU229" s="208" t="s">
        <v>142</v>
      </c>
      <c r="AY229" s="18" t="s">
        <v>141</v>
      </c>
      <c r="BE229" s="209">
        <f>IF(N229="základná",J229,0)</f>
        <v>0</v>
      </c>
      <c r="BF229" s="209">
        <f>IF(N229="znížená",J229,0)</f>
        <v>0</v>
      </c>
      <c r="BG229" s="209">
        <f>IF(N229="zákl. prenesená",J229,0)</f>
        <v>0</v>
      </c>
      <c r="BH229" s="209">
        <f>IF(N229="zníž. prenesená",J229,0)</f>
        <v>0</v>
      </c>
      <c r="BI229" s="209">
        <f>IF(N229="nulová",J229,0)</f>
        <v>0</v>
      </c>
      <c r="BJ229" s="18" t="s">
        <v>142</v>
      </c>
      <c r="BK229" s="209">
        <f>ROUND(I229*H229,2)</f>
        <v>0</v>
      </c>
      <c r="BL229" s="18" t="s">
        <v>230</v>
      </c>
      <c r="BM229" s="208" t="s">
        <v>806</v>
      </c>
    </row>
    <row r="230" spans="1:65" s="13" customFormat="1">
      <c r="B230" s="210"/>
      <c r="C230" s="211"/>
      <c r="D230" s="212" t="s">
        <v>156</v>
      </c>
      <c r="E230" s="213" t="s">
        <v>1</v>
      </c>
      <c r="F230" s="214" t="s">
        <v>807</v>
      </c>
      <c r="G230" s="211"/>
      <c r="H230" s="213" t="s">
        <v>1</v>
      </c>
      <c r="I230" s="215"/>
      <c r="J230" s="211"/>
      <c r="K230" s="211"/>
      <c r="L230" s="216"/>
      <c r="M230" s="217"/>
      <c r="N230" s="218"/>
      <c r="O230" s="218"/>
      <c r="P230" s="218"/>
      <c r="Q230" s="218"/>
      <c r="R230" s="218"/>
      <c r="S230" s="218"/>
      <c r="T230" s="219"/>
      <c r="AT230" s="220" t="s">
        <v>156</v>
      </c>
      <c r="AU230" s="220" t="s">
        <v>142</v>
      </c>
      <c r="AV230" s="13" t="s">
        <v>82</v>
      </c>
      <c r="AW230" s="13" t="s">
        <v>31</v>
      </c>
      <c r="AX230" s="13" t="s">
        <v>74</v>
      </c>
      <c r="AY230" s="220" t="s">
        <v>141</v>
      </c>
    </row>
    <row r="231" spans="1:65" s="14" customFormat="1">
      <c r="B231" s="221"/>
      <c r="C231" s="222"/>
      <c r="D231" s="212" t="s">
        <v>156</v>
      </c>
      <c r="E231" s="223" t="s">
        <v>1</v>
      </c>
      <c r="F231" s="224" t="s">
        <v>808</v>
      </c>
      <c r="G231" s="222"/>
      <c r="H231" s="225">
        <v>8</v>
      </c>
      <c r="I231" s="226"/>
      <c r="J231" s="222"/>
      <c r="K231" s="222"/>
      <c r="L231" s="227"/>
      <c r="M231" s="228"/>
      <c r="N231" s="229"/>
      <c r="O231" s="229"/>
      <c r="P231" s="229"/>
      <c r="Q231" s="229"/>
      <c r="R231" s="229"/>
      <c r="S231" s="229"/>
      <c r="T231" s="230"/>
      <c r="AT231" s="231" t="s">
        <v>156</v>
      </c>
      <c r="AU231" s="231" t="s">
        <v>142</v>
      </c>
      <c r="AV231" s="14" t="s">
        <v>142</v>
      </c>
      <c r="AW231" s="14" t="s">
        <v>31</v>
      </c>
      <c r="AX231" s="14" t="s">
        <v>74</v>
      </c>
      <c r="AY231" s="231" t="s">
        <v>141</v>
      </c>
    </row>
    <row r="232" spans="1:65" s="13" customFormat="1">
      <c r="B232" s="210"/>
      <c r="C232" s="211"/>
      <c r="D232" s="212" t="s">
        <v>156</v>
      </c>
      <c r="E232" s="213" t="s">
        <v>1</v>
      </c>
      <c r="F232" s="214" t="s">
        <v>809</v>
      </c>
      <c r="G232" s="211"/>
      <c r="H232" s="213" t="s">
        <v>1</v>
      </c>
      <c r="I232" s="215"/>
      <c r="J232" s="211"/>
      <c r="K232" s="211"/>
      <c r="L232" s="216"/>
      <c r="M232" s="217"/>
      <c r="N232" s="218"/>
      <c r="O232" s="218"/>
      <c r="P232" s="218"/>
      <c r="Q232" s="218"/>
      <c r="R232" s="218"/>
      <c r="S232" s="218"/>
      <c r="T232" s="219"/>
      <c r="AT232" s="220" t="s">
        <v>156</v>
      </c>
      <c r="AU232" s="220" t="s">
        <v>142</v>
      </c>
      <c r="AV232" s="13" t="s">
        <v>82</v>
      </c>
      <c r="AW232" s="13" t="s">
        <v>31</v>
      </c>
      <c r="AX232" s="13" t="s">
        <v>74</v>
      </c>
      <c r="AY232" s="220" t="s">
        <v>141</v>
      </c>
    </row>
    <row r="233" spans="1:65" s="14" customFormat="1">
      <c r="B233" s="221"/>
      <c r="C233" s="222"/>
      <c r="D233" s="212" t="s">
        <v>156</v>
      </c>
      <c r="E233" s="223" t="s">
        <v>1</v>
      </c>
      <c r="F233" s="224" t="s">
        <v>810</v>
      </c>
      <c r="G233" s="222"/>
      <c r="H233" s="225">
        <v>50.445</v>
      </c>
      <c r="I233" s="226"/>
      <c r="J233" s="222"/>
      <c r="K233" s="222"/>
      <c r="L233" s="227"/>
      <c r="M233" s="228"/>
      <c r="N233" s="229"/>
      <c r="O233" s="229"/>
      <c r="P233" s="229"/>
      <c r="Q233" s="229"/>
      <c r="R233" s="229"/>
      <c r="S233" s="229"/>
      <c r="T233" s="230"/>
      <c r="AT233" s="231" t="s">
        <v>156</v>
      </c>
      <c r="AU233" s="231" t="s">
        <v>142</v>
      </c>
      <c r="AV233" s="14" t="s">
        <v>142</v>
      </c>
      <c r="AW233" s="14" t="s">
        <v>31</v>
      </c>
      <c r="AX233" s="14" t="s">
        <v>74</v>
      </c>
      <c r="AY233" s="231" t="s">
        <v>141</v>
      </c>
    </row>
    <row r="234" spans="1:65" s="14" customFormat="1">
      <c r="B234" s="221"/>
      <c r="C234" s="222"/>
      <c r="D234" s="212" t="s">
        <v>156</v>
      </c>
      <c r="E234" s="223" t="s">
        <v>1</v>
      </c>
      <c r="F234" s="224" t="s">
        <v>811</v>
      </c>
      <c r="G234" s="222"/>
      <c r="H234" s="225">
        <v>-2.5499999999999998</v>
      </c>
      <c r="I234" s="226"/>
      <c r="J234" s="222"/>
      <c r="K234" s="222"/>
      <c r="L234" s="227"/>
      <c r="M234" s="228"/>
      <c r="N234" s="229"/>
      <c r="O234" s="229"/>
      <c r="P234" s="229"/>
      <c r="Q234" s="229"/>
      <c r="R234" s="229"/>
      <c r="S234" s="229"/>
      <c r="T234" s="230"/>
      <c r="AT234" s="231" t="s">
        <v>156</v>
      </c>
      <c r="AU234" s="231" t="s">
        <v>142</v>
      </c>
      <c r="AV234" s="14" t="s">
        <v>142</v>
      </c>
      <c r="AW234" s="14" t="s">
        <v>31</v>
      </c>
      <c r="AX234" s="14" t="s">
        <v>74</v>
      </c>
      <c r="AY234" s="231" t="s">
        <v>141</v>
      </c>
    </row>
    <row r="235" spans="1:65" s="15" customFormat="1">
      <c r="B235" s="232"/>
      <c r="C235" s="233"/>
      <c r="D235" s="212" t="s">
        <v>156</v>
      </c>
      <c r="E235" s="234" t="s">
        <v>1</v>
      </c>
      <c r="F235" s="235" t="s">
        <v>177</v>
      </c>
      <c r="G235" s="233"/>
      <c r="H235" s="236">
        <v>55.895000000000003</v>
      </c>
      <c r="I235" s="237"/>
      <c r="J235" s="233"/>
      <c r="K235" s="233"/>
      <c r="L235" s="238"/>
      <c r="M235" s="239"/>
      <c r="N235" s="240"/>
      <c r="O235" s="240"/>
      <c r="P235" s="240"/>
      <c r="Q235" s="240"/>
      <c r="R235" s="240"/>
      <c r="S235" s="240"/>
      <c r="T235" s="241"/>
      <c r="AT235" s="242" t="s">
        <v>156</v>
      </c>
      <c r="AU235" s="242" t="s">
        <v>142</v>
      </c>
      <c r="AV235" s="15" t="s">
        <v>148</v>
      </c>
      <c r="AW235" s="15" t="s">
        <v>31</v>
      </c>
      <c r="AX235" s="15" t="s">
        <v>82</v>
      </c>
      <c r="AY235" s="242" t="s">
        <v>141</v>
      </c>
    </row>
    <row r="236" spans="1:65" s="2" customFormat="1" ht="33" customHeight="1">
      <c r="A236" s="35"/>
      <c r="B236" s="36"/>
      <c r="C236" s="248" t="s">
        <v>812</v>
      </c>
      <c r="D236" s="248" t="s">
        <v>290</v>
      </c>
      <c r="E236" s="249" t="s">
        <v>813</v>
      </c>
      <c r="F236" s="250" t="s">
        <v>814</v>
      </c>
      <c r="G236" s="251" t="s">
        <v>255</v>
      </c>
      <c r="H236" s="252">
        <v>1.921</v>
      </c>
      <c r="I236" s="253"/>
      <c r="J236" s="254">
        <f>ROUND(I236*H236,2)</f>
        <v>0</v>
      </c>
      <c r="K236" s="255"/>
      <c r="L236" s="256"/>
      <c r="M236" s="257" t="s">
        <v>1</v>
      </c>
      <c r="N236" s="258" t="s">
        <v>40</v>
      </c>
      <c r="O236" s="76"/>
      <c r="P236" s="206">
        <f>O236*H236</f>
        <v>0</v>
      </c>
      <c r="Q236" s="206">
        <v>0.55000000000000004</v>
      </c>
      <c r="R236" s="206">
        <f>Q236*H236</f>
        <v>1.0565500000000001</v>
      </c>
      <c r="S236" s="206">
        <v>0</v>
      </c>
      <c r="T236" s="207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08" t="s">
        <v>293</v>
      </c>
      <c r="AT236" s="208" t="s">
        <v>290</v>
      </c>
      <c r="AU236" s="208" t="s">
        <v>142</v>
      </c>
      <c r="AY236" s="18" t="s">
        <v>141</v>
      </c>
      <c r="BE236" s="209">
        <f>IF(N236="základná",J236,0)</f>
        <v>0</v>
      </c>
      <c r="BF236" s="209">
        <f>IF(N236="znížená",J236,0)</f>
        <v>0</v>
      </c>
      <c r="BG236" s="209">
        <f>IF(N236="zákl. prenesená",J236,0)</f>
        <v>0</v>
      </c>
      <c r="BH236" s="209">
        <f>IF(N236="zníž. prenesená",J236,0)</f>
        <v>0</v>
      </c>
      <c r="BI236" s="209">
        <f>IF(N236="nulová",J236,0)</f>
        <v>0</v>
      </c>
      <c r="BJ236" s="18" t="s">
        <v>142</v>
      </c>
      <c r="BK236" s="209">
        <f>ROUND(I236*H236,2)</f>
        <v>0</v>
      </c>
      <c r="BL236" s="18" t="s">
        <v>230</v>
      </c>
      <c r="BM236" s="208" t="s">
        <v>815</v>
      </c>
    </row>
    <row r="237" spans="1:65" s="14" customFormat="1" ht="20.399999999999999">
      <c r="B237" s="221"/>
      <c r="C237" s="222"/>
      <c r="D237" s="212" t="s">
        <v>156</v>
      </c>
      <c r="E237" s="223" t="s">
        <v>1</v>
      </c>
      <c r="F237" s="224" t="s">
        <v>816</v>
      </c>
      <c r="G237" s="222"/>
      <c r="H237" s="225">
        <v>1.921</v>
      </c>
      <c r="I237" s="226"/>
      <c r="J237" s="222"/>
      <c r="K237" s="222"/>
      <c r="L237" s="227"/>
      <c r="M237" s="228"/>
      <c r="N237" s="229"/>
      <c r="O237" s="229"/>
      <c r="P237" s="229"/>
      <c r="Q237" s="229"/>
      <c r="R237" s="229"/>
      <c r="S237" s="229"/>
      <c r="T237" s="230"/>
      <c r="AT237" s="231" t="s">
        <v>156</v>
      </c>
      <c r="AU237" s="231" t="s">
        <v>142</v>
      </c>
      <c r="AV237" s="14" t="s">
        <v>142</v>
      </c>
      <c r="AW237" s="14" t="s">
        <v>31</v>
      </c>
      <c r="AX237" s="14" t="s">
        <v>82</v>
      </c>
      <c r="AY237" s="231" t="s">
        <v>141</v>
      </c>
    </row>
    <row r="238" spans="1:65" s="2" customFormat="1" ht="24.15" customHeight="1">
      <c r="A238" s="35"/>
      <c r="B238" s="36"/>
      <c r="C238" s="196" t="s">
        <v>817</v>
      </c>
      <c r="D238" s="196" t="s">
        <v>144</v>
      </c>
      <c r="E238" s="197" t="s">
        <v>818</v>
      </c>
      <c r="F238" s="198" t="s">
        <v>819</v>
      </c>
      <c r="G238" s="199" t="s">
        <v>154</v>
      </c>
      <c r="H238" s="200">
        <v>55.895000000000003</v>
      </c>
      <c r="I238" s="201"/>
      <c r="J238" s="202">
        <f>ROUND(I238*H238,2)</f>
        <v>0</v>
      </c>
      <c r="K238" s="203"/>
      <c r="L238" s="40"/>
      <c r="M238" s="204" t="s">
        <v>1</v>
      </c>
      <c r="N238" s="205" t="s">
        <v>40</v>
      </c>
      <c r="O238" s="76"/>
      <c r="P238" s="206">
        <f>O238*H238</f>
        <v>0</v>
      </c>
      <c r="Q238" s="206">
        <v>0</v>
      </c>
      <c r="R238" s="206">
        <f>Q238*H238</f>
        <v>0</v>
      </c>
      <c r="S238" s="206">
        <v>1.4E-2</v>
      </c>
      <c r="T238" s="207">
        <f>S238*H238</f>
        <v>0.78253000000000006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08" t="s">
        <v>230</v>
      </c>
      <c r="AT238" s="208" t="s">
        <v>144</v>
      </c>
      <c r="AU238" s="208" t="s">
        <v>142</v>
      </c>
      <c r="AY238" s="18" t="s">
        <v>141</v>
      </c>
      <c r="BE238" s="209">
        <f>IF(N238="základná",J238,0)</f>
        <v>0</v>
      </c>
      <c r="BF238" s="209">
        <f>IF(N238="znížená",J238,0)</f>
        <v>0</v>
      </c>
      <c r="BG238" s="209">
        <f>IF(N238="zákl. prenesená",J238,0)</f>
        <v>0</v>
      </c>
      <c r="BH238" s="209">
        <f>IF(N238="zníž. prenesená",J238,0)</f>
        <v>0</v>
      </c>
      <c r="BI238" s="209">
        <f>IF(N238="nulová",J238,0)</f>
        <v>0</v>
      </c>
      <c r="BJ238" s="18" t="s">
        <v>142</v>
      </c>
      <c r="BK238" s="209">
        <f>ROUND(I238*H238,2)</f>
        <v>0</v>
      </c>
      <c r="BL238" s="18" t="s">
        <v>230</v>
      </c>
      <c r="BM238" s="208" t="s">
        <v>820</v>
      </c>
    </row>
    <row r="239" spans="1:65" s="13" customFormat="1">
      <c r="B239" s="210"/>
      <c r="C239" s="211"/>
      <c r="D239" s="212" t="s">
        <v>156</v>
      </c>
      <c r="E239" s="213" t="s">
        <v>1</v>
      </c>
      <c r="F239" s="214" t="s">
        <v>821</v>
      </c>
      <c r="G239" s="211"/>
      <c r="H239" s="213" t="s">
        <v>1</v>
      </c>
      <c r="I239" s="215"/>
      <c r="J239" s="211"/>
      <c r="K239" s="211"/>
      <c r="L239" s="216"/>
      <c r="M239" s="217"/>
      <c r="N239" s="218"/>
      <c r="O239" s="218"/>
      <c r="P239" s="218"/>
      <c r="Q239" s="218"/>
      <c r="R239" s="218"/>
      <c r="S239" s="218"/>
      <c r="T239" s="219"/>
      <c r="AT239" s="220" t="s">
        <v>156</v>
      </c>
      <c r="AU239" s="220" t="s">
        <v>142</v>
      </c>
      <c r="AV239" s="13" t="s">
        <v>82</v>
      </c>
      <c r="AW239" s="13" t="s">
        <v>31</v>
      </c>
      <c r="AX239" s="13" t="s">
        <v>74</v>
      </c>
      <c r="AY239" s="220" t="s">
        <v>141</v>
      </c>
    </row>
    <row r="240" spans="1:65" s="14" customFormat="1">
      <c r="B240" s="221"/>
      <c r="C240" s="222"/>
      <c r="D240" s="212" t="s">
        <v>156</v>
      </c>
      <c r="E240" s="223" t="s">
        <v>1</v>
      </c>
      <c r="F240" s="224" t="s">
        <v>808</v>
      </c>
      <c r="G240" s="222"/>
      <c r="H240" s="225">
        <v>8</v>
      </c>
      <c r="I240" s="226"/>
      <c r="J240" s="222"/>
      <c r="K240" s="222"/>
      <c r="L240" s="227"/>
      <c r="M240" s="228"/>
      <c r="N240" s="229"/>
      <c r="O240" s="229"/>
      <c r="P240" s="229"/>
      <c r="Q240" s="229"/>
      <c r="R240" s="229"/>
      <c r="S240" s="229"/>
      <c r="T240" s="230"/>
      <c r="AT240" s="231" t="s">
        <v>156</v>
      </c>
      <c r="AU240" s="231" t="s">
        <v>142</v>
      </c>
      <c r="AV240" s="14" t="s">
        <v>142</v>
      </c>
      <c r="AW240" s="14" t="s">
        <v>31</v>
      </c>
      <c r="AX240" s="14" t="s">
        <v>74</v>
      </c>
      <c r="AY240" s="231" t="s">
        <v>141</v>
      </c>
    </row>
    <row r="241" spans="1:65" s="13" customFormat="1">
      <c r="B241" s="210"/>
      <c r="C241" s="211"/>
      <c r="D241" s="212" t="s">
        <v>156</v>
      </c>
      <c r="E241" s="213" t="s">
        <v>1</v>
      </c>
      <c r="F241" s="214" t="s">
        <v>822</v>
      </c>
      <c r="G241" s="211"/>
      <c r="H241" s="213" t="s">
        <v>1</v>
      </c>
      <c r="I241" s="215"/>
      <c r="J241" s="211"/>
      <c r="K241" s="211"/>
      <c r="L241" s="216"/>
      <c r="M241" s="217"/>
      <c r="N241" s="218"/>
      <c r="O241" s="218"/>
      <c r="P241" s="218"/>
      <c r="Q241" s="218"/>
      <c r="R241" s="218"/>
      <c r="S241" s="218"/>
      <c r="T241" s="219"/>
      <c r="AT241" s="220" t="s">
        <v>156</v>
      </c>
      <c r="AU241" s="220" t="s">
        <v>142</v>
      </c>
      <c r="AV241" s="13" t="s">
        <v>82</v>
      </c>
      <c r="AW241" s="13" t="s">
        <v>31</v>
      </c>
      <c r="AX241" s="13" t="s">
        <v>74</v>
      </c>
      <c r="AY241" s="220" t="s">
        <v>141</v>
      </c>
    </row>
    <row r="242" spans="1:65" s="14" customFormat="1">
      <c r="B242" s="221"/>
      <c r="C242" s="222"/>
      <c r="D242" s="212" t="s">
        <v>156</v>
      </c>
      <c r="E242" s="223" t="s">
        <v>1</v>
      </c>
      <c r="F242" s="224" t="s">
        <v>810</v>
      </c>
      <c r="G242" s="222"/>
      <c r="H242" s="225">
        <v>50.445</v>
      </c>
      <c r="I242" s="226"/>
      <c r="J242" s="222"/>
      <c r="K242" s="222"/>
      <c r="L242" s="227"/>
      <c r="M242" s="228"/>
      <c r="N242" s="229"/>
      <c r="O242" s="229"/>
      <c r="P242" s="229"/>
      <c r="Q242" s="229"/>
      <c r="R242" s="229"/>
      <c r="S242" s="229"/>
      <c r="T242" s="230"/>
      <c r="AT242" s="231" t="s">
        <v>156</v>
      </c>
      <c r="AU242" s="231" t="s">
        <v>142</v>
      </c>
      <c r="AV242" s="14" t="s">
        <v>142</v>
      </c>
      <c r="AW242" s="14" t="s">
        <v>31</v>
      </c>
      <c r="AX242" s="14" t="s">
        <v>74</v>
      </c>
      <c r="AY242" s="231" t="s">
        <v>141</v>
      </c>
    </row>
    <row r="243" spans="1:65" s="14" customFormat="1">
      <c r="B243" s="221"/>
      <c r="C243" s="222"/>
      <c r="D243" s="212" t="s">
        <v>156</v>
      </c>
      <c r="E243" s="223" t="s">
        <v>1</v>
      </c>
      <c r="F243" s="224" t="s">
        <v>811</v>
      </c>
      <c r="G243" s="222"/>
      <c r="H243" s="225">
        <v>-2.5499999999999998</v>
      </c>
      <c r="I243" s="226"/>
      <c r="J243" s="222"/>
      <c r="K243" s="222"/>
      <c r="L243" s="227"/>
      <c r="M243" s="228"/>
      <c r="N243" s="229"/>
      <c r="O243" s="229"/>
      <c r="P243" s="229"/>
      <c r="Q243" s="229"/>
      <c r="R243" s="229"/>
      <c r="S243" s="229"/>
      <c r="T243" s="230"/>
      <c r="AT243" s="231" t="s">
        <v>156</v>
      </c>
      <c r="AU243" s="231" t="s">
        <v>142</v>
      </c>
      <c r="AV243" s="14" t="s">
        <v>142</v>
      </c>
      <c r="AW243" s="14" t="s">
        <v>31</v>
      </c>
      <c r="AX243" s="14" t="s">
        <v>74</v>
      </c>
      <c r="AY243" s="231" t="s">
        <v>141</v>
      </c>
    </row>
    <row r="244" spans="1:65" s="15" customFormat="1">
      <c r="B244" s="232"/>
      <c r="C244" s="233"/>
      <c r="D244" s="212" t="s">
        <v>156</v>
      </c>
      <c r="E244" s="234" t="s">
        <v>1</v>
      </c>
      <c r="F244" s="235" t="s">
        <v>177</v>
      </c>
      <c r="G244" s="233"/>
      <c r="H244" s="236">
        <v>55.895000000000003</v>
      </c>
      <c r="I244" s="237"/>
      <c r="J244" s="233"/>
      <c r="K244" s="233"/>
      <c r="L244" s="238"/>
      <c r="M244" s="239"/>
      <c r="N244" s="240"/>
      <c r="O244" s="240"/>
      <c r="P244" s="240"/>
      <c r="Q244" s="240"/>
      <c r="R244" s="240"/>
      <c r="S244" s="240"/>
      <c r="T244" s="241"/>
      <c r="AT244" s="242" t="s">
        <v>156</v>
      </c>
      <c r="AU244" s="242" t="s">
        <v>142</v>
      </c>
      <c r="AV244" s="15" t="s">
        <v>148</v>
      </c>
      <c r="AW244" s="15" t="s">
        <v>31</v>
      </c>
      <c r="AX244" s="15" t="s">
        <v>82</v>
      </c>
      <c r="AY244" s="242" t="s">
        <v>141</v>
      </c>
    </row>
    <row r="245" spans="1:65" s="2" customFormat="1" ht="24.15" customHeight="1">
      <c r="A245" s="35"/>
      <c r="B245" s="36"/>
      <c r="C245" s="196" t="s">
        <v>823</v>
      </c>
      <c r="D245" s="196" t="s">
        <v>144</v>
      </c>
      <c r="E245" s="197" t="s">
        <v>824</v>
      </c>
      <c r="F245" s="198" t="s">
        <v>825</v>
      </c>
      <c r="G245" s="199" t="s">
        <v>518</v>
      </c>
      <c r="H245" s="201"/>
      <c r="I245" s="201"/>
      <c r="J245" s="202">
        <f>ROUND(I245*H245,2)</f>
        <v>0</v>
      </c>
      <c r="K245" s="203"/>
      <c r="L245" s="40"/>
      <c r="M245" s="204" t="s">
        <v>1</v>
      </c>
      <c r="N245" s="205" t="s">
        <v>40</v>
      </c>
      <c r="O245" s="76"/>
      <c r="P245" s="206">
        <f>O245*H245</f>
        <v>0</v>
      </c>
      <c r="Q245" s="206">
        <v>0</v>
      </c>
      <c r="R245" s="206">
        <f>Q245*H245</f>
        <v>0</v>
      </c>
      <c r="S245" s="206">
        <v>0</v>
      </c>
      <c r="T245" s="207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08" t="s">
        <v>230</v>
      </c>
      <c r="AT245" s="208" t="s">
        <v>144</v>
      </c>
      <c r="AU245" s="208" t="s">
        <v>142</v>
      </c>
      <c r="AY245" s="18" t="s">
        <v>141</v>
      </c>
      <c r="BE245" s="209">
        <f>IF(N245="základná",J245,0)</f>
        <v>0</v>
      </c>
      <c r="BF245" s="209">
        <f>IF(N245="znížená",J245,0)</f>
        <v>0</v>
      </c>
      <c r="BG245" s="209">
        <f>IF(N245="zákl. prenesená",J245,0)</f>
        <v>0</v>
      </c>
      <c r="BH245" s="209">
        <f>IF(N245="zníž. prenesená",J245,0)</f>
        <v>0</v>
      </c>
      <c r="BI245" s="209">
        <f>IF(N245="nulová",J245,0)</f>
        <v>0</v>
      </c>
      <c r="BJ245" s="18" t="s">
        <v>142</v>
      </c>
      <c r="BK245" s="209">
        <f>ROUND(I245*H245,2)</f>
        <v>0</v>
      </c>
      <c r="BL245" s="18" t="s">
        <v>230</v>
      </c>
      <c r="BM245" s="208" t="s">
        <v>826</v>
      </c>
    </row>
    <row r="246" spans="1:65" s="12" customFormat="1" ht="22.8" customHeight="1">
      <c r="B246" s="180"/>
      <c r="C246" s="181"/>
      <c r="D246" s="182" t="s">
        <v>73</v>
      </c>
      <c r="E246" s="194" t="s">
        <v>225</v>
      </c>
      <c r="F246" s="194" t="s">
        <v>226</v>
      </c>
      <c r="G246" s="181"/>
      <c r="H246" s="181"/>
      <c r="I246" s="184"/>
      <c r="J246" s="195">
        <f>BK246</f>
        <v>0</v>
      </c>
      <c r="K246" s="181"/>
      <c r="L246" s="186"/>
      <c r="M246" s="187"/>
      <c r="N246" s="188"/>
      <c r="O246" s="188"/>
      <c r="P246" s="189">
        <f>SUM(P247:P282)</f>
        <v>0</v>
      </c>
      <c r="Q246" s="188"/>
      <c r="R246" s="189">
        <f>SUM(R247:R282)</f>
        <v>0.51197805000000007</v>
      </c>
      <c r="S246" s="188"/>
      <c r="T246" s="190">
        <f>SUM(T247:T282)</f>
        <v>0.53069739999999999</v>
      </c>
      <c r="AR246" s="191" t="s">
        <v>142</v>
      </c>
      <c r="AT246" s="192" t="s">
        <v>73</v>
      </c>
      <c r="AU246" s="192" t="s">
        <v>82</v>
      </c>
      <c r="AY246" s="191" t="s">
        <v>141</v>
      </c>
      <c r="BK246" s="193">
        <f>SUM(BK247:BK282)</f>
        <v>0</v>
      </c>
    </row>
    <row r="247" spans="1:65" s="2" customFormat="1" ht="44.25" customHeight="1">
      <c r="A247" s="35"/>
      <c r="B247" s="36"/>
      <c r="C247" s="196" t="s">
        <v>827</v>
      </c>
      <c r="D247" s="196" t="s">
        <v>144</v>
      </c>
      <c r="E247" s="197" t="s">
        <v>828</v>
      </c>
      <c r="F247" s="198" t="s">
        <v>829</v>
      </c>
      <c r="G247" s="199" t="s">
        <v>154</v>
      </c>
      <c r="H247" s="200">
        <v>55.895000000000003</v>
      </c>
      <c r="I247" s="201"/>
      <c r="J247" s="202">
        <f>ROUND(I247*H247,2)</f>
        <v>0</v>
      </c>
      <c r="K247" s="203"/>
      <c r="L247" s="40"/>
      <c r="M247" s="204" t="s">
        <v>1</v>
      </c>
      <c r="N247" s="205" t="s">
        <v>40</v>
      </c>
      <c r="O247" s="76"/>
      <c r="P247" s="206">
        <f>O247*H247</f>
        <v>0</v>
      </c>
      <c r="Q247" s="206">
        <v>6.3600000000000002E-3</v>
      </c>
      <c r="R247" s="206">
        <f>Q247*H247</f>
        <v>0.35549220000000004</v>
      </c>
      <c r="S247" s="206">
        <v>0</v>
      </c>
      <c r="T247" s="207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08" t="s">
        <v>230</v>
      </c>
      <c r="AT247" s="208" t="s">
        <v>144</v>
      </c>
      <c r="AU247" s="208" t="s">
        <v>142</v>
      </c>
      <c r="AY247" s="18" t="s">
        <v>141</v>
      </c>
      <c r="BE247" s="209">
        <f>IF(N247="základná",J247,0)</f>
        <v>0</v>
      </c>
      <c r="BF247" s="209">
        <f>IF(N247="znížená",J247,0)</f>
        <v>0</v>
      </c>
      <c r="BG247" s="209">
        <f>IF(N247="zákl. prenesená",J247,0)</f>
        <v>0</v>
      </c>
      <c r="BH247" s="209">
        <f>IF(N247="zníž. prenesená",J247,0)</f>
        <v>0</v>
      </c>
      <c r="BI247" s="209">
        <f>IF(N247="nulová",J247,0)</f>
        <v>0</v>
      </c>
      <c r="BJ247" s="18" t="s">
        <v>142</v>
      </c>
      <c r="BK247" s="209">
        <f>ROUND(I247*H247,2)</f>
        <v>0</v>
      </c>
      <c r="BL247" s="18" t="s">
        <v>230</v>
      </c>
      <c r="BM247" s="208" t="s">
        <v>830</v>
      </c>
    </row>
    <row r="248" spans="1:65" s="13" customFormat="1">
      <c r="B248" s="210"/>
      <c r="C248" s="211"/>
      <c r="D248" s="212" t="s">
        <v>156</v>
      </c>
      <c r="E248" s="213" t="s">
        <v>1</v>
      </c>
      <c r="F248" s="214" t="s">
        <v>831</v>
      </c>
      <c r="G248" s="211"/>
      <c r="H248" s="213" t="s">
        <v>1</v>
      </c>
      <c r="I248" s="215"/>
      <c r="J248" s="211"/>
      <c r="K248" s="211"/>
      <c r="L248" s="216"/>
      <c r="M248" s="217"/>
      <c r="N248" s="218"/>
      <c r="O248" s="218"/>
      <c r="P248" s="218"/>
      <c r="Q248" s="218"/>
      <c r="R248" s="218"/>
      <c r="S248" s="218"/>
      <c r="T248" s="219"/>
      <c r="AT248" s="220" t="s">
        <v>156</v>
      </c>
      <c r="AU248" s="220" t="s">
        <v>142</v>
      </c>
      <c r="AV248" s="13" t="s">
        <v>82</v>
      </c>
      <c r="AW248" s="13" t="s">
        <v>31</v>
      </c>
      <c r="AX248" s="13" t="s">
        <v>74</v>
      </c>
      <c r="AY248" s="220" t="s">
        <v>141</v>
      </c>
    </row>
    <row r="249" spans="1:65" s="14" customFormat="1">
      <c r="B249" s="221"/>
      <c r="C249" s="222"/>
      <c r="D249" s="212" t="s">
        <v>156</v>
      </c>
      <c r="E249" s="223" t="s">
        <v>1</v>
      </c>
      <c r="F249" s="224" t="s">
        <v>808</v>
      </c>
      <c r="G249" s="222"/>
      <c r="H249" s="225">
        <v>8</v>
      </c>
      <c r="I249" s="226"/>
      <c r="J249" s="222"/>
      <c r="K249" s="222"/>
      <c r="L249" s="227"/>
      <c r="M249" s="228"/>
      <c r="N249" s="229"/>
      <c r="O249" s="229"/>
      <c r="P249" s="229"/>
      <c r="Q249" s="229"/>
      <c r="R249" s="229"/>
      <c r="S249" s="229"/>
      <c r="T249" s="230"/>
      <c r="AT249" s="231" t="s">
        <v>156</v>
      </c>
      <c r="AU249" s="231" t="s">
        <v>142</v>
      </c>
      <c r="AV249" s="14" t="s">
        <v>142</v>
      </c>
      <c r="AW249" s="14" t="s">
        <v>31</v>
      </c>
      <c r="AX249" s="14" t="s">
        <v>74</v>
      </c>
      <c r="AY249" s="231" t="s">
        <v>141</v>
      </c>
    </row>
    <row r="250" spans="1:65" s="13" customFormat="1">
      <c r="B250" s="210"/>
      <c r="C250" s="211"/>
      <c r="D250" s="212" t="s">
        <v>156</v>
      </c>
      <c r="E250" s="213" t="s">
        <v>1</v>
      </c>
      <c r="F250" s="214" t="s">
        <v>715</v>
      </c>
      <c r="G250" s="211"/>
      <c r="H250" s="213" t="s">
        <v>1</v>
      </c>
      <c r="I250" s="215"/>
      <c r="J250" s="211"/>
      <c r="K250" s="211"/>
      <c r="L250" s="216"/>
      <c r="M250" s="217"/>
      <c r="N250" s="218"/>
      <c r="O250" s="218"/>
      <c r="P250" s="218"/>
      <c r="Q250" s="218"/>
      <c r="R250" s="218"/>
      <c r="S250" s="218"/>
      <c r="T250" s="219"/>
      <c r="AT250" s="220" t="s">
        <v>156</v>
      </c>
      <c r="AU250" s="220" t="s">
        <v>142</v>
      </c>
      <c r="AV250" s="13" t="s">
        <v>82</v>
      </c>
      <c r="AW250" s="13" t="s">
        <v>31</v>
      </c>
      <c r="AX250" s="13" t="s">
        <v>74</v>
      </c>
      <c r="AY250" s="220" t="s">
        <v>141</v>
      </c>
    </row>
    <row r="251" spans="1:65" s="14" customFormat="1">
      <c r="B251" s="221"/>
      <c r="C251" s="222"/>
      <c r="D251" s="212" t="s">
        <v>156</v>
      </c>
      <c r="E251" s="223" t="s">
        <v>1</v>
      </c>
      <c r="F251" s="224" t="s">
        <v>810</v>
      </c>
      <c r="G251" s="222"/>
      <c r="H251" s="225">
        <v>50.445</v>
      </c>
      <c r="I251" s="226"/>
      <c r="J251" s="222"/>
      <c r="K251" s="222"/>
      <c r="L251" s="227"/>
      <c r="M251" s="228"/>
      <c r="N251" s="229"/>
      <c r="O251" s="229"/>
      <c r="P251" s="229"/>
      <c r="Q251" s="229"/>
      <c r="R251" s="229"/>
      <c r="S251" s="229"/>
      <c r="T251" s="230"/>
      <c r="AT251" s="231" t="s">
        <v>156</v>
      </c>
      <c r="AU251" s="231" t="s">
        <v>142</v>
      </c>
      <c r="AV251" s="14" t="s">
        <v>142</v>
      </c>
      <c r="AW251" s="14" t="s">
        <v>31</v>
      </c>
      <c r="AX251" s="14" t="s">
        <v>74</v>
      </c>
      <c r="AY251" s="231" t="s">
        <v>141</v>
      </c>
    </row>
    <row r="252" spans="1:65" s="14" customFormat="1">
      <c r="B252" s="221"/>
      <c r="C252" s="222"/>
      <c r="D252" s="212" t="s">
        <v>156</v>
      </c>
      <c r="E252" s="223" t="s">
        <v>1</v>
      </c>
      <c r="F252" s="224" t="s">
        <v>811</v>
      </c>
      <c r="G252" s="222"/>
      <c r="H252" s="225">
        <v>-2.5499999999999998</v>
      </c>
      <c r="I252" s="226"/>
      <c r="J252" s="222"/>
      <c r="K252" s="222"/>
      <c r="L252" s="227"/>
      <c r="M252" s="228"/>
      <c r="N252" s="229"/>
      <c r="O252" s="229"/>
      <c r="P252" s="229"/>
      <c r="Q252" s="229"/>
      <c r="R252" s="229"/>
      <c r="S252" s="229"/>
      <c r="T252" s="230"/>
      <c r="AT252" s="231" t="s">
        <v>156</v>
      </c>
      <c r="AU252" s="231" t="s">
        <v>142</v>
      </c>
      <c r="AV252" s="14" t="s">
        <v>142</v>
      </c>
      <c r="AW252" s="14" t="s">
        <v>31</v>
      </c>
      <c r="AX252" s="14" t="s">
        <v>74</v>
      </c>
      <c r="AY252" s="231" t="s">
        <v>141</v>
      </c>
    </row>
    <row r="253" spans="1:65" s="15" customFormat="1">
      <c r="B253" s="232"/>
      <c r="C253" s="233"/>
      <c r="D253" s="212" t="s">
        <v>156</v>
      </c>
      <c r="E253" s="234" t="s">
        <v>1</v>
      </c>
      <c r="F253" s="235" t="s">
        <v>177</v>
      </c>
      <c r="G253" s="233"/>
      <c r="H253" s="236">
        <v>55.895000000000003</v>
      </c>
      <c r="I253" s="237"/>
      <c r="J253" s="233"/>
      <c r="K253" s="233"/>
      <c r="L253" s="238"/>
      <c r="M253" s="239"/>
      <c r="N253" s="240"/>
      <c r="O253" s="240"/>
      <c r="P253" s="240"/>
      <c r="Q253" s="240"/>
      <c r="R253" s="240"/>
      <c r="S253" s="240"/>
      <c r="T253" s="241"/>
      <c r="AT253" s="242" t="s">
        <v>156</v>
      </c>
      <c r="AU253" s="242" t="s">
        <v>142</v>
      </c>
      <c r="AV253" s="15" t="s">
        <v>148</v>
      </c>
      <c r="AW253" s="15" t="s">
        <v>31</v>
      </c>
      <c r="AX253" s="15" t="s">
        <v>82</v>
      </c>
      <c r="AY253" s="242" t="s">
        <v>141</v>
      </c>
    </row>
    <row r="254" spans="1:65" s="2" customFormat="1" ht="55.5" customHeight="1">
      <c r="A254" s="35"/>
      <c r="B254" s="36"/>
      <c r="C254" s="196" t="s">
        <v>832</v>
      </c>
      <c r="D254" s="196" t="s">
        <v>144</v>
      </c>
      <c r="E254" s="197" t="s">
        <v>833</v>
      </c>
      <c r="F254" s="198" t="s">
        <v>834</v>
      </c>
      <c r="G254" s="199" t="s">
        <v>213</v>
      </c>
      <c r="H254" s="200">
        <v>27.1</v>
      </c>
      <c r="I254" s="201"/>
      <c r="J254" s="202">
        <f>ROUND(I254*H254,2)</f>
        <v>0</v>
      </c>
      <c r="K254" s="203"/>
      <c r="L254" s="40"/>
      <c r="M254" s="204" t="s">
        <v>1</v>
      </c>
      <c r="N254" s="205" t="s">
        <v>40</v>
      </c>
      <c r="O254" s="76"/>
      <c r="P254" s="206">
        <f>O254*H254</f>
        <v>0</v>
      </c>
      <c r="Q254" s="206">
        <v>5.3E-3</v>
      </c>
      <c r="R254" s="206">
        <f>Q254*H254</f>
        <v>0.14363000000000001</v>
      </c>
      <c r="S254" s="206">
        <v>0</v>
      </c>
      <c r="T254" s="207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08" t="s">
        <v>230</v>
      </c>
      <c r="AT254" s="208" t="s">
        <v>144</v>
      </c>
      <c r="AU254" s="208" t="s">
        <v>142</v>
      </c>
      <c r="AY254" s="18" t="s">
        <v>141</v>
      </c>
      <c r="BE254" s="209">
        <f>IF(N254="základná",J254,0)</f>
        <v>0</v>
      </c>
      <c r="BF254" s="209">
        <f>IF(N254="znížená",J254,0)</f>
        <v>0</v>
      </c>
      <c r="BG254" s="209">
        <f>IF(N254="zákl. prenesená",J254,0)</f>
        <v>0</v>
      </c>
      <c r="BH254" s="209">
        <f>IF(N254="zníž. prenesená",J254,0)</f>
        <v>0</v>
      </c>
      <c r="BI254" s="209">
        <f>IF(N254="nulová",J254,0)</f>
        <v>0</v>
      </c>
      <c r="BJ254" s="18" t="s">
        <v>142</v>
      </c>
      <c r="BK254" s="209">
        <f>ROUND(I254*H254,2)</f>
        <v>0</v>
      </c>
      <c r="BL254" s="18" t="s">
        <v>230</v>
      </c>
      <c r="BM254" s="208" t="s">
        <v>835</v>
      </c>
    </row>
    <row r="255" spans="1:65" s="14" customFormat="1">
      <c r="B255" s="221"/>
      <c r="C255" s="222"/>
      <c r="D255" s="212" t="s">
        <v>156</v>
      </c>
      <c r="E255" s="223" t="s">
        <v>1</v>
      </c>
      <c r="F255" s="224" t="s">
        <v>691</v>
      </c>
      <c r="G255" s="222"/>
      <c r="H255" s="225">
        <v>4</v>
      </c>
      <c r="I255" s="226"/>
      <c r="J255" s="222"/>
      <c r="K255" s="222"/>
      <c r="L255" s="227"/>
      <c r="M255" s="228"/>
      <c r="N255" s="229"/>
      <c r="O255" s="229"/>
      <c r="P255" s="229"/>
      <c r="Q255" s="229"/>
      <c r="R255" s="229"/>
      <c r="S255" s="229"/>
      <c r="T255" s="230"/>
      <c r="AT255" s="231" t="s">
        <v>156</v>
      </c>
      <c r="AU255" s="231" t="s">
        <v>142</v>
      </c>
      <c r="AV255" s="14" t="s">
        <v>142</v>
      </c>
      <c r="AW255" s="14" t="s">
        <v>31</v>
      </c>
      <c r="AX255" s="14" t="s">
        <v>74</v>
      </c>
      <c r="AY255" s="231" t="s">
        <v>141</v>
      </c>
    </row>
    <row r="256" spans="1:65" s="13" customFormat="1">
      <c r="B256" s="210"/>
      <c r="C256" s="211"/>
      <c r="D256" s="212" t="s">
        <v>156</v>
      </c>
      <c r="E256" s="213" t="s">
        <v>1</v>
      </c>
      <c r="F256" s="214" t="s">
        <v>836</v>
      </c>
      <c r="G256" s="211"/>
      <c r="H256" s="213" t="s">
        <v>1</v>
      </c>
      <c r="I256" s="215"/>
      <c r="J256" s="211"/>
      <c r="K256" s="211"/>
      <c r="L256" s="216"/>
      <c r="M256" s="217"/>
      <c r="N256" s="218"/>
      <c r="O256" s="218"/>
      <c r="P256" s="218"/>
      <c r="Q256" s="218"/>
      <c r="R256" s="218"/>
      <c r="S256" s="218"/>
      <c r="T256" s="219"/>
      <c r="AT256" s="220" t="s">
        <v>156</v>
      </c>
      <c r="AU256" s="220" t="s">
        <v>142</v>
      </c>
      <c r="AV256" s="13" t="s">
        <v>82</v>
      </c>
      <c r="AW256" s="13" t="s">
        <v>31</v>
      </c>
      <c r="AX256" s="13" t="s">
        <v>74</v>
      </c>
      <c r="AY256" s="220" t="s">
        <v>141</v>
      </c>
    </row>
    <row r="257" spans="1:65" s="14" customFormat="1">
      <c r="B257" s="221"/>
      <c r="C257" s="222"/>
      <c r="D257" s="212" t="s">
        <v>156</v>
      </c>
      <c r="E257" s="223" t="s">
        <v>1</v>
      </c>
      <c r="F257" s="224" t="s">
        <v>837</v>
      </c>
      <c r="G257" s="222"/>
      <c r="H257" s="225">
        <v>23.1</v>
      </c>
      <c r="I257" s="226"/>
      <c r="J257" s="222"/>
      <c r="K257" s="222"/>
      <c r="L257" s="227"/>
      <c r="M257" s="228"/>
      <c r="N257" s="229"/>
      <c r="O257" s="229"/>
      <c r="P257" s="229"/>
      <c r="Q257" s="229"/>
      <c r="R257" s="229"/>
      <c r="S257" s="229"/>
      <c r="T257" s="230"/>
      <c r="AT257" s="231" t="s">
        <v>156</v>
      </c>
      <c r="AU257" s="231" t="s">
        <v>142</v>
      </c>
      <c r="AV257" s="14" t="s">
        <v>142</v>
      </c>
      <c r="AW257" s="14" t="s">
        <v>31</v>
      </c>
      <c r="AX257" s="14" t="s">
        <v>74</v>
      </c>
      <c r="AY257" s="231" t="s">
        <v>141</v>
      </c>
    </row>
    <row r="258" spans="1:65" s="15" customFormat="1">
      <c r="B258" s="232"/>
      <c r="C258" s="233"/>
      <c r="D258" s="212" t="s">
        <v>156</v>
      </c>
      <c r="E258" s="234" t="s">
        <v>1</v>
      </c>
      <c r="F258" s="235" t="s">
        <v>177</v>
      </c>
      <c r="G258" s="233"/>
      <c r="H258" s="236">
        <v>27.1</v>
      </c>
      <c r="I258" s="237"/>
      <c r="J258" s="233"/>
      <c r="K258" s="233"/>
      <c r="L258" s="238"/>
      <c r="M258" s="239"/>
      <c r="N258" s="240"/>
      <c r="O258" s="240"/>
      <c r="P258" s="240"/>
      <c r="Q258" s="240"/>
      <c r="R258" s="240"/>
      <c r="S258" s="240"/>
      <c r="T258" s="241"/>
      <c r="AT258" s="242" t="s">
        <v>156</v>
      </c>
      <c r="AU258" s="242" t="s">
        <v>142</v>
      </c>
      <c r="AV258" s="15" t="s">
        <v>148</v>
      </c>
      <c r="AW258" s="15" t="s">
        <v>31</v>
      </c>
      <c r="AX258" s="15" t="s">
        <v>82</v>
      </c>
      <c r="AY258" s="242" t="s">
        <v>141</v>
      </c>
    </row>
    <row r="259" spans="1:65" s="2" customFormat="1" ht="33" customHeight="1">
      <c r="A259" s="35"/>
      <c r="B259" s="36"/>
      <c r="C259" s="196" t="s">
        <v>838</v>
      </c>
      <c r="D259" s="196" t="s">
        <v>144</v>
      </c>
      <c r="E259" s="197" t="s">
        <v>839</v>
      </c>
      <c r="F259" s="198" t="s">
        <v>840</v>
      </c>
      <c r="G259" s="199" t="s">
        <v>154</v>
      </c>
      <c r="H259" s="200">
        <v>58.445</v>
      </c>
      <c r="I259" s="201"/>
      <c r="J259" s="202">
        <f>ROUND(I259*H259,2)</f>
        <v>0</v>
      </c>
      <c r="K259" s="203"/>
      <c r="L259" s="40"/>
      <c r="M259" s="204" t="s">
        <v>1</v>
      </c>
      <c r="N259" s="205" t="s">
        <v>40</v>
      </c>
      <c r="O259" s="76"/>
      <c r="P259" s="206">
        <f>O259*H259</f>
        <v>0</v>
      </c>
      <c r="Q259" s="206">
        <v>0</v>
      </c>
      <c r="R259" s="206">
        <f>Q259*H259</f>
        <v>0</v>
      </c>
      <c r="S259" s="206">
        <v>7.3200000000000001E-3</v>
      </c>
      <c r="T259" s="207">
        <f>S259*H259</f>
        <v>0.42781740000000001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208" t="s">
        <v>841</v>
      </c>
      <c r="AT259" s="208" t="s">
        <v>144</v>
      </c>
      <c r="AU259" s="208" t="s">
        <v>142</v>
      </c>
      <c r="AY259" s="18" t="s">
        <v>141</v>
      </c>
      <c r="BE259" s="209">
        <f>IF(N259="základná",J259,0)</f>
        <v>0</v>
      </c>
      <c r="BF259" s="209">
        <f>IF(N259="znížená",J259,0)</f>
        <v>0</v>
      </c>
      <c r="BG259" s="209">
        <f>IF(N259="zákl. prenesená",J259,0)</f>
        <v>0</v>
      </c>
      <c r="BH259" s="209">
        <f>IF(N259="zníž. prenesená",J259,0)</f>
        <v>0</v>
      </c>
      <c r="BI259" s="209">
        <f>IF(N259="nulová",J259,0)</f>
        <v>0</v>
      </c>
      <c r="BJ259" s="18" t="s">
        <v>142</v>
      </c>
      <c r="BK259" s="209">
        <f>ROUND(I259*H259,2)</f>
        <v>0</v>
      </c>
      <c r="BL259" s="18" t="s">
        <v>841</v>
      </c>
      <c r="BM259" s="208" t="s">
        <v>842</v>
      </c>
    </row>
    <row r="260" spans="1:65" s="14" customFormat="1">
      <c r="B260" s="221"/>
      <c r="C260" s="222"/>
      <c r="D260" s="212" t="s">
        <v>156</v>
      </c>
      <c r="E260" s="223" t="s">
        <v>1</v>
      </c>
      <c r="F260" s="224" t="s">
        <v>808</v>
      </c>
      <c r="G260" s="222"/>
      <c r="H260" s="225">
        <v>8</v>
      </c>
      <c r="I260" s="226"/>
      <c r="J260" s="222"/>
      <c r="K260" s="222"/>
      <c r="L260" s="227"/>
      <c r="M260" s="228"/>
      <c r="N260" s="229"/>
      <c r="O260" s="229"/>
      <c r="P260" s="229"/>
      <c r="Q260" s="229"/>
      <c r="R260" s="229"/>
      <c r="S260" s="229"/>
      <c r="T260" s="230"/>
      <c r="AT260" s="231" t="s">
        <v>156</v>
      </c>
      <c r="AU260" s="231" t="s">
        <v>142</v>
      </c>
      <c r="AV260" s="14" t="s">
        <v>142</v>
      </c>
      <c r="AW260" s="14" t="s">
        <v>31</v>
      </c>
      <c r="AX260" s="14" t="s">
        <v>74</v>
      </c>
      <c r="AY260" s="231" t="s">
        <v>141</v>
      </c>
    </row>
    <row r="261" spans="1:65" s="13" customFormat="1">
      <c r="B261" s="210"/>
      <c r="C261" s="211"/>
      <c r="D261" s="212" t="s">
        <v>156</v>
      </c>
      <c r="E261" s="213" t="s">
        <v>1</v>
      </c>
      <c r="F261" s="214" t="s">
        <v>843</v>
      </c>
      <c r="G261" s="211"/>
      <c r="H261" s="213" t="s">
        <v>1</v>
      </c>
      <c r="I261" s="215"/>
      <c r="J261" s="211"/>
      <c r="K261" s="211"/>
      <c r="L261" s="216"/>
      <c r="M261" s="217"/>
      <c r="N261" s="218"/>
      <c r="O261" s="218"/>
      <c r="P261" s="218"/>
      <c r="Q261" s="218"/>
      <c r="R261" s="218"/>
      <c r="S261" s="218"/>
      <c r="T261" s="219"/>
      <c r="AT261" s="220" t="s">
        <v>156</v>
      </c>
      <c r="AU261" s="220" t="s">
        <v>142</v>
      </c>
      <c r="AV261" s="13" t="s">
        <v>82</v>
      </c>
      <c r="AW261" s="13" t="s">
        <v>31</v>
      </c>
      <c r="AX261" s="13" t="s">
        <v>74</v>
      </c>
      <c r="AY261" s="220" t="s">
        <v>141</v>
      </c>
    </row>
    <row r="262" spans="1:65" s="14" customFormat="1">
      <c r="B262" s="221"/>
      <c r="C262" s="222"/>
      <c r="D262" s="212" t="s">
        <v>156</v>
      </c>
      <c r="E262" s="223" t="s">
        <v>1</v>
      </c>
      <c r="F262" s="224" t="s">
        <v>810</v>
      </c>
      <c r="G262" s="222"/>
      <c r="H262" s="225">
        <v>50.445</v>
      </c>
      <c r="I262" s="226"/>
      <c r="J262" s="222"/>
      <c r="K262" s="222"/>
      <c r="L262" s="227"/>
      <c r="M262" s="228"/>
      <c r="N262" s="229"/>
      <c r="O262" s="229"/>
      <c r="P262" s="229"/>
      <c r="Q262" s="229"/>
      <c r="R262" s="229"/>
      <c r="S262" s="229"/>
      <c r="T262" s="230"/>
      <c r="AT262" s="231" t="s">
        <v>156</v>
      </c>
      <c r="AU262" s="231" t="s">
        <v>142</v>
      </c>
      <c r="AV262" s="14" t="s">
        <v>142</v>
      </c>
      <c r="AW262" s="14" t="s">
        <v>31</v>
      </c>
      <c r="AX262" s="14" t="s">
        <v>74</v>
      </c>
      <c r="AY262" s="231" t="s">
        <v>141</v>
      </c>
    </row>
    <row r="263" spans="1:65" s="15" customFormat="1">
      <c r="B263" s="232"/>
      <c r="C263" s="233"/>
      <c r="D263" s="212" t="s">
        <v>156</v>
      </c>
      <c r="E263" s="234" t="s">
        <v>1</v>
      </c>
      <c r="F263" s="235" t="s">
        <v>177</v>
      </c>
      <c r="G263" s="233"/>
      <c r="H263" s="236">
        <v>58.445</v>
      </c>
      <c r="I263" s="237"/>
      <c r="J263" s="233"/>
      <c r="K263" s="233"/>
      <c r="L263" s="238"/>
      <c r="M263" s="239"/>
      <c r="N263" s="240"/>
      <c r="O263" s="240"/>
      <c r="P263" s="240"/>
      <c r="Q263" s="240"/>
      <c r="R263" s="240"/>
      <c r="S263" s="240"/>
      <c r="T263" s="241"/>
      <c r="AT263" s="242" t="s">
        <v>156</v>
      </c>
      <c r="AU263" s="242" t="s">
        <v>142</v>
      </c>
      <c r="AV263" s="15" t="s">
        <v>148</v>
      </c>
      <c r="AW263" s="15" t="s">
        <v>31</v>
      </c>
      <c r="AX263" s="15" t="s">
        <v>82</v>
      </c>
      <c r="AY263" s="242" t="s">
        <v>141</v>
      </c>
    </row>
    <row r="264" spans="1:65" s="2" customFormat="1" ht="24.15" customHeight="1">
      <c r="A264" s="35"/>
      <c r="B264" s="36"/>
      <c r="C264" s="196" t="s">
        <v>844</v>
      </c>
      <c r="D264" s="196" t="s">
        <v>144</v>
      </c>
      <c r="E264" s="197" t="s">
        <v>845</v>
      </c>
      <c r="F264" s="198" t="s">
        <v>846</v>
      </c>
      <c r="G264" s="199" t="s">
        <v>154</v>
      </c>
      <c r="H264" s="200">
        <v>58.445</v>
      </c>
      <c r="I264" s="201"/>
      <c r="J264" s="202">
        <f>ROUND(I264*H264,2)</f>
        <v>0</v>
      </c>
      <c r="K264" s="203"/>
      <c r="L264" s="40"/>
      <c r="M264" s="204" t="s">
        <v>1</v>
      </c>
      <c r="N264" s="205" t="s">
        <v>40</v>
      </c>
      <c r="O264" s="76"/>
      <c r="P264" s="206">
        <f>O264*H264</f>
        <v>0</v>
      </c>
      <c r="Q264" s="206">
        <v>0</v>
      </c>
      <c r="R264" s="206">
        <f>Q264*H264</f>
        <v>0</v>
      </c>
      <c r="S264" s="206">
        <v>0</v>
      </c>
      <c r="T264" s="207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08" t="s">
        <v>230</v>
      </c>
      <c r="AT264" s="208" t="s">
        <v>144</v>
      </c>
      <c r="AU264" s="208" t="s">
        <v>142</v>
      </c>
      <c r="AY264" s="18" t="s">
        <v>141</v>
      </c>
      <c r="BE264" s="209">
        <f>IF(N264="základná",J264,0)</f>
        <v>0</v>
      </c>
      <c r="BF264" s="209">
        <f>IF(N264="znížená",J264,0)</f>
        <v>0</v>
      </c>
      <c r="BG264" s="209">
        <f>IF(N264="zákl. prenesená",J264,0)</f>
        <v>0</v>
      </c>
      <c r="BH264" s="209">
        <f>IF(N264="zníž. prenesená",J264,0)</f>
        <v>0</v>
      </c>
      <c r="BI264" s="209">
        <f>IF(N264="nulová",J264,0)</f>
        <v>0</v>
      </c>
      <c r="BJ264" s="18" t="s">
        <v>142</v>
      </c>
      <c r="BK264" s="209">
        <f>ROUND(I264*H264,2)</f>
        <v>0</v>
      </c>
      <c r="BL264" s="18" t="s">
        <v>230</v>
      </c>
      <c r="BM264" s="208" t="s">
        <v>847</v>
      </c>
    </row>
    <row r="265" spans="1:65" s="14" customFormat="1">
      <c r="B265" s="221"/>
      <c r="C265" s="222"/>
      <c r="D265" s="212" t="s">
        <v>156</v>
      </c>
      <c r="E265" s="223" t="s">
        <v>1</v>
      </c>
      <c r="F265" s="224" t="s">
        <v>808</v>
      </c>
      <c r="G265" s="222"/>
      <c r="H265" s="225">
        <v>8</v>
      </c>
      <c r="I265" s="226"/>
      <c r="J265" s="222"/>
      <c r="K265" s="222"/>
      <c r="L265" s="227"/>
      <c r="M265" s="228"/>
      <c r="N265" s="229"/>
      <c r="O265" s="229"/>
      <c r="P265" s="229"/>
      <c r="Q265" s="229"/>
      <c r="R265" s="229"/>
      <c r="S265" s="229"/>
      <c r="T265" s="230"/>
      <c r="AT265" s="231" t="s">
        <v>156</v>
      </c>
      <c r="AU265" s="231" t="s">
        <v>142</v>
      </c>
      <c r="AV265" s="14" t="s">
        <v>142</v>
      </c>
      <c r="AW265" s="14" t="s">
        <v>31</v>
      </c>
      <c r="AX265" s="14" t="s">
        <v>74</v>
      </c>
      <c r="AY265" s="231" t="s">
        <v>141</v>
      </c>
    </row>
    <row r="266" spans="1:65" s="13" customFormat="1">
      <c r="B266" s="210"/>
      <c r="C266" s="211"/>
      <c r="D266" s="212" t="s">
        <v>156</v>
      </c>
      <c r="E266" s="213" t="s">
        <v>1</v>
      </c>
      <c r="F266" s="214" t="s">
        <v>843</v>
      </c>
      <c r="G266" s="211"/>
      <c r="H266" s="213" t="s">
        <v>1</v>
      </c>
      <c r="I266" s="215"/>
      <c r="J266" s="211"/>
      <c r="K266" s="211"/>
      <c r="L266" s="216"/>
      <c r="M266" s="217"/>
      <c r="N266" s="218"/>
      <c r="O266" s="218"/>
      <c r="P266" s="218"/>
      <c r="Q266" s="218"/>
      <c r="R266" s="218"/>
      <c r="S266" s="218"/>
      <c r="T266" s="219"/>
      <c r="AT266" s="220" t="s">
        <v>156</v>
      </c>
      <c r="AU266" s="220" t="s">
        <v>142</v>
      </c>
      <c r="AV266" s="13" t="s">
        <v>82</v>
      </c>
      <c r="AW266" s="13" t="s">
        <v>31</v>
      </c>
      <c r="AX266" s="13" t="s">
        <v>74</v>
      </c>
      <c r="AY266" s="220" t="s">
        <v>141</v>
      </c>
    </row>
    <row r="267" spans="1:65" s="14" customFormat="1">
      <c r="B267" s="221"/>
      <c r="C267" s="222"/>
      <c r="D267" s="212" t="s">
        <v>156</v>
      </c>
      <c r="E267" s="223" t="s">
        <v>1</v>
      </c>
      <c r="F267" s="224" t="s">
        <v>810</v>
      </c>
      <c r="G267" s="222"/>
      <c r="H267" s="225">
        <v>50.445</v>
      </c>
      <c r="I267" s="226"/>
      <c r="J267" s="222"/>
      <c r="K267" s="222"/>
      <c r="L267" s="227"/>
      <c r="M267" s="228"/>
      <c r="N267" s="229"/>
      <c r="O267" s="229"/>
      <c r="P267" s="229"/>
      <c r="Q267" s="229"/>
      <c r="R267" s="229"/>
      <c r="S267" s="229"/>
      <c r="T267" s="230"/>
      <c r="AT267" s="231" t="s">
        <v>156</v>
      </c>
      <c r="AU267" s="231" t="s">
        <v>142</v>
      </c>
      <c r="AV267" s="14" t="s">
        <v>142</v>
      </c>
      <c r="AW267" s="14" t="s">
        <v>31</v>
      </c>
      <c r="AX267" s="14" t="s">
        <v>74</v>
      </c>
      <c r="AY267" s="231" t="s">
        <v>141</v>
      </c>
    </row>
    <row r="268" spans="1:65" s="15" customFormat="1">
      <c r="B268" s="232"/>
      <c r="C268" s="233"/>
      <c r="D268" s="212" t="s">
        <v>156</v>
      </c>
      <c r="E268" s="234" t="s">
        <v>1</v>
      </c>
      <c r="F268" s="235" t="s">
        <v>177</v>
      </c>
      <c r="G268" s="233"/>
      <c r="H268" s="236">
        <v>58.445</v>
      </c>
      <c r="I268" s="237"/>
      <c r="J268" s="233"/>
      <c r="K268" s="233"/>
      <c r="L268" s="238"/>
      <c r="M268" s="239"/>
      <c r="N268" s="240"/>
      <c r="O268" s="240"/>
      <c r="P268" s="240"/>
      <c r="Q268" s="240"/>
      <c r="R268" s="240"/>
      <c r="S268" s="240"/>
      <c r="T268" s="241"/>
      <c r="AT268" s="242" t="s">
        <v>156</v>
      </c>
      <c r="AU268" s="242" t="s">
        <v>142</v>
      </c>
      <c r="AV268" s="15" t="s">
        <v>148</v>
      </c>
      <c r="AW268" s="15" t="s">
        <v>31</v>
      </c>
      <c r="AX268" s="15" t="s">
        <v>82</v>
      </c>
      <c r="AY268" s="242" t="s">
        <v>141</v>
      </c>
    </row>
    <row r="269" spans="1:65" s="2" customFormat="1" ht="37.799999999999997" customHeight="1">
      <c r="A269" s="35"/>
      <c r="B269" s="36"/>
      <c r="C269" s="196" t="s">
        <v>848</v>
      </c>
      <c r="D269" s="196" t="s">
        <v>144</v>
      </c>
      <c r="E269" s="197" t="s">
        <v>849</v>
      </c>
      <c r="F269" s="198" t="s">
        <v>850</v>
      </c>
      <c r="G269" s="199" t="s">
        <v>154</v>
      </c>
      <c r="H269" s="200">
        <v>4</v>
      </c>
      <c r="I269" s="201"/>
      <c r="J269" s="202">
        <f>ROUND(I269*H269,2)</f>
        <v>0</v>
      </c>
      <c r="K269" s="203"/>
      <c r="L269" s="40"/>
      <c r="M269" s="204" t="s">
        <v>1</v>
      </c>
      <c r="N269" s="205" t="s">
        <v>40</v>
      </c>
      <c r="O269" s="76"/>
      <c r="P269" s="206">
        <f>O269*H269</f>
        <v>0</v>
      </c>
      <c r="Q269" s="206">
        <v>0</v>
      </c>
      <c r="R269" s="206">
        <f>Q269*H269</f>
        <v>0</v>
      </c>
      <c r="S269" s="206">
        <v>7.1999999999999998E-3</v>
      </c>
      <c r="T269" s="207">
        <f>S269*H269</f>
        <v>2.8799999999999999E-2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08" t="s">
        <v>230</v>
      </c>
      <c r="AT269" s="208" t="s">
        <v>144</v>
      </c>
      <c r="AU269" s="208" t="s">
        <v>142</v>
      </c>
      <c r="AY269" s="18" t="s">
        <v>141</v>
      </c>
      <c r="BE269" s="209">
        <f>IF(N269="základná",J269,0)</f>
        <v>0</v>
      </c>
      <c r="BF269" s="209">
        <f>IF(N269="znížená",J269,0)</f>
        <v>0</v>
      </c>
      <c r="BG269" s="209">
        <f>IF(N269="zákl. prenesená",J269,0)</f>
        <v>0</v>
      </c>
      <c r="BH269" s="209">
        <f>IF(N269="zníž. prenesená",J269,0)</f>
        <v>0</v>
      </c>
      <c r="BI269" s="209">
        <f>IF(N269="nulová",J269,0)</f>
        <v>0</v>
      </c>
      <c r="BJ269" s="18" t="s">
        <v>142</v>
      </c>
      <c r="BK269" s="209">
        <f>ROUND(I269*H269,2)</f>
        <v>0</v>
      </c>
      <c r="BL269" s="18" t="s">
        <v>230</v>
      </c>
      <c r="BM269" s="208" t="s">
        <v>851</v>
      </c>
    </row>
    <row r="270" spans="1:65" s="14" customFormat="1">
      <c r="B270" s="221"/>
      <c r="C270" s="222"/>
      <c r="D270" s="212" t="s">
        <v>156</v>
      </c>
      <c r="E270" s="223" t="s">
        <v>1</v>
      </c>
      <c r="F270" s="224" t="s">
        <v>691</v>
      </c>
      <c r="G270" s="222"/>
      <c r="H270" s="225">
        <v>4</v>
      </c>
      <c r="I270" s="226"/>
      <c r="J270" s="222"/>
      <c r="K270" s="222"/>
      <c r="L270" s="227"/>
      <c r="M270" s="228"/>
      <c r="N270" s="229"/>
      <c r="O270" s="229"/>
      <c r="P270" s="229"/>
      <c r="Q270" s="229"/>
      <c r="R270" s="229"/>
      <c r="S270" s="229"/>
      <c r="T270" s="230"/>
      <c r="AT270" s="231" t="s">
        <v>156</v>
      </c>
      <c r="AU270" s="231" t="s">
        <v>142</v>
      </c>
      <c r="AV270" s="14" t="s">
        <v>142</v>
      </c>
      <c r="AW270" s="14" t="s">
        <v>31</v>
      </c>
      <c r="AX270" s="14" t="s">
        <v>82</v>
      </c>
      <c r="AY270" s="231" t="s">
        <v>141</v>
      </c>
    </row>
    <row r="271" spans="1:65" s="2" customFormat="1" ht="37.799999999999997" customHeight="1">
      <c r="A271" s="35"/>
      <c r="B271" s="36"/>
      <c r="C271" s="196" t="s">
        <v>852</v>
      </c>
      <c r="D271" s="196" t="s">
        <v>144</v>
      </c>
      <c r="E271" s="197" t="s">
        <v>853</v>
      </c>
      <c r="F271" s="198" t="s">
        <v>854</v>
      </c>
      <c r="G271" s="199" t="s">
        <v>154</v>
      </c>
      <c r="H271" s="200">
        <v>4</v>
      </c>
      <c r="I271" s="201"/>
      <c r="J271" s="202">
        <f>ROUND(I271*H271,2)</f>
        <v>0</v>
      </c>
      <c r="K271" s="203"/>
      <c r="L271" s="40"/>
      <c r="M271" s="204" t="s">
        <v>1</v>
      </c>
      <c r="N271" s="205" t="s">
        <v>40</v>
      </c>
      <c r="O271" s="76"/>
      <c r="P271" s="206">
        <f>O271*H271</f>
        <v>0</v>
      </c>
      <c r="Q271" s="206">
        <v>0</v>
      </c>
      <c r="R271" s="206">
        <f>Q271*H271</f>
        <v>0</v>
      </c>
      <c r="S271" s="206">
        <v>0</v>
      </c>
      <c r="T271" s="207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08" t="s">
        <v>230</v>
      </c>
      <c r="AT271" s="208" t="s">
        <v>144</v>
      </c>
      <c r="AU271" s="208" t="s">
        <v>142</v>
      </c>
      <c r="AY271" s="18" t="s">
        <v>141</v>
      </c>
      <c r="BE271" s="209">
        <f>IF(N271="základná",J271,0)</f>
        <v>0</v>
      </c>
      <c r="BF271" s="209">
        <f>IF(N271="znížená",J271,0)</f>
        <v>0</v>
      </c>
      <c r="BG271" s="209">
        <f>IF(N271="zákl. prenesená",J271,0)</f>
        <v>0</v>
      </c>
      <c r="BH271" s="209">
        <f>IF(N271="zníž. prenesená",J271,0)</f>
        <v>0</v>
      </c>
      <c r="BI271" s="209">
        <f>IF(N271="nulová",J271,0)</f>
        <v>0</v>
      </c>
      <c r="BJ271" s="18" t="s">
        <v>142</v>
      </c>
      <c r="BK271" s="209">
        <f>ROUND(I271*H271,2)</f>
        <v>0</v>
      </c>
      <c r="BL271" s="18" t="s">
        <v>230</v>
      </c>
      <c r="BM271" s="208" t="s">
        <v>855</v>
      </c>
    </row>
    <row r="272" spans="1:65" s="14" customFormat="1">
      <c r="B272" s="221"/>
      <c r="C272" s="222"/>
      <c r="D272" s="212" t="s">
        <v>156</v>
      </c>
      <c r="E272" s="223" t="s">
        <v>1</v>
      </c>
      <c r="F272" s="224" t="s">
        <v>691</v>
      </c>
      <c r="G272" s="222"/>
      <c r="H272" s="225">
        <v>4</v>
      </c>
      <c r="I272" s="226"/>
      <c r="J272" s="222"/>
      <c r="K272" s="222"/>
      <c r="L272" s="227"/>
      <c r="M272" s="228"/>
      <c r="N272" s="229"/>
      <c r="O272" s="229"/>
      <c r="P272" s="229"/>
      <c r="Q272" s="229"/>
      <c r="R272" s="229"/>
      <c r="S272" s="229"/>
      <c r="T272" s="230"/>
      <c r="AT272" s="231" t="s">
        <v>156</v>
      </c>
      <c r="AU272" s="231" t="s">
        <v>142</v>
      </c>
      <c r="AV272" s="14" t="s">
        <v>142</v>
      </c>
      <c r="AW272" s="14" t="s">
        <v>31</v>
      </c>
      <c r="AX272" s="14" t="s">
        <v>82</v>
      </c>
      <c r="AY272" s="231" t="s">
        <v>141</v>
      </c>
    </row>
    <row r="273" spans="1:65" s="2" customFormat="1" ht="49.05" customHeight="1">
      <c r="A273" s="35"/>
      <c r="B273" s="36"/>
      <c r="C273" s="196" t="s">
        <v>856</v>
      </c>
      <c r="D273" s="196" t="s">
        <v>144</v>
      </c>
      <c r="E273" s="197" t="s">
        <v>857</v>
      </c>
      <c r="F273" s="198" t="s">
        <v>858</v>
      </c>
      <c r="G273" s="199" t="s">
        <v>406</v>
      </c>
      <c r="H273" s="200">
        <v>16</v>
      </c>
      <c r="I273" s="201"/>
      <c r="J273" s="202">
        <f>ROUND(I273*H273,2)</f>
        <v>0</v>
      </c>
      <c r="K273" s="203"/>
      <c r="L273" s="40"/>
      <c r="M273" s="204" t="s">
        <v>1</v>
      </c>
      <c r="N273" s="205" t="s">
        <v>40</v>
      </c>
      <c r="O273" s="76"/>
      <c r="P273" s="206">
        <f>O273*H273</f>
        <v>0</v>
      </c>
      <c r="Q273" s="206">
        <v>0</v>
      </c>
      <c r="R273" s="206">
        <f>Q273*H273</f>
        <v>0</v>
      </c>
      <c r="S273" s="206">
        <v>4.6299999999999996E-3</v>
      </c>
      <c r="T273" s="207">
        <f>S273*H273</f>
        <v>7.4079999999999993E-2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08" t="s">
        <v>230</v>
      </c>
      <c r="AT273" s="208" t="s">
        <v>144</v>
      </c>
      <c r="AU273" s="208" t="s">
        <v>142</v>
      </c>
      <c r="AY273" s="18" t="s">
        <v>141</v>
      </c>
      <c r="BE273" s="209">
        <f>IF(N273="základná",J273,0)</f>
        <v>0</v>
      </c>
      <c r="BF273" s="209">
        <f>IF(N273="znížená",J273,0)</f>
        <v>0</v>
      </c>
      <c r="BG273" s="209">
        <f>IF(N273="zákl. prenesená",J273,0)</f>
        <v>0</v>
      </c>
      <c r="BH273" s="209">
        <f>IF(N273="zníž. prenesená",J273,0)</f>
        <v>0</v>
      </c>
      <c r="BI273" s="209">
        <f>IF(N273="nulová",J273,0)</f>
        <v>0</v>
      </c>
      <c r="BJ273" s="18" t="s">
        <v>142</v>
      </c>
      <c r="BK273" s="209">
        <f>ROUND(I273*H273,2)</f>
        <v>0</v>
      </c>
      <c r="BL273" s="18" t="s">
        <v>230</v>
      </c>
      <c r="BM273" s="208" t="s">
        <v>859</v>
      </c>
    </row>
    <row r="274" spans="1:65" s="13" customFormat="1" ht="20.399999999999999">
      <c r="B274" s="210"/>
      <c r="C274" s="211"/>
      <c r="D274" s="212" t="s">
        <v>156</v>
      </c>
      <c r="E274" s="213" t="s">
        <v>1</v>
      </c>
      <c r="F274" s="214" t="s">
        <v>860</v>
      </c>
      <c r="G274" s="211"/>
      <c r="H274" s="213" t="s">
        <v>1</v>
      </c>
      <c r="I274" s="215"/>
      <c r="J274" s="211"/>
      <c r="K274" s="211"/>
      <c r="L274" s="216"/>
      <c r="M274" s="217"/>
      <c r="N274" s="218"/>
      <c r="O274" s="218"/>
      <c r="P274" s="218"/>
      <c r="Q274" s="218"/>
      <c r="R274" s="218"/>
      <c r="S274" s="218"/>
      <c r="T274" s="219"/>
      <c r="AT274" s="220" t="s">
        <v>156</v>
      </c>
      <c r="AU274" s="220" t="s">
        <v>142</v>
      </c>
      <c r="AV274" s="13" t="s">
        <v>82</v>
      </c>
      <c r="AW274" s="13" t="s">
        <v>31</v>
      </c>
      <c r="AX274" s="13" t="s">
        <v>74</v>
      </c>
      <c r="AY274" s="220" t="s">
        <v>141</v>
      </c>
    </row>
    <row r="275" spans="1:65" s="14" customFormat="1">
      <c r="B275" s="221"/>
      <c r="C275" s="222"/>
      <c r="D275" s="212" t="s">
        <v>156</v>
      </c>
      <c r="E275" s="223" t="s">
        <v>1</v>
      </c>
      <c r="F275" s="224" t="s">
        <v>230</v>
      </c>
      <c r="G275" s="222"/>
      <c r="H275" s="225">
        <v>16</v>
      </c>
      <c r="I275" s="226"/>
      <c r="J275" s="222"/>
      <c r="K275" s="222"/>
      <c r="L275" s="227"/>
      <c r="M275" s="228"/>
      <c r="N275" s="229"/>
      <c r="O275" s="229"/>
      <c r="P275" s="229"/>
      <c r="Q275" s="229"/>
      <c r="R275" s="229"/>
      <c r="S275" s="229"/>
      <c r="T275" s="230"/>
      <c r="AT275" s="231" t="s">
        <v>156</v>
      </c>
      <c r="AU275" s="231" t="s">
        <v>142</v>
      </c>
      <c r="AV275" s="14" t="s">
        <v>142</v>
      </c>
      <c r="AW275" s="14" t="s">
        <v>31</v>
      </c>
      <c r="AX275" s="14" t="s">
        <v>82</v>
      </c>
      <c r="AY275" s="231" t="s">
        <v>141</v>
      </c>
    </row>
    <row r="276" spans="1:65" s="2" customFormat="1" ht="24.15" customHeight="1">
      <c r="A276" s="35"/>
      <c r="B276" s="36"/>
      <c r="C276" s="196" t="s">
        <v>861</v>
      </c>
      <c r="D276" s="196" t="s">
        <v>144</v>
      </c>
      <c r="E276" s="197" t="s">
        <v>862</v>
      </c>
      <c r="F276" s="198" t="s">
        <v>863</v>
      </c>
      <c r="G276" s="199" t="s">
        <v>154</v>
      </c>
      <c r="H276" s="200">
        <v>55.895000000000003</v>
      </c>
      <c r="I276" s="201"/>
      <c r="J276" s="202">
        <f>ROUND(I276*H276,2)</f>
        <v>0</v>
      </c>
      <c r="K276" s="203"/>
      <c r="L276" s="40"/>
      <c r="M276" s="204" t="s">
        <v>1</v>
      </c>
      <c r="N276" s="205" t="s">
        <v>40</v>
      </c>
      <c r="O276" s="76"/>
      <c r="P276" s="206">
        <f>O276*H276</f>
        <v>0</v>
      </c>
      <c r="Q276" s="206">
        <v>2.3000000000000001E-4</v>
      </c>
      <c r="R276" s="206">
        <f>Q276*H276</f>
        <v>1.285585E-2</v>
      </c>
      <c r="S276" s="206">
        <v>0</v>
      </c>
      <c r="T276" s="207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08" t="s">
        <v>230</v>
      </c>
      <c r="AT276" s="208" t="s">
        <v>144</v>
      </c>
      <c r="AU276" s="208" t="s">
        <v>142</v>
      </c>
      <c r="AY276" s="18" t="s">
        <v>141</v>
      </c>
      <c r="BE276" s="209">
        <f>IF(N276="základná",J276,0)</f>
        <v>0</v>
      </c>
      <c r="BF276" s="209">
        <f>IF(N276="znížená",J276,0)</f>
        <v>0</v>
      </c>
      <c r="BG276" s="209">
        <f>IF(N276="zákl. prenesená",J276,0)</f>
        <v>0</v>
      </c>
      <c r="BH276" s="209">
        <f>IF(N276="zníž. prenesená",J276,0)</f>
        <v>0</v>
      </c>
      <c r="BI276" s="209">
        <f>IF(N276="nulová",J276,0)</f>
        <v>0</v>
      </c>
      <c r="BJ276" s="18" t="s">
        <v>142</v>
      </c>
      <c r="BK276" s="209">
        <f>ROUND(I276*H276,2)</f>
        <v>0</v>
      </c>
      <c r="BL276" s="18" t="s">
        <v>230</v>
      </c>
      <c r="BM276" s="208" t="s">
        <v>864</v>
      </c>
    </row>
    <row r="277" spans="1:65" s="14" customFormat="1">
      <c r="B277" s="221"/>
      <c r="C277" s="222"/>
      <c r="D277" s="212" t="s">
        <v>156</v>
      </c>
      <c r="E277" s="223" t="s">
        <v>1</v>
      </c>
      <c r="F277" s="224" t="s">
        <v>808</v>
      </c>
      <c r="G277" s="222"/>
      <c r="H277" s="225">
        <v>8</v>
      </c>
      <c r="I277" s="226"/>
      <c r="J277" s="222"/>
      <c r="K277" s="222"/>
      <c r="L277" s="227"/>
      <c r="M277" s="228"/>
      <c r="N277" s="229"/>
      <c r="O277" s="229"/>
      <c r="P277" s="229"/>
      <c r="Q277" s="229"/>
      <c r="R277" s="229"/>
      <c r="S277" s="229"/>
      <c r="T277" s="230"/>
      <c r="AT277" s="231" t="s">
        <v>156</v>
      </c>
      <c r="AU277" s="231" t="s">
        <v>142</v>
      </c>
      <c r="AV277" s="14" t="s">
        <v>142</v>
      </c>
      <c r="AW277" s="14" t="s">
        <v>31</v>
      </c>
      <c r="AX277" s="14" t="s">
        <v>74</v>
      </c>
      <c r="AY277" s="231" t="s">
        <v>141</v>
      </c>
    </row>
    <row r="278" spans="1:65" s="13" customFormat="1">
      <c r="B278" s="210"/>
      <c r="C278" s="211"/>
      <c r="D278" s="212" t="s">
        <v>156</v>
      </c>
      <c r="E278" s="213" t="s">
        <v>1</v>
      </c>
      <c r="F278" s="214" t="s">
        <v>715</v>
      </c>
      <c r="G278" s="211"/>
      <c r="H278" s="213" t="s">
        <v>1</v>
      </c>
      <c r="I278" s="215"/>
      <c r="J278" s="211"/>
      <c r="K278" s="211"/>
      <c r="L278" s="216"/>
      <c r="M278" s="217"/>
      <c r="N278" s="218"/>
      <c r="O278" s="218"/>
      <c r="P278" s="218"/>
      <c r="Q278" s="218"/>
      <c r="R278" s="218"/>
      <c r="S278" s="218"/>
      <c r="T278" s="219"/>
      <c r="AT278" s="220" t="s">
        <v>156</v>
      </c>
      <c r="AU278" s="220" t="s">
        <v>142</v>
      </c>
      <c r="AV278" s="13" t="s">
        <v>82</v>
      </c>
      <c r="AW278" s="13" t="s">
        <v>31</v>
      </c>
      <c r="AX278" s="13" t="s">
        <v>74</v>
      </c>
      <c r="AY278" s="220" t="s">
        <v>141</v>
      </c>
    </row>
    <row r="279" spans="1:65" s="14" customFormat="1">
      <c r="B279" s="221"/>
      <c r="C279" s="222"/>
      <c r="D279" s="212" t="s">
        <v>156</v>
      </c>
      <c r="E279" s="223" t="s">
        <v>1</v>
      </c>
      <c r="F279" s="224" t="s">
        <v>810</v>
      </c>
      <c r="G279" s="222"/>
      <c r="H279" s="225">
        <v>50.445</v>
      </c>
      <c r="I279" s="226"/>
      <c r="J279" s="222"/>
      <c r="K279" s="222"/>
      <c r="L279" s="227"/>
      <c r="M279" s="228"/>
      <c r="N279" s="229"/>
      <c r="O279" s="229"/>
      <c r="P279" s="229"/>
      <c r="Q279" s="229"/>
      <c r="R279" s="229"/>
      <c r="S279" s="229"/>
      <c r="T279" s="230"/>
      <c r="AT279" s="231" t="s">
        <v>156</v>
      </c>
      <c r="AU279" s="231" t="s">
        <v>142</v>
      </c>
      <c r="AV279" s="14" t="s">
        <v>142</v>
      </c>
      <c r="AW279" s="14" t="s">
        <v>31</v>
      </c>
      <c r="AX279" s="14" t="s">
        <v>74</v>
      </c>
      <c r="AY279" s="231" t="s">
        <v>141</v>
      </c>
    </row>
    <row r="280" spans="1:65" s="14" customFormat="1">
      <c r="B280" s="221"/>
      <c r="C280" s="222"/>
      <c r="D280" s="212" t="s">
        <v>156</v>
      </c>
      <c r="E280" s="223" t="s">
        <v>1</v>
      </c>
      <c r="F280" s="224" t="s">
        <v>811</v>
      </c>
      <c r="G280" s="222"/>
      <c r="H280" s="225">
        <v>-2.5499999999999998</v>
      </c>
      <c r="I280" s="226"/>
      <c r="J280" s="222"/>
      <c r="K280" s="222"/>
      <c r="L280" s="227"/>
      <c r="M280" s="228"/>
      <c r="N280" s="229"/>
      <c r="O280" s="229"/>
      <c r="P280" s="229"/>
      <c r="Q280" s="229"/>
      <c r="R280" s="229"/>
      <c r="S280" s="229"/>
      <c r="T280" s="230"/>
      <c r="AT280" s="231" t="s">
        <v>156</v>
      </c>
      <c r="AU280" s="231" t="s">
        <v>142</v>
      </c>
      <c r="AV280" s="14" t="s">
        <v>142</v>
      </c>
      <c r="AW280" s="14" t="s">
        <v>31</v>
      </c>
      <c r="AX280" s="14" t="s">
        <v>74</v>
      </c>
      <c r="AY280" s="231" t="s">
        <v>141</v>
      </c>
    </row>
    <row r="281" spans="1:65" s="15" customFormat="1">
      <c r="B281" s="232"/>
      <c r="C281" s="233"/>
      <c r="D281" s="212" t="s">
        <v>156</v>
      </c>
      <c r="E281" s="234" t="s">
        <v>1</v>
      </c>
      <c r="F281" s="235" t="s">
        <v>177</v>
      </c>
      <c r="G281" s="233"/>
      <c r="H281" s="236">
        <v>55.895000000000003</v>
      </c>
      <c r="I281" s="237"/>
      <c r="J281" s="233"/>
      <c r="K281" s="233"/>
      <c r="L281" s="238"/>
      <c r="M281" s="239"/>
      <c r="N281" s="240"/>
      <c r="O281" s="240"/>
      <c r="P281" s="240"/>
      <c r="Q281" s="240"/>
      <c r="R281" s="240"/>
      <c r="S281" s="240"/>
      <c r="T281" s="241"/>
      <c r="AT281" s="242" t="s">
        <v>156</v>
      </c>
      <c r="AU281" s="242" t="s">
        <v>142</v>
      </c>
      <c r="AV281" s="15" t="s">
        <v>148</v>
      </c>
      <c r="AW281" s="15" t="s">
        <v>31</v>
      </c>
      <c r="AX281" s="15" t="s">
        <v>82</v>
      </c>
      <c r="AY281" s="242" t="s">
        <v>141</v>
      </c>
    </row>
    <row r="282" spans="1:65" s="2" customFormat="1" ht="24.15" customHeight="1">
      <c r="A282" s="35"/>
      <c r="B282" s="36"/>
      <c r="C282" s="196" t="s">
        <v>865</v>
      </c>
      <c r="D282" s="196" t="s">
        <v>144</v>
      </c>
      <c r="E282" s="197" t="s">
        <v>866</v>
      </c>
      <c r="F282" s="198" t="s">
        <v>867</v>
      </c>
      <c r="G282" s="199" t="s">
        <v>518</v>
      </c>
      <c r="H282" s="201"/>
      <c r="I282" s="201"/>
      <c r="J282" s="202">
        <f>ROUND(I282*H282,2)</f>
        <v>0</v>
      </c>
      <c r="K282" s="203"/>
      <c r="L282" s="40"/>
      <c r="M282" s="204" t="s">
        <v>1</v>
      </c>
      <c r="N282" s="205" t="s">
        <v>40</v>
      </c>
      <c r="O282" s="76"/>
      <c r="P282" s="206">
        <f>O282*H282</f>
        <v>0</v>
      </c>
      <c r="Q282" s="206">
        <v>0</v>
      </c>
      <c r="R282" s="206">
        <f>Q282*H282</f>
        <v>0</v>
      </c>
      <c r="S282" s="206">
        <v>0</v>
      </c>
      <c r="T282" s="207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208" t="s">
        <v>230</v>
      </c>
      <c r="AT282" s="208" t="s">
        <v>144</v>
      </c>
      <c r="AU282" s="208" t="s">
        <v>142</v>
      </c>
      <c r="AY282" s="18" t="s">
        <v>141</v>
      </c>
      <c r="BE282" s="209">
        <f>IF(N282="základná",J282,0)</f>
        <v>0</v>
      </c>
      <c r="BF282" s="209">
        <f>IF(N282="znížená",J282,0)</f>
        <v>0</v>
      </c>
      <c r="BG282" s="209">
        <f>IF(N282="zákl. prenesená",J282,0)</f>
        <v>0</v>
      </c>
      <c r="BH282" s="209">
        <f>IF(N282="zníž. prenesená",J282,0)</f>
        <v>0</v>
      </c>
      <c r="BI282" s="209">
        <f>IF(N282="nulová",J282,0)</f>
        <v>0</v>
      </c>
      <c r="BJ282" s="18" t="s">
        <v>142</v>
      </c>
      <c r="BK282" s="209">
        <f>ROUND(I282*H282,2)</f>
        <v>0</v>
      </c>
      <c r="BL282" s="18" t="s">
        <v>230</v>
      </c>
      <c r="BM282" s="208" t="s">
        <v>868</v>
      </c>
    </row>
    <row r="283" spans="1:65" s="12" customFormat="1" ht="22.8" customHeight="1">
      <c r="B283" s="180"/>
      <c r="C283" s="181"/>
      <c r="D283" s="182" t="s">
        <v>73</v>
      </c>
      <c r="E283" s="194" t="s">
        <v>245</v>
      </c>
      <c r="F283" s="194" t="s">
        <v>246</v>
      </c>
      <c r="G283" s="181"/>
      <c r="H283" s="181"/>
      <c r="I283" s="184"/>
      <c r="J283" s="195">
        <f>BK283</f>
        <v>0</v>
      </c>
      <c r="K283" s="181"/>
      <c r="L283" s="186"/>
      <c r="M283" s="187"/>
      <c r="N283" s="188"/>
      <c r="O283" s="188"/>
      <c r="P283" s="189">
        <f>SUM(P284:P297)</f>
        <v>0</v>
      </c>
      <c r="Q283" s="188"/>
      <c r="R283" s="189">
        <f>SUM(R284:R297)</f>
        <v>2.5152750000000001E-2</v>
      </c>
      <c r="S283" s="188"/>
      <c r="T283" s="190">
        <f>SUM(T284:T297)</f>
        <v>0</v>
      </c>
      <c r="AR283" s="191" t="s">
        <v>142</v>
      </c>
      <c r="AT283" s="192" t="s">
        <v>73</v>
      </c>
      <c r="AU283" s="192" t="s">
        <v>82</v>
      </c>
      <c r="AY283" s="191" t="s">
        <v>141</v>
      </c>
      <c r="BK283" s="193">
        <f>SUM(BK284:BK297)</f>
        <v>0</v>
      </c>
    </row>
    <row r="284" spans="1:65" s="2" customFormat="1" ht="37.799999999999997" customHeight="1">
      <c r="A284" s="35"/>
      <c r="B284" s="36"/>
      <c r="C284" s="196" t="s">
        <v>869</v>
      </c>
      <c r="D284" s="196" t="s">
        <v>144</v>
      </c>
      <c r="E284" s="197" t="s">
        <v>870</v>
      </c>
      <c r="F284" s="198" t="s">
        <v>871</v>
      </c>
      <c r="G284" s="199" t="s">
        <v>154</v>
      </c>
      <c r="H284" s="200">
        <v>55.895000000000003</v>
      </c>
      <c r="I284" s="201"/>
      <c r="J284" s="202">
        <f>ROUND(I284*H284,2)</f>
        <v>0</v>
      </c>
      <c r="K284" s="203"/>
      <c r="L284" s="40"/>
      <c r="M284" s="204" t="s">
        <v>1</v>
      </c>
      <c r="N284" s="205" t="s">
        <v>40</v>
      </c>
      <c r="O284" s="76"/>
      <c r="P284" s="206">
        <f>O284*H284</f>
        <v>0</v>
      </c>
      <c r="Q284" s="206">
        <v>2.4000000000000001E-4</v>
      </c>
      <c r="R284" s="206">
        <f>Q284*H284</f>
        <v>1.3414800000000001E-2</v>
      </c>
      <c r="S284" s="206">
        <v>0</v>
      </c>
      <c r="T284" s="207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208" t="s">
        <v>230</v>
      </c>
      <c r="AT284" s="208" t="s">
        <v>144</v>
      </c>
      <c r="AU284" s="208" t="s">
        <v>142</v>
      </c>
      <c r="AY284" s="18" t="s">
        <v>141</v>
      </c>
      <c r="BE284" s="209">
        <f>IF(N284="základná",J284,0)</f>
        <v>0</v>
      </c>
      <c r="BF284" s="209">
        <f>IF(N284="znížená",J284,0)</f>
        <v>0</v>
      </c>
      <c r="BG284" s="209">
        <f>IF(N284="zákl. prenesená",J284,0)</f>
        <v>0</v>
      </c>
      <c r="BH284" s="209">
        <f>IF(N284="zníž. prenesená",J284,0)</f>
        <v>0</v>
      </c>
      <c r="BI284" s="209">
        <f>IF(N284="nulová",J284,0)</f>
        <v>0</v>
      </c>
      <c r="BJ284" s="18" t="s">
        <v>142</v>
      </c>
      <c r="BK284" s="209">
        <f>ROUND(I284*H284,2)</f>
        <v>0</v>
      </c>
      <c r="BL284" s="18" t="s">
        <v>230</v>
      </c>
      <c r="BM284" s="208" t="s">
        <v>872</v>
      </c>
    </row>
    <row r="285" spans="1:65" s="13" customFormat="1">
      <c r="B285" s="210"/>
      <c r="C285" s="211"/>
      <c r="D285" s="212" t="s">
        <v>156</v>
      </c>
      <c r="E285" s="213" t="s">
        <v>1</v>
      </c>
      <c r="F285" s="214" t="s">
        <v>807</v>
      </c>
      <c r="G285" s="211"/>
      <c r="H285" s="213" t="s">
        <v>1</v>
      </c>
      <c r="I285" s="215"/>
      <c r="J285" s="211"/>
      <c r="K285" s="211"/>
      <c r="L285" s="216"/>
      <c r="M285" s="217"/>
      <c r="N285" s="218"/>
      <c r="O285" s="218"/>
      <c r="P285" s="218"/>
      <c r="Q285" s="218"/>
      <c r="R285" s="218"/>
      <c r="S285" s="218"/>
      <c r="T285" s="219"/>
      <c r="AT285" s="220" t="s">
        <v>156</v>
      </c>
      <c r="AU285" s="220" t="s">
        <v>142</v>
      </c>
      <c r="AV285" s="13" t="s">
        <v>82</v>
      </c>
      <c r="AW285" s="13" t="s">
        <v>31</v>
      </c>
      <c r="AX285" s="13" t="s">
        <v>74</v>
      </c>
      <c r="AY285" s="220" t="s">
        <v>141</v>
      </c>
    </row>
    <row r="286" spans="1:65" s="14" customFormat="1">
      <c r="B286" s="221"/>
      <c r="C286" s="222"/>
      <c r="D286" s="212" t="s">
        <v>156</v>
      </c>
      <c r="E286" s="223" t="s">
        <v>1</v>
      </c>
      <c r="F286" s="224" t="s">
        <v>808</v>
      </c>
      <c r="G286" s="222"/>
      <c r="H286" s="225">
        <v>8</v>
      </c>
      <c r="I286" s="226"/>
      <c r="J286" s="222"/>
      <c r="K286" s="222"/>
      <c r="L286" s="227"/>
      <c r="M286" s="228"/>
      <c r="N286" s="229"/>
      <c r="O286" s="229"/>
      <c r="P286" s="229"/>
      <c r="Q286" s="229"/>
      <c r="R286" s="229"/>
      <c r="S286" s="229"/>
      <c r="T286" s="230"/>
      <c r="AT286" s="231" t="s">
        <v>156</v>
      </c>
      <c r="AU286" s="231" t="s">
        <v>142</v>
      </c>
      <c r="AV286" s="14" t="s">
        <v>142</v>
      </c>
      <c r="AW286" s="14" t="s">
        <v>31</v>
      </c>
      <c r="AX286" s="14" t="s">
        <v>74</v>
      </c>
      <c r="AY286" s="231" t="s">
        <v>141</v>
      </c>
    </row>
    <row r="287" spans="1:65" s="13" customFormat="1">
      <c r="B287" s="210"/>
      <c r="C287" s="211"/>
      <c r="D287" s="212" t="s">
        <v>156</v>
      </c>
      <c r="E287" s="213" t="s">
        <v>1</v>
      </c>
      <c r="F287" s="214" t="s">
        <v>809</v>
      </c>
      <c r="G287" s="211"/>
      <c r="H287" s="213" t="s">
        <v>1</v>
      </c>
      <c r="I287" s="215"/>
      <c r="J287" s="211"/>
      <c r="K287" s="211"/>
      <c r="L287" s="216"/>
      <c r="M287" s="217"/>
      <c r="N287" s="218"/>
      <c r="O287" s="218"/>
      <c r="P287" s="218"/>
      <c r="Q287" s="218"/>
      <c r="R287" s="218"/>
      <c r="S287" s="218"/>
      <c r="T287" s="219"/>
      <c r="AT287" s="220" t="s">
        <v>156</v>
      </c>
      <c r="AU287" s="220" t="s">
        <v>142</v>
      </c>
      <c r="AV287" s="13" t="s">
        <v>82</v>
      </c>
      <c r="AW287" s="13" t="s">
        <v>31</v>
      </c>
      <c r="AX287" s="13" t="s">
        <v>74</v>
      </c>
      <c r="AY287" s="220" t="s">
        <v>141</v>
      </c>
    </row>
    <row r="288" spans="1:65" s="14" customFormat="1">
      <c r="B288" s="221"/>
      <c r="C288" s="222"/>
      <c r="D288" s="212" t="s">
        <v>156</v>
      </c>
      <c r="E288" s="223" t="s">
        <v>1</v>
      </c>
      <c r="F288" s="224" t="s">
        <v>810</v>
      </c>
      <c r="G288" s="222"/>
      <c r="H288" s="225">
        <v>50.445</v>
      </c>
      <c r="I288" s="226"/>
      <c r="J288" s="222"/>
      <c r="K288" s="222"/>
      <c r="L288" s="227"/>
      <c r="M288" s="228"/>
      <c r="N288" s="229"/>
      <c r="O288" s="229"/>
      <c r="P288" s="229"/>
      <c r="Q288" s="229"/>
      <c r="R288" s="229"/>
      <c r="S288" s="229"/>
      <c r="T288" s="230"/>
      <c r="AT288" s="231" t="s">
        <v>156</v>
      </c>
      <c r="AU288" s="231" t="s">
        <v>142</v>
      </c>
      <c r="AV288" s="14" t="s">
        <v>142</v>
      </c>
      <c r="AW288" s="14" t="s">
        <v>31</v>
      </c>
      <c r="AX288" s="14" t="s">
        <v>74</v>
      </c>
      <c r="AY288" s="231" t="s">
        <v>141</v>
      </c>
    </row>
    <row r="289" spans="1:65" s="14" customFormat="1">
      <c r="B289" s="221"/>
      <c r="C289" s="222"/>
      <c r="D289" s="212" t="s">
        <v>156</v>
      </c>
      <c r="E289" s="223" t="s">
        <v>1</v>
      </c>
      <c r="F289" s="224" t="s">
        <v>811</v>
      </c>
      <c r="G289" s="222"/>
      <c r="H289" s="225">
        <v>-2.5499999999999998</v>
      </c>
      <c r="I289" s="226"/>
      <c r="J289" s="222"/>
      <c r="K289" s="222"/>
      <c r="L289" s="227"/>
      <c r="M289" s="228"/>
      <c r="N289" s="229"/>
      <c r="O289" s="229"/>
      <c r="P289" s="229"/>
      <c r="Q289" s="229"/>
      <c r="R289" s="229"/>
      <c r="S289" s="229"/>
      <c r="T289" s="230"/>
      <c r="AT289" s="231" t="s">
        <v>156</v>
      </c>
      <c r="AU289" s="231" t="s">
        <v>142</v>
      </c>
      <c r="AV289" s="14" t="s">
        <v>142</v>
      </c>
      <c r="AW289" s="14" t="s">
        <v>31</v>
      </c>
      <c r="AX289" s="14" t="s">
        <v>74</v>
      </c>
      <c r="AY289" s="231" t="s">
        <v>141</v>
      </c>
    </row>
    <row r="290" spans="1:65" s="15" customFormat="1">
      <c r="B290" s="232"/>
      <c r="C290" s="233"/>
      <c r="D290" s="212" t="s">
        <v>156</v>
      </c>
      <c r="E290" s="234" t="s">
        <v>1</v>
      </c>
      <c r="F290" s="235" t="s">
        <v>177</v>
      </c>
      <c r="G290" s="233"/>
      <c r="H290" s="236">
        <v>55.895000000000003</v>
      </c>
      <c r="I290" s="237"/>
      <c r="J290" s="233"/>
      <c r="K290" s="233"/>
      <c r="L290" s="238"/>
      <c r="M290" s="239"/>
      <c r="N290" s="240"/>
      <c r="O290" s="240"/>
      <c r="P290" s="240"/>
      <c r="Q290" s="240"/>
      <c r="R290" s="240"/>
      <c r="S290" s="240"/>
      <c r="T290" s="241"/>
      <c r="AT290" s="242" t="s">
        <v>156</v>
      </c>
      <c r="AU290" s="242" t="s">
        <v>142</v>
      </c>
      <c r="AV290" s="15" t="s">
        <v>148</v>
      </c>
      <c r="AW290" s="15" t="s">
        <v>31</v>
      </c>
      <c r="AX290" s="15" t="s">
        <v>82</v>
      </c>
      <c r="AY290" s="242" t="s">
        <v>141</v>
      </c>
    </row>
    <row r="291" spans="1:65" s="2" customFormat="1" ht="24.15" customHeight="1">
      <c r="A291" s="35"/>
      <c r="B291" s="36"/>
      <c r="C291" s="196" t="s">
        <v>873</v>
      </c>
      <c r="D291" s="196" t="s">
        <v>144</v>
      </c>
      <c r="E291" s="197" t="s">
        <v>874</v>
      </c>
      <c r="F291" s="198" t="s">
        <v>875</v>
      </c>
      <c r="G291" s="199" t="s">
        <v>154</v>
      </c>
      <c r="H291" s="200">
        <v>55.895000000000003</v>
      </c>
      <c r="I291" s="201"/>
      <c r="J291" s="202">
        <f>ROUND(I291*H291,2)</f>
        <v>0</v>
      </c>
      <c r="K291" s="203"/>
      <c r="L291" s="40"/>
      <c r="M291" s="204" t="s">
        <v>1</v>
      </c>
      <c r="N291" s="205" t="s">
        <v>40</v>
      </c>
      <c r="O291" s="76"/>
      <c r="P291" s="206">
        <f>O291*H291</f>
        <v>0</v>
      </c>
      <c r="Q291" s="206">
        <v>2.1000000000000001E-4</v>
      </c>
      <c r="R291" s="206">
        <f>Q291*H291</f>
        <v>1.173795E-2</v>
      </c>
      <c r="S291" s="206">
        <v>0</v>
      </c>
      <c r="T291" s="207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208" t="s">
        <v>230</v>
      </c>
      <c r="AT291" s="208" t="s">
        <v>144</v>
      </c>
      <c r="AU291" s="208" t="s">
        <v>142</v>
      </c>
      <c r="AY291" s="18" t="s">
        <v>141</v>
      </c>
      <c r="BE291" s="209">
        <f>IF(N291="základná",J291,0)</f>
        <v>0</v>
      </c>
      <c r="BF291" s="209">
        <f>IF(N291="znížená",J291,0)</f>
        <v>0</v>
      </c>
      <c r="BG291" s="209">
        <f>IF(N291="zákl. prenesená",J291,0)</f>
        <v>0</v>
      </c>
      <c r="BH291" s="209">
        <f>IF(N291="zníž. prenesená",J291,0)</f>
        <v>0</v>
      </c>
      <c r="BI291" s="209">
        <f>IF(N291="nulová",J291,0)</f>
        <v>0</v>
      </c>
      <c r="BJ291" s="18" t="s">
        <v>142</v>
      </c>
      <c r="BK291" s="209">
        <f>ROUND(I291*H291,2)</f>
        <v>0</v>
      </c>
      <c r="BL291" s="18" t="s">
        <v>230</v>
      </c>
      <c r="BM291" s="208" t="s">
        <v>876</v>
      </c>
    </row>
    <row r="292" spans="1:65" s="13" customFormat="1">
      <c r="B292" s="210"/>
      <c r="C292" s="211"/>
      <c r="D292" s="212" t="s">
        <v>156</v>
      </c>
      <c r="E292" s="213" t="s">
        <v>1</v>
      </c>
      <c r="F292" s="214" t="s">
        <v>807</v>
      </c>
      <c r="G292" s="211"/>
      <c r="H292" s="213" t="s">
        <v>1</v>
      </c>
      <c r="I292" s="215"/>
      <c r="J292" s="211"/>
      <c r="K292" s="211"/>
      <c r="L292" s="216"/>
      <c r="M292" s="217"/>
      <c r="N292" s="218"/>
      <c r="O292" s="218"/>
      <c r="P292" s="218"/>
      <c r="Q292" s="218"/>
      <c r="R292" s="218"/>
      <c r="S292" s="218"/>
      <c r="T292" s="219"/>
      <c r="AT292" s="220" t="s">
        <v>156</v>
      </c>
      <c r="AU292" s="220" t="s">
        <v>142</v>
      </c>
      <c r="AV292" s="13" t="s">
        <v>82</v>
      </c>
      <c r="AW292" s="13" t="s">
        <v>31</v>
      </c>
      <c r="AX292" s="13" t="s">
        <v>74</v>
      </c>
      <c r="AY292" s="220" t="s">
        <v>141</v>
      </c>
    </row>
    <row r="293" spans="1:65" s="14" customFormat="1">
      <c r="B293" s="221"/>
      <c r="C293" s="222"/>
      <c r="D293" s="212" t="s">
        <v>156</v>
      </c>
      <c r="E293" s="223" t="s">
        <v>1</v>
      </c>
      <c r="F293" s="224" t="s">
        <v>808</v>
      </c>
      <c r="G293" s="222"/>
      <c r="H293" s="225">
        <v>8</v>
      </c>
      <c r="I293" s="226"/>
      <c r="J293" s="222"/>
      <c r="K293" s="222"/>
      <c r="L293" s="227"/>
      <c r="M293" s="228"/>
      <c r="N293" s="229"/>
      <c r="O293" s="229"/>
      <c r="P293" s="229"/>
      <c r="Q293" s="229"/>
      <c r="R293" s="229"/>
      <c r="S293" s="229"/>
      <c r="T293" s="230"/>
      <c r="AT293" s="231" t="s">
        <v>156</v>
      </c>
      <c r="AU293" s="231" t="s">
        <v>142</v>
      </c>
      <c r="AV293" s="14" t="s">
        <v>142</v>
      </c>
      <c r="AW293" s="14" t="s">
        <v>31</v>
      </c>
      <c r="AX293" s="14" t="s">
        <v>74</v>
      </c>
      <c r="AY293" s="231" t="s">
        <v>141</v>
      </c>
    </row>
    <row r="294" spans="1:65" s="13" customFormat="1">
      <c r="B294" s="210"/>
      <c r="C294" s="211"/>
      <c r="D294" s="212" t="s">
        <v>156</v>
      </c>
      <c r="E294" s="213" t="s">
        <v>1</v>
      </c>
      <c r="F294" s="214" t="s">
        <v>809</v>
      </c>
      <c r="G294" s="211"/>
      <c r="H294" s="213" t="s">
        <v>1</v>
      </c>
      <c r="I294" s="215"/>
      <c r="J294" s="211"/>
      <c r="K294" s="211"/>
      <c r="L294" s="216"/>
      <c r="M294" s="217"/>
      <c r="N294" s="218"/>
      <c r="O294" s="218"/>
      <c r="P294" s="218"/>
      <c r="Q294" s="218"/>
      <c r="R294" s="218"/>
      <c r="S294" s="218"/>
      <c r="T294" s="219"/>
      <c r="AT294" s="220" t="s">
        <v>156</v>
      </c>
      <c r="AU294" s="220" t="s">
        <v>142</v>
      </c>
      <c r="AV294" s="13" t="s">
        <v>82</v>
      </c>
      <c r="AW294" s="13" t="s">
        <v>31</v>
      </c>
      <c r="AX294" s="13" t="s">
        <v>74</v>
      </c>
      <c r="AY294" s="220" t="s">
        <v>141</v>
      </c>
    </row>
    <row r="295" spans="1:65" s="14" customFormat="1">
      <c r="B295" s="221"/>
      <c r="C295" s="222"/>
      <c r="D295" s="212" t="s">
        <v>156</v>
      </c>
      <c r="E295" s="223" t="s">
        <v>1</v>
      </c>
      <c r="F295" s="224" t="s">
        <v>810</v>
      </c>
      <c r="G295" s="222"/>
      <c r="H295" s="225">
        <v>50.445</v>
      </c>
      <c r="I295" s="226"/>
      <c r="J295" s="222"/>
      <c r="K295" s="222"/>
      <c r="L295" s="227"/>
      <c r="M295" s="228"/>
      <c r="N295" s="229"/>
      <c r="O295" s="229"/>
      <c r="P295" s="229"/>
      <c r="Q295" s="229"/>
      <c r="R295" s="229"/>
      <c r="S295" s="229"/>
      <c r="T295" s="230"/>
      <c r="AT295" s="231" t="s">
        <v>156</v>
      </c>
      <c r="AU295" s="231" t="s">
        <v>142</v>
      </c>
      <c r="AV295" s="14" t="s">
        <v>142</v>
      </c>
      <c r="AW295" s="14" t="s">
        <v>31</v>
      </c>
      <c r="AX295" s="14" t="s">
        <v>74</v>
      </c>
      <c r="AY295" s="231" t="s">
        <v>141</v>
      </c>
    </row>
    <row r="296" spans="1:65" s="14" customFormat="1">
      <c r="B296" s="221"/>
      <c r="C296" s="222"/>
      <c r="D296" s="212" t="s">
        <v>156</v>
      </c>
      <c r="E296" s="223" t="s">
        <v>1</v>
      </c>
      <c r="F296" s="224" t="s">
        <v>811</v>
      </c>
      <c r="G296" s="222"/>
      <c r="H296" s="225">
        <v>-2.5499999999999998</v>
      </c>
      <c r="I296" s="226"/>
      <c r="J296" s="222"/>
      <c r="K296" s="222"/>
      <c r="L296" s="227"/>
      <c r="M296" s="228"/>
      <c r="N296" s="229"/>
      <c r="O296" s="229"/>
      <c r="P296" s="229"/>
      <c r="Q296" s="229"/>
      <c r="R296" s="229"/>
      <c r="S296" s="229"/>
      <c r="T296" s="230"/>
      <c r="AT296" s="231" t="s">
        <v>156</v>
      </c>
      <c r="AU296" s="231" t="s">
        <v>142</v>
      </c>
      <c r="AV296" s="14" t="s">
        <v>142</v>
      </c>
      <c r="AW296" s="14" t="s">
        <v>31</v>
      </c>
      <c r="AX296" s="14" t="s">
        <v>74</v>
      </c>
      <c r="AY296" s="231" t="s">
        <v>141</v>
      </c>
    </row>
    <row r="297" spans="1:65" s="15" customFormat="1">
      <c r="B297" s="232"/>
      <c r="C297" s="233"/>
      <c r="D297" s="212" t="s">
        <v>156</v>
      </c>
      <c r="E297" s="234" t="s">
        <v>1</v>
      </c>
      <c r="F297" s="235" t="s">
        <v>177</v>
      </c>
      <c r="G297" s="233"/>
      <c r="H297" s="236">
        <v>55.895000000000003</v>
      </c>
      <c r="I297" s="237"/>
      <c r="J297" s="233"/>
      <c r="K297" s="233"/>
      <c r="L297" s="238"/>
      <c r="M297" s="239"/>
      <c r="N297" s="240"/>
      <c r="O297" s="240"/>
      <c r="P297" s="240"/>
      <c r="Q297" s="240"/>
      <c r="R297" s="240"/>
      <c r="S297" s="240"/>
      <c r="T297" s="241"/>
      <c r="AT297" s="242" t="s">
        <v>156</v>
      </c>
      <c r="AU297" s="242" t="s">
        <v>142</v>
      </c>
      <c r="AV297" s="15" t="s">
        <v>148</v>
      </c>
      <c r="AW297" s="15" t="s">
        <v>31</v>
      </c>
      <c r="AX297" s="15" t="s">
        <v>82</v>
      </c>
      <c r="AY297" s="242" t="s">
        <v>141</v>
      </c>
    </row>
    <row r="298" spans="1:65" s="12" customFormat="1" ht="25.95" customHeight="1">
      <c r="B298" s="180"/>
      <c r="C298" s="181"/>
      <c r="D298" s="182" t="s">
        <v>73</v>
      </c>
      <c r="E298" s="183" t="s">
        <v>290</v>
      </c>
      <c r="F298" s="183" t="s">
        <v>877</v>
      </c>
      <c r="G298" s="181"/>
      <c r="H298" s="181"/>
      <c r="I298" s="184"/>
      <c r="J298" s="185">
        <f>BK298</f>
        <v>0</v>
      </c>
      <c r="K298" s="181"/>
      <c r="L298" s="186"/>
      <c r="M298" s="187"/>
      <c r="N298" s="188"/>
      <c r="O298" s="188"/>
      <c r="P298" s="189">
        <f>P299+P308</f>
        <v>0</v>
      </c>
      <c r="Q298" s="188"/>
      <c r="R298" s="189">
        <f>R299+R308</f>
        <v>0</v>
      </c>
      <c r="S298" s="188"/>
      <c r="T298" s="190">
        <f>T299+T308</f>
        <v>0.13739171999999999</v>
      </c>
      <c r="AR298" s="191" t="s">
        <v>178</v>
      </c>
      <c r="AT298" s="192" t="s">
        <v>73</v>
      </c>
      <c r="AU298" s="192" t="s">
        <v>74</v>
      </c>
      <c r="AY298" s="191" t="s">
        <v>141</v>
      </c>
      <c r="BK298" s="193">
        <f>BK299+BK308</f>
        <v>0</v>
      </c>
    </row>
    <row r="299" spans="1:65" s="12" customFormat="1" ht="22.8" customHeight="1">
      <c r="B299" s="180"/>
      <c r="C299" s="181"/>
      <c r="D299" s="182" t="s">
        <v>73</v>
      </c>
      <c r="E299" s="194" t="s">
        <v>878</v>
      </c>
      <c r="F299" s="194" t="s">
        <v>879</v>
      </c>
      <c r="G299" s="181"/>
      <c r="H299" s="181"/>
      <c r="I299" s="184"/>
      <c r="J299" s="195">
        <f>BK299</f>
        <v>0</v>
      </c>
      <c r="K299" s="181"/>
      <c r="L299" s="186"/>
      <c r="M299" s="187"/>
      <c r="N299" s="188"/>
      <c r="O299" s="188"/>
      <c r="P299" s="189">
        <f>SUM(P300:P307)</f>
        <v>0</v>
      </c>
      <c r="Q299" s="188"/>
      <c r="R299" s="189">
        <f>SUM(R300:R307)</f>
        <v>0</v>
      </c>
      <c r="S299" s="188"/>
      <c r="T299" s="190">
        <f>SUM(T300:T307)</f>
        <v>0.13739171999999999</v>
      </c>
      <c r="AR299" s="191" t="s">
        <v>178</v>
      </c>
      <c r="AT299" s="192" t="s">
        <v>73</v>
      </c>
      <c r="AU299" s="192" t="s">
        <v>82</v>
      </c>
      <c r="AY299" s="191" t="s">
        <v>141</v>
      </c>
      <c r="BK299" s="193">
        <f>SUM(BK300:BK307)</f>
        <v>0</v>
      </c>
    </row>
    <row r="300" spans="1:65" s="2" customFormat="1" ht="33" customHeight="1">
      <c r="A300" s="35"/>
      <c r="B300" s="36"/>
      <c r="C300" s="196" t="s">
        <v>880</v>
      </c>
      <c r="D300" s="196" t="s">
        <v>144</v>
      </c>
      <c r="E300" s="197" t="s">
        <v>881</v>
      </c>
      <c r="F300" s="198" t="s">
        <v>882</v>
      </c>
      <c r="G300" s="199" t="s">
        <v>213</v>
      </c>
      <c r="H300" s="200">
        <v>182.84399999999999</v>
      </c>
      <c r="I300" s="201"/>
      <c r="J300" s="202">
        <f>ROUND(I300*H300,2)</f>
        <v>0</v>
      </c>
      <c r="K300" s="203"/>
      <c r="L300" s="40"/>
      <c r="M300" s="204" t="s">
        <v>1</v>
      </c>
      <c r="N300" s="205" t="s">
        <v>40</v>
      </c>
      <c r="O300" s="76"/>
      <c r="P300" s="206">
        <f>O300*H300</f>
        <v>0</v>
      </c>
      <c r="Q300" s="206">
        <v>0</v>
      </c>
      <c r="R300" s="206">
        <f>Q300*H300</f>
        <v>0</v>
      </c>
      <c r="S300" s="206">
        <v>6.3000000000000003E-4</v>
      </c>
      <c r="T300" s="207">
        <f>S300*H300</f>
        <v>0.11519172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208" t="s">
        <v>841</v>
      </c>
      <c r="AT300" s="208" t="s">
        <v>144</v>
      </c>
      <c r="AU300" s="208" t="s">
        <v>142</v>
      </c>
      <c r="AY300" s="18" t="s">
        <v>141</v>
      </c>
      <c r="BE300" s="209">
        <f>IF(N300="základná",J300,0)</f>
        <v>0</v>
      </c>
      <c r="BF300" s="209">
        <f>IF(N300="znížená",J300,0)</f>
        <v>0</v>
      </c>
      <c r="BG300" s="209">
        <f>IF(N300="zákl. prenesená",J300,0)</f>
        <v>0</v>
      </c>
      <c r="BH300" s="209">
        <f>IF(N300="zníž. prenesená",J300,0)</f>
        <v>0</v>
      </c>
      <c r="BI300" s="209">
        <f>IF(N300="nulová",J300,0)</f>
        <v>0</v>
      </c>
      <c r="BJ300" s="18" t="s">
        <v>142</v>
      </c>
      <c r="BK300" s="209">
        <f>ROUND(I300*H300,2)</f>
        <v>0</v>
      </c>
      <c r="BL300" s="18" t="s">
        <v>841</v>
      </c>
      <c r="BM300" s="208" t="s">
        <v>883</v>
      </c>
    </row>
    <row r="301" spans="1:65" s="14" customFormat="1">
      <c r="B301" s="221"/>
      <c r="C301" s="222"/>
      <c r="D301" s="212" t="s">
        <v>156</v>
      </c>
      <c r="E301" s="223" t="s">
        <v>1</v>
      </c>
      <c r="F301" s="224" t="s">
        <v>884</v>
      </c>
      <c r="G301" s="222"/>
      <c r="H301" s="225">
        <v>160.18799999999999</v>
      </c>
      <c r="I301" s="226"/>
      <c r="J301" s="222"/>
      <c r="K301" s="222"/>
      <c r="L301" s="227"/>
      <c r="M301" s="228"/>
      <c r="N301" s="229"/>
      <c r="O301" s="229"/>
      <c r="P301" s="229"/>
      <c r="Q301" s="229"/>
      <c r="R301" s="229"/>
      <c r="S301" s="229"/>
      <c r="T301" s="230"/>
      <c r="AT301" s="231" t="s">
        <v>156</v>
      </c>
      <c r="AU301" s="231" t="s">
        <v>142</v>
      </c>
      <c r="AV301" s="14" t="s">
        <v>142</v>
      </c>
      <c r="AW301" s="14" t="s">
        <v>31</v>
      </c>
      <c r="AX301" s="14" t="s">
        <v>74</v>
      </c>
      <c r="AY301" s="231" t="s">
        <v>141</v>
      </c>
    </row>
    <row r="302" spans="1:65" s="14" customFormat="1">
      <c r="B302" s="221"/>
      <c r="C302" s="222"/>
      <c r="D302" s="212" t="s">
        <v>156</v>
      </c>
      <c r="E302" s="223" t="s">
        <v>1</v>
      </c>
      <c r="F302" s="224" t="s">
        <v>885</v>
      </c>
      <c r="G302" s="222"/>
      <c r="H302" s="225">
        <v>22.655999999999999</v>
      </c>
      <c r="I302" s="226"/>
      <c r="J302" s="222"/>
      <c r="K302" s="222"/>
      <c r="L302" s="227"/>
      <c r="M302" s="228"/>
      <c r="N302" s="229"/>
      <c r="O302" s="229"/>
      <c r="P302" s="229"/>
      <c r="Q302" s="229"/>
      <c r="R302" s="229"/>
      <c r="S302" s="229"/>
      <c r="T302" s="230"/>
      <c r="AT302" s="231" t="s">
        <v>156</v>
      </c>
      <c r="AU302" s="231" t="s">
        <v>142</v>
      </c>
      <c r="AV302" s="14" t="s">
        <v>142</v>
      </c>
      <c r="AW302" s="14" t="s">
        <v>31</v>
      </c>
      <c r="AX302" s="14" t="s">
        <v>74</v>
      </c>
      <c r="AY302" s="231" t="s">
        <v>141</v>
      </c>
    </row>
    <row r="303" spans="1:65" s="15" customFormat="1">
      <c r="B303" s="232"/>
      <c r="C303" s="233"/>
      <c r="D303" s="212" t="s">
        <v>156</v>
      </c>
      <c r="E303" s="234" t="s">
        <v>1</v>
      </c>
      <c r="F303" s="235" t="s">
        <v>177</v>
      </c>
      <c r="G303" s="233"/>
      <c r="H303" s="236">
        <v>182.84399999999999</v>
      </c>
      <c r="I303" s="237"/>
      <c r="J303" s="233"/>
      <c r="K303" s="233"/>
      <c r="L303" s="238"/>
      <c r="M303" s="239"/>
      <c r="N303" s="240"/>
      <c r="O303" s="240"/>
      <c r="P303" s="240"/>
      <c r="Q303" s="240"/>
      <c r="R303" s="240"/>
      <c r="S303" s="240"/>
      <c r="T303" s="241"/>
      <c r="AT303" s="242" t="s">
        <v>156</v>
      </c>
      <c r="AU303" s="242" t="s">
        <v>142</v>
      </c>
      <c r="AV303" s="15" t="s">
        <v>148</v>
      </c>
      <c r="AW303" s="15" t="s">
        <v>31</v>
      </c>
      <c r="AX303" s="15" t="s">
        <v>82</v>
      </c>
      <c r="AY303" s="242" t="s">
        <v>141</v>
      </c>
    </row>
    <row r="304" spans="1:65" s="2" customFormat="1" ht="24.15" customHeight="1">
      <c r="A304" s="35"/>
      <c r="B304" s="36"/>
      <c r="C304" s="196" t="s">
        <v>886</v>
      </c>
      <c r="D304" s="196" t="s">
        <v>144</v>
      </c>
      <c r="E304" s="197" t="s">
        <v>887</v>
      </c>
      <c r="F304" s="198" t="s">
        <v>888</v>
      </c>
      <c r="G304" s="199" t="s">
        <v>406</v>
      </c>
      <c r="H304" s="200">
        <v>92.5</v>
      </c>
      <c r="I304" s="201"/>
      <c r="J304" s="202">
        <f>ROUND(I304*H304,2)</f>
        <v>0</v>
      </c>
      <c r="K304" s="203"/>
      <c r="L304" s="40"/>
      <c r="M304" s="204" t="s">
        <v>1</v>
      </c>
      <c r="N304" s="205" t="s">
        <v>40</v>
      </c>
      <c r="O304" s="76"/>
      <c r="P304" s="206">
        <f>O304*H304</f>
        <v>0</v>
      </c>
      <c r="Q304" s="206">
        <v>0</v>
      </c>
      <c r="R304" s="206">
        <f>Q304*H304</f>
        <v>0</v>
      </c>
      <c r="S304" s="206">
        <v>2.4000000000000001E-4</v>
      </c>
      <c r="T304" s="207">
        <f>S304*H304</f>
        <v>2.2200000000000001E-2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208" t="s">
        <v>841</v>
      </c>
      <c r="AT304" s="208" t="s">
        <v>144</v>
      </c>
      <c r="AU304" s="208" t="s">
        <v>142</v>
      </c>
      <c r="AY304" s="18" t="s">
        <v>141</v>
      </c>
      <c r="BE304" s="209">
        <f>IF(N304="základná",J304,0)</f>
        <v>0</v>
      </c>
      <c r="BF304" s="209">
        <f>IF(N304="znížená",J304,0)</f>
        <v>0</v>
      </c>
      <c r="BG304" s="209">
        <f>IF(N304="zákl. prenesená",J304,0)</f>
        <v>0</v>
      </c>
      <c r="BH304" s="209">
        <f>IF(N304="zníž. prenesená",J304,0)</f>
        <v>0</v>
      </c>
      <c r="BI304" s="209">
        <f>IF(N304="nulová",J304,0)</f>
        <v>0</v>
      </c>
      <c r="BJ304" s="18" t="s">
        <v>142</v>
      </c>
      <c r="BK304" s="209">
        <f>ROUND(I304*H304,2)</f>
        <v>0</v>
      </c>
      <c r="BL304" s="18" t="s">
        <v>841</v>
      </c>
      <c r="BM304" s="208" t="s">
        <v>889</v>
      </c>
    </row>
    <row r="305" spans="1:65" s="13" customFormat="1">
      <c r="B305" s="210"/>
      <c r="C305" s="211"/>
      <c r="D305" s="212" t="s">
        <v>156</v>
      </c>
      <c r="E305" s="213" t="s">
        <v>1</v>
      </c>
      <c r="F305" s="214" t="s">
        <v>890</v>
      </c>
      <c r="G305" s="211"/>
      <c r="H305" s="213" t="s">
        <v>1</v>
      </c>
      <c r="I305" s="215"/>
      <c r="J305" s="211"/>
      <c r="K305" s="211"/>
      <c r="L305" s="216"/>
      <c r="M305" s="217"/>
      <c r="N305" s="218"/>
      <c r="O305" s="218"/>
      <c r="P305" s="218"/>
      <c r="Q305" s="218"/>
      <c r="R305" s="218"/>
      <c r="S305" s="218"/>
      <c r="T305" s="219"/>
      <c r="AT305" s="220" t="s">
        <v>156</v>
      </c>
      <c r="AU305" s="220" t="s">
        <v>142</v>
      </c>
      <c r="AV305" s="13" t="s">
        <v>82</v>
      </c>
      <c r="AW305" s="13" t="s">
        <v>31</v>
      </c>
      <c r="AX305" s="13" t="s">
        <v>74</v>
      </c>
      <c r="AY305" s="220" t="s">
        <v>141</v>
      </c>
    </row>
    <row r="306" spans="1:65" s="14" customFormat="1">
      <c r="B306" s="221"/>
      <c r="C306" s="222"/>
      <c r="D306" s="212" t="s">
        <v>156</v>
      </c>
      <c r="E306" s="223" t="s">
        <v>1</v>
      </c>
      <c r="F306" s="224" t="s">
        <v>891</v>
      </c>
      <c r="G306" s="222"/>
      <c r="H306" s="225">
        <v>92.5</v>
      </c>
      <c r="I306" s="226"/>
      <c r="J306" s="222"/>
      <c r="K306" s="222"/>
      <c r="L306" s="227"/>
      <c r="M306" s="228"/>
      <c r="N306" s="229"/>
      <c r="O306" s="229"/>
      <c r="P306" s="229"/>
      <c r="Q306" s="229"/>
      <c r="R306" s="229"/>
      <c r="S306" s="229"/>
      <c r="T306" s="230"/>
      <c r="AT306" s="231" t="s">
        <v>156</v>
      </c>
      <c r="AU306" s="231" t="s">
        <v>142</v>
      </c>
      <c r="AV306" s="14" t="s">
        <v>142</v>
      </c>
      <c r="AW306" s="14" t="s">
        <v>31</v>
      </c>
      <c r="AX306" s="14" t="s">
        <v>82</v>
      </c>
      <c r="AY306" s="231" t="s">
        <v>141</v>
      </c>
    </row>
    <row r="307" spans="1:65" s="2" customFormat="1" ht="33" customHeight="1">
      <c r="A307" s="35"/>
      <c r="B307" s="36"/>
      <c r="C307" s="196" t="s">
        <v>892</v>
      </c>
      <c r="D307" s="196" t="s">
        <v>144</v>
      </c>
      <c r="E307" s="197" t="s">
        <v>893</v>
      </c>
      <c r="F307" s="198" t="s">
        <v>894</v>
      </c>
      <c r="G307" s="199" t="s">
        <v>518</v>
      </c>
      <c r="H307" s="201"/>
      <c r="I307" s="201"/>
      <c r="J307" s="202">
        <f>ROUND(I307*H307,2)</f>
        <v>0</v>
      </c>
      <c r="K307" s="203"/>
      <c r="L307" s="40"/>
      <c r="M307" s="204" t="s">
        <v>1</v>
      </c>
      <c r="N307" s="205" t="s">
        <v>40</v>
      </c>
      <c r="O307" s="76"/>
      <c r="P307" s="206">
        <f>O307*H307</f>
        <v>0</v>
      </c>
      <c r="Q307" s="206">
        <v>0</v>
      </c>
      <c r="R307" s="206">
        <f>Q307*H307</f>
        <v>0</v>
      </c>
      <c r="S307" s="206">
        <v>0</v>
      </c>
      <c r="T307" s="207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208" t="s">
        <v>841</v>
      </c>
      <c r="AT307" s="208" t="s">
        <v>144</v>
      </c>
      <c r="AU307" s="208" t="s">
        <v>142</v>
      </c>
      <c r="AY307" s="18" t="s">
        <v>141</v>
      </c>
      <c r="BE307" s="209">
        <f>IF(N307="základná",J307,0)</f>
        <v>0</v>
      </c>
      <c r="BF307" s="209">
        <f>IF(N307="znížená",J307,0)</f>
        <v>0</v>
      </c>
      <c r="BG307" s="209">
        <f>IF(N307="zákl. prenesená",J307,0)</f>
        <v>0</v>
      </c>
      <c r="BH307" s="209">
        <f>IF(N307="zníž. prenesená",J307,0)</f>
        <v>0</v>
      </c>
      <c r="BI307" s="209">
        <f>IF(N307="nulová",J307,0)</f>
        <v>0</v>
      </c>
      <c r="BJ307" s="18" t="s">
        <v>142</v>
      </c>
      <c r="BK307" s="209">
        <f>ROUND(I307*H307,2)</f>
        <v>0</v>
      </c>
      <c r="BL307" s="18" t="s">
        <v>841</v>
      </c>
      <c r="BM307" s="208" t="s">
        <v>895</v>
      </c>
    </row>
    <row r="308" spans="1:65" s="12" customFormat="1" ht="22.8" customHeight="1">
      <c r="B308" s="180"/>
      <c r="C308" s="181"/>
      <c r="D308" s="182" t="s">
        <v>73</v>
      </c>
      <c r="E308" s="194" t="s">
        <v>896</v>
      </c>
      <c r="F308" s="194" t="s">
        <v>897</v>
      </c>
      <c r="G308" s="181"/>
      <c r="H308" s="181"/>
      <c r="I308" s="184"/>
      <c r="J308" s="195">
        <f>BK308</f>
        <v>0</v>
      </c>
      <c r="K308" s="181"/>
      <c r="L308" s="186"/>
      <c r="M308" s="187"/>
      <c r="N308" s="188"/>
      <c r="O308" s="188"/>
      <c r="P308" s="189">
        <f>P309</f>
        <v>0</v>
      </c>
      <c r="Q308" s="188"/>
      <c r="R308" s="189">
        <f>R309</f>
        <v>0</v>
      </c>
      <c r="S308" s="188"/>
      <c r="T308" s="190">
        <f>T309</f>
        <v>0</v>
      </c>
      <c r="AR308" s="191" t="s">
        <v>178</v>
      </c>
      <c r="AT308" s="192" t="s">
        <v>73</v>
      </c>
      <c r="AU308" s="192" t="s">
        <v>82</v>
      </c>
      <c r="AY308" s="191" t="s">
        <v>141</v>
      </c>
      <c r="BK308" s="193">
        <f>BK309</f>
        <v>0</v>
      </c>
    </row>
    <row r="309" spans="1:65" s="2" customFormat="1" ht="24.15" customHeight="1">
      <c r="A309" s="35"/>
      <c r="B309" s="36"/>
      <c r="C309" s="196" t="s">
        <v>898</v>
      </c>
      <c r="D309" s="196" t="s">
        <v>144</v>
      </c>
      <c r="E309" s="197" t="s">
        <v>899</v>
      </c>
      <c r="F309" s="198" t="s">
        <v>900</v>
      </c>
      <c r="G309" s="199" t="s">
        <v>406</v>
      </c>
      <c r="H309" s="200">
        <v>5</v>
      </c>
      <c r="I309" s="201"/>
      <c r="J309" s="202">
        <f>ROUND(I309*H309,2)</f>
        <v>0</v>
      </c>
      <c r="K309" s="203"/>
      <c r="L309" s="40"/>
      <c r="M309" s="243" t="s">
        <v>1</v>
      </c>
      <c r="N309" s="244" t="s">
        <v>40</v>
      </c>
      <c r="O309" s="245"/>
      <c r="P309" s="246">
        <f>O309*H309</f>
        <v>0</v>
      </c>
      <c r="Q309" s="246">
        <v>0</v>
      </c>
      <c r="R309" s="246">
        <f>Q309*H309</f>
        <v>0</v>
      </c>
      <c r="S309" s="246">
        <v>0</v>
      </c>
      <c r="T309" s="247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208" t="s">
        <v>841</v>
      </c>
      <c r="AT309" s="208" t="s">
        <v>144</v>
      </c>
      <c r="AU309" s="208" t="s">
        <v>142</v>
      </c>
      <c r="AY309" s="18" t="s">
        <v>141</v>
      </c>
      <c r="BE309" s="209">
        <f>IF(N309="základná",J309,0)</f>
        <v>0</v>
      </c>
      <c r="BF309" s="209">
        <f>IF(N309="znížená",J309,0)</f>
        <v>0</v>
      </c>
      <c r="BG309" s="209">
        <f>IF(N309="zákl. prenesená",J309,0)</f>
        <v>0</v>
      </c>
      <c r="BH309" s="209">
        <f>IF(N309="zníž. prenesená",J309,0)</f>
        <v>0</v>
      </c>
      <c r="BI309" s="209">
        <f>IF(N309="nulová",J309,0)</f>
        <v>0</v>
      </c>
      <c r="BJ309" s="18" t="s">
        <v>142</v>
      </c>
      <c r="BK309" s="209">
        <f>ROUND(I309*H309,2)</f>
        <v>0</v>
      </c>
      <c r="BL309" s="18" t="s">
        <v>841</v>
      </c>
      <c r="BM309" s="208" t="s">
        <v>901</v>
      </c>
    </row>
    <row r="310" spans="1:65" s="2" customFormat="1" ht="6.9" customHeight="1">
      <c r="A310" s="35"/>
      <c r="B310" s="59"/>
      <c r="C310" s="60"/>
      <c r="D310" s="60"/>
      <c r="E310" s="60"/>
      <c r="F310" s="60"/>
      <c r="G310" s="60"/>
      <c r="H310" s="60"/>
      <c r="I310" s="60"/>
      <c r="J310" s="60"/>
      <c r="K310" s="60"/>
      <c r="L310" s="40"/>
      <c r="M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</row>
  </sheetData>
  <sheetProtection algorithmName="SHA-512" hashValue="/PGvNh31nNIlRfThpF2Rg1U4WkPsRcktNxWo1GBlf6RKm9REIJwn7v6159Sht/itGLSFcsAwFo1DidFhqLfGHw==" saltValue="laNhMplNzpUCuZvtFa/4XfxxfzWsaA5OdZEFbOK7jrgmFIIrPCAi5JBxaBr1VXCMwkaPQb8K4FBJOg9dk4aa8g==" spinCount="100000" sheet="1" objects="1" scenarios="1" formatColumns="0" formatRows="0" autoFilter="0"/>
  <autoFilter ref="C129:K309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11</vt:i4>
      </vt:variant>
      <vt:variant>
        <vt:lpstr>Pomenované rozsahy</vt:lpstr>
      </vt:variant>
      <vt:variant>
        <vt:i4>22</vt:i4>
      </vt:variant>
    </vt:vector>
  </HeadingPairs>
  <TitlesOfParts>
    <vt:vector size="33" baseType="lpstr">
      <vt:lpstr>Rekapitulácia stavby</vt:lpstr>
      <vt:lpstr>20180301 - Kaštieľ-Fasáda</vt:lpstr>
      <vt:lpstr>20180302 - Kaštieľ-Vnút.o...</vt:lpstr>
      <vt:lpstr>20180303 - Kaštieľ-Podlah...</vt:lpstr>
      <vt:lpstr>20180304 - Kaštieľ-Obkl.a...</vt:lpstr>
      <vt:lpstr>20180306 - Kaštieľ-Vým.ok...</vt:lpstr>
      <vt:lpstr>20180307 - Kaštiel-Zatepl...</vt:lpstr>
      <vt:lpstr>20230103 - Kaštieľ-Poschodie</vt:lpstr>
      <vt:lpstr>20230104 - Kaštieľ-Podstr...</vt:lpstr>
      <vt:lpstr>20230106 - Kaštieľ-Reštau...</vt:lpstr>
      <vt:lpstr>20230107 - Kaštieľ-Reštau...</vt:lpstr>
      <vt:lpstr>'20180301 - Kaštieľ-Fasáda'!Názvy_tlače</vt:lpstr>
      <vt:lpstr>'20180302 - Kaštieľ-Vnút.o...'!Názvy_tlače</vt:lpstr>
      <vt:lpstr>'20180303 - Kaštieľ-Podlah...'!Názvy_tlače</vt:lpstr>
      <vt:lpstr>'20180304 - Kaštieľ-Obkl.a...'!Názvy_tlače</vt:lpstr>
      <vt:lpstr>'20180306 - Kaštieľ-Vým.ok...'!Názvy_tlače</vt:lpstr>
      <vt:lpstr>'20180307 - Kaštiel-Zatepl...'!Názvy_tlače</vt:lpstr>
      <vt:lpstr>'20230103 - Kaštieľ-Poschodie'!Názvy_tlače</vt:lpstr>
      <vt:lpstr>'20230104 - Kaštieľ-Podstr...'!Názvy_tlače</vt:lpstr>
      <vt:lpstr>'20230106 - Kaštieľ-Reštau...'!Názvy_tlače</vt:lpstr>
      <vt:lpstr>'20230107 - Kaštieľ-Reštau...'!Názvy_tlače</vt:lpstr>
      <vt:lpstr>'Rekapitulácia stavby'!Názvy_tlače</vt:lpstr>
      <vt:lpstr>'20180301 - Kaštieľ-Fasáda'!Oblasť_tlače</vt:lpstr>
      <vt:lpstr>'20180302 - Kaštieľ-Vnút.o...'!Oblasť_tlače</vt:lpstr>
      <vt:lpstr>'20180303 - Kaštieľ-Podlah...'!Oblasť_tlače</vt:lpstr>
      <vt:lpstr>'20180304 - Kaštieľ-Obkl.a...'!Oblasť_tlače</vt:lpstr>
      <vt:lpstr>'20180306 - Kaštieľ-Vým.ok...'!Oblasť_tlače</vt:lpstr>
      <vt:lpstr>'20180307 - Kaštiel-Zatepl...'!Oblasť_tlače</vt:lpstr>
      <vt:lpstr>'20230103 - Kaštieľ-Poschodie'!Oblasť_tlače</vt:lpstr>
      <vt:lpstr>'20230104 - Kaštieľ-Podstr...'!Oblasť_tlače</vt:lpstr>
      <vt:lpstr>'20230106 - Kaštieľ-Reštau...'!Oblasť_tlače</vt:lpstr>
      <vt:lpstr>'20230107 - Kaštieľ-Reštau...'!Oblasť_tlače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LAPTOP-36GORUD1\RSA</dc:creator>
  <cp:lastModifiedBy>Zak Michal</cp:lastModifiedBy>
  <dcterms:created xsi:type="dcterms:W3CDTF">2023-04-03T06:13:14Z</dcterms:created>
  <dcterms:modified xsi:type="dcterms:W3CDTF">2023-04-03T13:57:02Z</dcterms:modified>
</cp:coreProperties>
</file>