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D:\PRACA\AGENDA 2019\VO - odvoz Východ 2019-2023\Návrhy na kritéria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calcPr calcId="152511"/>
</workbook>
</file>

<file path=xl/calcChain.xml><?xml version="1.0" encoding="utf-8"?>
<calcChain xmlns="http://schemas.openxmlformats.org/spreadsheetml/2006/main">
  <c r="C25" i="15" l="1"/>
  <c r="C24" i="15"/>
  <c r="B24" i="15"/>
  <c r="C19" i="15"/>
  <c r="B19" i="15"/>
  <c r="B20" i="15" l="1"/>
  <c r="C20" i="15"/>
  <c r="B21" i="15"/>
  <c r="C21" i="15"/>
  <c r="B22" i="15"/>
  <c r="C22" i="15"/>
  <c r="B23" i="15"/>
  <c r="C23" i="15"/>
  <c r="B16" i="15"/>
  <c r="C16" i="15"/>
  <c r="B17" i="15"/>
  <c r="C17" i="15"/>
  <c r="B18" i="15"/>
  <c r="C18" i="15"/>
  <c r="C15" i="15"/>
  <c r="B15" i="15"/>
  <c r="C14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N26" i="15" l="1"/>
  <c r="Q26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b/>
            <sz val="9"/>
            <color indexed="81"/>
            <rFont val="Tahoma"/>
            <family val="2"/>
            <charset val="238"/>
          </rPr>
          <t>alexander.sagat: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ostarávateľ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  <charset val="238"/>
          </rPr>
          <t>alexander.sagat: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3A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<sst xmlns="http://schemas.openxmlformats.org/spreadsheetml/2006/main" count="84" uniqueCount="62">
  <si>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</si>
  <si>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</si>
  <si>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</si>
  <si>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</si>
  <si>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</si>
  <si>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</si>
  <si>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</si>
  <si>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</si>
  <si>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</si>
  <si>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</si>
  <si>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</si>
  <si>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</si>
  <si>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</si>
  <si>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</si>
  <si>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</si>
  <si>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</si>
  <si>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</si>
  <si>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</si>
  <si>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</si>
  <si>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</si>
  <si>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</si>
  <si>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</si>
  <si>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</si>
  <si>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</si>
  <si>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</si>
  <si>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</si>
  <si>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</si>
  <si>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</si>
  <si>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</si>
  <si>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</si>
  <si>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</si>
  <si>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</si>
  <si>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</si>
  <si>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</si>
  <si>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</si>
  <si>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</si>
  <si>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</si>
  <si>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</si>
  <si>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</si>
  <si>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</si>
  <si>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</si>
  <si>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</si>
  <si>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</si>
  <si>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</si>
  <si>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</si>
  <si>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</si>
  <si>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</si>
  <si>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</si>
  <si>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</si>
  <si>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</si>
  <si>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</si>
  <si>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</si>
  <si>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</si>
  <si>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</si>
  <si>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t>Verejným obstarávateľom stanovená  hodnota zákazky v EUR</t>
  </si>
  <si>
    <t>Časť č.1</t>
  </si>
  <si>
    <t>Doprava dreva  východ</t>
  </si>
  <si>
    <t>OZ Rimavská Sobota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</si>
  <si>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 východ</t>
    </r>
  </si>
  <si>
    <t>Časť č.1 OZ Rimavská Sobota</t>
  </si>
  <si>
    <t>príloha 1B k SP</t>
  </si>
  <si>
    <t>príloha 1A k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</si>
</sst>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1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9" fillId="0" borderId="0" xfId="0" applyFont="1" applyProtection="1"/>
    <xf numFmtId="0" fontId="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6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7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7" fillId="0" borderId="14" xfId="0" applyFont="1" applyBorder="1" applyAlignment="1" applyProtection="1">
      <alignment wrapText="1"/>
    </xf>
    <xf numFmtId="0" fontId="17" fillId="0" borderId="15" xfId="0" applyFont="1" applyBorder="1" applyAlignment="1" applyProtection="1">
      <alignment wrapText="1"/>
    </xf>
    <xf numFmtId="0" fontId="17" fillId="0" borderId="6" xfId="0" applyFont="1" applyBorder="1" applyAlignment="1" applyProtection="1">
      <alignment horizontal="center" wrapText="1"/>
    </xf>
    <xf numFmtId="4" fontId="18" fillId="6" borderId="16" xfId="0" applyNumberFormat="1" applyFont="1" applyFill="1" applyBorder="1" applyAlignment="1" applyProtection="1">
      <alignment horizontal="right" wrapText="1"/>
    </xf>
    <xf numFmtId="4" fontId="18" fillId="6" borderId="16" xfId="0" applyNumberFormat="1" applyFont="1" applyFill="1" applyBorder="1" applyAlignment="1" applyProtection="1">
      <alignment horizontal="right"/>
    </xf>
    <xf numFmtId="4" fontId="18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1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4" fillId="0" borderId="15" xfId="0" applyFont="1" applyBorder="1"/>
    <xf numFmtId="0" fontId="23" fillId="0" borderId="15" xfId="0" applyFont="1" applyBorder="1" applyAlignment="1">
      <alignment wrapText="1"/>
    </xf>
    <xf numFmtId="0" fontId="7" fillId="0" borderId="0" xfId="0" applyFont="1" applyAlignment="1" applyProtection="1">
      <alignment vertical="center"/>
    </xf>
    <xf numFmtId="0" fontId="18" fillId="0" borderId="27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center" wrapText="1"/>
    </xf>
    <xf numFmtId="0" fontId="18" fillId="2" borderId="13" xfId="0" applyFont="1" applyFill="1" applyBorder="1" applyAlignment="1" applyProtection="1">
      <alignment horizontal="center" wrapText="1"/>
      <protection locked="0"/>
    </xf>
    <xf numFmtId="0" fontId="18" fillId="2" borderId="6" xfId="0" applyFont="1" applyFill="1" applyBorder="1" applyAlignment="1" applyProtection="1">
      <alignment horizontal="center" wrapText="1"/>
      <protection locked="0"/>
    </xf>
    <xf numFmtId="0" fontId="18" fillId="2" borderId="17" xfId="0" applyFont="1" applyFill="1" applyBorder="1" applyAlignment="1" applyProtection="1">
      <alignment horizontal="center" wrapText="1"/>
      <protection locked="0"/>
    </xf>
    <xf numFmtId="0" fontId="18" fillId="2" borderId="4" xfId="0" applyFont="1" applyFill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G24" sqref="G24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61</v>
      </c>
    </row>
    <row r="2" spans="1:5" ht="13.5" thickBot="1" x14ac:dyDescent="0.25">
      <c r="A2" s="77" t="s">
        <v>59</v>
      </c>
    </row>
    <row r="3" spans="1:5" ht="15.75" x14ac:dyDescent="0.25">
      <c r="A3" s="61" t="s">
        <v>26</v>
      </c>
      <c r="B3" s="88"/>
      <c r="C3" s="88"/>
      <c r="D3" s="88"/>
      <c r="E3" s="89"/>
    </row>
    <row r="4" spans="1:5" ht="15.75" x14ac:dyDescent="0.25">
      <c r="A4" s="62" t="s">
        <v>27</v>
      </c>
      <c r="B4" s="86"/>
      <c r="C4" s="86"/>
      <c r="D4" s="86"/>
      <c r="E4" s="87"/>
    </row>
    <row r="5" spans="1:5" ht="15.75" x14ac:dyDescent="0.25">
      <c r="A5" s="62" t="s">
        <v>35</v>
      </c>
      <c r="B5" s="86"/>
      <c r="C5" s="86"/>
      <c r="D5" s="86"/>
      <c r="E5" s="87"/>
    </row>
    <row r="6" spans="1:5" ht="15.75" x14ac:dyDescent="0.25">
      <c r="A6" s="62" t="s">
        <v>36</v>
      </c>
      <c r="B6" s="86"/>
      <c r="C6" s="86"/>
      <c r="D6" s="86"/>
      <c r="E6" s="87"/>
    </row>
    <row r="7" spans="1:5" ht="15.75" x14ac:dyDescent="0.25">
      <c r="A7" s="62" t="s">
        <v>37</v>
      </c>
      <c r="B7" s="86"/>
      <c r="C7" s="86"/>
      <c r="D7" s="86"/>
      <c r="E7" s="87"/>
    </row>
    <row r="8" spans="1:5" ht="15.75" x14ac:dyDescent="0.25">
      <c r="A8" s="62" t="s">
        <v>38</v>
      </c>
      <c r="B8" s="86"/>
      <c r="C8" s="86"/>
      <c r="D8" s="86"/>
      <c r="E8" s="87"/>
    </row>
    <row r="9" spans="1:5" ht="15.75" x14ac:dyDescent="0.25">
      <c r="A9" s="62" t="s">
        <v>39</v>
      </c>
      <c r="B9" s="86"/>
      <c r="C9" s="86"/>
      <c r="D9" s="86"/>
      <c r="E9" s="87"/>
    </row>
    <row r="10" spans="1:5" ht="15.75" x14ac:dyDescent="0.25">
      <c r="A10" s="79" t="s">
        <v>52</v>
      </c>
      <c r="B10" s="86"/>
      <c r="C10" s="86"/>
      <c r="D10" s="86"/>
      <c r="E10" s="87"/>
    </row>
    <row r="11" spans="1:5" ht="26.25" x14ac:dyDescent="0.25">
      <c r="A11" s="80" t="s">
        <v>53</v>
      </c>
      <c r="B11" s="86"/>
      <c r="C11" s="86"/>
      <c r="D11" s="86"/>
      <c r="E11" s="87"/>
    </row>
    <row r="12" spans="1:5" ht="15.75" x14ac:dyDescent="0.25">
      <c r="A12" s="62" t="s">
        <v>40</v>
      </c>
      <c r="B12" s="86"/>
      <c r="C12" s="86"/>
      <c r="D12" s="86"/>
      <c r="E12" s="87"/>
    </row>
    <row r="13" spans="1:5" ht="15.75" x14ac:dyDescent="0.25">
      <c r="A13" s="62" t="s">
        <v>41</v>
      </c>
      <c r="B13" s="86"/>
      <c r="C13" s="86"/>
      <c r="D13" s="86"/>
      <c r="E13" s="87"/>
    </row>
    <row r="14" spans="1:5" ht="18" customHeight="1" x14ac:dyDescent="0.25">
      <c r="A14" s="62" t="s">
        <v>44</v>
      </c>
      <c r="B14" s="86"/>
      <c r="C14" s="86"/>
      <c r="D14" s="86"/>
      <c r="E14" s="87"/>
    </row>
    <row r="15" spans="1:5" ht="15.75" x14ac:dyDescent="0.25">
      <c r="A15" s="62" t="s">
        <v>42</v>
      </c>
      <c r="B15" s="86"/>
      <c r="C15" s="86"/>
      <c r="D15" s="86"/>
      <c r="E15" s="87"/>
    </row>
    <row r="16" spans="1:5" ht="25.5" customHeight="1" x14ac:dyDescent="0.25">
      <c r="A16" s="62" t="s">
        <v>43</v>
      </c>
      <c r="B16" s="86"/>
      <c r="C16" s="86"/>
      <c r="D16" s="86"/>
      <c r="E16" s="87"/>
    </row>
    <row r="17" spans="1:5" ht="15.75" x14ac:dyDescent="0.25">
      <c r="A17" s="62" t="s">
        <v>28</v>
      </c>
      <c r="B17" s="86" t="s">
        <v>29</v>
      </c>
      <c r="C17" s="86"/>
      <c r="D17" s="86"/>
      <c r="E17" s="87"/>
    </row>
    <row r="18" spans="1:5" ht="15.75" x14ac:dyDescent="0.25">
      <c r="A18" s="84" t="s">
        <v>58</v>
      </c>
      <c r="B18" s="85"/>
      <c r="C18" s="59" t="s">
        <v>30</v>
      </c>
      <c r="D18" s="59" t="s">
        <v>31</v>
      </c>
      <c r="E18" s="63" t="s">
        <v>32</v>
      </c>
    </row>
    <row r="19" spans="1:5" ht="15.75" x14ac:dyDescent="0.25">
      <c r="A19" s="84"/>
      <c r="B19" s="85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2" t="s">
        <v>48</v>
      </c>
      <c r="B20" s="83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zoomScale="57" zoomScaleNormal="57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90" t="s">
        <v>50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25"/>
      <c r="N1" s="26"/>
      <c r="O1" s="26"/>
      <c r="P1" s="26"/>
      <c r="Q1" s="24"/>
      <c r="R1" s="23"/>
      <c r="S1" s="91" t="s">
        <v>60</v>
      </c>
      <c r="T1" s="92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3" t="s">
        <v>16</v>
      </c>
      <c r="B3" s="93"/>
      <c r="C3" s="93"/>
      <c r="D3" s="44" t="s">
        <v>56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3" t="s">
        <v>55</v>
      </c>
      <c r="B5" s="93"/>
      <c r="C5" s="93"/>
      <c r="D5" s="81" t="s">
        <v>57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4"/>
      <c r="K7" s="94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5" t="s">
        <v>18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7"/>
    </row>
    <row r="10" spans="1:22" ht="9.75" customHeight="1" x14ac:dyDescent="0.2"/>
    <row r="11" spans="1:22" ht="20.100000000000001" customHeight="1" thickBot="1" x14ac:dyDescent="0.25">
      <c r="A11" s="98" t="s">
        <v>1</v>
      </c>
      <c r="B11" s="98"/>
      <c r="C11" s="98"/>
      <c r="D11" s="98"/>
      <c r="E11" s="98"/>
      <c r="F11" s="98"/>
      <c r="G11" s="98"/>
      <c r="H11" s="3"/>
    </row>
    <row r="12" spans="1:22" ht="23.1" customHeight="1" x14ac:dyDescent="0.25">
      <c r="A12" s="36" t="s">
        <v>2</v>
      </c>
      <c r="B12" s="99" t="s">
        <v>9</v>
      </c>
      <c r="C12" s="100"/>
      <c r="D12" s="36" t="s">
        <v>2</v>
      </c>
      <c r="E12" s="99" t="s">
        <v>9</v>
      </c>
      <c r="F12" s="100"/>
      <c r="G12" s="36" t="s">
        <v>2</v>
      </c>
      <c r="H12" s="99" t="s">
        <v>9</v>
      </c>
      <c r="I12" s="100"/>
      <c r="J12" s="36" t="s">
        <v>2</v>
      </c>
      <c r="K12" s="99" t="s">
        <v>9</v>
      </c>
      <c r="L12" s="100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",ROUND($H$41*A14+$H$44,2)*1.2)</f>
        <v xml:space="preserve"> </v>
      </c>
      <c r="C14" s="29" t="str">
        <f>IF(H42=0," ",ROUND($H$42*A14+$H$45,2)*1.2)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>IF($H$41=0," ",ROUND((($H$41*A15*(1-A15*0.002)+$H$44)*1.2),2))</f>
        <v xml:space="preserve"> </v>
      </c>
      <c r="C15" s="31" t="str">
        <f>IF($H$42=0," ",ROUND((($H$42*A15*(1-A15*0.002)+$H$45)*1.2),2))</f>
        <v xml:space="preserve"> </v>
      </c>
      <c r="D15" s="30">
        <v>27</v>
      </c>
      <c r="E15" s="11" t="str">
        <f t="shared" ref="E15:E38" si="0">IF($H$41=0," ",ROUND(($H$41*D15*(1-D15*0.002)+$H$44),2))</f>
        <v xml:space="preserve"> </v>
      </c>
      <c r="F15" s="31" t="str">
        <f t="shared" ref="F15:F38" si="1">IF($H$42=0," ",ROUND(($H$42*D15*(1-D15*0.002)+$H$45),2))</f>
        <v xml:space="preserve"> </v>
      </c>
      <c r="G15" s="30">
        <v>52</v>
      </c>
      <c r="H15" s="11" t="str">
        <f t="shared" ref="H15:H38" si="2">IF($H$41=0," ",ROUND(($H$41*G15*(1-G15*0.002)+$H$44),2))</f>
        <v xml:space="preserve"> </v>
      </c>
      <c r="I15" s="31" t="str">
        <f t="shared" ref="I15:I38" si="3">IF($H$42=0," ",ROUND(($H$42*G15*(1-G15*0.002)+$H$45),2))</f>
        <v xml:space="preserve"> </v>
      </c>
      <c r="J15" s="30">
        <v>77</v>
      </c>
      <c r="K15" s="11" t="str">
        <f t="shared" ref="K15:K38" si="4">IF($H$41=0," ",ROUND(($H$41*J15*(1-J15*0.002)+$H$44),2))</f>
        <v xml:space="preserve"> </v>
      </c>
      <c r="L15" s="31" t="str">
        <f t="shared" ref="L15:L38" si="5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ref="B16:B18" si="6">IF($H$41=0," ",ROUND((($H$41*A16*(1-A16*0.002)+$H$44)*1.2),2))</f>
        <v xml:space="preserve"> </v>
      </c>
      <c r="C16" s="31" t="str">
        <f t="shared" ref="C16:C18" si="7">IF($H$42=0," ",ROUND((($H$42*A16*(1-A16*0.002)+$H$45)*1.2),2))</f>
        <v xml:space="preserve"> </v>
      </c>
      <c r="D16" s="30">
        <v>28</v>
      </c>
      <c r="E16" s="11" t="str">
        <f t="shared" si="0"/>
        <v xml:space="preserve"> </v>
      </c>
      <c r="F16" s="31" t="str">
        <f t="shared" si="1"/>
        <v xml:space="preserve"> </v>
      </c>
      <c r="G16" s="30">
        <v>53</v>
      </c>
      <c r="H16" s="11" t="str">
        <f t="shared" si="2"/>
        <v xml:space="preserve"> </v>
      </c>
      <c r="I16" s="31" t="str">
        <f t="shared" si="3"/>
        <v xml:space="preserve"> </v>
      </c>
      <c r="J16" s="30">
        <v>78</v>
      </c>
      <c r="K16" s="11" t="str">
        <f t="shared" si="4"/>
        <v xml:space="preserve"> </v>
      </c>
      <c r="L16" s="31" t="str">
        <f t="shared" si="5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6"/>
        <v xml:space="preserve"> </v>
      </c>
      <c r="C17" s="31" t="str">
        <f t="shared" si="7"/>
        <v xml:space="preserve"> </v>
      </c>
      <c r="D17" s="30">
        <v>29</v>
      </c>
      <c r="E17" s="11" t="str">
        <f t="shared" si="0"/>
        <v xml:space="preserve"> </v>
      </c>
      <c r="F17" s="31" t="str">
        <f t="shared" si="1"/>
        <v xml:space="preserve"> </v>
      </c>
      <c r="G17" s="30">
        <v>54</v>
      </c>
      <c r="H17" s="11" t="str">
        <f t="shared" si="2"/>
        <v xml:space="preserve"> </v>
      </c>
      <c r="I17" s="31" t="str">
        <f t="shared" si="3"/>
        <v xml:space="preserve"> </v>
      </c>
      <c r="J17" s="30">
        <v>79</v>
      </c>
      <c r="K17" s="11" t="str">
        <f t="shared" si="4"/>
        <v xml:space="preserve"> </v>
      </c>
      <c r="L17" s="31" t="str">
        <f t="shared" si="5"/>
        <v xml:space="preserve"> </v>
      </c>
      <c r="N17" s="101" t="s">
        <v>47</v>
      </c>
      <c r="O17" s="101"/>
      <c r="P17" s="101"/>
      <c r="Q17" s="101"/>
      <c r="R17" s="101"/>
      <c r="S17" s="101"/>
      <c r="T17" s="101"/>
      <c r="U17" s="101"/>
      <c r="V17" s="101"/>
    </row>
    <row r="18" spans="1:22" ht="23.1" customHeight="1" x14ac:dyDescent="0.25">
      <c r="A18" s="30">
        <v>5</v>
      </c>
      <c r="B18" s="11" t="str">
        <f t="shared" si="6"/>
        <v xml:space="preserve"> </v>
      </c>
      <c r="C18" s="31" t="str">
        <f t="shared" si="7"/>
        <v xml:space="preserve"> </v>
      </c>
      <c r="D18" s="30">
        <v>30</v>
      </c>
      <c r="E18" s="11" t="str">
        <f t="shared" si="0"/>
        <v xml:space="preserve"> </v>
      </c>
      <c r="F18" s="31" t="str">
        <f t="shared" si="1"/>
        <v xml:space="preserve"> </v>
      </c>
      <c r="G18" s="30">
        <v>55</v>
      </c>
      <c r="H18" s="11" t="str">
        <f t="shared" si="2"/>
        <v xml:space="preserve"> </v>
      </c>
      <c r="I18" s="31" t="str">
        <f t="shared" si="3"/>
        <v xml:space="preserve"> </v>
      </c>
      <c r="J18" s="30">
        <v>80</v>
      </c>
      <c r="K18" s="11" t="str">
        <f t="shared" si="4"/>
        <v xml:space="preserve"> </v>
      </c>
      <c r="L18" s="31" t="str">
        <f t="shared" si="5"/>
        <v xml:space="preserve"> </v>
      </c>
      <c r="N18" s="102" t="s">
        <v>5</v>
      </c>
      <c r="O18" s="102"/>
      <c r="P18" s="102"/>
      <c r="Q18" s="102" t="s">
        <v>6</v>
      </c>
      <c r="R18" s="102"/>
      <c r="S18" s="102"/>
      <c r="T18" s="102" t="s">
        <v>7</v>
      </c>
      <c r="U18" s="102"/>
      <c r="V18" s="102"/>
    </row>
    <row r="19" spans="1:22" ht="23.1" customHeight="1" x14ac:dyDescent="0.25">
      <c r="A19" s="30">
        <v>6</v>
      </c>
      <c r="B19" s="11" t="str">
        <f>IF($H$41=0," ",ROUND((($H$41*A19*(1-A19*0.002)+$H$44)*1.14),2))</f>
        <v xml:space="preserve"> </v>
      </c>
      <c r="C19" s="31" t="str">
        <f>IF($H$42=0," ",ROUND((($H$42*A19*(1-A19*0.002)+$H$45)*1.14),2))</f>
        <v xml:space="preserve"> </v>
      </c>
      <c r="D19" s="30">
        <v>31</v>
      </c>
      <c r="E19" s="11" t="str">
        <f t="shared" si="0"/>
        <v xml:space="preserve"> </v>
      </c>
      <c r="F19" s="31" t="str">
        <f t="shared" si="1"/>
        <v xml:space="preserve"> </v>
      </c>
      <c r="G19" s="30">
        <v>56</v>
      </c>
      <c r="H19" s="11" t="str">
        <f t="shared" si="2"/>
        <v xml:space="preserve"> </v>
      </c>
      <c r="I19" s="31" t="str">
        <f t="shared" si="3"/>
        <v xml:space="preserve"> </v>
      </c>
      <c r="J19" s="30">
        <v>81</v>
      </c>
      <c r="K19" s="11" t="str">
        <f t="shared" si="4"/>
        <v xml:space="preserve"> </v>
      </c>
      <c r="L19" s="31" t="str">
        <f t="shared" si="5"/>
        <v xml:space="preserve"> </v>
      </c>
      <c r="N19" s="103">
        <v>122700</v>
      </c>
      <c r="O19" s="103"/>
      <c r="P19" s="103"/>
      <c r="Q19" s="103">
        <v>356900</v>
      </c>
      <c r="R19" s="103"/>
      <c r="S19" s="103"/>
      <c r="T19" s="103">
        <v>479600</v>
      </c>
      <c r="U19" s="103"/>
      <c r="V19" s="103"/>
    </row>
    <row r="20" spans="1:22" ht="23.1" customHeight="1" x14ac:dyDescent="0.25">
      <c r="A20" s="30">
        <v>7</v>
      </c>
      <c r="B20" s="11" t="str">
        <f t="shared" ref="B20:B23" si="8">IF($H$41=0," ",ROUND((($H$41*A20*(1-A20*0.002)+$H$44)*1.1),2))</f>
        <v xml:space="preserve"> </v>
      </c>
      <c r="C20" s="31" t="str">
        <f t="shared" ref="C20:C23" si="9">IF($H$42=0," ",ROUND((($H$42*A20*(1-A20*0.002)+$H$45)*1.1),2))</f>
        <v xml:space="preserve"> </v>
      </c>
      <c r="D20" s="30">
        <v>32</v>
      </c>
      <c r="E20" s="11" t="str">
        <f t="shared" si="0"/>
        <v xml:space="preserve"> </v>
      </c>
      <c r="F20" s="31" t="str">
        <f t="shared" si="1"/>
        <v xml:space="preserve"> </v>
      </c>
      <c r="G20" s="30">
        <v>57</v>
      </c>
      <c r="H20" s="11" t="str">
        <f t="shared" si="2"/>
        <v xml:space="preserve"> </v>
      </c>
      <c r="I20" s="31" t="str">
        <f t="shared" si="3"/>
        <v xml:space="preserve"> </v>
      </c>
      <c r="J20" s="30">
        <v>82</v>
      </c>
      <c r="K20" s="11" t="str">
        <f t="shared" si="4"/>
        <v xml:space="preserve"> </v>
      </c>
      <c r="L20" s="31" t="str">
        <f t="shared" si="5"/>
        <v xml:space="preserve"> </v>
      </c>
      <c r="N20" s="102" t="s">
        <v>8</v>
      </c>
      <c r="O20" s="102"/>
      <c r="P20" s="102"/>
      <c r="Q20" s="102"/>
      <c r="R20" s="102"/>
      <c r="S20" s="102"/>
      <c r="T20" s="102"/>
      <c r="U20" s="102"/>
      <c r="V20" s="102"/>
    </row>
    <row r="21" spans="1:22" ht="23.1" customHeight="1" x14ac:dyDescent="0.25">
      <c r="A21" s="30">
        <v>8</v>
      </c>
      <c r="B21" s="11" t="str">
        <f t="shared" si="8"/>
        <v xml:space="preserve"> </v>
      </c>
      <c r="C21" s="31" t="str">
        <f t="shared" si="9"/>
        <v xml:space="preserve"> </v>
      </c>
      <c r="D21" s="30">
        <v>33</v>
      </c>
      <c r="E21" s="11" t="str">
        <f t="shared" si="0"/>
        <v xml:space="preserve"> </v>
      </c>
      <c r="F21" s="31" t="str">
        <f t="shared" si="1"/>
        <v xml:space="preserve"> </v>
      </c>
      <c r="G21" s="30">
        <v>58</v>
      </c>
      <c r="H21" s="11" t="str">
        <f t="shared" si="2"/>
        <v xml:space="preserve"> </v>
      </c>
      <c r="I21" s="31" t="str">
        <f t="shared" si="3"/>
        <v xml:space="preserve"> </v>
      </c>
      <c r="J21" s="30">
        <v>83</v>
      </c>
      <c r="K21" s="11" t="str">
        <f t="shared" si="4"/>
        <v xml:space="preserve"> </v>
      </c>
      <c r="L21" s="31" t="str">
        <f t="shared" si="5"/>
        <v xml:space="preserve"> </v>
      </c>
      <c r="N21" s="102">
        <v>20</v>
      </c>
      <c r="O21" s="102"/>
      <c r="P21" s="102"/>
      <c r="Q21" s="102"/>
      <c r="R21" s="102"/>
      <c r="S21" s="102"/>
      <c r="T21" s="102"/>
      <c r="U21" s="102"/>
      <c r="V21" s="102"/>
    </row>
    <row r="22" spans="1:22" ht="23.1" customHeight="1" x14ac:dyDescent="0.25">
      <c r="A22" s="30">
        <v>9</v>
      </c>
      <c r="B22" s="11" t="str">
        <f t="shared" si="8"/>
        <v xml:space="preserve"> </v>
      </c>
      <c r="C22" s="31" t="str">
        <f t="shared" si="9"/>
        <v xml:space="preserve"> </v>
      </c>
      <c r="D22" s="30">
        <v>34</v>
      </c>
      <c r="E22" s="11" t="str">
        <f t="shared" si="0"/>
        <v xml:space="preserve"> </v>
      </c>
      <c r="F22" s="31" t="str">
        <f t="shared" si="1"/>
        <v xml:space="preserve"> </v>
      </c>
      <c r="G22" s="30">
        <v>59</v>
      </c>
      <c r="H22" s="11" t="str">
        <f t="shared" si="2"/>
        <v xml:space="preserve"> </v>
      </c>
      <c r="I22" s="31" t="str">
        <f t="shared" si="3"/>
        <v xml:space="preserve"> </v>
      </c>
      <c r="J22" s="30">
        <v>84</v>
      </c>
      <c r="K22" s="11" t="str">
        <f t="shared" si="4"/>
        <v xml:space="preserve"> </v>
      </c>
      <c r="L22" s="31" t="str">
        <f t="shared" si="5"/>
        <v xml:space="preserve"> </v>
      </c>
      <c r="N22" s="102" t="s">
        <v>54</v>
      </c>
      <c r="O22" s="102"/>
      <c r="P22" s="102"/>
      <c r="Q22" s="102"/>
      <c r="R22" s="102"/>
      <c r="S22" s="102"/>
      <c r="T22" s="102"/>
      <c r="U22" s="102"/>
      <c r="V22" s="102"/>
    </row>
    <row r="23" spans="1:22" ht="23.1" customHeight="1" x14ac:dyDescent="0.25">
      <c r="A23" s="30">
        <v>10</v>
      </c>
      <c r="B23" s="11" t="str">
        <f t="shared" si="8"/>
        <v xml:space="preserve"> </v>
      </c>
      <c r="C23" s="31" t="str">
        <f t="shared" si="9"/>
        <v xml:space="preserve"> </v>
      </c>
      <c r="D23" s="30">
        <v>35</v>
      </c>
      <c r="E23" s="11" t="str">
        <f t="shared" si="0"/>
        <v xml:space="preserve"> </v>
      </c>
      <c r="F23" s="31" t="str">
        <f t="shared" si="1"/>
        <v xml:space="preserve"> </v>
      </c>
      <c r="G23" s="30">
        <v>60</v>
      </c>
      <c r="H23" s="11" t="str">
        <f t="shared" si="2"/>
        <v xml:space="preserve"> </v>
      </c>
      <c r="I23" s="31" t="str">
        <f t="shared" si="3"/>
        <v xml:space="preserve"> </v>
      </c>
      <c r="J23" s="30">
        <v>85</v>
      </c>
      <c r="K23" s="11" t="str">
        <f t="shared" si="4"/>
        <v xml:space="preserve"> </v>
      </c>
      <c r="L23" s="31" t="str">
        <f t="shared" si="5"/>
        <v xml:space="preserve"> </v>
      </c>
      <c r="N23" s="105">
        <v>2738275</v>
      </c>
      <c r="O23" s="105"/>
      <c r="P23" s="105"/>
      <c r="Q23" s="105"/>
      <c r="R23" s="105"/>
      <c r="S23" s="105"/>
      <c r="T23" s="105"/>
      <c r="U23" s="105"/>
      <c r="V23" s="105"/>
    </row>
    <row r="24" spans="1:22" ht="23.1" customHeight="1" x14ac:dyDescent="0.25">
      <c r="A24" s="30">
        <v>11</v>
      </c>
      <c r="B24" s="11" t="str">
        <f>IF($H$41=0," ",ROUND((($H$41*A24*(1-A24*0.002)+$H$44)*1.047),2))</f>
        <v xml:space="preserve"> </v>
      </c>
      <c r="C24" s="31" t="str">
        <f>IF($H$42=0," ",ROUND((($H$42*A24*(1-A24*0.002)+$H$45)*1.05),2))</f>
        <v xml:space="preserve"> </v>
      </c>
      <c r="D24" s="30">
        <v>36</v>
      </c>
      <c r="E24" s="11" t="str">
        <f t="shared" si="0"/>
        <v xml:space="preserve"> </v>
      </c>
      <c r="F24" s="31" t="str">
        <f t="shared" si="1"/>
        <v xml:space="preserve"> </v>
      </c>
      <c r="G24" s="30">
        <v>61</v>
      </c>
      <c r="H24" s="11" t="str">
        <f t="shared" si="2"/>
        <v xml:space="preserve"> </v>
      </c>
      <c r="I24" s="31" t="str">
        <f t="shared" si="3"/>
        <v xml:space="preserve"> </v>
      </c>
      <c r="J24" s="30">
        <v>86</v>
      </c>
      <c r="K24" s="11" t="str">
        <f t="shared" si="4"/>
        <v xml:space="preserve"> </v>
      </c>
      <c r="L24" s="31" t="str">
        <f t="shared" si="5"/>
        <v xml:space="preserve"> </v>
      </c>
      <c r="N24" s="104" t="s">
        <v>34</v>
      </c>
      <c r="O24" s="104"/>
      <c r="P24" s="104"/>
      <c r="Q24" s="104"/>
      <c r="R24" s="104"/>
      <c r="S24" s="104"/>
      <c r="T24" s="104"/>
      <c r="U24" s="104"/>
      <c r="V24" s="104"/>
    </row>
    <row r="25" spans="1:22" ht="23.1" customHeight="1" x14ac:dyDescent="0.25">
      <c r="A25" s="30">
        <v>12</v>
      </c>
      <c r="B25" s="11" t="str">
        <f t="shared" ref="B25:B38" si="10">IF($H$41=0," ",ROUND(($H$41*A25*(1-A25*0.002)+$H$44),2))</f>
        <v xml:space="preserve"> </v>
      </c>
      <c r="C25" s="31" t="str">
        <f>IF($H$42=0," ",ROUND((($H$42*A25*(1-A25*0.002)+$H$45)*1.04),2))</f>
        <v xml:space="preserve"> </v>
      </c>
      <c r="D25" s="30">
        <v>37</v>
      </c>
      <c r="E25" s="11" t="str">
        <f t="shared" si="0"/>
        <v xml:space="preserve"> </v>
      </c>
      <c r="F25" s="31" t="str">
        <f t="shared" si="1"/>
        <v xml:space="preserve"> </v>
      </c>
      <c r="G25" s="30">
        <v>62</v>
      </c>
      <c r="H25" s="11" t="str">
        <f t="shared" si="2"/>
        <v xml:space="preserve"> </v>
      </c>
      <c r="I25" s="31" t="str">
        <f t="shared" si="3"/>
        <v xml:space="preserve"> </v>
      </c>
      <c r="J25" s="30">
        <v>87</v>
      </c>
      <c r="K25" s="11" t="str">
        <f t="shared" si="4"/>
        <v xml:space="preserve"> </v>
      </c>
      <c r="L25" s="31" t="str">
        <f t="shared" si="5"/>
        <v xml:space="preserve"> </v>
      </c>
      <c r="N25" s="104" t="s">
        <v>5</v>
      </c>
      <c r="O25" s="104"/>
      <c r="P25" s="104"/>
      <c r="Q25" s="104" t="s">
        <v>6</v>
      </c>
      <c r="R25" s="104"/>
      <c r="S25" s="104"/>
      <c r="T25" s="104" t="s">
        <v>7</v>
      </c>
      <c r="U25" s="104"/>
      <c r="V25" s="104"/>
    </row>
    <row r="26" spans="1:22" ht="23.1" customHeight="1" x14ac:dyDescent="0.25">
      <c r="A26" s="30">
        <v>13</v>
      </c>
      <c r="B26" s="11" t="str">
        <f t="shared" si="10"/>
        <v xml:space="preserve"> </v>
      </c>
      <c r="C26" s="31" t="str">
        <f t="shared" ref="C26:C38" si="11">IF($H$42=0," ",ROUND(($H$42*A26*(1-A26*0.002)+$H$45),2))</f>
        <v xml:space="preserve"> </v>
      </c>
      <c r="D26" s="30">
        <v>38</v>
      </c>
      <c r="E26" s="11" t="str">
        <f t="shared" si="0"/>
        <v xml:space="preserve"> </v>
      </c>
      <c r="F26" s="31" t="str">
        <f t="shared" si="1"/>
        <v xml:space="preserve"> </v>
      </c>
      <c r="G26" s="30">
        <v>63</v>
      </c>
      <c r="H26" s="11" t="str">
        <f t="shared" si="2"/>
        <v xml:space="preserve"> </v>
      </c>
      <c r="I26" s="31" t="str">
        <f t="shared" si="3"/>
        <v xml:space="preserve"> </v>
      </c>
      <c r="J26" s="30">
        <v>88</v>
      </c>
      <c r="K26" s="11" t="str">
        <f t="shared" si="4"/>
        <v xml:space="preserve"> </v>
      </c>
      <c r="L26" s="31" t="str">
        <f t="shared" si="5"/>
        <v xml:space="preserve"> </v>
      </c>
      <c r="N26" s="107" t="e">
        <f>IF($N$21&lt;=25,(VLOOKUP($N$21,$A$14:$C$38,2))*$N$19,IF(AND($N$21&lt;=50,$N$21&gt;=26),(VLOOKUP($N$21,D10:F34,2))*$N$19,IF(AND($N$21&lt;=75,$N$21&gt;=51),(VLOOKUP($N$21,$G$14:$I$38,2))*$N$19,(VLOOKUP($N$21,$J$14:$L$38,2))*$N$19)))</f>
        <v>#VALUE!</v>
      </c>
      <c r="O26" s="107"/>
      <c r="P26" s="107"/>
      <c r="Q26" s="107" t="e">
        <f>IF($N$21&lt;=25,(VLOOKUP($N$21,$A$14:$C$38,3))*$Q$19,IF(AND($N$21&lt;=50,$N$21&gt;=26),(VLOOKUP($N$21,D10:F34,3))*$Q$19,IF(AND($N$21&lt;=75,$N$21&gt;=51),(VLOOKUP($N$21,$G$14:$I$38,3))*$Q$19,(VLOOKUP($N$21,$J$14:$L$38,3))*$Q$19)))</f>
        <v>#VALUE!</v>
      </c>
      <c r="R26" s="107"/>
      <c r="S26" s="107"/>
      <c r="T26" s="107" t="e">
        <f>N26+Q26</f>
        <v>#VALUE!</v>
      </c>
      <c r="U26" s="107"/>
      <c r="V26" s="107"/>
    </row>
    <row r="27" spans="1:22" ht="23.1" customHeight="1" x14ac:dyDescent="0.25">
      <c r="A27" s="30">
        <v>14</v>
      </c>
      <c r="B27" s="11" t="str">
        <f t="shared" si="10"/>
        <v xml:space="preserve"> </v>
      </c>
      <c r="C27" s="31" t="str">
        <f t="shared" si="11"/>
        <v xml:space="preserve"> </v>
      </c>
      <c r="D27" s="30">
        <v>39</v>
      </c>
      <c r="E27" s="11" t="str">
        <f t="shared" si="0"/>
        <v xml:space="preserve"> </v>
      </c>
      <c r="F27" s="31" t="str">
        <f t="shared" si="1"/>
        <v xml:space="preserve"> </v>
      </c>
      <c r="G27" s="30">
        <v>64</v>
      </c>
      <c r="H27" s="11" t="str">
        <f t="shared" si="2"/>
        <v xml:space="preserve"> </v>
      </c>
      <c r="I27" s="31" t="str">
        <f t="shared" si="3"/>
        <v xml:space="preserve"> </v>
      </c>
      <c r="J27" s="30">
        <v>89</v>
      </c>
      <c r="K27" s="11" t="str">
        <f t="shared" si="4"/>
        <v xml:space="preserve"> </v>
      </c>
      <c r="L27" s="31" t="str">
        <f t="shared" si="5"/>
        <v xml:space="preserve"> </v>
      </c>
    </row>
    <row r="28" spans="1:22" ht="23.1" customHeight="1" x14ac:dyDescent="0.25">
      <c r="A28" s="30">
        <v>15</v>
      </c>
      <c r="B28" s="11" t="str">
        <f t="shared" si="10"/>
        <v xml:space="preserve"> </v>
      </c>
      <c r="C28" s="31" t="str">
        <f t="shared" si="11"/>
        <v xml:space="preserve"> </v>
      </c>
      <c r="D28" s="30">
        <v>40</v>
      </c>
      <c r="E28" s="11" t="str">
        <f t="shared" si="0"/>
        <v xml:space="preserve"> </v>
      </c>
      <c r="F28" s="31" t="str">
        <f t="shared" si="1"/>
        <v xml:space="preserve"> </v>
      </c>
      <c r="G28" s="30">
        <v>65</v>
      </c>
      <c r="H28" s="11" t="str">
        <f t="shared" si="2"/>
        <v xml:space="preserve"> </v>
      </c>
      <c r="I28" s="31" t="str">
        <f t="shared" si="3"/>
        <v xml:space="preserve"> </v>
      </c>
      <c r="J28" s="30">
        <v>90</v>
      </c>
      <c r="K28" s="11" t="str">
        <f t="shared" si="4"/>
        <v xml:space="preserve"> </v>
      </c>
      <c r="L28" s="31" t="str">
        <f t="shared" si="5"/>
        <v xml:space="preserve"> </v>
      </c>
    </row>
    <row r="29" spans="1:22" ht="23.1" customHeight="1" x14ac:dyDescent="0.25">
      <c r="A29" s="30">
        <v>16</v>
      </c>
      <c r="B29" s="11" t="str">
        <f t="shared" si="10"/>
        <v xml:space="preserve"> </v>
      </c>
      <c r="C29" s="31" t="str">
        <f t="shared" si="11"/>
        <v xml:space="preserve"> </v>
      </c>
      <c r="D29" s="30">
        <v>41</v>
      </c>
      <c r="E29" s="11" t="str">
        <f t="shared" si="0"/>
        <v xml:space="preserve"> </v>
      </c>
      <c r="F29" s="31" t="str">
        <f t="shared" si="1"/>
        <v xml:space="preserve"> </v>
      </c>
      <c r="G29" s="30">
        <v>66</v>
      </c>
      <c r="H29" s="11" t="str">
        <f t="shared" si="2"/>
        <v xml:space="preserve"> </v>
      </c>
      <c r="I29" s="31" t="str">
        <f t="shared" si="3"/>
        <v xml:space="preserve"> </v>
      </c>
      <c r="J29" s="30">
        <v>91</v>
      </c>
      <c r="K29" s="11" t="str">
        <f t="shared" si="4"/>
        <v xml:space="preserve"> </v>
      </c>
      <c r="L29" s="31" t="str">
        <f t="shared" si="5"/>
        <v xml:space="preserve"> </v>
      </c>
    </row>
    <row r="30" spans="1:22" ht="23.1" customHeight="1" x14ac:dyDescent="0.25">
      <c r="A30" s="30">
        <v>17</v>
      </c>
      <c r="B30" s="11" t="str">
        <f t="shared" si="10"/>
        <v xml:space="preserve"> </v>
      </c>
      <c r="C30" s="31" t="str">
        <f t="shared" si="11"/>
        <v xml:space="preserve"> </v>
      </c>
      <c r="D30" s="30">
        <v>42</v>
      </c>
      <c r="E30" s="11" t="str">
        <f t="shared" si="0"/>
        <v xml:space="preserve"> </v>
      </c>
      <c r="F30" s="31" t="str">
        <f t="shared" si="1"/>
        <v xml:space="preserve"> </v>
      </c>
      <c r="G30" s="30">
        <v>67</v>
      </c>
      <c r="H30" s="11" t="str">
        <f t="shared" si="2"/>
        <v xml:space="preserve"> </v>
      </c>
      <c r="I30" s="31" t="str">
        <f t="shared" si="3"/>
        <v xml:space="preserve"> </v>
      </c>
      <c r="J30" s="30">
        <v>92</v>
      </c>
      <c r="K30" s="11" t="str">
        <f t="shared" si="4"/>
        <v xml:space="preserve"> </v>
      </c>
      <c r="L30" s="31" t="str">
        <f t="shared" si="5"/>
        <v xml:space="preserve"> </v>
      </c>
    </row>
    <row r="31" spans="1:22" ht="23.1" customHeight="1" x14ac:dyDescent="0.25">
      <c r="A31" s="30">
        <v>18</v>
      </c>
      <c r="B31" s="11" t="str">
        <f t="shared" si="10"/>
        <v xml:space="preserve"> </v>
      </c>
      <c r="C31" s="31" t="str">
        <f t="shared" si="11"/>
        <v xml:space="preserve"> </v>
      </c>
      <c r="D31" s="30">
        <v>43</v>
      </c>
      <c r="E31" s="11" t="str">
        <f t="shared" si="0"/>
        <v xml:space="preserve"> </v>
      </c>
      <c r="F31" s="31" t="str">
        <f t="shared" si="1"/>
        <v xml:space="preserve"> </v>
      </c>
      <c r="G31" s="30">
        <v>68</v>
      </c>
      <c r="H31" s="11" t="str">
        <f t="shared" si="2"/>
        <v xml:space="preserve"> </v>
      </c>
      <c r="I31" s="31" t="str">
        <f t="shared" si="3"/>
        <v xml:space="preserve"> </v>
      </c>
      <c r="J31" s="30">
        <v>93</v>
      </c>
      <c r="K31" s="11" t="str">
        <f t="shared" si="4"/>
        <v xml:space="preserve"> </v>
      </c>
      <c r="L31" s="31" t="str">
        <f t="shared" si="5"/>
        <v xml:space="preserve"> </v>
      </c>
    </row>
    <row r="32" spans="1:22" ht="23.1" customHeight="1" x14ac:dyDescent="0.25">
      <c r="A32" s="30">
        <v>19</v>
      </c>
      <c r="B32" s="11" t="str">
        <f t="shared" si="10"/>
        <v xml:space="preserve"> </v>
      </c>
      <c r="C32" s="31" t="str">
        <f t="shared" si="11"/>
        <v xml:space="preserve"> </v>
      </c>
      <c r="D32" s="30">
        <v>44</v>
      </c>
      <c r="E32" s="11" t="str">
        <f t="shared" si="0"/>
        <v xml:space="preserve"> </v>
      </c>
      <c r="F32" s="31" t="str">
        <f t="shared" si="1"/>
        <v xml:space="preserve"> </v>
      </c>
      <c r="G32" s="30">
        <v>69</v>
      </c>
      <c r="H32" s="11" t="str">
        <f t="shared" si="2"/>
        <v xml:space="preserve"> </v>
      </c>
      <c r="I32" s="31" t="str">
        <f t="shared" si="3"/>
        <v xml:space="preserve"> </v>
      </c>
      <c r="J32" s="30">
        <v>94</v>
      </c>
      <c r="K32" s="11" t="str">
        <f t="shared" si="4"/>
        <v xml:space="preserve"> </v>
      </c>
      <c r="L32" s="31" t="str">
        <f t="shared" si="5"/>
        <v xml:space="preserve"> </v>
      </c>
    </row>
    <row r="33" spans="1:22" ht="23.1" customHeight="1" x14ac:dyDescent="0.25">
      <c r="A33" s="30">
        <v>20</v>
      </c>
      <c r="B33" s="11" t="str">
        <f t="shared" si="10"/>
        <v xml:space="preserve"> </v>
      </c>
      <c r="C33" s="31" t="str">
        <f t="shared" si="11"/>
        <v xml:space="preserve"> </v>
      </c>
      <c r="D33" s="30">
        <v>45</v>
      </c>
      <c r="E33" s="11" t="str">
        <f t="shared" si="0"/>
        <v xml:space="preserve"> </v>
      </c>
      <c r="F33" s="31" t="str">
        <f t="shared" si="1"/>
        <v xml:space="preserve"> </v>
      </c>
      <c r="G33" s="30">
        <v>70</v>
      </c>
      <c r="H33" s="11" t="str">
        <f t="shared" si="2"/>
        <v xml:space="preserve"> </v>
      </c>
      <c r="I33" s="31" t="str">
        <f t="shared" si="3"/>
        <v xml:space="preserve"> </v>
      </c>
      <c r="J33" s="30">
        <v>95</v>
      </c>
      <c r="K33" s="11" t="str">
        <f t="shared" si="4"/>
        <v xml:space="preserve"> </v>
      </c>
      <c r="L33" s="31" t="str">
        <f t="shared" si="5"/>
        <v xml:space="preserve"> </v>
      </c>
    </row>
    <row r="34" spans="1:22" ht="23.1" customHeight="1" x14ac:dyDescent="0.25">
      <c r="A34" s="30">
        <v>21</v>
      </c>
      <c r="B34" s="11" t="str">
        <f t="shared" si="10"/>
        <v xml:space="preserve"> </v>
      </c>
      <c r="C34" s="31" t="str">
        <f t="shared" si="11"/>
        <v xml:space="preserve"> </v>
      </c>
      <c r="D34" s="30">
        <v>46</v>
      </c>
      <c r="E34" s="11" t="str">
        <f t="shared" si="0"/>
        <v xml:space="preserve"> </v>
      </c>
      <c r="F34" s="31" t="str">
        <f t="shared" si="1"/>
        <v xml:space="preserve"> </v>
      </c>
      <c r="G34" s="30">
        <v>71</v>
      </c>
      <c r="H34" s="11" t="str">
        <f t="shared" si="2"/>
        <v xml:space="preserve"> </v>
      </c>
      <c r="I34" s="31" t="str">
        <f t="shared" si="3"/>
        <v xml:space="preserve"> </v>
      </c>
      <c r="J34" s="32">
        <v>96</v>
      </c>
      <c r="K34" s="11" t="str">
        <f t="shared" si="4"/>
        <v xml:space="preserve"> </v>
      </c>
      <c r="L34" s="31" t="str">
        <f t="shared" si="5"/>
        <v xml:space="preserve"> </v>
      </c>
    </row>
    <row r="35" spans="1:22" ht="23.1" customHeight="1" x14ac:dyDescent="0.25">
      <c r="A35" s="30">
        <v>22</v>
      </c>
      <c r="B35" s="11" t="str">
        <f t="shared" si="10"/>
        <v xml:space="preserve"> </v>
      </c>
      <c r="C35" s="31" t="str">
        <f t="shared" si="11"/>
        <v xml:space="preserve"> </v>
      </c>
      <c r="D35" s="30">
        <v>47</v>
      </c>
      <c r="E35" s="11" t="str">
        <f t="shared" si="0"/>
        <v xml:space="preserve"> </v>
      </c>
      <c r="F35" s="31" t="str">
        <f t="shared" si="1"/>
        <v xml:space="preserve"> </v>
      </c>
      <c r="G35" s="32">
        <v>72</v>
      </c>
      <c r="H35" s="11" t="str">
        <f t="shared" si="2"/>
        <v xml:space="preserve"> </v>
      </c>
      <c r="I35" s="31" t="str">
        <f t="shared" si="3"/>
        <v xml:space="preserve"> </v>
      </c>
      <c r="J35" s="30">
        <v>97</v>
      </c>
      <c r="K35" s="11" t="str">
        <f t="shared" si="4"/>
        <v xml:space="preserve"> </v>
      </c>
      <c r="L35" s="31" t="str">
        <f t="shared" si="5"/>
        <v xml:space="preserve"> </v>
      </c>
    </row>
    <row r="36" spans="1:22" ht="23.1" customHeight="1" x14ac:dyDescent="0.25">
      <c r="A36" s="30">
        <v>23</v>
      </c>
      <c r="B36" s="11" t="str">
        <f t="shared" si="10"/>
        <v xml:space="preserve"> </v>
      </c>
      <c r="C36" s="31" t="str">
        <f t="shared" si="11"/>
        <v xml:space="preserve"> </v>
      </c>
      <c r="D36" s="32">
        <v>48</v>
      </c>
      <c r="E36" s="11" t="str">
        <f t="shared" si="0"/>
        <v xml:space="preserve"> </v>
      </c>
      <c r="F36" s="31" t="str">
        <f t="shared" si="1"/>
        <v xml:space="preserve"> </v>
      </c>
      <c r="G36" s="30">
        <v>73</v>
      </c>
      <c r="H36" s="11" t="str">
        <f t="shared" si="2"/>
        <v xml:space="preserve"> </v>
      </c>
      <c r="I36" s="31" t="str">
        <f t="shared" si="3"/>
        <v xml:space="preserve"> </v>
      </c>
      <c r="J36" s="30">
        <v>98</v>
      </c>
      <c r="K36" s="11" t="str">
        <f t="shared" si="4"/>
        <v xml:space="preserve"> </v>
      </c>
      <c r="L36" s="31" t="str">
        <f t="shared" si="5"/>
        <v xml:space="preserve"> </v>
      </c>
    </row>
    <row r="37" spans="1:22" ht="23.1" customHeight="1" x14ac:dyDescent="0.25">
      <c r="A37" s="32">
        <v>24</v>
      </c>
      <c r="B37" s="11" t="str">
        <f t="shared" si="10"/>
        <v xml:space="preserve"> </v>
      </c>
      <c r="C37" s="31" t="str">
        <f t="shared" si="11"/>
        <v xml:space="preserve"> </v>
      </c>
      <c r="D37" s="32">
        <v>49</v>
      </c>
      <c r="E37" s="11" t="str">
        <f t="shared" si="0"/>
        <v xml:space="preserve"> </v>
      </c>
      <c r="F37" s="31" t="str">
        <f t="shared" si="1"/>
        <v xml:space="preserve"> </v>
      </c>
      <c r="G37" s="32">
        <v>74</v>
      </c>
      <c r="H37" s="11" t="str">
        <f t="shared" si="2"/>
        <v xml:space="preserve"> </v>
      </c>
      <c r="I37" s="31" t="str">
        <f t="shared" si="3"/>
        <v xml:space="preserve"> </v>
      </c>
      <c r="J37" s="32">
        <v>99</v>
      </c>
      <c r="K37" s="11" t="str">
        <f t="shared" si="4"/>
        <v xml:space="preserve"> </v>
      </c>
      <c r="L37" s="31" t="str">
        <f t="shared" si="5"/>
        <v xml:space="preserve"> </v>
      </c>
      <c r="N37" s="106"/>
      <c r="O37" s="106"/>
      <c r="P37" s="106"/>
      <c r="Q37" s="106"/>
      <c r="R37" s="106"/>
      <c r="S37" s="106"/>
      <c r="T37" s="106"/>
      <c r="U37" s="106"/>
      <c r="V37" s="106"/>
    </row>
    <row r="38" spans="1:22" ht="20.100000000000001" customHeight="1" thickBot="1" x14ac:dyDescent="0.3">
      <c r="A38" s="33">
        <v>25</v>
      </c>
      <c r="B38" s="74" t="str">
        <f t="shared" si="10"/>
        <v xml:space="preserve"> </v>
      </c>
      <c r="C38" s="35" t="str">
        <f t="shared" si="11"/>
        <v xml:space="preserve"> </v>
      </c>
      <c r="D38" s="33">
        <v>50</v>
      </c>
      <c r="E38" s="34" t="str">
        <f t="shared" si="0"/>
        <v xml:space="preserve"> </v>
      </c>
      <c r="F38" s="35" t="str">
        <f t="shared" si="1"/>
        <v xml:space="preserve"> </v>
      </c>
      <c r="G38" s="33">
        <v>75</v>
      </c>
      <c r="H38" s="34" t="str">
        <f t="shared" si="2"/>
        <v xml:space="preserve"> </v>
      </c>
      <c r="I38" s="35" t="str">
        <f t="shared" si="3"/>
        <v xml:space="preserve"> </v>
      </c>
      <c r="J38" s="33">
        <v>100</v>
      </c>
      <c r="K38" s="34" t="str">
        <f t="shared" si="4"/>
        <v xml:space="preserve"> </v>
      </c>
      <c r="L38" s="35" t="str">
        <f t="shared" si="5"/>
        <v xml:space="preserve"> </v>
      </c>
      <c r="N38" s="106"/>
      <c r="O38" s="106"/>
      <c r="P38" s="106"/>
      <c r="Q38" s="106"/>
      <c r="R38" s="106"/>
      <c r="S38" s="106"/>
      <c r="T38" s="106"/>
      <c r="U38" s="106"/>
      <c r="V38" s="106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4" t="s">
        <v>15</v>
      </c>
      <c r="I40" s="115"/>
      <c r="J40" s="46"/>
      <c r="K40" s="47"/>
      <c r="L40" s="47"/>
      <c r="N40" s="116" t="s">
        <v>24</v>
      </c>
      <c r="O40" s="56" t="s">
        <v>19</v>
      </c>
      <c r="P40" s="111">
        <f>'príloha 1A'!$B$3</f>
        <v>0</v>
      </c>
      <c r="Q40" s="112"/>
      <c r="R40" s="112"/>
      <c r="S40" s="112"/>
      <c r="T40" s="112"/>
      <c r="U40" s="112"/>
      <c r="V40" s="113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7"/>
      <c r="I41" s="118"/>
      <c r="J41" s="67" t="s">
        <v>12</v>
      </c>
      <c r="K41" s="68"/>
      <c r="L41" s="68"/>
      <c r="N41" s="116"/>
      <c r="O41" s="56" t="s">
        <v>20</v>
      </c>
      <c r="P41" s="111">
        <f>'príloha 1A'!B4</f>
        <v>0</v>
      </c>
      <c r="Q41" s="112"/>
      <c r="R41" s="112"/>
      <c r="S41" s="112"/>
      <c r="T41" s="112"/>
      <c r="U41" s="112"/>
      <c r="V41" s="113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9"/>
      <c r="I42" s="120"/>
      <c r="J42" s="67" t="s">
        <v>12</v>
      </c>
      <c r="K42" s="68"/>
      <c r="L42" s="68"/>
      <c r="N42" s="116"/>
      <c r="O42" s="56" t="s">
        <v>21</v>
      </c>
      <c r="P42" s="111">
        <f>'príloha 1A'!B7</f>
        <v>0</v>
      </c>
      <c r="Q42" s="112"/>
      <c r="R42" s="112"/>
      <c r="S42" s="112"/>
      <c r="T42" s="112"/>
      <c r="U42" s="112"/>
      <c r="V42" s="113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1" t="s">
        <v>25</v>
      </c>
      <c r="I43" s="122"/>
      <c r="J43" s="53"/>
      <c r="K43" s="54"/>
      <c r="L43" s="54"/>
      <c r="N43" s="116"/>
      <c r="O43" s="56" t="s">
        <v>22</v>
      </c>
      <c r="P43" s="111">
        <f>'príloha 1A'!B9</f>
        <v>0</v>
      </c>
      <c r="Q43" s="112"/>
      <c r="R43" s="112"/>
      <c r="S43" s="112"/>
      <c r="T43" s="112"/>
      <c r="U43" s="112"/>
      <c r="V43" s="113"/>
    </row>
    <row r="44" spans="1:22" ht="20.100000000000001" customHeight="1" x14ac:dyDescent="0.25">
      <c r="A44" s="124" t="s">
        <v>45</v>
      </c>
      <c r="B44" s="124"/>
      <c r="C44" s="124"/>
      <c r="D44" s="124"/>
      <c r="E44" s="124"/>
      <c r="F44" s="124"/>
      <c r="G44" s="58"/>
      <c r="H44" s="125">
        <v>1.74</v>
      </c>
      <c r="I44" s="126"/>
      <c r="J44" s="67" t="s">
        <v>13</v>
      </c>
      <c r="K44" s="68"/>
      <c r="L44" s="68"/>
      <c r="N44" s="116"/>
      <c r="O44" s="56" t="s">
        <v>23</v>
      </c>
      <c r="P44" s="111">
        <f>'príloha 1A'!B8</f>
        <v>0</v>
      </c>
      <c r="Q44" s="112"/>
      <c r="R44" s="112"/>
      <c r="S44" s="112"/>
      <c r="T44" s="112"/>
      <c r="U44" s="112"/>
      <c r="V44" s="113"/>
    </row>
    <row r="45" spans="1:22" ht="20.100000000000001" customHeight="1" thickBot="1" x14ac:dyDescent="0.3">
      <c r="A45" s="124" t="s">
        <v>46</v>
      </c>
      <c r="B45" s="124"/>
      <c r="C45" s="124"/>
      <c r="D45" s="124"/>
      <c r="E45" s="124"/>
      <c r="F45" s="124"/>
      <c r="G45" s="58"/>
      <c r="H45" s="127">
        <v>2.0699999999999998</v>
      </c>
      <c r="I45" s="128"/>
      <c r="J45" s="67" t="s">
        <v>13</v>
      </c>
      <c r="K45" s="69"/>
      <c r="L45" s="69"/>
    </row>
    <row r="46" spans="1:22" ht="20.100000000000001" customHeight="1" x14ac:dyDescent="0.25">
      <c r="A46" s="129" t="s">
        <v>17</v>
      </c>
      <c r="B46" s="130"/>
      <c r="C46" s="130"/>
      <c r="D46" s="130"/>
      <c r="E46" s="130"/>
      <c r="F46" s="130"/>
      <c r="G46" s="130"/>
      <c r="H46" s="12"/>
      <c r="I46" s="12"/>
      <c r="J46" s="12"/>
      <c r="K46" s="5"/>
      <c r="L46" s="5"/>
      <c r="P46" t="s">
        <v>49</v>
      </c>
      <c r="Q46"/>
      <c r="R46" s="108"/>
      <c r="S46" s="109"/>
      <c r="T46" s="109"/>
      <c r="U46" s="109"/>
      <c r="V46" s="110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3"/>
      <c r="I59" s="123"/>
      <c r="J59" s="123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3"/>
      <c r="I60" s="123"/>
      <c r="J60" s="123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k9fcFrVaQqaWaT9N96/Ti/P0DOr5Fiye3ms5F6pbMcXpWnaFavVp3MLBgsy632GiQLHRF2B9F5Ds+TQ3cJjoPg==" saltValue="XSdX7JeBrHJ1LUmU2Z4PqQ==" spinCount="100000" sheet="1" objects="1" scenarios="1" selectLockedCells="1"/>
  <protectedRanges>
    <protectedRange sqref="N21:V21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1A</vt:lpstr>
      <vt:lpstr>príloha 1B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alexander.sagat</cp:lastModifiedBy>
  <cp:lastPrinted>2018-01-16T09:45:28Z</cp:lastPrinted>
  <dcterms:created xsi:type="dcterms:W3CDTF">2005-08-24T05:07:47Z</dcterms:created>
  <dcterms:modified xsi:type="dcterms:W3CDTF">2019-04-12T08:26:24Z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Východ OZ R.S.xlsx</vt:lpwstr>
  </property>
</Properties>
</file>