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stavby\2023\PE Družstevní VO\export Kros\"/>
    </mc:Choice>
  </mc:AlternateContent>
  <bookViews>
    <workbookView xWindow="0" yWindow="0" windowWidth="28800" windowHeight="12435" activeTab="1"/>
  </bookViews>
  <sheets>
    <sheet name="Rekapitulace stavby" sheetId="1" r:id="rId1"/>
    <sheet name="VO - Pelhřimov, ul. Družs..." sheetId="2" r:id="rId2"/>
    <sheet name="Pokyny pro vyplnění" sheetId="3" r:id="rId3"/>
  </sheets>
  <definedNames>
    <definedName name="_xlnm._FilterDatabase" localSheetId="1" hidden="1">'VO - Pelhřimov, ul. Družs...'!$C$92:$L$175</definedName>
    <definedName name="_xlnm.Print_Titles" localSheetId="0">'Rekapitulace stavby'!$52:$52</definedName>
    <definedName name="_xlnm.Print_Titles" localSheetId="1">'VO - Pelhřimov, ul. Družs...'!$92:$92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  <definedName name="_xlnm.Print_Area" localSheetId="1">'VO - Pelhřimov, ul. Družs...'!$C$4:$K$39,'VO - Pelhřimov, ul. Družs...'!$C$45:$K$76,'VO - Pelhřimov, ul. Družs...'!$C$82:$K$175</definedName>
  </definedNames>
  <calcPr calcId="152511"/>
</workbook>
</file>

<file path=xl/calcChain.xml><?xml version="1.0" encoding="utf-8"?>
<calcChain xmlns="http://schemas.openxmlformats.org/spreadsheetml/2006/main">
  <c r="K130" i="2" l="1"/>
  <c r="R129" i="2"/>
  <c r="Q129" i="2"/>
  <c r="I65" i="2" s="1"/>
  <c r="X129" i="2"/>
  <c r="V129" i="2"/>
  <c r="T129" i="2"/>
  <c r="BK129" i="2"/>
  <c r="K129" i="2"/>
  <c r="K65" i="2" s="1"/>
  <c r="K111" i="2"/>
  <c r="K99" i="2"/>
  <c r="K59" i="2" s="1"/>
  <c r="K37" i="2"/>
  <c r="K36" i="2"/>
  <c r="BA55" i="1"/>
  <c r="K35" i="2"/>
  <c r="AZ55" i="1"/>
  <c r="BI175" i="2"/>
  <c r="BH175" i="2"/>
  <c r="BG175" i="2"/>
  <c r="BF175" i="2"/>
  <c r="X175" i="2"/>
  <c r="X174" i="2"/>
  <c r="V175" i="2"/>
  <c r="V174" i="2"/>
  <c r="T175" i="2"/>
  <c r="T174" i="2"/>
  <c r="P175" i="2"/>
  <c r="BI173" i="2"/>
  <c r="BH173" i="2"/>
  <c r="BG173" i="2"/>
  <c r="BF173" i="2"/>
  <c r="X173" i="2"/>
  <c r="X172" i="2" s="1"/>
  <c r="V173" i="2"/>
  <c r="V172" i="2"/>
  <c r="T173" i="2"/>
  <c r="T172" i="2" s="1"/>
  <c r="T169" i="2" s="1"/>
  <c r="P173" i="2"/>
  <c r="BK173" i="2" s="1"/>
  <c r="BI171" i="2"/>
  <c r="BH171" i="2"/>
  <c r="BG171" i="2"/>
  <c r="BF171" i="2"/>
  <c r="X171" i="2"/>
  <c r="X170" i="2"/>
  <c r="V171" i="2"/>
  <c r="V170" i="2"/>
  <c r="V169" i="2"/>
  <c r="T171" i="2"/>
  <c r="T170" i="2"/>
  <c r="P171" i="2"/>
  <c r="BK171" i="2" s="1"/>
  <c r="BI168" i="2"/>
  <c r="BH168" i="2"/>
  <c r="BG168" i="2"/>
  <c r="BF168" i="2"/>
  <c r="X168" i="2"/>
  <c r="V168" i="2"/>
  <c r="T168" i="2"/>
  <c r="P168" i="2"/>
  <c r="BI167" i="2"/>
  <c r="BH167" i="2"/>
  <c r="BG167" i="2"/>
  <c r="BF167" i="2"/>
  <c r="X167" i="2"/>
  <c r="V167" i="2"/>
  <c r="T167" i="2"/>
  <c r="P167" i="2"/>
  <c r="BK167" i="2" s="1"/>
  <c r="BI165" i="2"/>
  <c r="BH165" i="2"/>
  <c r="BG165" i="2"/>
  <c r="BF165" i="2"/>
  <c r="X165" i="2"/>
  <c r="V165" i="2"/>
  <c r="T165" i="2"/>
  <c r="P165" i="2"/>
  <c r="BI164" i="2"/>
  <c r="BH164" i="2"/>
  <c r="BG164" i="2"/>
  <c r="BF164" i="2"/>
  <c r="X164" i="2"/>
  <c r="V164" i="2"/>
  <c r="T164" i="2"/>
  <c r="P164" i="2"/>
  <c r="BK164" i="2" s="1"/>
  <c r="BI162" i="2"/>
  <c r="BH162" i="2"/>
  <c r="BG162" i="2"/>
  <c r="BF162" i="2"/>
  <c r="X162" i="2"/>
  <c r="V162" i="2"/>
  <c r="T162" i="2"/>
  <c r="P162" i="2"/>
  <c r="BK162" i="2" s="1"/>
  <c r="BI161" i="2"/>
  <c r="BH161" i="2"/>
  <c r="BG161" i="2"/>
  <c r="BF161" i="2"/>
  <c r="X161" i="2"/>
  <c r="V161" i="2"/>
  <c r="T161" i="2"/>
  <c r="P161" i="2"/>
  <c r="BK161" i="2" s="1"/>
  <c r="BI160" i="2"/>
  <c r="BH160" i="2"/>
  <c r="BG160" i="2"/>
  <c r="BF160" i="2"/>
  <c r="X160" i="2"/>
  <c r="V160" i="2"/>
  <c r="T160" i="2"/>
  <c r="P160" i="2"/>
  <c r="BI157" i="2"/>
  <c r="BH157" i="2"/>
  <c r="BG157" i="2"/>
  <c r="BF157" i="2"/>
  <c r="X157" i="2"/>
  <c r="V157" i="2"/>
  <c r="T157" i="2"/>
  <c r="P157" i="2"/>
  <c r="BK157" i="2" s="1"/>
  <c r="BI156" i="2"/>
  <c r="BH156" i="2"/>
  <c r="BG156" i="2"/>
  <c r="BF156" i="2"/>
  <c r="X156" i="2"/>
  <c r="V156" i="2"/>
  <c r="T156" i="2"/>
  <c r="P156" i="2"/>
  <c r="BI155" i="2"/>
  <c r="BH155" i="2"/>
  <c r="BG155" i="2"/>
  <c r="BF155" i="2"/>
  <c r="X155" i="2"/>
  <c r="V155" i="2"/>
  <c r="T155" i="2"/>
  <c r="P155" i="2"/>
  <c r="BK155" i="2" s="1"/>
  <c r="BI153" i="2"/>
  <c r="BH153" i="2"/>
  <c r="BG153" i="2"/>
  <c r="BF153" i="2"/>
  <c r="X153" i="2"/>
  <c r="V153" i="2"/>
  <c r="T153" i="2"/>
  <c r="P153" i="2"/>
  <c r="BK153" i="2" s="1"/>
  <c r="BI152" i="2"/>
  <c r="BH152" i="2"/>
  <c r="BG152" i="2"/>
  <c r="BF152" i="2"/>
  <c r="X152" i="2"/>
  <c r="V152" i="2"/>
  <c r="T152" i="2"/>
  <c r="P152" i="2"/>
  <c r="BI151" i="2"/>
  <c r="BH151" i="2"/>
  <c r="BG151" i="2"/>
  <c r="BF151" i="2"/>
  <c r="X151" i="2"/>
  <c r="V151" i="2"/>
  <c r="T151" i="2"/>
  <c r="P151" i="2"/>
  <c r="BK151" i="2" s="1"/>
  <c r="BI150" i="2"/>
  <c r="BH150" i="2"/>
  <c r="BG150" i="2"/>
  <c r="BF150" i="2"/>
  <c r="X150" i="2"/>
  <c r="V150" i="2"/>
  <c r="T150" i="2"/>
  <c r="P150" i="2"/>
  <c r="BI149" i="2"/>
  <c r="BH149" i="2"/>
  <c r="BG149" i="2"/>
  <c r="BF149" i="2"/>
  <c r="X149" i="2"/>
  <c r="V149" i="2"/>
  <c r="T149" i="2"/>
  <c r="P149" i="2"/>
  <c r="BK149" i="2" s="1"/>
  <c r="BI148" i="2"/>
  <c r="BH148" i="2"/>
  <c r="BG148" i="2"/>
  <c r="BF148" i="2"/>
  <c r="X148" i="2"/>
  <c r="V148" i="2"/>
  <c r="T148" i="2"/>
  <c r="P148" i="2"/>
  <c r="BK148" i="2" s="1"/>
  <c r="BI147" i="2"/>
  <c r="BH147" i="2"/>
  <c r="BG147" i="2"/>
  <c r="BF147" i="2"/>
  <c r="X147" i="2"/>
  <c r="V147" i="2"/>
  <c r="T147" i="2"/>
  <c r="P147" i="2"/>
  <c r="BI146" i="2"/>
  <c r="BH146" i="2"/>
  <c r="BG146" i="2"/>
  <c r="BF146" i="2"/>
  <c r="X146" i="2"/>
  <c r="V146" i="2"/>
  <c r="T146" i="2"/>
  <c r="P146" i="2"/>
  <c r="BI145" i="2"/>
  <c r="BH145" i="2"/>
  <c r="BG145" i="2"/>
  <c r="BF145" i="2"/>
  <c r="X145" i="2"/>
  <c r="V145" i="2"/>
  <c r="T145" i="2"/>
  <c r="P145" i="2"/>
  <c r="BK145" i="2" s="1"/>
  <c r="BI144" i="2"/>
  <c r="BH144" i="2"/>
  <c r="BG144" i="2"/>
  <c r="BF144" i="2"/>
  <c r="X144" i="2"/>
  <c r="V144" i="2"/>
  <c r="T144" i="2"/>
  <c r="P144" i="2"/>
  <c r="BK144" i="2" s="1"/>
  <c r="BI143" i="2"/>
  <c r="BH143" i="2"/>
  <c r="BG143" i="2"/>
  <c r="BF143" i="2"/>
  <c r="X143" i="2"/>
  <c r="V143" i="2"/>
  <c r="T143" i="2"/>
  <c r="P143" i="2"/>
  <c r="BK143" i="2" s="1"/>
  <c r="BI142" i="2"/>
  <c r="BH142" i="2"/>
  <c r="BG142" i="2"/>
  <c r="BF142" i="2"/>
  <c r="X142" i="2"/>
  <c r="V142" i="2"/>
  <c r="T142" i="2"/>
  <c r="P142" i="2"/>
  <c r="K142" i="2" s="1"/>
  <c r="BE142" i="2" s="1"/>
  <c r="BI141" i="2"/>
  <c r="BH141" i="2"/>
  <c r="BG141" i="2"/>
  <c r="BF141" i="2"/>
  <c r="X141" i="2"/>
  <c r="V141" i="2"/>
  <c r="T141" i="2"/>
  <c r="P141" i="2"/>
  <c r="K141" i="2" s="1"/>
  <c r="BE141" i="2" s="1"/>
  <c r="BI140" i="2"/>
  <c r="BH140" i="2"/>
  <c r="BG140" i="2"/>
  <c r="BF140" i="2"/>
  <c r="X140" i="2"/>
  <c r="V140" i="2"/>
  <c r="T140" i="2"/>
  <c r="P140" i="2"/>
  <c r="BK140" i="2" s="1"/>
  <c r="BI139" i="2"/>
  <c r="BH139" i="2"/>
  <c r="BG139" i="2"/>
  <c r="BF139" i="2"/>
  <c r="X139" i="2"/>
  <c r="V139" i="2"/>
  <c r="T139" i="2"/>
  <c r="P139" i="2"/>
  <c r="K139" i="2" s="1"/>
  <c r="BE139" i="2" s="1"/>
  <c r="BI138" i="2"/>
  <c r="BH138" i="2"/>
  <c r="BG138" i="2"/>
  <c r="BF138" i="2"/>
  <c r="X138" i="2"/>
  <c r="V138" i="2"/>
  <c r="T138" i="2"/>
  <c r="P138" i="2"/>
  <c r="BK138" i="2" s="1"/>
  <c r="BI137" i="2"/>
  <c r="BH137" i="2"/>
  <c r="BG137" i="2"/>
  <c r="BF137" i="2"/>
  <c r="X137" i="2"/>
  <c r="V137" i="2"/>
  <c r="T137" i="2"/>
  <c r="P137" i="2"/>
  <c r="BK137" i="2" s="1"/>
  <c r="BI136" i="2"/>
  <c r="BH136" i="2"/>
  <c r="BG136" i="2"/>
  <c r="BF136" i="2"/>
  <c r="X136" i="2"/>
  <c r="V136" i="2"/>
  <c r="T136" i="2"/>
  <c r="P136" i="2"/>
  <c r="BK136" i="2" s="1"/>
  <c r="BI135" i="2"/>
  <c r="BH135" i="2"/>
  <c r="BG135" i="2"/>
  <c r="BF135" i="2"/>
  <c r="X135" i="2"/>
  <c r="V135" i="2"/>
  <c r="T135" i="2"/>
  <c r="P135" i="2"/>
  <c r="BK135" i="2" s="1"/>
  <c r="BI134" i="2"/>
  <c r="BH134" i="2"/>
  <c r="BG134" i="2"/>
  <c r="BF134" i="2"/>
  <c r="X134" i="2"/>
  <c r="V134" i="2"/>
  <c r="T134" i="2"/>
  <c r="P134" i="2"/>
  <c r="K134" i="2" s="1"/>
  <c r="BE134" i="2" s="1"/>
  <c r="BI133" i="2"/>
  <c r="BH133" i="2"/>
  <c r="BG133" i="2"/>
  <c r="BF133" i="2"/>
  <c r="X133" i="2"/>
  <c r="V133" i="2"/>
  <c r="T133" i="2"/>
  <c r="P133" i="2"/>
  <c r="BK133" i="2" s="1"/>
  <c r="BI132" i="2"/>
  <c r="BH132" i="2"/>
  <c r="BG132" i="2"/>
  <c r="BF132" i="2"/>
  <c r="X132" i="2"/>
  <c r="V132" i="2"/>
  <c r="T132" i="2"/>
  <c r="P132" i="2"/>
  <c r="BK132" i="2" s="1"/>
  <c r="K66" i="2"/>
  <c r="J66" i="2"/>
  <c r="I66" i="2"/>
  <c r="J65" i="2"/>
  <c r="BI128" i="2"/>
  <c r="BH128" i="2"/>
  <c r="BG128" i="2"/>
  <c r="BF128" i="2"/>
  <c r="X128" i="2"/>
  <c r="V128" i="2"/>
  <c r="T128" i="2"/>
  <c r="P128" i="2"/>
  <c r="BI127" i="2"/>
  <c r="BH127" i="2"/>
  <c r="BG127" i="2"/>
  <c r="BF127" i="2"/>
  <c r="X127" i="2"/>
  <c r="V127" i="2"/>
  <c r="T127" i="2"/>
  <c r="P127" i="2"/>
  <c r="BI126" i="2"/>
  <c r="BH126" i="2"/>
  <c r="BG126" i="2"/>
  <c r="BF126" i="2"/>
  <c r="X126" i="2"/>
  <c r="V126" i="2"/>
  <c r="T126" i="2"/>
  <c r="P126" i="2"/>
  <c r="BI125" i="2"/>
  <c r="BH125" i="2"/>
  <c r="BG125" i="2"/>
  <c r="BF125" i="2"/>
  <c r="X125" i="2"/>
  <c r="V125" i="2"/>
  <c r="T125" i="2"/>
  <c r="P125" i="2"/>
  <c r="BI124" i="2"/>
  <c r="BH124" i="2"/>
  <c r="BG124" i="2"/>
  <c r="BF124" i="2"/>
  <c r="X124" i="2"/>
  <c r="V124" i="2"/>
  <c r="T124" i="2"/>
  <c r="P124" i="2"/>
  <c r="BI123" i="2"/>
  <c r="BH123" i="2"/>
  <c r="BG123" i="2"/>
  <c r="BF123" i="2"/>
  <c r="X123" i="2"/>
  <c r="V123" i="2"/>
  <c r="T123" i="2"/>
  <c r="P123" i="2"/>
  <c r="BI122" i="2"/>
  <c r="BH122" i="2"/>
  <c r="BG122" i="2"/>
  <c r="BF122" i="2"/>
  <c r="X122" i="2"/>
  <c r="V122" i="2"/>
  <c r="T122" i="2"/>
  <c r="P122" i="2"/>
  <c r="BI121" i="2"/>
  <c r="BH121" i="2"/>
  <c r="BG121" i="2"/>
  <c r="BF121" i="2"/>
  <c r="X121" i="2"/>
  <c r="V121" i="2"/>
  <c r="T121" i="2"/>
  <c r="P121" i="2"/>
  <c r="BI120" i="2"/>
  <c r="BH120" i="2"/>
  <c r="BG120" i="2"/>
  <c r="BF120" i="2"/>
  <c r="X120" i="2"/>
  <c r="V120" i="2"/>
  <c r="T120" i="2"/>
  <c r="P120" i="2"/>
  <c r="BI119" i="2"/>
  <c r="BH119" i="2"/>
  <c r="BG119" i="2"/>
  <c r="BF119" i="2"/>
  <c r="X119" i="2"/>
  <c r="V119" i="2"/>
  <c r="T119" i="2"/>
  <c r="P119" i="2"/>
  <c r="BI118" i="2"/>
  <c r="BH118" i="2"/>
  <c r="BG118" i="2"/>
  <c r="BF118" i="2"/>
  <c r="X118" i="2"/>
  <c r="V118" i="2"/>
  <c r="T118" i="2"/>
  <c r="P118" i="2"/>
  <c r="BI117" i="2"/>
  <c r="BH117" i="2"/>
  <c r="BG117" i="2"/>
  <c r="BF117" i="2"/>
  <c r="X117" i="2"/>
  <c r="V117" i="2"/>
  <c r="T117" i="2"/>
  <c r="P117" i="2"/>
  <c r="BI115" i="2"/>
  <c r="BH115" i="2"/>
  <c r="BG115" i="2"/>
  <c r="BF115" i="2"/>
  <c r="X115" i="2"/>
  <c r="V115" i="2"/>
  <c r="T115" i="2"/>
  <c r="P115" i="2"/>
  <c r="BI114" i="2"/>
  <c r="BH114" i="2"/>
  <c r="BG114" i="2"/>
  <c r="BF114" i="2"/>
  <c r="X114" i="2"/>
  <c r="V114" i="2"/>
  <c r="T114" i="2"/>
  <c r="P114" i="2"/>
  <c r="BI113" i="2"/>
  <c r="BH113" i="2"/>
  <c r="BG113" i="2"/>
  <c r="BF113" i="2"/>
  <c r="X113" i="2"/>
  <c r="V113" i="2"/>
  <c r="T113" i="2"/>
  <c r="P113" i="2"/>
  <c r="K62" i="2"/>
  <c r="J62" i="2"/>
  <c r="I62" i="2"/>
  <c r="BI110" i="2"/>
  <c r="BH110" i="2"/>
  <c r="BG110" i="2"/>
  <c r="BF110" i="2"/>
  <c r="X110" i="2"/>
  <c r="V110" i="2"/>
  <c r="T110" i="2"/>
  <c r="P110" i="2"/>
  <c r="K110" i="2" s="1"/>
  <c r="BE110" i="2" s="1"/>
  <c r="BI109" i="2"/>
  <c r="BH109" i="2"/>
  <c r="BG109" i="2"/>
  <c r="BF109" i="2"/>
  <c r="X109" i="2"/>
  <c r="V109" i="2"/>
  <c r="T109" i="2"/>
  <c r="P109" i="2"/>
  <c r="BK109" i="2" s="1"/>
  <c r="BI108" i="2"/>
  <c r="BH108" i="2"/>
  <c r="BG108" i="2"/>
  <c r="BF108" i="2"/>
  <c r="X108" i="2"/>
  <c r="V108" i="2"/>
  <c r="T108" i="2"/>
  <c r="P108" i="2"/>
  <c r="BK108" i="2" s="1"/>
  <c r="BI107" i="2"/>
  <c r="BH107" i="2"/>
  <c r="BG107" i="2"/>
  <c r="BF107" i="2"/>
  <c r="X107" i="2"/>
  <c r="V107" i="2"/>
  <c r="T107" i="2"/>
  <c r="P107" i="2"/>
  <c r="BK107" i="2" s="1"/>
  <c r="BI106" i="2"/>
  <c r="BH106" i="2"/>
  <c r="BG106" i="2"/>
  <c r="BF106" i="2"/>
  <c r="X106" i="2"/>
  <c r="V106" i="2"/>
  <c r="T106" i="2"/>
  <c r="P106" i="2"/>
  <c r="BK106" i="2" s="1"/>
  <c r="BI104" i="2"/>
  <c r="BH104" i="2"/>
  <c r="BG104" i="2"/>
  <c r="BF104" i="2"/>
  <c r="X104" i="2"/>
  <c r="V104" i="2"/>
  <c r="T104" i="2"/>
  <c r="P104" i="2"/>
  <c r="BK104" i="2" s="1"/>
  <c r="BI103" i="2"/>
  <c r="BH103" i="2"/>
  <c r="BG103" i="2"/>
  <c r="BF103" i="2"/>
  <c r="X103" i="2"/>
  <c r="V103" i="2"/>
  <c r="T103" i="2"/>
  <c r="P103" i="2"/>
  <c r="BK103" i="2" s="1"/>
  <c r="BI102" i="2"/>
  <c r="BH102" i="2"/>
  <c r="BG102" i="2"/>
  <c r="BF102" i="2"/>
  <c r="X102" i="2"/>
  <c r="V102" i="2"/>
  <c r="T102" i="2"/>
  <c r="P102" i="2"/>
  <c r="BI101" i="2"/>
  <c r="BH101" i="2"/>
  <c r="BG101" i="2"/>
  <c r="BF101" i="2"/>
  <c r="X101" i="2"/>
  <c r="V101" i="2"/>
  <c r="T101" i="2"/>
  <c r="P101" i="2"/>
  <c r="J59" i="2"/>
  <c r="I59" i="2"/>
  <c r="BI98" i="2"/>
  <c r="BH98" i="2"/>
  <c r="BG98" i="2"/>
  <c r="BF98" i="2"/>
  <c r="X98" i="2"/>
  <c r="V98" i="2"/>
  <c r="T98" i="2"/>
  <c r="P98" i="2"/>
  <c r="K98" i="2" s="1"/>
  <c r="BE98" i="2" s="1"/>
  <c r="BI97" i="2"/>
  <c r="BH97" i="2"/>
  <c r="BG97" i="2"/>
  <c r="BF97" i="2"/>
  <c r="X97" i="2"/>
  <c r="V97" i="2"/>
  <c r="T97" i="2"/>
  <c r="P97" i="2"/>
  <c r="K97" i="2" s="1"/>
  <c r="BE97" i="2" s="1"/>
  <c r="BI96" i="2"/>
  <c r="BH96" i="2"/>
  <c r="BG96" i="2"/>
  <c r="BF96" i="2"/>
  <c r="X96" i="2"/>
  <c r="V96" i="2"/>
  <c r="T96" i="2"/>
  <c r="P96" i="2"/>
  <c r="BI95" i="2"/>
  <c r="BH95" i="2"/>
  <c r="BG95" i="2"/>
  <c r="BF95" i="2"/>
  <c r="X95" i="2"/>
  <c r="V95" i="2"/>
  <c r="T95" i="2"/>
  <c r="P95" i="2"/>
  <c r="J90" i="2"/>
  <c r="J89" i="2"/>
  <c r="F89" i="2"/>
  <c r="F87" i="2"/>
  <c r="E85" i="2"/>
  <c r="J53" i="2"/>
  <c r="J52" i="2"/>
  <c r="F52" i="2"/>
  <c r="F50" i="2"/>
  <c r="E48" i="2"/>
  <c r="J16" i="2"/>
  <c r="E16" i="2"/>
  <c r="F90" i="2"/>
  <c r="J15" i="2"/>
  <c r="J10" i="2"/>
  <c r="J87" i="2"/>
  <c r="L50" i="1"/>
  <c r="AM50" i="1"/>
  <c r="AM49" i="1"/>
  <c r="L49" i="1"/>
  <c r="AM47" i="1"/>
  <c r="L47" i="1"/>
  <c r="L45" i="1"/>
  <c r="L44" i="1"/>
  <c r="Q175" i="2"/>
  <c r="R165" i="2"/>
  <c r="R161" i="2"/>
  <c r="R155" i="2"/>
  <c r="R151" i="2"/>
  <c r="R147" i="2"/>
  <c r="Q143" i="2"/>
  <c r="R136" i="2"/>
  <c r="Q124" i="2"/>
  <c r="R118" i="2"/>
  <c r="Q107" i="2"/>
  <c r="R141" i="2"/>
  <c r="R133" i="2"/>
  <c r="R122" i="2"/>
  <c r="R109" i="2"/>
  <c r="Q104" i="2"/>
  <c r="Q98" i="2"/>
  <c r="BK115" i="2"/>
  <c r="K96" i="2"/>
  <c r="BE96" i="2" s="1"/>
  <c r="K120" i="2"/>
  <c r="BE120" i="2"/>
  <c r="Q167" i="2"/>
  <c r="Q156" i="2"/>
  <c r="Q147" i="2"/>
  <c r="R137" i="2"/>
  <c r="Q122" i="2"/>
  <c r="R103" i="2"/>
  <c r="R128" i="2"/>
  <c r="Q109" i="2"/>
  <c r="BK168" i="2"/>
  <c r="BK128" i="2"/>
  <c r="R175" i="2"/>
  <c r="Q160" i="2"/>
  <c r="R148" i="2"/>
  <c r="R139" i="2"/>
  <c r="Q126" i="2"/>
  <c r="R142" i="2"/>
  <c r="R104" i="2"/>
  <c r="BK125" i="2"/>
  <c r="BK147" i="2"/>
  <c r="Q173" i="2"/>
  <c r="R164" i="2"/>
  <c r="R160" i="2"/>
  <c r="R153" i="2"/>
  <c r="R149" i="2"/>
  <c r="R145" i="2"/>
  <c r="Q138" i="2"/>
  <c r="R132" i="2"/>
  <c r="Q120" i="2"/>
  <c r="R113" i="2"/>
  <c r="Q97" i="2"/>
  <c r="Q139" i="2"/>
  <c r="R125" i="2"/>
  <c r="Q117" i="2"/>
  <c r="R106" i="2"/>
  <c r="BK127" i="2"/>
  <c r="BK114" i="2"/>
  <c r="R173" i="2"/>
  <c r="Q164" i="2"/>
  <c r="Q151" i="2"/>
  <c r="Q142" i="2"/>
  <c r="Q127" i="2"/>
  <c r="R114" i="2"/>
  <c r="Q141" i="2"/>
  <c r="Q125" i="2"/>
  <c r="Q106" i="2"/>
  <c r="R97" i="2"/>
  <c r="BK146" i="2"/>
  <c r="K113" i="2"/>
  <c r="BE113" i="2" s="1"/>
  <c r="R167" i="2"/>
  <c r="Q155" i="2"/>
  <c r="R146" i="2"/>
  <c r="Q136" i="2"/>
  <c r="R123" i="2"/>
  <c r="R108" i="2"/>
  <c r="Q134" i="2"/>
  <c r="Q110" i="2"/>
  <c r="Q95" i="2"/>
  <c r="BK160" i="2"/>
  <c r="BK119" i="2"/>
  <c r="Q171" i="2"/>
  <c r="Q168" i="2"/>
  <c r="R162" i="2"/>
  <c r="R157" i="2"/>
  <c r="R156" i="2"/>
  <c r="R152" i="2"/>
  <c r="R150" i="2"/>
  <c r="Q148" i="2"/>
  <c r="Q146" i="2"/>
  <c r="Q144" i="2"/>
  <c r="Q140" i="2"/>
  <c r="Q137" i="2"/>
  <c r="Q133" i="2"/>
  <c r="R126" i="2"/>
  <c r="Q123" i="2"/>
  <c r="Q121" i="2"/>
  <c r="R115" i="2"/>
  <c r="Q114" i="2"/>
  <c r="R102" i="2"/>
  <c r="R95" i="2"/>
  <c r="R140" i="2"/>
  <c r="R134" i="2"/>
  <c r="Q128" i="2"/>
  <c r="Q118" i="2"/>
  <c r="Q113" i="2"/>
  <c r="R107" i="2"/>
  <c r="Q103" i="2"/>
  <c r="R101" i="2"/>
  <c r="BK175" i="2"/>
  <c r="BK152" i="2"/>
  <c r="K124" i="2"/>
  <c r="BE124" i="2"/>
  <c r="K101" i="2"/>
  <c r="BE101" i="2" s="1"/>
  <c r="BK150" i="2"/>
  <c r="BK123" i="2"/>
  <c r="BK118" i="2"/>
  <c r="K95" i="2"/>
  <c r="BE95" i="2"/>
  <c r="R168" i="2"/>
  <c r="Q161" i="2"/>
  <c r="Q157" i="2"/>
  <c r="Q153" i="2"/>
  <c r="Q149" i="2"/>
  <c r="R144" i="2"/>
  <c r="R135" i="2"/>
  <c r="R124" i="2"/>
  <c r="R119" i="2"/>
  <c r="R110" i="2"/>
  <c r="Q96" i="2"/>
  <c r="Q135" i="2"/>
  <c r="Q119" i="2"/>
  <c r="Q115" i="2"/>
  <c r="Q102" i="2"/>
  <c r="R96" i="2"/>
  <c r="BK122" i="2"/>
  <c r="BK156" i="2"/>
  <c r="BK121" i="2"/>
  <c r="BK102" i="2"/>
  <c r="R171" i="2"/>
  <c r="Q165" i="2"/>
  <c r="Q162" i="2"/>
  <c r="Q152" i="2"/>
  <c r="Q150" i="2"/>
  <c r="Q145" i="2"/>
  <c r="R143" i="2"/>
  <c r="Q132" i="2"/>
  <c r="R120" i="2"/>
  <c r="R117" i="2"/>
  <c r="Q101" i="2"/>
  <c r="R138" i="2"/>
  <c r="R127" i="2"/>
  <c r="R121" i="2"/>
  <c r="Q108" i="2"/>
  <c r="R98" i="2"/>
  <c r="AU54" i="1"/>
  <c r="BK165" i="2"/>
  <c r="BK126" i="2"/>
  <c r="BK117" i="2"/>
  <c r="X169" i="2" l="1"/>
  <c r="T94" i="2"/>
  <c r="Q94" i="2"/>
  <c r="T100" i="2"/>
  <c r="R100" i="2"/>
  <c r="J60" i="2"/>
  <c r="R105" i="2"/>
  <c r="J61" i="2"/>
  <c r="X112" i="2"/>
  <c r="R112" i="2"/>
  <c r="J63" i="2" s="1"/>
  <c r="X116" i="2"/>
  <c r="T131" i="2"/>
  <c r="R94" i="2"/>
  <c r="J58" i="2" s="1"/>
  <c r="X100" i="2"/>
  <c r="T105" i="2"/>
  <c r="Q105" i="2"/>
  <c r="I61" i="2" s="1"/>
  <c r="V112" i="2"/>
  <c r="T116" i="2"/>
  <c r="Q116" i="2"/>
  <c r="I64" i="2" s="1"/>
  <c r="V131" i="2"/>
  <c r="Q131" i="2"/>
  <c r="I67" i="2"/>
  <c r="V159" i="2"/>
  <c r="V158" i="2"/>
  <c r="R159" i="2"/>
  <c r="J69" i="2"/>
  <c r="T163" i="2"/>
  <c r="BK166" i="2"/>
  <c r="K166" i="2" s="1"/>
  <c r="K71" i="2" s="1"/>
  <c r="V94" i="2"/>
  <c r="X94" i="2"/>
  <c r="V100" i="2"/>
  <c r="Q100" i="2"/>
  <c r="I60" i="2" s="1"/>
  <c r="V105" i="2"/>
  <c r="X105" i="2"/>
  <c r="T112" i="2"/>
  <c r="Q112" i="2"/>
  <c r="I63" i="2"/>
  <c r="V116" i="2"/>
  <c r="R116" i="2"/>
  <c r="J64" i="2" s="1"/>
  <c r="X131" i="2"/>
  <c r="R131" i="2"/>
  <c r="J67" i="2"/>
  <c r="BK159" i="2"/>
  <c r="K159" i="2"/>
  <c r="K69" i="2" s="1"/>
  <c r="T159" i="2"/>
  <c r="T158" i="2" s="1"/>
  <c r="X159" i="2"/>
  <c r="X158" i="2" s="1"/>
  <c r="Q159" i="2"/>
  <c r="Q158" i="2" s="1"/>
  <c r="I68" i="2" s="1"/>
  <c r="BK163" i="2"/>
  <c r="K163" i="2"/>
  <c r="K70" i="2" s="1"/>
  <c r="V163" i="2"/>
  <c r="X163" i="2"/>
  <c r="Q163" i="2"/>
  <c r="I70" i="2" s="1"/>
  <c r="R163" i="2"/>
  <c r="J70" i="2" s="1"/>
  <c r="T166" i="2"/>
  <c r="V166" i="2"/>
  <c r="X166" i="2"/>
  <c r="Q166" i="2"/>
  <c r="I71" i="2"/>
  <c r="R166" i="2"/>
  <c r="J71" i="2"/>
  <c r="BK170" i="2"/>
  <c r="K170" i="2"/>
  <c r="K73" i="2" s="1"/>
  <c r="Q170" i="2"/>
  <c r="R170" i="2"/>
  <c r="BK172" i="2"/>
  <c r="K172" i="2" s="1"/>
  <c r="K74" i="2" s="1"/>
  <c r="Q172" i="2"/>
  <c r="I74" i="2"/>
  <c r="R172" i="2"/>
  <c r="J74" i="2"/>
  <c r="BK174" i="2"/>
  <c r="K174" i="2"/>
  <c r="K75" i="2" s="1"/>
  <c r="Q174" i="2"/>
  <c r="I75" i="2" s="1"/>
  <c r="R174" i="2"/>
  <c r="J75" i="2" s="1"/>
  <c r="J50" i="2"/>
  <c r="F53" i="2"/>
  <c r="F34" i="2"/>
  <c r="BC55" i="1" s="1"/>
  <c r="BC54" i="1" s="1"/>
  <c r="AY54" i="1" s="1"/>
  <c r="AK30" i="1" s="1"/>
  <c r="K144" i="2"/>
  <c r="BE144" i="2"/>
  <c r="K164" i="2"/>
  <c r="BE164" i="2"/>
  <c r="BK96" i="2"/>
  <c r="BK98" i="2"/>
  <c r="K114" i="2"/>
  <c r="BE114" i="2"/>
  <c r="BK139" i="2"/>
  <c r="K151" i="2"/>
  <c r="BE151" i="2" s="1"/>
  <c r="K175" i="2"/>
  <c r="BE175" i="2" s="1"/>
  <c r="K104" i="2"/>
  <c r="BE104" i="2" s="1"/>
  <c r="K121" i="2"/>
  <c r="BE121" i="2" s="1"/>
  <c r="BK113" i="2"/>
  <c r="BK112" i="2" s="1"/>
  <c r="K112" i="2" s="1"/>
  <c r="K63" i="2" s="1"/>
  <c r="K122" i="2"/>
  <c r="BE122" i="2" s="1"/>
  <c r="K132" i="2"/>
  <c r="BE132" i="2" s="1"/>
  <c r="BK142" i="2"/>
  <c r="K148" i="2"/>
  <c r="BE148" i="2"/>
  <c r="K165" i="2"/>
  <c r="BE165" i="2"/>
  <c r="K107" i="2"/>
  <c r="BE107" i="2"/>
  <c r="K115" i="2"/>
  <c r="BE115" i="2"/>
  <c r="K119" i="2"/>
  <c r="BE119" i="2"/>
  <c r="K123" i="2"/>
  <c r="BE123" i="2"/>
  <c r="K125" i="2"/>
  <c r="BE125" i="2"/>
  <c r="K133" i="2"/>
  <c r="BE133" i="2"/>
  <c r="K118" i="2"/>
  <c r="BE118" i="2"/>
  <c r="K157" i="2"/>
  <c r="BE157" i="2"/>
  <c r="BK95" i="2"/>
  <c r="BK97" i="2"/>
  <c r="BK101" i="2"/>
  <c r="BK100" i="2"/>
  <c r="K100" i="2" s="1"/>
  <c r="K60" i="2" s="1"/>
  <c r="K103" i="2"/>
  <c r="BE103" i="2"/>
  <c r="K106" i="2"/>
  <c r="BE106" i="2"/>
  <c r="K108" i="2"/>
  <c r="BE108" i="2"/>
  <c r="K117" i="2"/>
  <c r="BE117" i="2"/>
  <c r="BK124" i="2"/>
  <c r="K128" i="2"/>
  <c r="BE128" i="2" s="1"/>
  <c r="K137" i="2"/>
  <c r="BE137" i="2" s="1"/>
  <c r="K160" i="2"/>
  <c r="BE160" i="2" s="1"/>
  <c r="F35" i="2"/>
  <c r="BD55" i="1" s="1"/>
  <c r="BD54" i="1" s="1"/>
  <c r="W31" i="1" s="1"/>
  <c r="K146" i="2"/>
  <c r="BE146" i="2" s="1"/>
  <c r="K162" i="2"/>
  <c r="BE162" i="2" s="1"/>
  <c r="K102" i="2"/>
  <c r="BE102" i="2" s="1"/>
  <c r="K109" i="2"/>
  <c r="BE109" i="2" s="1"/>
  <c r="K127" i="2"/>
  <c r="BE127" i="2" s="1"/>
  <c r="K136" i="2"/>
  <c r="BE136" i="2" s="1"/>
  <c r="BK141" i="2"/>
  <c r="K155" i="2"/>
  <c r="BE155" i="2"/>
  <c r="BK110" i="2"/>
  <c r="BK105" i="2"/>
  <c r="K105" i="2" s="1"/>
  <c r="K61" i="2" s="1"/>
  <c r="BK120" i="2"/>
  <c r="K126" i="2"/>
  <c r="BE126" i="2" s="1"/>
  <c r="K135" i="2"/>
  <c r="BE135" i="2" s="1"/>
  <c r="K140" i="2"/>
  <c r="BE140" i="2" s="1"/>
  <c r="K145" i="2"/>
  <c r="BE145" i="2" s="1"/>
  <c r="K153" i="2"/>
  <c r="BE153" i="2" s="1"/>
  <c r="K156" i="2"/>
  <c r="BE156" i="2" s="1"/>
  <c r="K171" i="2"/>
  <c r="BE171" i="2" s="1"/>
  <c r="K34" i="2"/>
  <c r="AY55" i="1" s="1"/>
  <c r="BK134" i="2"/>
  <c r="K138" i="2"/>
  <c r="BE138" i="2"/>
  <c r="K149" i="2"/>
  <c r="BE149" i="2"/>
  <c r="K152" i="2"/>
  <c r="BE152" i="2"/>
  <c r="K168" i="2"/>
  <c r="BE168" i="2"/>
  <c r="F37" i="2"/>
  <c r="BF55" i="1"/>
  <c r="BF54" i="1" s="1"/>
  <c r="W33" i="1" s="1"/>
  <c r="K143" i="2"/>
  <c r="BE143" i="2"/>
  <c r="K150" i="2"/>
  <c r="BE150" i="2"/>
  <c r="K167" i="2"/>
  <c r="BE167" i="2"/>
  <c r="F36" i="2"/>
  <c r="BE55" i="1"/>
  <c r="BE54" i="1" s="1"/>
  <c r="BA54" i="1" s="1"/>
  <c r="K147" i="2"/>
  <c r="BE147" i="2"/>
  <c r="K161" i="2"/>
  <c r="BE161" i="2"/>
  <c r="K173" i="2"/>
  <c r="BE173" i="2"/>
  <c r="V93" i="2" l="1"/>
  <c r="R169" i="2"/>
  <c r="J72" i="2" s="1"/>
  <c r="Q169" i="2"/>
  <c r="I72" i="2" s="1"/>
  <c r="X93" i="2"/>
  <c r="T93" i="2"/>
  <c r="AW55" i="1"/>
  <c r="I58" i="2"/>
  <c r="I69" i="2"/>
  <c r="BK158" i="2"/>
  <c r="K158" i="2"/>
  <c r="K68" i="2" s="1"/>
  <c r="R158" i="2"/>
  <c r="J68" i="2" s="1"/>
  <c r="I73" i="2"/>
  <c r="J73" i="2"/>
  <c r="BK169" i="2"/>
  <c r="K169" i="2" s="1"/>
  <c r="K72" i="2" s="1"/>
  <c r="BK94" i="2"/>
  <c r="K94" i="2"/>
  <c r="K58" i="2" s="1"/>
  <c r="BK131" i="2"/>
  <c r="K131" i="2" s="1"/>
  <c r="K67" i="2" s="1"/>
  <c r="BK116" i="2"/>
  <c r="K116" i="2"/>
  <c r="K64" i="2" s="1"/>
  <c r="AW54" i="1"/>
  <c r="AZ54" i="1"/>
  <c r="W30" i="1"/>
  <c r="F33" i="2"/>
  <c r="BB55" i="1"/>
  <c r="BB54" i="1" s="1"/>
  <c r="W29" i="1" s="1"/>
  <c r="W32" i="1"/>
  <c r="K33" i="2"/>
  <c r="AX55" i="1" s="1"/>
  <c r="AV55" i="1" s="1"/>
  <c r="R93" i="2" l="1"/>
  <c r="J57" i="2"/>
  <c r="K29" i="2"/>
  <c r="AT55" i="1" s="1"/>
  <c r="AT54" i="1" s="1"/>
  <c r="Q93" i="2"/>
  <c r="I57" i="2"/>
  <c r="K28" i="2"/>
  <c r="AS55" i="1" s="1"/>
  <c r="AS54" i="1" s="1"/>
  <c r="BK93" i="2"/>
  <c r="K93" i="2"/>
  <c r="AX54" i="1"/>
  <c r="AK29" i="1"/>
  <c r="K30" i="2"/>
  <c r="AG55" i="1" s="1"/>
  <c r="AG54" i="1" s="1"/>
  <c r="AK26" i="1" s="1"/>
  <c r="K39" i="2" l="1"/>
  <c r="K57" i="2"/>
  <c r="AN55" i="1"/>
  <c r="AK35" i="1"/>
  <c r="AV54" i="1"/>
  <c r="AN54" i="1"/>
</calcChain>
</file>

<file path=xl/sharedStrings.xml><?xml version="1.0" encoding="utf-8"?>
<sst xmlns="http://schemas.openxmlformats.org/spreadsheetml/2006/main" count="1751" uniqueCount="611">
  <si>
    <t>Export Komplet</t>
  </si>
  <si>
    <t>VZ</t>
  </si>
  <si>
    <t>2.0</t>
  </si>
  <si>
    <t>ZAMOK</t>
  </si>
  <si>
    <t>False</t>
  </si>
  <si>
    <t>True</t>
  </si>
  <si>
    <t>{bdb5f582-81d9-4c19-9fc7-70c05718b812}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</si>
  <si>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</si>
  <si>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</si>
  <si>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</si>
  <si>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</si>
  <si>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</si>
  <si>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</si>
  <si>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</si>
  <si>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</si>
  <si>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VO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</si>
  <si>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</si>
  <si>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</si>
  <si>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Pelhřimov, ul. Družstevní - rekonstrukce VO</t>
  </si>
  <si>
    <t>KSO:</t>
  </si>
  <si>
    <t>828 75</t>
  </si>
  <si>
    <t>CC-CZ:</t>
  </si>
  <si>
    <t/>
  </si>
  <si>
    <t>Místo:</t>
  </si>
  <si>
    <t>Pelhřimov</t>
  </si>
  <si>
    <t>Datum:</t>
  </si>
  <si>
    <t>20. 3. 2023</t>
  </si>
  <si>
    <t>Zadavatel:</t>
  </si>
  <si>
    <t>IČ:</t>
  </si>
  <si>
    <t>Město Pelhřimov</t>
  </si>
  <si>
    <t>DIČ:</t>
  </si>
  <si>
    <t>Uchazeč:</t>
  </si>
  <si>
    <t>Vyplň údaj</t>
  </si>
  <si>
    <t>Projektant:</t>
  </si>
  <si>
    <t>Ing. Zdeněk Hanek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</si>
  <si>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</si>
  <si>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</si>
  <si>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</si>
  <si>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</si>
  <si>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</si>
  <si>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</si>
  <si>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</si>
  <si>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</si>
  <si>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</si>
  <si>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</si>
  <si>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</si>
  <si>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</si>
  <si>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</si>
  <si>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</si>
  <si>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</si>
  <si>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</si>
  <si>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</si>
  <si>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</si>
  <si>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</si>
  <si>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</si>
  <si>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</si>
  <si>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</si>
  <si>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</si>
  <si>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</si>
  <si>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</si>
  <si>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</si>
  <si>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</si>
  <si>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</si>
  <si>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</si>
  <si>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</si>
  <si>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</si>
  <si>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</si>
  <si>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</si>
  <si>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</si>
  <si>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</si>
  <si>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</si>
  <si>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</si>
  <si>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</si>
  <si>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</si>
  <si>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</si>
  <si>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</si>
  <si>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</si>
  <si>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</si>
  <si>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</si>
  <si>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</si>
  <si>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</si>
  <si>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</si>
  <si>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</si>
  <si>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</si>
  <si>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</si>
  <si>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</si>
  <si>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</si>
  <si>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</si>
  <si>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</si>
  <si>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</si>
  <si>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-1</t>
  </si>
  <si>
    <t>M-21 - Elektromontáže</t>
  </si>
  <si>
    <t>M-46 - Zemní práce při extr.mont.pracích</t>
  </si>
  <si>
    <t>743 - Elektromontáže - hrubá montáž</t>
  </si>
  <si>
    <t>744 - Elektromontáže - montáž vodičů měděných</t>
  </si>
  <si>
    <t>746 - Elektromontáže - soubory pro vodiče</t>
  </si>
  <si>
    <t>747 - Elektromontáže - kompletace rozvodů</t>
  </si>
  <si>
    <t>748 - Elektromontáže - osvětlovací zařízení a svítidla</t>
  </si>
  <si>
    <t>PSV - Práce a dodávky PSV</t>
  </si>
  <si>
    <t xml:space="preserve">    741 - Elektroinstalace - silnoproud</t>
  </si>
  <si>
    <t>46-M - Zemní práce při extr.mont.pracích</t>
  </si>
  <si>
    <t>M - Práce a dodávky M</t>
  </si>
  <si>
    <t xml:space="preserve">    21-M - Elektromontáže</t>
  </si>
  <si>
    <t>HZS - Hodinové zúčtovací sazby</t>
  </si>
  <si>
    <t>OST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</si>
  <si>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</si>
  <si>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</si>
  <si>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</si>
  <si>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</si>
  <si>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</si>
  <si>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</si>
  <si>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</si>
  <si>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</si>
  <si>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</si>
  <si>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</si>
  <si>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</si>
  <si>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</si>
  <si>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</si>
  <si>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</si>
  <si>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</si>
  <si>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</si>
  <si>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</si>
  <si>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</si>
  <si>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</si>
  <si>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</si>
  <si>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</si>
  <si>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M-21</t>
  </si>
  <si>
    <t>Elektromontáže</t>
  </si>
  <si>
    <t>ROZPOCET</t>
  </si>
  <si>
    <t>5</t>
  </si>
  <si>
    <t>K</t>
  </si>
  <si>
    <t>210100422</t>
  </si>
  <si>
    <t>Ukončení kabelů a vodičů kabelovou koncovkou do 4 žil do 1 kV včetně zapojení KSM 35 do 4x16 mm2</t>
  </si>
  <si>
    <t>kus</t>
  </si>
  <si>
    <t>4</t>
  </si>
  <si>
    <t>196578021</t>
  </si>
  <si>
    <t>6</t>
  </si>
  <si>
    <t>M</t>
  </si>
  <si>
    <t>35436</t>
  </si>
  <si>
    <t>Kabelová koncovka do 1 kV KSCZ4X 6-25 SKELDO</t>
  </si>
  <si>
    <t>8</t>
  </si>
  <si>
    <t>1041821231</t>
  </si>
  <si>
    <t>210290891</t>
  </si>
  <si>
    <t>Doplnění orientačních štítků na kabel (při revizi)</t>
  </si>
  <si>
    <t>-2039852195</t>
  </si>
  <si>
    <t>9</t>
  </si>
  <si>
    <t>735</t>
  </si>
  <si>
    <t>Štítek na kabel</t>
  </si>
  <si>
    <t>181396024</t>
  </si>
  <si>
    <t>M-46</t>
  </si>
  <si>
    <t>Zemní práce při extr.mont.pracích</t>
  </si>
  <si>
    <t>743</t>
  </si>
  <si>
    <t>Elektromontáže - hrubá montáž</t>
  </si>
  <si>
    <t>18</t>
  </si>
  <si>
    <t>743612121</t>
  </si>
  <si>
    <t>Montáž vodič uzemňovací drát nebo lano D do 10 mm v městské zástavbě</t>
  </si>
  <si>
    <t>m</t>
  </si>
  <si>
    <t>16</t>
  </si>
  <si>
    <t>1626951871</t>
  </si>
  <si>
    <t>19</t>
  </si>
  <si>
    <t>156152350</t>
  </si>
  <si>
    <t>drát kruhový pozinkovaný měkký 11343 D10,00 mm</t>
  </si>
  <si>
    <t>kg</t>
  </si>
  <si>
    <t>32</t>
  </si>
  <si>
    <t>1883963287</t>
  </si>
  <si>
    <t>20</t>
  </si>
  <si>
    <t>743622200</t>
  </si>
  <si>
    <t>Montáž svorka hromosvodná typ ST, SJ, SK, SZ, SR01, 02 se 3 šrouby</t>
  </si>
  <si>
    <t>-800216035</t>
  </si>
  <si>
    <t>23</t>
  </si>
  <si>
    <t>354418950</t>
  </si>
  <si>
    <t>svorka připojovací SP1 k připojení kovových částí</t>
  </si>
  <si>
    <t>-1127698025</t>
  </si>
  <si>
    <t>744</t>
  </si>
  <si>
    <t>Elektromontáže - montáž vodičů měděných</t>
  </si>
  <si>
    <t>24</t>
  </si>
  <si>
    <t>1257427009</t>
  </si>
  <si>
    <t>KABEL CYKY-J 5x2,5, M</t>
  </si>
  <si>
    <t>1722755295</t>
  </si>
  <si>
    <t>25</t>
  </si>
  <si>
    <t>744431100</t>
  </si>
  <si>
    <t>Montáž kabel Cu sk.1 do 1 kV do 0,40 kg uložený volně</t>
  </si>
  <si>
    <t>128616183</t>
  </si>
  <si>
    <t>26</t>
  </si>
  <si>
    <t>744431300</t>
  </si>
  <si>
    <t>Montáž kabel Cu sk.1 do 1 kV do 1,00 kg uložený volně</t>
  </si>
  <si>
    <t>-246870996</t>
  </si>
  <si>
    <t>27</t>
  </si>
  <si>
    <t>341110760</t>
  </si>
  <si>
    <t>kabel silový s Cu jádrem CYKY 4x10 mm2</t>
  </si>
  <si>
    <t>1470945369</t>
  </si>
  <si>
    <t>79</t>
  </si>
  <si>
    <t>34111080</t>
  </si>
  <si>
    <t>kabel instalační jádro Cu plné izolace PVC plášť PVC 450/750V (CYKY) 4x16mm2</t>
  </si>
  <si>
    <t>-624619779</t>
  </si>
  <si>
    <t>746</t>
  </si>
  <si>
    <t>Elektromontáže - soubory pro vodiče</t>
  </si>
  <si>
    <t>747</t>
  </si>
  <si>
    <t>Elektromontáže - kompletace rozvodů</t>
  </si>
  <si>
    <t>31</t>
  </si>
  <si>
    <t>747219510</t>
  </si>
  <si>
    <t>Montáž pojistka - patrona do 60 A se styčným kroužkem se zapojením vodičů</t>
  </si>
  <si>
    <t>-1323462508</t>
  </si>
  <si>
    <t>345234150</t>
  </si>
  <si>
    <t>vložka pojistková E27 normální 2410 6A</t>
  </si>
  <si>
    <t>-1791539925</t>
  </si>
  <si>
    <t>33</t>
  </si>
  <si>
    <t>345236010</t>
  </si>
  <si>
    <t>kroužek styčný porcelánový E27 2510 6A</t>
  </si>
  <si>
    <t>1468969011</t>
  </si>
  <si>
    <t>748</t>
  </si>
  <si>
    <t>Elektromontáže - osvětlovací zařízení a svítidla</t>
  </si>
  <si>
    <t>75</t>
  </si>
  <si>
    <t>23100</t>
  </si>
  <si>
    <t>výložník V 1/76-100</t>
  </si>
  <si>
    <t>94707438</t>
  </si>
  <si>
    <t>37</t>
  </si>
  <si>
    <t>11</t>
  </si>
  <si>
    <t>svítidlo Streetlight 11 mini LED ST 1,2a 59,8W</t>
  </si>
  <si>
    <t>550515168</t>
  </si>
  <si>
    <t>41</t>
  </si>
  <si>
    <t>748711200</t>
  </si>
  <si>
    <t>Montáž stožár osvětlení silniční ocelový</t>
  </si>
  <si>
    <t>1074547794</t>
  </si>
  <si>
    <t>42</t>
  </si>
  <si>
    <t>stožár kuželový JB8-133/102/76</t>
  </si>
  <si>
    <t>65262060</t>
  </si>
  <si>
    <t>43</t>
  </si>
  <si>
    <t xml:space="preserve">ochranná plastová manžeta </t>
  </si>
  <si>
    <t>1301544052</t>
  </si>
  <si>
    <t>44</t>
  </si>
  <si>
    <t>stožárové pouzdro SP250/1000</t>
  </si>
  <si>
    <t>1419967844</t>
  </si>
  <si>
    <t>97</t>
  </si>
  <si>
    <t>748711200r</t>
  </si>
  <si>
    <t>Montáž stožár osvětlení silniční ocelový-DEMONTÁŽ</t>
  </si>
  <si>
    <t>1322635671</t>
  </si>
  <si>
    <t>45</t>
  </si>
  <si>
    <t>748721210</t>
  </si>
  <si>
    <t>Montáž výložník osvětlení jednoramenný sloupový do 35 kg</t>
  </si>
  <si>
    <t>535868187</t>
  </si>
  <si>
    <t>96</t>
  </si>
  <si>
    <t>748721210R</t>
  </si>
  <si>
    <t>Montáž výložník osvětlení jednoramenný sloupový do 35 kg-DEMONTÁŽ</t>
  </si>
  <si>
    <t>-1229229837</t>
  </si>
  <si>
    <t>46</t>
  </si>
  <si>
    <t>748741000</t>
  </si>
  <si>
    <t>Montáž elektrovýzbroj stožáru 1 okruh</t>
  </si>
  <si>
    <t>-1586845866</t>
  </si>
  <si>
    <t>47</t>
  </si>
  <si>
    <t>345121000R1</t>
  </si>
  <si>
    <t>stožárová svorkovnice 16/1</t>
  </si>
  <si>
    <t>-718108060</t>
  </si>
  <si>
    <t>99</t>
  </si>
  <si>
    <t>3451210000R2</t>
  </si>
  <si>
    <t>stožárová svorkovnice 16/2</t>
  </si>
  <si>
    <t>-326933889</t>
  </si>
  <si>
    <t>PSV</t>
  </si>
  <si>
    <t>Práce a dodávky PSV</t>
  </si>
  <si>
    <t>741</t>
  </si>
  <si>
    <t>Elektroinstalace - silnoproud</t>
  </si>
  <si>
    <t>46-M</t>
  </si>
  <si>
    <t>3</t>
  </si>
  <si>
    <t>49</t>
  </si>
  <si>
    <t>10</t>
  </si>
  <si>
    <t>Skládkovné</t>
  </si>
  <si>
    <t>t</t>
  </si>
  <si>
    <t>64</t>
  </si>
  <si>
    <t>1287201892</t>
  </si>
  <si>
    <t>50</t>
  </si>
  <si>
    <t>460010022</t>
  </si>
  <si>
    <t>Vytyčení trasy vedení kabelového podzemního podél silnice</t>
  </si>
  <si>
    <t>km</t>
  </si>
  <si>
    <t>1758520969</t>
  </si>
  <si>
    <t>88</t>
  </si>
  <si>
    <t>460010025</t>
  </si>
  <si>
    <t>Vytyčení trasy inženýrských sítí v zastavěném prostoru</t>
  </si>
  <si>
    <t>kč</t>
  </si>
  <si>
    <t>1742119314</t>
  </si>
  <si>
    <t>89</t>
  </si>
  <si>
    <t>460010025.1</t>
  </si>
  <si>
    <t>-406994294</t>
  </si>
  <si>
    <t>51</t>
  </si>
  <si>
    <t>460050703</t>
  </si>
  <si>
    <t>Hloubení nezapažených jam pro stožáry veřejného osvětlení ručně v hornině tř 3</t>
  </si>
  <si>
    <t>-1341170447</t>
  </si>
  <si>
    <t>53</t>
  </si>
  <si>
    <t>460120013</t>
  </si>
  <si>
    <t>Zásyp jam ručně v hornině třídy 3</t>
  </si>
  <si>
    <t>m3</t>
  </si>
  <si>
    <t>455162940</t>
  </si>
  <si>
    <t>84</t>
  </si>
  <si>
    <t>460161142</t>
  </si>
  <si>
    <t>Hloubení zapažených i nezapažených kabelových rýh ručně včetně urovnání dna s přemístěním výkopku do vzdálenosti 3 m od okraje jámy nebo s naložením na dopravní prostředek šířky 35 cm hloubky 50 cm v hornině třídy těžitelnosti I skupiny 3</t>
  </si>
  <si>
    <t>131950760</t>
  </si>
  <si>
    <t>85</t>
  </si>
  <si>
    <t>460161172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</si>
  <si>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 skupiny 3</t>
  </si>
  <si>
    <t>803840505</t>
  </si>
  <si>
    <t>86</t>
  </si>
  <si>
    <t>460161173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</si>
  <si>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II skupiny 4</t>
  </si>
  <si>
    <t>1708944694</t>
  </si>
  <si>
    <t>82</t>
  </si>
  <si>
    <t>460171142</t>
  </si>
  <si>
    <t>Hloubení nezapažených kabelových rýh strojně včetně urovnání dna s přemístěním výkopku do vzdálenosti 3 m od okraje jámy nebo s naložením na dopravní prostředek šířky 35 cm hloubky 50 cm v hornině třídy těžitelnosti I skupiny 3</t>
  </si>
  <si>
    <t>-789279446</t>
  </si>
  <si>
    <t>83</t>
  </si>
  <si>
    <t>460171322</t>
  </si>
  <si>
    <t>Hloubení nezapažených kabelových rýh strojně včetně urovnání dna s přemístěním výkopku do vzdálenosti 3 m od okraje jámy nebo s naložením na dopravní prostředek šířky 50 cm hloubky 120 cm v hornině třídy těžitelnosti I skupiny 3</t>
  </si>
  <si>
    <t>1665638012</t>
  </si>
  <si>
    <t>54</t>
  </si>
  <si>
    <t>460202163</t>
  </si>
  <si>
    <t>Hloubení nezapažených kabelových rýh strojně zarovnání kabelových rýh po výkopu strojně, šířka rýhy bez zarovnání rýh šířky 35 cm, hloubky 80 cm, v hornině třídy 3</t>
  </si>
  <si>
    <t>1639907312</t>
  </si>
  <si>
    <t>55</t>
  </si>
  <si>
    <t>460300001</t>
  </si>
  <si>
    <t>Zásyp jam strojně s uložením výkopku ve vrstvách včetně zhutnění a urovnání povrchu v zástavbě</t>
  </si>
  <si>
    <t>-308466880</t>
  </si>
  <si>
    <t>59</t>
  </si>
  <si>
    <t>460600061</t>
  </si>
  <si>
    <t>Odvoz suti a vybouraných hmot do 1 km</t>
  </si>
  <si>
    <t>-1527764317</t>
  </si>
  <si>
    <t>60</t>
  </si>
  <si>
    <t>460600071</t>
  </si>
  <si>
    <t>Přemístění (odvoz) horniny, suti a vybouraných hmot odvoz suti a vybouraných hmot Příplatek k ceně za každý další i započatý 1 km</t>
  </si>
  <si>
    <t>-1178854122</t>
  </si>
  <si>
    <t>61</t>
  </si>
  <si>
    <t>460620013</t>
  </si>
  <si>
    <t>Provizorní úprava terénu se zhutněním, v hornině tř 3</t>
  </si>
  <si>
    <t>m2</t>
  </si>
  <si>
    <t>216680179</t>
  </si>
  <si>
    <t>80</t>
  </si>
  <si>
    <t>460641124</t>
  </si>
  <si>
    <t>Základové konstrukce základ bez bednění do rostlé zeminy z monolitického železobetonu bez výztuže bez zvláštních nároků na prostředí tř. C 20/25</t>
  </si>
  <si>
    <t>-2091180144</t>
  </si>
  <si>
    <t>81</t>
  </si>
  <si>
    <t>-302383548</t>
  </si>
  <si>
    <t>87</t>
  </si>
  <si>
    <t>460661512</t>
  </si>
  <si>
    <t>Kabelové lože z písku včetně podsypu, zhutnění a urovnání povrchu pro kabely nn zakryté plastovou fólií, šířky přes 25 do 50 cm</t>
  </si>
  <si>
    <t>489070165</t>
  </si>
  <si>
    <t>93</t>
  </si>
  <si>
    <t>460881612</t>
  </si>
  <si>
    <t>Kryt vozovek a chodníků kladení dlažby (materiál ve specifikaci) včetně spárování, do lože z kameniva těženého z dlaždic betonových tvarovaných nebo zámkových</t>
  </si>
  <si>
    <t>1354391639</t>
  </si>
  <si>
    <t>94</t>
  </si>
  <si>
    <t>460891221</t>
  </si>
  <si>
    <t>Osazení obrubníku se zřízením lože, s vyplněním a zatřením spár betonového silničního stojatého, do lože z betonu prostého</t>
  </si>
  <si>
    <t>-1065762087</t>
  </si>
  <si>
    <t>95</t>
  </si>
  <si>
    <t>59217026</t>
  </si>
  <si>
    <t>obrubník betonový silniční 500x150x250mm</t>
  </si>
  <si>
    <t>128</t>
  </si>
  <si>
    <t>2074043183</t>
  </si>
  <si>
    <t>VV</t>
  </si>
  <si>
    <t>4*1,02 "Přepočtené koeficientem množství</t>
  </si>
  <si>
    <t>92</t>
  </si>
  <si>
    <t>468011131</t>
  </si>
  <si>
    <t>Odstranění podkladů nebo krytů komunikací včetně rozpojení na kusy a zarovnání styčné spáry z betonu prostého, tloušťky do 15 cm</t>
  </si>
  <si>
    <t>2137110714</t>
  </si>
  <si>
    <t>90</t>
  </si>
  <si>
    <t>468021221</t>
  </si>
  <si>
    <t>Vytrhání dlažby včetně ručního rozebrání, vytřídění, odhozu na hromady nebo naložení na dopravní prostředek a očistění kostek nebo dlaždic z pískového podkladu z dlaždic zámkových, spáry nezalité</t>
  </si>
  <si>
    <t>-1962711479</t>
  </si>
  <si>
    <t>91</t>
  </si>
  <si>
    <t>468031221</t>
  </si>
  <si>
    <t>Vytrhání obrub s odkopáním horniny a lože, s odhozením nebo naložením na dopravní prostředek stojatých silničních</t>
  </si>
  <si>
    <t>-1496297830</t>
  </si>
  <si>
    <t>Práce a dodávky M</t>
  </si>
  <si>
    <t>21-M</t>
  </si>
  <si>
    <t>62</t>
  </si>
  <si>
    <t>210100258</t>
  </si>
  <si>
    <t>Ukončení kabelů smršťovací záklopkou nebo páskou se zapojením bez letování počtu a průřezu žil do 5 x 1,5 až 4 mm2</t>
  </si>
  <si>
    <t>1863769757</t>
  </si>
  <si>
    <t>63</t>
  </si>
  <si>
    <t>210202016R</t>
  </si>
  <si>
    <t>Montáž svítidel výbojkových se zapojením vodičů průmyslových nebo venkovních na sloupek parkových-DEMONTÁŽ</t>
  </si>
  <si>
    <t>442495993</t>
  </si>
  <si>
    <t>98</t>
  </si>
  <si>
    <t>210202016</t>
  </si>
  <si>
    <t>Montáž svítidel výbojkových se zapojením vodičů průmyslových nebo venkovních na sloupek parkových</t>
  </si>
  <si>
    <t>-1978994664</t>
  </si>
  <si>
    <t>HZS</t>
  </si>
  <si>
    <t>Hodinové zúčtovací sazby</t>
  </si>
  <si>
    <t>66</t>
  </si>
  <si>
    <t>HZS4211</t>
  </si>
  <si>
    <t>Hodinová zúčtovací sazba revizní technik</t>
  </si>
  <si>
    <t>hod</t>
  </si>
  <si>
    <t>262144</t>
  </si>
  <si>
    <t>1861547395</t>
  </si>
  <si>
    <t>67</t>
  </si>
  <si>
    <t>HZS4221</t>
  </si>
  <si>
    <t>Hodinová zúčtovací sazba geodet</t>
  </si>
  <si>
    <t>-1455942892</t>
  </si>
  <si>
    <t>OST</t>
  </si>
  <si>
    <t>Ostatní</t>
  </si>
  <si>
    <t>68</t>
  </si>
  <si>
    <t>06</t>
  </si>
  <si>
    <t>Montážní plošina NP 13</t>
  </si>
  <si>
    <t>h</t>
  </si>
  <si>
    <t>-1152324063</t>
  </si>
  <si>
    <t>69</t>
  </si>
  <si>
    <t>09</t>
  </si>
  <si>
    <t>Auto nákladní do 3,5t</t>
  </si>
  <si>
    <t>1346574606</t>
  </si>
  <si>
    <t>VRN</t>
  </si>
  <si>
    <t>Vedlejší rozpočtové náklady</t>
  </si>
  <si>
    <t>VRN1</t>
  </si>
  <si>
    <t>Průzkumné, geodetické a projektové práce</t>
  </si>
  <si>
    <t>70</t>
  </si>
  <si>
    <t>013254000</t>
  </si>
  <si>
    <t>Dokumentace skutečného provedení stavby</t>
  </si>
  <si>
    <t>…</t>
  </si>
  <si>
    <t>1024</t>
  </si>
  <si>
    <t>-1222947200</t>
  </si>
  <si>
    <t>VRN3</t>
  </si>
  <si>
    <t>Zařízení staveniště</t>
  </si>
  <si>
    <t>71</t>
  </si>
  <si>
    <t>030001000</t>
  </si>
  <si>
    <t>175057810</t>
  </si>
  <si>
    <t>VRN4</t>
  </si>
  <si>
    <t>Inženýrská činnost</t>
  </si>
  <si>
    <t>73</t>
  </si>
  <si>
    <t>043002000</t>
  </si>
  <si>
    <t>Zkoušky a ostatní měření</t>
  </si>
  <si>
    <t>-1895313163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</si>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</sst>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3" fillId="0" borderId="15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4" fontId="25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4" fontId="28" fillId="0" borderId="13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166" fontId="28" fillId="0" borderId="14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3" xfId="0" applyFont="1" applyBorder="1" applyAlignment="1" applyProtection="1">
      <alignment horizontal="center" vertical="center"/>
    </xf>
    <xf numFmtId="49" fontId="30" fillId="0" borderId="23" xfId="0" applyNumberFormat="1" applyFont="1" applyBorder="1" applyAlignment="1" applyProtection="1">
      <alignment horizontal="left" vertical="center" wrapText="1"/>
    </xf>
    <xf numFmtId="0" fontId="30" fillId="0" borderId="23" xfId="0" applyFont="1" applyBorder="1" applyAlignment="1" applyProtection="1">
      <alignment horizontal="left" vertical="center" wrapText="1"/>
    </xf>
    <xf numFmtId="0" fontId="30" fillId="0" borderId="23" xfId="0" applyFont="1" applyBorder="1" applyAlignment="1" applyProtection="1">
      <alignment horizontal="center" vertical="center" wrapText="1"/>
    </xf>
    <xf numFmtId="167" fontId="30" fillId="0" borderId="23" xfId="0" applyNumberFormat="1" applyFont="1" applyBorder="1" applyAlignment="1" applyProtection="1">
      <alignment vertical="center"/>
    </xf>
    <xf numFmtId="4" fontId="30" fillId="2" borderId="23" xfId="0" applyNumberFormat="1" applyFont="1" applyFill="1" applyBorder="1" applyAlignment="1" applyProtection="1">
      <alignment vertical="center"/>
      <protection locked="0"/>
    </xf>
    <xf numFmtId="0" fontId="31" fillId="0" borderId="23" xfId="0" applyFont="1" applyBorder="1" applyAlignment="1" applyProtection="1">
      <alignment vertical="center"/>
    </xf>
    <xf numFmtId="4" fontId="30" fillId="0" borderId="23" xfId="0" applyNumberFormat="1" applyFont="1" applyBorder="1" applyAlignment="1" applyProtection="1">
      <alignment vertical="center"/>
    </xf>
    <xf numFmtId="0" fontId="31" fillId="0" borderId="4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4" fontId="20" fillId="0" borderId="21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7" fillId="0" borderId="30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6" fillId="0" borderId="1" xfId="0" applyFont="1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9" fillId="0" borderId="29" xfId="0" applyFont="1" applyBorder="1" applyAlignment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wrapText="1"/>
    </xf>
    <xf numFmtId="49" fontId="36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opLeftCell="A27" workbookViewId="0">
      <selection activeCell="A5" sqref="A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5</v>
      </c>
      <c r="BV1" s="15" t="s">
        <v>6</v>
      </c>
    </row>
    <row r="2" spans="1:74" s="1" customFormat="1" ht="36.950000000000003" customHeight="1"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S2" s="16" t="s">
        <v>7</v>
      </c>
      <c r="BT2" s="16" t="s">
        <v>8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pans="1:74" s="1" customFormat="1" ht="24.95" customHeight="1">
      <c r="B4" s="20"/>
      <c r="C4" s="21"/>
      <c r="D4" s="22" t="s">
        <v>10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11</v>
      </c>
      <c r="BG4" s="24" t="s">
        <v>12</v>
      </c>
      <c r="BS4" s="16" t="s">
        <v>13</v>
      </c>
    </row>
    <row r="5" spans="1:74" s="1" customFormat="1" ht="12" customHeight="1">
      <c r="B5" s="20"/>
      <c r="C5" s="21"/>
      <c r="D5" s="25" t="s">
        <v>14</v>
      </c>
      <c r="E5" s="21"/>
      <c r="F5" s="21"/>
      <c r="G5" s="21"/>
      <c r="H5" s="21"/>
      <c r="I5" s="21"/>
      <c r="J5" s="21"/>
      <c r="K5" s="298" t="s">
        <v>15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1"/>
      <c r="AQ5" s="21"/>
      <c r="AR5" s="19"/>
      <c r="BG5" s="295" t="s">
        <v>16</v>
      </c>
      <c r="BS5" s="16" t="s">
        <v>7</v>
      </c>
    </row>
    <row r="6" spans="1:74" s="1" customFormat="1" ht="36.950000000000003" customHeight="1">
      <c r="B6" s="20"/>
      <c r="C6" s="21"/>
      <c r="D6" s="27" t="s">
        <v>17</v>
      </c>
      <c r="E6" s="21"/>
      <c r="F6" s="21"/>
      <c r="G6" s="21"/>
      <c r="H6" s="21"/>
      <c r="I6" s="21"/>
      <c r="J6" s="21"/>
      <c r="K6" s="300" t="s">
        <v>18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1"/>
      <c r="AQ6" s="21"/>
      <c r="AR6" s="19"/>
      <c r="BG6" s="296"/>
      <c r="BS6" s="16" t="s">
        <v>7</v>
      </c>
    </row>
    <row r="7" spans="1:74" s="1" customFormat="1" ht="12" customHeight="1">
      <c r="B7" s="20"/>
      <c r="C7" s="21"/>
      <c r="D7" s="28" t="s">
        <v>19</v>
      </c>
      <c r="E7" s="21"/>
      <c r="F7" s="21"/>
      <c r="G7" s="21"/>
      <c r="H7" s="21"/>
      <c r="I7" s="21"/>
      <c r="J7" s="21"/>
      <c r="K7" s="26" t="s">
        <v>20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21</v>
      </c>
      <c r="AL7" s="21"/>
      <c r="AM7" s="21"/>
      <c r="AN7" s="26" t="s">
        <v>22</v>
      </c>
      <c r="AO7" s="21"/>
      <c r="AP7" s="21"/>
      <c r="AQ7" s="21"/>
      <c r="AR7" s="19"/>
      <c r="BG7" s="296"/>
      <c r="BS7" s="16" t="s">
        <v>7</v>
      </c>
    </row>
    <row r="8" spans="1:74" s="1" customFormat="1" ht="12" customHeight="1">
      <c r="B8" s="20"/>
      <c r="C8" s="21"/>
      <c r="D8" s="28" t="s">
        <v>23</v>
      </c>
      <c r="E8" s="21"/>
      <c r="F8" s="21"/>
      <c r="G8" s="21"/>
      <c r="H8" s="21"/>
      <c r="I8" s="21"/>
      <c r="J8" s="21"/>
      <c r="K8" s="26" t="s">
        <v>24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25</v>
      </c>
      <c r="AL8" s="21"/>
      <c r="AM8" s="21"/>
      <c r="AN8" s="29" t="s">
        <v>26</v>
      </c>
      <c r="AO8" s="21"/>
      <c r="AP8" s="21"/>
      <c r="AQ8" s="21"/>
      <c r="AR8" s="19"/>
      <c r="BG8" s="296"/>
      <c r="BS8" s="16" t="s">
        <v>7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G9" s="296"/>
      <c r="BS9" s="16" t="s">
        <v>7</v>
      </c>
    </row>
    <row r="10" spans="1:74" s="1" customFormat="1" ht="12" customHeight="1">
      <c r="B10" s="20"/>
      <c r="C10" s="21"/>
      <c r="D10" s="28" t="s">
        <v>27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28</v>
      </c>
      <c r="AL10" s="21"/>
      <c r="AM10" s="21"/>
      <c r="AN10" s="26" t="s">
        <v>22</v>
      </c>
      <c r="AO10" s="21"/>
      <c r="AP10" s="21"/>
      <c r="AQ10" s="21"/>
      <c r="AR10" s="19"/>
      <c r="BG10" s="296"/>
      <c r="BS10" s="16" t="s">
        <v>7</v>
      </c>
    </row>
    <row r="11" spans="1:74" s="1" customFormat="1" ht="18.399999999999999" customHeight="1">
      <c r="B11" s="20"/>
      <c r="C11" s="21"/>
      <c r="D11" s="21"/>
      <c r="E11" s="26" t="s">
        <v>29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30</v>
      </c>
      <c r="AL11" s="21"/>
      <c r="AM11" s="21"/>
      <c r="AN11" s="26" t="s">
        <v>22</v>
      </c>
      <c r="AO11" s="21"/>
      <c r="AP11" s="21"/>
      <c r="AQ11" s="21"/>
      <c r="AR11" s="19"/>
      <c r="BG11" s="296"/>
      <c r="BS11" s="16" t="s">
        <v>7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G12" s="296"/>
      <c r="BS12" s="16" t="s">
        <v>7</v>
      </c>
    </row>
    <row r="13" spans="1:74" s="1" customFormat="1" ht="12" customHeight="1">
      <c r="B13" s="20"/>
      <c r="C13" s="21"/>
      <c r="D13" s="28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28</v>
      </c>
      <c r="AL13" s="21"/>
      <c r="AM13" s="21"/>
      <c r="AN13" s="30" t="s">
        <v>32</v>
      </c>
      <c r="AO13" s="21"/>
      <c r="AP13" s="21"/>
      <c r="AQ13" s="21"/>
      <c r="AR13" s="19"/>
      <c r="BG13" s="296"/>
      <c r="BS13" s="16" t="s">
        <v>7</v>
      </c>
    </row>
    <row r="14" spans="1:74" ht="12.75">
      <c r="B14" s="20"/>
      <c r="C14" s="21"/>
      <c r="D14" s="21"/>
      <c r="E14" s="301" t="s">
        <v>32</v>
      </c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28" t="s">
        <v>30</v>
      </c>
      <c r="AL14" s="21"/>
      <c r="AM14" s="21"/>
      <c r="AN14" s="30" t="s">
        <v>32</v>
      </c>
      <c r="AO14" s="21"/>
      <c r="AP14" s="21"/>
      <c r="AQ14" s="21"/>
      <c r="AR14" s="19"/>
      <c r="BG14" s="296"/>
      <c r="BS14" s="16" t="s">
        <v>7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G15" s="296"/>
      <c r="BS15" s="16" t="s">
        <v>4</v>
      </c>
    </row>
    <row r="16" spans="1:74" s="1" customFormat="1" ht="12" customHeight="1">
      <c r="B16" s="20"/>
      <c r="C16" s="21"/>
      <c r="D16" s="28" t="s">
        <v>33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28</v>
      </c>
      <c r="AL16" s="21"/>
      <c r="AM16" s="21"/>
      <c r="AN16" s="26" t="s">
        <v>22</v>
      </c>
      <c r="AO16" s="21"/>
      <c r="AP16" s="21"/>
      <c r="AQ16" s="21"/>
      <c r="AR16" s="19"/>
      <c r="BG16" s="296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30</v>
      </c>
      <c r="AL17" s="21"/>
      <c r="AM17" s="21"/>
      <c r="AN17" s="26" t="s">
        <v>22</v>
      </c>
      <c r="AO17" s="21"/>
      <c r="AP17" s="21"/>
      <c r="AQ17" s="21"/>
      <c r="AR17" s="19"/>
      <c r="BG17" s="296"/>
      <c r="BS17" s="16" t="s">
        <v>5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G18" s="296"/>
      <c r="BS18" s="16" t="s">
        <v>7</v>
      </c>
    </row>
    <row r="19" spans="1:71" s="1" customFormat="1" ht="12" customHeight="1">
      <c r="B19" s="20"/>
      <c r="C19" s="21"/>
      <c r="D19" s="28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28</v>
      </c>
      <c r="AL19" s="21"/>
      <c r="AM19" s="21"/>
      <c r="AN19" s="26" t="s">
        <v>22</v>
      </c>
      <c r="AO19" s="21"/>
      <c r="AP19" s="21"/>
      <c r="AQ19" s="21"/>
      <c r="AR19" s="19"/>
      <c r="BG19" s="296"/>
      <c r="BS19" s="16" t="s">
        <v>7</v>
      </c>
    </row>
    <row r="20" spans="1:71" s="1" customFormat="1" ht="18.399999999999999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30</v>
      </c>
      <c r="AL20" s="21"/>
      <c r="AM20" s="21"/>
      <c r="AN20" s="26" t="s">
        <v>22</v>
      </c>
      <c r="AO20" s="21"/>
      <c r="AP20" s="21"/>
      <c r="AQ20" s="21"/>
      <c r="AR20" s="19"/>
      <c r="BG20" s="296"/>
      <c r="BS20" s="16" t="s">
        <v>4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G21" s="296"/>
    </row>
    <row r="22" spans="1:71" s="1" customFormat="1" ht="12" customHeight="1">
      <c r="B22" s="20"/>
      <c r="C22" s="21"/>
      <c r="D22" s="28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G22" s="296"/>
    </row>
    <row r="23" spans="1:71" s="1" customFormat="1" ht="47.25" customHeight="1">
      <c r="B23" s="20"/>
      <c r="C23" s="21"/>
      <c r="D23" s="21"/>
      <c r="E23" s="303" t="s">
        <v>37</v>
      </c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21"/>
      <c r="AP23" s="21"/>
      <c r="AQ23" s="21"/>
      <c r="AR23" s="19"/>
      <c r="BG23" s="296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G24" s="296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G25" s="296"/>
    </row>
    <row r="26" spans="1:71" s="2" customFormat="1" ht="25.9" customHeight="1">
      <c r="A26" s="33"/>
      <c r="B26" s="34"/>
      <c r="C26" s="35"/>
      <c r="D26" s="36" t="s">
        <v>38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04">
        <f>ROUND(AG54,2)</f>
        <v>0</v>
      </c>
      <c r="AL26" s="305"/>
      <c r="AM26" s="305"/>
      <c r="AN26" s="305"/>
      <c r="AO26" s="305"/>
      <c r="AP26" s="35"/>
      <c r="AQ26" s="35"/>
      <c r="AR26" s="38"/>
      <c r="BG26" s="296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G27" s="296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06" t="s">
        <v>39</v>
      </c>
      <c r="M28" s="306"/>
      <c r="N28" s="306"/>
      <c r="O28" s="306"/>
      <c r="P28" s="306"/>
      <c r="Q28" s="35"/>
      <c r="R28" s="35"/>
      <c r="S28" s="35"/>
      <c r="T28" s="35"/>
      <c r="U28" s="35"/>
      <c r="V28" s="35"/>
      <c r="W28" s="306" t="s">
        <v>40</v>
      </c>
      <c r="X28" s="306"/>
      <c r="Y28" s="306"/>
      <c r="Z28" s="306"/>
      <c r="AA28" s="306"/>
      <c r="AB28" s="306"/>
      <c r="AC28" s="306"/>
      <c r="AD28" s="306"/>
      <c r="AE28" s="306"/>
      <c r="AF28" s="35"/>
      <c r="AG28" s="35"/>
      <c r="AH28" s="35"/>
      <c r="AI28" s="35"/>
      <c r="AJ28" s="35"/>
      <c r="AK28" s="306" t="s">
        <v>41</v>
      </c>
      <c r="AL28" s="306"/>
      <c r="AM28" s="306"/>
      <c r="AN28" s="306"/>
      <c r="AO28" s="306"/>
      <c r="AP28" s="35"/>
      <c r="AQ28" s="35"/>
      <c r="AR28" s="38"/>
      <c r="BG28" s="296"/>
    </row>
    <row r="29" spans="1:71" s="3" customFormat="1" ht="14.45" customHeight="1">
      <c r="B29" s="39"/>
      <c r="C29" s="40"/>
      <c r="D29" s="28" t="s">
        <v>42</v>
      </c>
      <c r="E29" s="40"/>
      <c r="F29" s="28" t="s">
        <v>43</v>
      </c>
      <c r="G29" s="40"/>
      <c r="H29" s="40"/>
      <c r="I29" s="40"/>
      <c r="J29" s="40"/>
      <c r="K29" s="40"/>
      <c r="L29" s="309">
        <v>0.21</v>
      </c>
      <c r="M29" s="308"/>
      <c r="N29" s="308"/>
      <c r="O29" s="308"/>
      <c r="P29" s="308"/>
      <c r="Q29" s="40"/>
      <c r="R29" s="40"/>
      <c r="S29" s="40"/>
      <c r="T29" s="40"/>
      <c r="U29" s="40"/>
      <c r="V29" s="40"/>
      <c r="W29" s="307">
        <f>ROUND(BB54, 2)</f>
        <v>0</v>
      </c>
      <c r="X29" s="308"/>
      <c r="Y29" s="308"/>
      <c r="Z29" s="308"/>
      <c r="AA29" s="308"/>
      <c r="AB29" s="308"/>
      <c r="AC29" s="308"/>
      <c r="AD29" s="308"/>
      <c r="AE29" s="308"/>
      <c r="AF29" s="40"/>
      <c r="AG29" s="40"/>
      <c r="AH29" s="40"/>
      <c r="AI29" s="40"/>
      <c r="AJ29" s="40"/>
      <c r="AK29" s="307">
        <f>ROUND(AX54, 2)</f>
        <v>0</v>
      </c>
      <c r="AL29" s="308"/>
      <c r="AM29" s="308"/>
      <c r="AN29" s="308"/>
      <c r="AO29" s="308"/>
      <c r="AP29" s="40"/>
      <c r="AQ29" s="40"/>
      <c r="AR29" s="41"/>
      <c r="BG29" s="297"/>
    </row>
    <row r="30" spans="1:71" s="3" customFormat="1" ht="14.45" customHeight="1">
      <c r="B30" s="39"/>
      <c r="C30" s="40"/>
      <c r="D30" s="40"/>
      <c r="E30" s="40"/>
      <c r="F30" s="28" t="s">
        <v>44</v>
      </c>
      <c r="G30" s="40"/>
      <c r="H30" s="40"/>
      <c r="I30" s="40"/>
      <c r="J30" s="40"/>
      <c r="K30" s="40"/>
      <c r="L30" s="309">
        <v>0.15</v>
      </c>
      <c r="M30" s="308"/>
      <c r="N30" s="308"/>
      <c r="O30" s="308"/>
      <c r="P30" s="308"/>
      <c r="Q30" s="40"/>
      <c r="R30" s="40"/>
      <c r="S30" s="40"/>
      <c r="T30" s="40"/>
      <c r="U30" s="40"/>
      <c r="V30" s="40"/>
      <c r="W30" s="307">
        <f>ROUND(BC54, 2)</f>
        <v>0</v>
      </c>
      <c r="X30" s="308"/>
      <c r="Y30" s="308"/>
      <c r="Z30" s="308"/>
      <c r="AA30" s="308"/>
      <c r="AB30" s="308"/>
      <c r="AC30" s="308"/>
      <c r="AD30" s="308"/>
      <c r="AE30" s="308"/>
      <c r="AF30" s="40"/>
      <c r="AG30" s="40"/>
      <c r="AH30" s="40"/>
      <c r="AI30" s="40"/>
      <c r="AJ30" s="40"/>
      <c r="AK30" s="307">
        <f>ROUND(AY54, 2)</f>
        <v>0</v>
      </c>
      <c r="AL30" s="308"/>
      <c r="AM30" s="308"/>
      <c r="AN30" s="308"/>
      <c r="AO30" s="308"/>
      <c r="AP30" s="40"/>
      <c r="AQ30" s="40"/>
      <c r="AR30" s="41"/>
      <c r="BG30" s="297"/>
    </row>
    <row r="31" spans="1:71" s="3" customFormat="1" ht="14.45" hidden="1" customHeight="1">
      <c r="B31" s="39"/>
      <c r="C31" s="40"/>
      <c r="D31" s="40"/>
      <c r="E31" s="40"/>
      <c r="F31" s="28" t="s">
        <v>45</v>
      </c>
      <c r="G31" s="40"/>
      <c r="H31" s="40"/>
      <c r="I31" s="40"/>
      <c r="J31" s="40"/>
      <c r="K31" s="40"/>
      <c r="L31" s="309">
        <v>0.21</v>
      </c>
      <c r="M31" s="308"/>
      <c r="N31" s="308"/>
      <c r="O31" s="308"/>
      <c r="P31" s="308"/>
      <c r="Q31" s="40"/>
      <c r="R31" s="40"/>
      <c r="S31" s="40"/>
      <c r="T31" s="40"/>
      <c r="U31" s="40"/>
      <c r="V31" s="40"/>
      <c r="W31" s="307">
        <f>ROUND(BD54, 2)</f>
        <v>0</v>
      </c>
      <c r="X31" s="308"/>
      <c r="Y31" s="308"/>
      <c r="Z31" s="308"/>
      <c r="AA31" s="308"/>
      <c r="AB31" s="308"/>
      <c r="AC31" s="308"/>
      <c r="AD31" s="308"/>
      <c r="AE31" s="308"/>
      <c r="AF31" s="40"/>
      <c r="AG31" s="40"/>
      <c r="AH31" s="40"/>
      <c r="AI31" s="40"/>
      <c r="AJ31" s="40"/>
      <c r="AK31" s="307">
        <v>0</v>
      </c>
      <c r="AL31" s="308"/>
      <c r="AM31" s="308"/>
      <c r="AN31" s="308"/>
      <c r="AO31" s="308"/>
      <c r="AP31" s="40"/>
      <c r="AQ31" s="40"/>
      <c r="AR31" s="41"/>
      <c r="BG31" s="297"/>
    </row>
    <row r="32" spans="1:71" s="3" customFormat="1" ht="14.45" hidden="1" customHeight="1">
      <c r="B32" s="39"/>
      <c r="C32" s="40"/>
      <c r="D32" s="40"/>
      <c r="E32" s="40"/>
      <c r="F32" s="28" t="s">
        <v>46</v>
      </c>
      <c r="G32" s="40"/>
      <c r="H32" s="40"/>
      <c r="I32" s="40"/>
      <c r="J32" s="40"/>
      <c r="K32" s="40"/>
      <c r="L32" s="309">
        <v>0.15</v>
      </c>
      <c r="M32" s="308"/>
      <c r="N32" s="308"/>
      <c r="O32" s="308"/>
      <c r="P32" s="308"/>
      <c r="Q32" s="40"/>
      <c r="R32" s="40"/>
      <c r="S32" s="40"/>
      <c r="T32" s="40"/>
      <c r="U32" s="40"/>
      <c r="V32" s="40"/>
      <c r="W32" s="307">
        <f>ROUND(BE54, 2)</f>
        <v>0</v>
      </c>
      <c r="X32" s="308"/>
      <c r="Y32" s="308"/>
      <c r="Z32" s="308"/>
      <c r="AA32" s="308"/>
      <c r="AB32" s="308"/>
      <c r="AC32" s="308"/>
      <c r="AD32" s="308"/>
      <c r="AE32" s="308"/>
      <c r="AF32" s="40"/>
      <c r="AG32" s="40"/>
      <c r="AH32" s="40"/>
      <c r="AI32" s="40"/>
      <c r="AJ32" s="40"/>
      <c r="AK32" s="307">
        <v>0</v>
      </c>
      <c r="AL32" s="308"/>
      <c r="AM32" s="308"/>
      <c r="AN32" s="308"/>
      <c r="AO32" s="308"/>
      <c r="AP32" s="40"/>
      <c r="AQ32" s="40"/>
      <c r="AR32" s="41"/>
      <c r="BG32" s="297"/>
    </row>
    <row r="33" spans="1:59" s="3" customFormat="1" ht="14.45" hidden="1" customHeight="1">
      <c r="B33" s="39"/>
      <c r="C33" s="40"/>
      <c r="D33" s="40"/>
      <c r="E33" s="40"/>
      <c r="F33" s="28" t="s">
        <v>47</v>
      </c>
      <c r="G33" s="40"/>
      <c r="H33" s="40"/>
      <c r="I33" s="40"/>
      <c r="J33" s="40"/>
      <c r="K33" s="40"/>
      <c r="L33" s="309">
        <v>0</v>
      </c>
      <c r="M33" s="308"/>
      <c r="N33" s="308"/>
      <c r="O33" s="308"/>
      <c r="P33" s="308"/>
      <c r="Q33" s="40"/>
      <c r="R33" s="40"/>
      <c r="S33" s="40"/>
      <c r="T33" s="40"/>
      <c r="U33" s="40"/>
      <c r="V33" s="40"/>
      <c r="W33" s="307">
        <f>ROUND(BF54, 2)</f>
        <v>0</v>
      </c>
      <c r="X33" s="308"/>
      <c r="Y33" s="308"/>
      <c r="Z33" s="308"/>
      <c r="AA33" s="308"/>
      <c r="AB33" s="308"/>
      <c r="AC33" s="308"/>
      <c r="AD33" s="308"/>
      <c r="AE33" s="308"/>
      <c r="AF33" s="40"/>
      <c r="AG33" s="40"/>
      <c r="AH33" s="40"/>
      <c r="AI33" s="40"/>
      <c r="AJ33" s="40"/>
      <c r="AK33" s="307">
        <v>0</v>
      </c>
      <c r="AL33" s="308"/>
      <c r="AM33" s="308"/>
      <c r="AN33" s="308"/>
      <c r="AO33" s="308"/>
      <c r="AP33" s="40"/>
      <c r="AQ33" s="40"/>
      <c r="AR33" s="41"/>
    </row>
    <row r="34" spans="1:59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G34" s="33"/>
    </row>
    <row r="35" spans="1:59" s="2" customFormat="1" ht="25.9" customHeight="1">
      <c r="A35" s="33"/>
      <c r="B35" s="34"/>
      <c r="C35" s="42"/>
      <c r="D35" s="43" t="s">
        <v>48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49</v>
      </c>
      <c r="U35" s="44"/>
      <c r="V35" s="44"/>
      <c r="W35" s="44"/>
      <c r="X35" s="310" t="s">
        <v>50</v>
      </c>
      <c r="Y35" s="311"/>
      <c r="Z35" s="311"/>
      <c r="AA35" s="311"/>
      <c r="AB35" s="311"/>
      <c r="AC35" s="44"/>
      <c r="AD35" s="44"/>
      <c r="AE35" s="44"/>
      <c r="AF35" s="44"/>
      <c r="AG35" s="44"/>
      <c r="AH35" s="44"/>
      <c r="AI35" s="44"/>
      <c r="AJ35" s="44"/>
      <c r="AK35" s="312">
        <f>SUM(AK26:AK33)</f>
        <v>0</v>
      </c>
      <c r="AL35" s="311"/>
      <c r="AM35" s="311"/>
      <c r="AN35" s="311"/>
      <c r="AO35" s="313"/>
      <c r="AP35" s="42"/>
      <c r="AQ35" s="42"/>
      <c r="AR35" s="38"/>
      <c r="BG35" s="33"/>
    </row>
    <row r="36" spans="1:59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G36" s="33"/>
    </row>
    <row r="37" spans="1:59" s="2" customFormat="1" ht="6.95" customHeight="1">
      <c r="A37" s="3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8"/>
      <c r="BG37" s="33"/>
    </row>
    <row r="41" spans="1:59" s="2" customFormat="1" ht="6.95" customHeight="1">
      <c r="A41" s="33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8"/>
      <c r="BG41" s="33"/>
    </row>
    <row r="42" spans="1:59" s="2" customFormat="1" ht="24.95" customHeight="1">
      <c r="A42" s="33"/>
      <c r="B42" s="34"/>
      <c r="C42" s="22" t="s">
        <v>51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8"/>
      <c r="BG42" s="33"/>
    </row>
    <row r="43" spans="1:59" s="2" customFormat="1" ht="6.95" customHeight="1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8"/>
      <c r="BG43" s="33"/>
    </row>
    <row r="44" spans="1:59" s="4" customFormat="1" ht="12" customHeight="1">
      <c r="B44" s="50"/>
      <c r="C44" s="28" t="s">
        <v>14</v>
      </c>
      <c r="D44" s="51"/>
      <c r="E44" s="51"/>
      <c r="F44" s="51"/>
      <c r="G44" s="51"/>
      <c r="H44" s="51"/>
      <c r="I44" s="51"/>
      <c r="J44" s="51"/>
      <c r="K44" s="51"/>
      <c r="L44" s="51" t="str">
        <f>K5</f>
        <v>VO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2"/>
    </row>
    <row r="45" spans="1:59" s="5" customFormat="1" ht="36.950000000000003" customHeight="1">
      <c r="B45" s="53"/>
      <c r="C45" s="54" t="s">
        <v>17</v>
      </c>
      <c r="D45" s="55"/>
      <c r="E45" s="55"/>
      <c r="F45" s="55"/>
      <c r="G45" s="55"/>
      <c r="H45" s="55"/>
      <c r="I45" s="55"/>
      <c r="J45" s="55"/>
      <c r="K45" s="55"/>
      <c r="L45" s="314" t="str">
        <f>K6</f>
        <v>Pelhřimov, ul. Družstevní - rekonstrukce VO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55"/>
      <c r="AQ45" s="55"/>
      <c r="AR45" s="56"/>
    </row>
    <row r="46" spans="1:59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8"/>
      <c r="BG46" s="33"/>
    </row>
    <row r="47" spans="1:59" s="2" customFormat="1" ht="12" customHeight="1">
      <c r="A47" s="33"/>
      <c r="B47" s="34"/>
      <c r="C47" s="28" t="s">
        <v>23</v>
      </c>
      <c r="D47" s="35"/>
      <c r="E47" s="35"/>
      <c r="F47" s="35"/>
      <c r="G47" s="35"/>
      <c r="H47" s="35"/>
      <c r="I47" s="35"/>
      <c r="J47" s="35"/>
      <c r="K47" s="35"/>
      <c r="L47" s="57" t="str">
        <f>IF(K8="","",K8)</f>
        <v>Pelhřimov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28" t="s">
        <v>25</v>
      </c>
      <c r="AJ47" s="35"/>
      <c r="AK47" s="35"/>
      <c r="AL47" s="35"/>
      <c r="AM47" s="316" t="str">
        <f>IF(AN8= "","",AN8)</f>
        <v>20. 3. 2023</v>
      </c>
      <c r="AN47" s="316"/>
      <c r="AO47" s="35"/>
      <c r="AP47" s="35"/>
      <c r="AQ47" s="35"/>
      <c r="AR47" s="38"/>
      <c r="BG47" s="33"/>
    </row>
    <row r="48" spans="1:59" s="2" customFormat="1" ht="6.95" customHeight="1">
      <c r="A48" s="33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8"/>
      <c r="BG48" s="33"/>
    </row>
    <row r="49" spans="1:90" s="2" customFormat="1" ht="15.2" customHeight="1">
      <c r="A49" s="33"/>
      <c r="B49" s="34"/>
      <c r="C49" s="28" t="s">
        <v>27</v>
      </c>
      <c r="D49" s="35"/>
      <c r="E49" s="35"/>
      <c r="F49" s="35"/>
      <c r="G49" s="35"/>
      <c r="H49" s="35"/>
      <c r="I49" s="35"/>
      <c r="J49" s="35"/>
      <c r="K49" s="35"/>
      <c r="L49" s="51" t="str">
        <f>IF(E11= "","",E11)</f>
        <v>Město Pelhřimov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8" t="s">
        <v>33</v>
      </c>
      <c r="AJ49" s="35"/>
      <c r="AK49" s="35"/>
      <c r="AL49" s="35"/>
      <c r="AM49" s="317" t="str">
        <f>IF(E17="","",E17)</f>
        <v>Ing. Zdeněk Hanek</v>
      </c>
      <c r="AN49" s="318"/>
      <c r="AO49" s="318"/>
      <c r="AP49" s="318"/>
      <c r="AQ49" s="35"/>
      <c r="AR49" s="38"/>
      <c r="AS49" s="319" t="s">
        <v>52</v>
      </c>
      <c r="AT49" s="320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60"/>
      <c r="BG49" s="33"/>
    </row>
    <row r="50" spans="1:90" s="2" customFormat="1" ht="15.2" customHeight="1">
      <c r="A50" s="33"/>
      <c r="B50" s="34"/>
      <c r="C50" s="28" t="s">
        <v>31</v>
      </c>
      <c r="D50" s="35"/>
      <c r="E50" s="35"/>
      <c r="F50" s="35"/>
      <c r="G50" s="35"/>
      <c r="H50" s="35"/>
      <c r="I50" s="35"/>
      <c r="J50" s="35"/>
      <c r="K50" s="35"/>
      <c r="L50" s="51" t="str">
        <f>IF(E14= "Vyplň údaj","",E14)</f>
        <v/>
      </c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28" t="s">
        <v>35</v>
      </c>
      <c r="AJ50" s="35"/>
      <c r="AK50" s="35"/>
      <c r="AL50" s="35"/>
      <c r="AM50" s="317" t="str">
        <f>IF(E20="","",E20)</f>
        <v>Ing. Zdeněk Hanek</v>
      </c>
      <c r="AN50" s="318"/>
      <c r="AO50" s="318"/>
      <c r="AP50" s="318"/>
      <c r="AQ50" s="35"/>
      <c r="AR50" s="38"/>
      <c r="AS50" s="321"/>
      <c r="AT50" s="322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2"/>
      <c r="BG50" s="33"/>
    </row>
    <row r="51" spans="1:90" s="2" customFormat="1" ht="10.9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8"/>
      <c r="AS51" s="323"/>
      <c r="AT51" s="324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4"/>
      <c r="BG51" s="33"/>
    </row>
    <row r="52" spans="1:90" s="2" customFormat="1" ht="29.25" customHeight="1">
      <c r="A52" s="33"/>
      <c r="B52" s="34"/>
      <c r="C52" s="325" t="s">
        <v>53</v>
      </c>
      <c r="D52" s="326"/>
      <c r="E52" s="326"/>
      <c r="F52" s="326"/>
      <c r="G52" s="326"/>
      <c r="H52" s="65"/>
      <c r="I52" s="327" t="s">
        <v>54</v>
      </c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8" t="s">
        <v>55</v>
      </c>
      <c r="AH52" s="326"/>
      <c r="AI52" s="326"/>
      <c r="AJ52" s="326"/>
      <c r="AK52" s="326"/>
      <c r="AL52" s="326"/>
      <c r="AM52" s="326"/>
      <c r="AN52" s="327" t="s">
        <v>56</v>
      </c>
      <c r="AO52" s="326"/>
      <c r="AP52" s="326"/>
      <c r="AQ52" s="66" t="s">
        <v>57</v>
      </c>
      <c r="AR52" s="38"/>
      <c r="AS52" s="67" t="s">
        <v>58</v>
      </c>
      <c r="AT52" s="68" t="s">
        <v>59</v>
      </c>
      <c r="AU52" s="68" t="s">
        <v>60</v>
      </c>
      <c r="AV52" s="68" t="s">
        <v>61</v>
      </c>
      <c r="AW52" s="68" t="s">
        <v>62</v>
      </c>
      <c r="AX52" s="68" t="s">
        <v>63</v>
      </c>
      <c r="AY52" s="68" t="s">
        <v>64</v>
      </c>
      <c r="AZ52" s="68" t="s">
        <v>65</v>
      </c>
      <c r="BA52" s="68" t="s">
        <v>66</v>
      </c>
      <c r="BB52" s="68" t="s">
        <v>67</v>
      </c>
      <c r="BC52" s="68" t="s">
        <v>68</v>
      </c>
      <c r="BD52" s="68" t="s">
        <v>69</v>
      </c>
      <c r="BE52" s="68" t="s">
        <v>70</v>
      </c>
      <c r="BF52" s="69" t="s">
        <v>71</v>
      </c>
      <c r="BG52" s="33"/>
    </row>
    <row r="53" spans="1:90" s="2" customFormat="1" ht="10.9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8"/>
      <c r="AS53" s="7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2"/>
      <c r="BG53" s="33"/>
    </row>
    <row r="54" spans="1:90" s="6" customFormat="1" ht="32.450000000000003" customHeight="1">
      <c r="B54" s="73"/>
      <c r="C54" s="74" t="s">
        <v>72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332">
        <f>ROUND(AG55,2)</f>
        <v>0</v>
      </c>
      <c r="AH54" s="332"/>
      <c r="AI54" s="332"/>
      <c r="AJ54" s="332"/>
      <c r="AK54" s="332"/>
      <c r="AL54" s="332"/>
      <c r="AM54" s="332"/>
      <c r="AN54" s="333">
        <f>SUM(AG54,AV54)</f>
        <v>0</v>
      </c>
      <c r="AO54" s="333"/>
      <c r="AP54" s="333"/>
      <c r="AQ54" s="77" t="s">
        <v>22</v>
      </c>
      <c r="AR54" s="78"/>
      <c r="AS54" s="79">
        <f>ROUND(AS55,2)</f>
        <v>0</v>
      </c>
      <c r="AT54" s="80">
        <f>ROUND(AT55,2)</f>
        <v>0</v>
      </c>
      <c r="AU54" s="81">
        <f>ROUND(AU55,2)</f>
        <v>0</v>
      </c>
      <c r="AV54" s="81">
        <f>ROUND(SUM(AX54:AY54),2)</f>
        <v>0</v>
      </c>
      <c r="AW54" s="82">
        <f>ROUND(AW55,5)</f>
        <v>0</v>
      </c>
      <c r="AX54" s="81">
        <f>ROUND(BB54*L29,2)</f>
        <v>0</v>
      </c>
      <c r="AY54" s="81">
        <f>ROUND(BC54*L30,2)</f>
        <v>0</v>
      </c>
      <c r="AZ54" s="81">
        <f>ROUND(BD54*L29,2)</f>
        <v>0</v>
      </c>
      <c r="BA54" s="81">
        <f>ROUND(BE54*L30,2)</f>
        <v>0</v>
      </c>
      <c r="BB54" s="81">
        <f>ROUND(BB55,2)</f>
        <v>0</v>
      </c>
      <c r="BC54" s="81">
        <f>ROUND(BC55,2)</f>
        <v>0</v>
      </c>
      <c r="BD54" s="81">
        <f>ROUND(BD55,2)</f>
        <v>0</v>
      </c>
      <c r="BE54" s="81">
        <f>ROUND(BE55,2)</f>
        <v>0</v>
      </c>
      <c r="BF54" s="83">
        <f>ROUND(BF55,2)</f>
        <v>0</v>
      </c>
      <c r="BS54" s="84" t="s">
        <v>73</v>
      </c>
      <c r="BT54" s="84" t="s">
        <v>74</v>
      </c>
      <c r="BV54" s="84" t="s">
        <v>75</v>
      </c>
      <c r="BW54" s="84" t="s">
        <v>6</v>
      </c>
      <c r="BX54" s="84" t="s">
        <v>76</v>
      </c>
      <c r="CL54" s="84" t="s">
        <v>20</v>
      </c>
    </row>
    <row r="55" spans="1:90" s="7" customFormat="1" ht="24.75" customHeight="1">
      <c r="A55" s="85" t="s">
        <v>77</v>
      </c>
      <c r="B55" s="86"/>
      <c r="C55" s="87"/>
      <c r="D55" s="331" t="s">
        <v>15</v>
      </c>
      <c r="E55" s="331"/>
      <c r="F55" s="331"/>
      <c r="G55" s="331"/>
      <c r="H55" s="331"/>
      <c r="I55" s="88"/>
      <c r="J55" s="331" t="s">
        <v>18</v>
      </c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29">
        <f>'VO - Pelhřimov, ul. Družs...'!K30</f>
        <v>0</v>
      </c>
      <c r="AH55" s="330"/>
      <c r="AI55" s="330"/>
      <c r="AJ55" s="330"/>
      <c r="AK55" s="330"/>
      <c r="AL55" s="330"/>
      <c r="AM55" s="330"/>
      <c r="AN55" s="329">
        <f>SUM(AG55,AV55)</f>
        <v>0</v>
      </c>
      <c r="AO55" s="330"/>
      <c r="AP55" s="330"/>
      <c r="AQ55" s="89" t="s">
        <v>78</v>
      </c>
      <c r="AR55" s="90"/>
      <c r="AS55" s="91">
        <f>'VO - Pelhřimov, ul. Družs...'!K28</f>
        <v>0</v>
      </c>
      <c r="AT55" s="92">
        <f>'VO - Pelhřimov, ul. Družs...'!K29</f>
        <v>0</v>
      </c>
      <c r="AU55" s="92">
        <v>0</v>
      </c>
      <c r="AV55" s="92">
        <f>ROUND(SUM(AX55:AY55),2)</f>
        <v>0</v>
      </c>
      <c r="AW55" s="93">
        <f>'VO - Pelhřimov, ul. Družs...'!T93</f>
        <v>0</v>
      </c>
      <c r="AX55" s="92">
        <f>'VO - Pelhřimov, ul. Družs...'!K33</f>
        <v>0</v>
      </c>
      <c r="AY55" s="92">
        <f>'VO - Pelhřimov, ul. Družs...'!K34</f>
        <v>0</v>
      </c>
      <c r="AZ55" s="92">
        <f>'VO - Pelhřimov, ul. Družs...'!K35</f>
        <v>0</v>
      </c>
      <c r="BA55" s="92">
        <f>'VO - Pelhřimov, ul. Družs...'!K36</f>
        <v>0</v>
      </c>
      <c r="BB55" s="92">
        <f>'VO - Pelhřimov, ul. Družs...'!F33</f>
        <v>0</v>
      </c>
      <c r="BC55" s="92">
        <f>'VO - Pelhřimov, ul. Družs...'!F34</f>
        <v>0</v>
      </c>
      <c r="BD55" s="92">
        <f>'VO - Pelhřimov, ul. Družs...'!F35</f>
        <v>0</v>
      </c>
      <c r="BE55" s="92">
        <f>'VO - Pelhřimov, ul. Družs...'!F36</f>
        <v>0</v>
      </c>
      <c r="BF55" s="94">
        <f>'VO - Pelhřimov, ul. Družs...'!F37</f>
        <v>0</v>
      </c>
      <c r="BT55" s="95" t="s">
        <v>79</v>
      </c>
      <c r="BU55" s="95" t="s">
        <v>80</v>
      </c>
      <c r="BV55" s="95" t="s">
        <v>75</v>
      </c>
      <c r="BW55" s="95" t="s">
        <v>6</v>
      </c>
      <c r="BX55" s="95" t="s">
        <v>76</v>
      </c>
      <c r="CL55" s="95" t="s">
        <v>20</v>
      </c>
    </row>
    <row r="56" spans="1:90" s="2" customFormat="1" ht="30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8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</row>
    <row r="57" spans="1:90" s="2" customFormat="1" ht="6.95" customHeight="1">
      <c r="A57" s="3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38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</row>
  </sheetData>
  <sheetProtection algorithmName="SHA-512" hashValue="5Vs3TEfR2qYvfC7IDVPENrUVAwOoFPNEmm2gYzwjosKXs25XoKD2Gc/Wz84KbAI5utX1UfeQXF3yviQ3wL+1oA==" saltValue="OFt4tiV9cTVxzEXVuFcQBguJYoAYqaLWXCq6OlLl/waAzdiLcR25Oev7ts3poN4m7Xbwq/NWTUjuGV19HGPcyQ==" spinCount="100000" sheet="1" objects="1" scenarios="1" formatColumns="0" formatRows="0"/>
  <mergeCells count="42">
    <mergeCell ref="AR2:BG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VO - Pelhřimov, ul. Družs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6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T2" s="16" t="s">
        <v>6</v>
      </c>
    </row>
    <row r="3" spans="1:46" s="1" customFormat="1" ht="6.95" customHeight="1"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  <c r="M3" s="19"/>
      <c r="AT3" s="16" t="s">
        <v>81</v>
      </c>
    </row>
    <row r="4" spans="1:46" s="1" customFormat="1" ht="24.95" customHeight="1">
      <c r="B4" s="19"/>
      <c r="D4" s="98" t="s">
        <v>82</v>
      </c>
      <c r="M4" s="19"/>
      <c r="N4" s="99" t="s">
        <v>11</v>
      </c>
      <c r="AT4" s="16" t="s">
        <v>4</v>
      </c>
    </row>
    <row r="5" spans="1:46" s="1" customFormat="1" ht="6.95" customHeight="1">
      <c r="B5" s="19"/>
      <c r="M5" s="19"/>
    </row>
    <row r="6" spans="1:46" s="2" customFormat="1" ht="12" customHeight="1">
      <c r="A6" s="33"/>
      <c r="B6" s="38"/>
      <c r="C6" s="33"/>
      <c r="D6" s="100" t="s">
        <v>17</v>
      </c>
      <c r="E6" s="33"/>
      <c r="F6" s="33"/>
      <c r="G6" s="33"/>
      <c r="H6" s="33"/>
      <c r="I6" s="33"/>
      <c r="J6" s="33"/>
      <c r="K6" s="33"/>
      <c r="L6" s="33"/>
      <c r="M6" s="101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>
      <c r="A7" s="33"/>
      <c r="B7" s="38"/>
      <c r="C7" s="33"/>
      <c r="D7" s="33"/>
      <c r="E7" s="335" t="s">
        <v>18</v>
      </c>
      <c r="F7" s="336"/>
      <c r="G7" s="336"/>
      <c r="H7" s="336"/>
      <c r="I7" s="33"/>
      <c r="J7" s="33"/>
      <c r="K7" s="33"/>
      <c r="L7" s="33"/>
      <c r="M7" s="101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 ht="11.25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101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8"/>
      <c r="C9" s="33"/>
      <c r="D9" s="100" t="s">
        <v>19</v>
      </c>
      <c r="E9" s="33"/>
      <c r="F9" s="102" t="s">
        <v>20</v>
      </c>
      <c r="G9" s="33"/>
      <c r="H9" s="33"/>
      <c r="I9" s="100" t="s">
        <v>21</v>
      </c>
      <c r="J9" s="102" t="s">
        <v>22</v>
      </c>
      <c r="K9" s="33"/>
      <c r="L9" s="33"/>
      <c r="M9" s="101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8"/>
      <c r="C10" s="33"/>
      <c r="D10" s="100" t="s">
        <v>23</v>
      </c>
      <c r="E10" s="33"/>
      <c r="F10" s="102" t="s">
        <v>24</v>
      </c>
      <c r="G10" s="33"/>
      <c r="H10" s="33"/>
      <c r="I10" s="100" t="s">
        <v>25</v>
      </c>
      <c r="J10" s="103" t="str">
        <f>'Rekapitulace stavby'!AN8</f>
        <v>20. 3. 2023</v>
      </c>
      <c r="K10" s="33"/>
      <c r="L10" s="33"/>
      <c r="M10" s="101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01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0" t="s">
        <v>27</v>
      </c>
      <c r="E12" s="33"/>
      <c r="F12" s="33"/>
      <c r="G12" s="33"/>
      <c r="H12" s="33"/>
      <c r="I12" s="100" t="s">
        <v>28</v>
      </c>
      <c r="J12" s="102" t="s">
        <v>22</v>
      </c>
      <c r="K12" s="33"/>
      <c r="L12" s="33"/>
      <c r="M12" s="101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8"/>
      <c r="C13" s="33"/>
      <c r="D13" s="33"/>
      <c r="E13" s="102" t="s">
        <v>29</v>
      </c>
      <c r="F13" s="33"/>
      <c r="G13" s="33"/>
      <c r="H13" s="33"/>
      <c r="I13" s="100" t="s">
        <v>30</v>
      </c>
      <c r="J13" s="102" t="s">
        <v>22</v>
      </c>
      <c r="K13" s="33"/>
      <c r="L13" s="33"/>
      <c r="M13" s="10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101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8"/>
      <c r="C15" s="33"/>
      <c r="D15" s="100" t="s">
        <v>31</v>
      </c>
      <c r="E15" s="33"/>
      <c r="F15" s="33"/>
      <c r="G15" s="33"/>
      <c r="H15" s="33"/>
      <c r="I15" s="100" t="s">
        <v>28</v>
      </c>
      <c r="J15" s="29" t="str">
        <f>'Rekapitulace stavby'!AN13</f>
        <v>Vyplň údaj</v>
      </c>
      <c r="K15" s="33"/>
      <c r="L15" s="33"/>
      <c r="M15" s="101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8"/>
      <c r="C16" s="33"/>
      <c r="D16" s="33"/>
      <c r="E16" s="337" t="str">
        <f>'Rekapitulace stavby'!E14</f>
        <v>Vyplň údaj</v>
      </c>
      <c r="F16" s="338"/>
      <c r="G16" s="338"/>
      <c r="H16" s="338"/>
      <c r="I16" s="100" t="s">
        <v>30</v>
      </c>
      <c r="J16" s="29" t="str">
        <f>'Rekapitulace stavby'!AN14</f>
        <v>Vyplň údaj</v>
      </c>
      <c r="K16" s="33"/>
      <c r="L16" s="33"/>
      <c r="M16" s="101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101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8"/>
      <c r="C18" s="33"/>
      <c r="D18" s="100" t="s">
        <v>33</v>
      </c>
      <c r="E18" s="33"/>
      <c r="F18" s="33"/>
      <c r="G18" s="33"/>
      <c r="H18" s="33"/>
      <c r="I18" s="100" t="s">
        <v>28</v>
      </c>
      <c r="J18" s="102" t="s">
        <v>22</v>
      </c>
      <c r="K18" s="33"/>
      <c r="L18" s="33"/>
      <c r="M18" s="101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8"/>
      <c r="C19" s="33"/>
      <c r="D19" s="33"/>
      <c r="E19" s="102" t="s">
        <v>34</v>
      </c>
      <c r="F19" s="33"/>
      <c r="G19" s="33"/>
      <c r="H19" s="33"/>
      <c r="I19" s="100" t="s">
        <v>30</v>
      </c>
      <c r="J19" s="102" t="s">
        <v>22</v>
      </c>
      <c r="K19" s="33"/>
      <c r="L19" s="33"/>
      <c r="M19" s="101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101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8"/>
      <c r="C21" s="33"/>
      <c r="D21" s="100" t="s">
        <v>35</v>
      </c>
      <c r="E21" s="33"/>
      <c r="F21" s="33"/>
      <c r="G21" s="33"/>
      <c r="H21" s="33"/>
      <c r="I21" s="100" t="s">
        <v>28</v>
      </c>
      <c r="J21" s="102" t="s">
        <v>22</v>
      </c>
      <c r="K21" s="33"/>
      <c r="L21" s="33"/>
      <c r="M21" s="101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8"/>
      <c r="C22" s="33"/>
      <c r="D22" s="33"/>
      <c r="E22" s="102" t="s">
        <v>34</v>
      </c>
      <c r="F22" s="33"/>
      <c r="G22" s="33"/>
      <c r="H22" s="33"/>
      <c r="I22" s="100" t="s">
        <v>30</v>
      </c>
      <c r="J22" s="102" t="s">
        <v>22</v>
      </c>
      <c r="K22" s="33"/>
      <c r="L22" s="33"/>
      <c r="M22" s="101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101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8"/>
      <c r="C24" s="33"/>
      <c r="D24" s="100" t="s">
        <v>36</v>
      </c>
      <c r="E24" s="33"/>
      <c r="F24" s="33"/>
      <c r="G24" s="33"/>
      <c r="H24" s="33"/>
      <c r="I24" s="33"/>
      <c r="J24" s="33"/>
      <c r="K24" s="33"/>
      <c r="L24" s="33"/>
      <c r="M24" s="101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47.25" customHeight="1">
      <c r="A25" s="104"/>
      <c r="B25" s="105"/>
      <c r="C25" s="104"/>
      <c r="D25" s="104"/>
      <c r="E25" s="339" t="s">
        <v>37</v>
      </c>
      <c r="F25" s="339"/>
      <c r="G25" s="339"/>
      <c r="H25" s="339"/>
      <c r="I25" s="104"/>
      <c r="J25" s="104"/>
      <c r="K25" s="104"/>
      <c r="L25" s="104"/>
      <c r="M25" s="106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101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8"/>
      <c r="C27" s="33"/>
      <c r="D27" s="107"/>
      <c r="E27" s="107"/>
      <c r="F27" s="107"/>
      <c r="G27" s="107"/>
      <c r="H27" s="107"/>
      <c r="I27" s="107"/>
      <c r="J27" s="107"/>
      <c r="K27" s="107"/>
      <c r="L27" s="107"/>
      <c r="M27" s="101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.75">
      <c r="A28" s="33"/>
      <c r="B28" s="38"/>
      <c r="C28" s="33"/>
      <c r="D28" s="33"/>
      <c r="E28" s="100" t="s">
        <v>83</v>
      </c>
      <c r="F28" s="33"/>
      <c r="G28" s="33"/>
      <c r="H28" s="33"/>
      <c r="I28" s="33"/>
      <c r="J28" s="33"/>
      <c r="K28" s="108">
        <f>I57</f>
        <v>0</v>
      </c>
      <c r="L28" s="33"/>
      <c r="M28" s="101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12.75">
      <c r="A29" s="33"/>
      <c r="B29" s="38"/>
      <c r="C29" s="33"/>
      <c r="D29" s="33"/>
      <c r="E29" s="100" t="s">
        <v>84</v>
      </c>
      <c r="F29" s="33"/>
      <c r="G29" s="33"/>
      <c r="H29" s="33"/>
      <c r="I29" s="33"/>
      <c r="J29" s="33"/>
      <c r="K29" s="108">
        <f>J57</f>
        <v>0</v>
      </c>
      <c r="L29" s="33"/>
      <c r="M29" s="101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09" t="s">
        <v>38</v>
      </c>
      <c r="E30" s="33"/>
      <c r="F30" s="33"/>
      <c r="G30" s="33"/>
      <c r="H30" s="33"/>
      <c r="I30" s="33"/>
      <c r="J30" s="33"/>
      <c r="K30" s="110">
        <f>ROUND(K93, 2)</f>
        <v>0</v>
      </c>
      <c r="L30" s="33"/>
      <c r="M30" s="101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07"/>
      <c r="E31" s="107"/>
      <c r="F31" s="107"/>
      <c r="G31" s="107"/>
      <c r="H31" s="107"/>
      <c r="I31" s="107"/>
      <c r="J31" s="107"/>
      <c r="K31" s="107"/>
      <c r="L31" s="107"/>
      <c r="M31" s="101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1" t="s">
        <v>40</v>
      </c>
      <c r="G32" s="33"/>
      <c r="H32" s="33"/>
      <c r="I32" s="111" t="s">
        <v>39</v>
      </c>
      <c r="J32" s="33"/>
      <c r="K32" s="111" t="s">
        <v>41</v>
      </c>
      <c r="L32" s="33"/>
      <c r="M32" s="101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2" t="s">
        <v>42</v>
      </c>
      <c r="E33" s="100" t="s">
        <v>43</v>
      </c>
      <c r="F33" s="108">
        <f>ROUND((SUM(BE93:BE175)),  2)</f>
        <v>0</v>
      </c>
      <c r="G33" s="33"/>
      <c r="H33" s="33"/>
      <c r="I33" s="113">
        <v>0.21</v>
      </c>
      <c r="J33" s="33"/>
      <c r="K33" s="108">
        <f>ROUND(((SUM(BE93:BE175))*I33),  2)</f>
        <v>0</v>
      </c>
      <c r="L33" s="33"/>
      <c r="M33" s="101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0" t="s">
        <v>44</v>
      </c>
      <c r="F34" s="108">
        <f>ROUND((SUM(BF93:BF175)),  2)</f>
        <v>0</v>
      </c>
      <c r="G34" s="33"/>
      <c r="H34" s="33"/>
      <c r="I34" s="113">
        <v>0.15</v>
      </c>
      <c r="J34" s="33"/>
      <c r="K34" s="108">
        <f>ROUND(((SUM(BF93:BF175))*I34),  2)</f>
        <v>0</v>
      </c>
      <c r="L34" s="33"/>
      <c r="M34" s="101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0" t="s">
        <v>45</v>
      </c>
      <c r="F35" s="108">
        <f>ROUND((SUM(BG93:BG175)),  2)</f>
        <v>0</v>
      </c>
      <c r="G35" s="33"/>
      <c r="H35" s="33"/>
      <c r="I35" s="113">
        <v>0.21</v>
      </c>
      <c r="J35" s="33"/>
      <c r="K35" s="108">
        <f>0</f>
        <v>0</v>
      </c>
      <c r="L35" s="33"/>
      <c r="M35" s="101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0" t="s">
        <v>46</v>
      </c>
      <c r="F36" s="108">
        <f>ROUND((SUM(BH93:BH175)),  2)</f>
        <v>0</v>
      </c>
      <c r="G36" s="33"/>
      <c r="H36" s="33"/>
      <c r="I36" s="113">
        <v>0.15</v>
      </c>
      <c r="J36" s="33"/>
      <c r="K36" s="108">
        <f>0</f>
        <v>0</v>
      </c>
      <c r="L36" s="33"/>
      <c r="M36" s="101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0" t="s">
        <v>47</v>
      </c>
      <c r="F37" s="108">
        <f>ROUND((SUM(BI93:BI175)),  2)</f>
        <v>0</v>
      </c>
      <c r="G37" s="33"/>
      <c r="H37" s="33"/>
      <c r="I37" s="113">
        <v>0</v>
      </c>
      <c r="J37" s="33"/>
      <c r="K37" s="108">
        <f>0</f>
        <v>0</v>
      </c>
      <c r="L37" s="33"/>
      <c r="M37" s="101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01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14"/>
      <c r="D39" s="115" t="s">
        <v>48</v>
      </c>
      <c r="E39" s="116"/>
      <c r="F39" s="116"/>
      <c r="G39" s="117" t="s">
        <v>49</v>
      </c>
      <c r="H39" s="118" t="s">
        <v>50</v>
      </c>
      <c r="I39" s="116"/>
      <c r="J39" s="116"/>
      <c r="K39" s="119">
        <f>SUM(K30:K37)</f>
        <v>0</v>
      </c>
      <c r="L39" s="120"/>
      <c r="M39" s="101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121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01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customHeight="1">
      <c r="A44" s="33"/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01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customHeight="1">
      <c r="A45" s="33"/>
      <c r="B45" s="34"/>
      <c r="C45" s="22" t="s">
        <v>85</v>
      </c>
      <c r="D45" s="35"/>
      <c r="E45" s="35"/>
      <c r="F45" s="35"/>
      <c r="G45" s="35"/>
      <c r="H45" s="35"/>
      <c r="I45" s="35"/>
      <c r="J45" s="35"/>
      <c r="K45" s="35"/>
      <c r="L45" s="35"/>
      <c r="M45" s="101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101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customHeight="1">
      <c r="A47" s="33"/>
      <c r="B47" s="34"/>
      <c r="C47" s="28" t="s">
        <v>17</v>
      </c>
      <c r="D47" s="35"/>
      <c r="E47" s="35"/>
      <c r="F47" s="35"/>
      <c r="G47" s="35"/>
      <c r="H47" s="35"/>
      <c r="I47" s="35"/>
      <c r="J47" s="35"/>
      <c r="K47" s="35"/>
      <c r="L47" s="35"/>
      <c r="M47" s="101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customHeight="1">
      <c r="A48" s="33"/>
      <c r="B48" s="34"/>
      <c r="C48" s="35"/>
      <c r="D48" s="35"/>
      <c r="E48" s="314" t="str">
        <f>E7</f>
        <v>Pelhřimov, ul. Družstevní - rekonstrukce VO</v>
      </c>
      <c r="F48" s="340"/>
      <c r="G48" s="340"/>
      <c r="H48" s="340"/>
      <c r="I48" s="35"/>
      <c r="J48" s="35"/>
      <c r="K48" s="35"/>
      <c r="L48" s="35"/>
      <c r="M48" s="101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6.95" customHeight="1">
      <c r="A49" s="33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101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2" customHeight="1">
      <c r="A50" s="33"/>
      <c r="B50" s="34"/>
      <c r="C50" s="28" t="s">
        <v>23</v>
      </c>
      <c r="D50" s="35"/>
      <c r="E50" s="35"/>
      <c r="F50" s="26" t="str">
        <f>F10</f>
        <v>Pelhřimov</v>
      </c>
      <c r="G50" s="35"/>
      <c r="H50" s="35"/>
      <c r="I50" s="28" t="s">
        <v>25</v>
      </c>
      <c r="J50" s="58" t="str">
        <f>IF(J10="","",J10)</f>
        <v>20. 3. 2023</v>
      </c>
      <c r="K50" s="35"/>
      <c r="L50" s="35"/>
      <c r="M50" s="101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101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5.2" customHeight="1">
      <c r="A52" s="33"/>
      <c r="B52" s="34"/>
      <c r="C52" s="28" t="s">
        <v>27</v>
      </c>
      <c r="D52" s="35"/>
      <c r="E52" s="35"/>
      <c r="F52" s="26" t="str">
        <f>E13</f>
        <v>Město Pelhřimov</v>
      </c>
      <c r="G52" s="35"/>
      <c r="H52" s="35"/>
      <c r="I52" s="28" t="s">
        <v>33</v>
      </c>
      <c r="J52" s="31" t="str">
        <f>E19</f>
        <v>Ing. Zdeněk Hanek</v>
      </c>
      <c r="K52" s="35"/>
      <c r="L52" s="35"/>
      <c r="M52" s="101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15.2" customHeight="1">
      <c r="A53" s="33"/>
      <c r="B53" s="34"/>
      <c r="C53" s="28" t="s">
        <v>31</v>
      </c>
      <c r="D53" s="35"/>
      <c r="E53" s="35"/>
      <c r="F53" s="26" t="str">
        <f>IF(E16="","",E16)</f>
        <v>Vyplň údaj</v>
      </c>
      <c r="G53" s="35"/>
      <c r="H53" s="35"/>
      <c r="I53" s="28" t="s">
        <v>35</v>
      </c>
      <c r="J53" s="31" t="str">
        <f>E22</f>
        <v>Ing. Zdeněk Hanek</v>
      </c>
      <c r="K53" s="35"/>
      <c r="L53" s="35"/>
      <c r="M53" s="101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10.35" customHeight="1">
      <c r="A54" s="33"/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101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29.25" customHeight="1">
      <c r="A55" s="33"/>
      <c r="B55" s="34"/>
      <c r="C55" s="125" t="s">
        <v>86</v>
      </c>
      <c r="D55" s="126"/>
      <c r="E55" s="126"/>
      <c r="F55" s="126"/>
      <c r="G55" s="126"/>
      <c r="H55" s="126"/>
      <c r="I55" s="127" t="s">
        <v>87</v>
      </c>
      <c r="J55" s="127" t="s">
        <v>88</v>
      </c>
      <c r="K55" s="127" t="s">
        <v>89</v>
      </c>
      <c r="L55" s="126"/>
      <c r="M55" s="101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101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2.9" customHeight="1">
      <c r="A57" s="33"/>
      <c r="B57" s="34"/>
      <c r="C57" s="128" t="s">
        <v>72</v>
      </c>
      <c r="D57" s="35"/>
      <c r="E57" s="35"/>
      <c r="F57" s="35"/>
      <c r="G57" s="35"/>
      <c r="H57" s="35"/>
      <c r="I57" s="76">
        <f>Q93</f>
        <v>0</v>
      </c>
      <c r="J57" s="76">
        <f>R93</f>
        <v>0</v>
      </c>
      <c r="K57" s="76">
        <f>K93</f>
        <v>0</v>
      </c>
      <c r="L57" s="35"/>
      <c r="M57" s="101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U57" s="16" t="s">
        <v>90</v>
      </c>
    </row>
    <row r="58" spans="1:47" s="9" customFormat="1" ht="24.95" customHeight="1">
      <c r="B58" s="129"/>
      <c r="C58" s="130"/>
      <c r="D58" s="131" t="s">
        <v>91</v>
      </c>
      <c r="E58" s="132"/>
      <c r="F58" s="132"/>
      <c r="G58" s="132"/>
      <c r="H58" s="132"/>
      <c r="I58" s="133">
        <f>Q94</f>
        <v>0</v>
      </c>
      <c r="J58" s="133">
        <f>R94</f>
        <v>0</v>
      </c>
      <c r="K58" s="133">
        <f>K94</f>
        <v>0</v>
      </c>
      <c r="L58" s="130"/>
      <c r="M58" s="134"/>
    </row>
    <row r="59" spans="1:47" s="9" customFormat="1" ht="24.95" customHeight="1">
      <c r="B59" s="129"/>
      <c r="C59" s="130"/>
      <c r="D59" s="131" t="s">
        <v>92</v>
      </c>
      <c r="E59" s="132"/>
      <c r="F59" s="132"/>
      <c r="G59" s="132"/>
      <c r="H59" s="132"/>
      <c r="I59" s="133">
        <f>Q99</f>
        <v>0</v>
      </c>
      <c r="J59" s="133">
        <f>R99</f>
        <v>0</v>
      </c>
      <c r="K59" s="133">
        <f>K99</f>
        <v>0</v>
      </c>
      <c r="L59" s="130"/>
      <c r="M59" s="134"/>
    </row>
    <row r="60" spans="1:47" s="9" customFormat="1" ht="24.95" customHeight="1">
      <c r="B60" s="129"/>
      <c r="C60" s="130"/>
      <c r="D60" s="131" t="s">
        <v>93</v>
      </c>
      <c r="E60" s="132"/>
      <c r="F60" s="132"/>
      <c r="G60" s="132"/>
      <c r="H60" s="132"/>
      <c r="I60" s="133">
        <f>Q100</f>
        <v>0</v>
      </c>
      <c r="J60" s="133">
        <f>R100</f>
        <v>0</v>
      </c>
      <c r="K60" s="133">
        <f>K100</f>
        <v>0</v>
      </c>
      <c r="L60" s="130"/>
      <c r="M60" s="134"/>
    </row>
    <row r="61" spans="1:47" s="9" customFormat="1" ht="24.95" customHeight="1">
      <c r="B61" s="129"/>
      <c r="C61" s="130"/>
      <c r="D61" s="131" t="s">
        <v>94</v>
      </c>
      <c r="E61" s="132"/>
      <c r="F61" s="132"/>
      <c r="G61" s="132"/>
      <c r="H61" s="132"/>
      <c r="I61" s="133">
        <f>Q105</f>
        <v>0</v>
      </c>
      <c r="J61" s="133">
        <f>R105</f>
        <v>0</v>
      </c>
      <c r="K61" s="133">
        <f>K105</f>
        <v>0</v>
      </c>
      <c r="L61" s="130"/>
      <c r="M61" s="134"/>
    </row>
    <row r="62" spans="1:47" s="9" customFormat="1" ht="24.95" customHeight="1">
      <c r="B62" s="129"/>
      <c r="C62" s="130"/>
      <c r="D62" s="131" t="s">
        <v>95</v>
      </c>
      <c r="E62" s="132"/>
      <c r="F62" s="132"/>
      <c r="G62" s="132"/>
      <c r="H62" s="132"/>
      <c r="I62" s="133">
        <f>Q111</f>
        <v>0</v>
      </c>
      <c r="J62" s="133">
        <f>R111</f>
        <v>0</v>
      </c>
      <c r="K62" s="133">
        <f>K111</f>
        <v>0</v>
      </c>
      <c r="L62" s="130"/>
      <c r="M62" s="134"/>
    </row>
    <row r="63" spans="1:47" s="9" customFormat="1" ht="24.95" customHeight="1">
      <c r="B63" s="129"/>
      <c r="C63" s="130"/>
      <c r="D63" s="131" t="s">
        <v>96</v>
      </c>
      <c r="E63" s="132"/>
      <c r="F63" s="132"/>
      <c r="G63" s="132"/>
      <c r="H63" s="132"/>
      <c r="I63" s="133">
        <f>Q112</f>
        <v>0</v>
      </c>
      <c r="J63" s="133">
        <f>R112</f>
        <v>0</v>
      </c>
      <c r="K63" s="133">
        <f>K112</f>
        <v>0</v>
      </c>
      <c r="L63" s="130"/>
      <c r="M63" s="134"/>
    </row>
    <row r="64" spans="1:47" s="9" customFormat="1" ht="24.95" customHeight="1">
      <c r="B64" s="129"/>
      <c r="C64" s="130"/>
      <c r="D64" s="131" t="s">
        <v>97</v>
      </c>
      <c r="E64" s="132"/>
      <c r="F64" s="132"/>
      <c r="G64" s="132"/>
      <c r="H64" s="132"/>
      <c r="I64" s="133">
        <f>Q116</f>
        <v>0</v>
      </c>
      <c r="J64" s="133">
        <f>R116</f>
        <v>0</v>
      </c>
      <c r="K64" s="133">
        <f>K116</f>
        <v>0</v>
      </c>
      <c r="L64" s="130"/>
      <c r="M64" s="134"/>
    </row>
    <row r="65" spans="1:31" s="9" customFormat="1" ht="24.95" customHeight="1">
      <c r="B65" s="129"/>
      <c r="C65" s="130"/>
      <c r="D65" s="131" t="s">
        <v>98</v>
      </c>
      <c r="E65" s="132"/>
      <c r="F65" s="132"/>
      <c r="G65" s="132"/>
      <c r="H65" s="132"/>
      <c r="I65" s="133">
        <f t="shared" ref="I65:J67" si="0">Q129</f>
        <v>0</v>
      </c>
      <c r="J65" s="133">
        <f t="shared" si="0"/>
        <v>0</v>
      </c>
      <c r="K65" s="133">
        <f>K129</f>
        <v>0</v>
      </c>
      <c r="L65" s="130"/>
      <c r="M65" s="134"/>
    </row>
    <row r="66" spans="1:31" s="10" customFormat="1" ht="19.899999999999999" customHeight="1">
      <c r="B66" s="135"/>
      <c r="C66" s="136"/>
      <c r="D66" s="137" t="s">
        <v>99</v>
      </c>
      <c r="E66" s="138"/>
      <c r="F66" s="138"/>
      <c r="G66" s="138"/>
      <c r="H66" s="138"/>
      <c r="I66" s="139">
        <f t="shared" si="0"/>
        <v>0</v>
      </c>
      <c r="J66" s="139">
        <f t="shared" si="0"/>
        <v>0</v>
      </c>
      <c r="K66" s="139">
        <f>K130</f>
        <v>0</v>
      </c>
      <c r="L66" s="136"/>
      <c r="M66" s="140"/>
    </row>
    <row r="67" spans="1:31" s="9" customFormat="1" ht="24.95" customHeight="1">
      <c r="B67" s="129"/>
      <c r="C67" s="130"/>
      <c r="D67" s="131" t="s">
        <v>100</v>
      </c>
      <c r="E67" s="132"/>
      <c r="F67" s="132"/>
      <c r="G67" s="132"/>
      <c r="H67" s="132"/>
      <c r="I67" s="133">
        <f t="shared" si="0"/>
        <v>0</v>
      </c>
      <c r="J67" s="133">
        <f t="shared" si="0"/>
        <v>0</v>
      </c>
      <c r="K67" s="133">
        <f>K131</f>
        <v>0</v>
      </c>
      <c r="L67" s="130"/>
      <c r="M67" s="134"/>
    </row>
    <row r="68" spans="1:31" s="9" customFormat="1" ht="24.95" customHeight="1">
      <c r="B68" s="129"/>
      <c r="C68" s="130"/>
      <c r="D68" s="131" t="s">
        <v>101</v>
      </c>
      <c r="E68" s="132"/>
      <c r="F68" s="132"/>
      <c r="G68" s="132"/>
      <c r="H68" s="132"/>
      <c r="I68" s="133">
        <f>Q158</f>
        <v>0</v>
      </c>
      <c r="J68" s="133">
        <f>R158</f>
        <v>0</v>
      </c>
      <c r="K68" s="133">
        <f>K158</f>
        <v>0</v>
      </c>
      <c r="L68" s="130"/>
      <c r="M68" s="134"/>
    </row>
    <row r="69" spans="1:31" s="10" customFormat="1" ht="19.899999999999999" customHeight="1">
      <c r="B69" s="135"/>
      <c r="C69" s="136"/>
      <c r="D69" s="137" t="s">
        <v>102</v>
      </c>
      <c r="E69" s="138"/>
      <c r="F69" s="138"/>
      <c r="G69" s="138"/>
      <c r="H69" s="138"/>
      <c r="I69" s="139">
        <f>Q159</f>
        <v>0</v>
      </c>
      <c r="J69" s="139">
        <f>R159</f>
        <v>0</v>
      </c>
      <c r="K69" s="139">
        <f>K159</f>
        <v>0</v>
      </c>
      <c r="L69" s="136"/>
      <c r="M69" s="140"/>
    </row>
    <row r="70" spans="1:31" s="9" customFormat="1" ht="24.95" customHeight="1">
      <c r="B70" s="129"/>
      <c r="C70" s="130"/>
      <c r="D70" s="131" t="s">
        <v>103</v>
      </c>
      <c r="E70" s="132"/>
      <c r="F70" s="132"/>
      <c r="G70" s="132"/>
      <c r="H70" s="132"/>
      <c r="I70" s="133">
        <f>Q163</f>
        <v>0</v>
      </c>
      <c r="J70" s="133">
        <f>R163</f>
        <v>0</v>
      </c>
      <c r="K70" s="133">
        <f>K163</f>
        <v>0</v>
      </c>
      <c r="L70" s="130"/>
      <c r="M70" s="134"/>
    </row>
    <row r="71" spans="1:31" s="9" customFormat="1" ht="24.95" customHeight="1">
      <c r="B71" s="129"/>
      <c r="C71" s="130"/>
      <c r="D71" s="131" t="s">
        <v>104</v>
      </c>
      <c r="E71" s="132"/>
      <c r="F71" s="132"/>
      <c r="G71" s="132"/>
      <c r="H71" s="132"/>
      <c r="I71" s="133">
        <f>Q166</f>
        <v>0</v>
      </c>
      <c r="J71" s="133">
        <f>R166</f>
        <v>0</v>
      </c>
      <c r="K71" s="133">
        <f>K166</f>
        <v>0</v>
      </c>
      <c r="L71" s="130"/>
      <c r="M71" s="134"/>
    </row>
    <row r="72" spans="1:31" s="9" customFormat="1" ht="24.95" customHeight="1">
      <c r="B72" s="129"/>
      <c r="C72" s="130"/>
      <c r="D72" s="131" t="s">
        <v>105</v>
      </c>
      <c r="E72" s="132"/>
      <c r="F72" s="132"/>
      <c r="G72" s="132"/>
      <c r="H72" s="132"/>
      <c r="I72" s="133">
        <f>Q169</f>
        <v>0</v>
      </c>
      <c r="J72" s="133">
        <f>R169</f>
        <v>0</v>
      </c>
      <c r="K72" s="133">
        <f>K169</f>
        <v>0</v>
      </c>
      <c r="L72" s="130"/>
      <c r="M72" s="134"/>
    </row>
    <row r="73" spans="1:31" s="10" customFormat="1" ht="19.899999999999999" customHeight="1">
      <c r="B73" s="135"/>
      <c r="C73" s="136"/>
      <c r="D73" s="137" t="s">
        <v>106</v>
      </c>
      <c r="E73" s="138"/>
      <c r="F73" s="138"/>
      <c r="G73" s="138"/>
      <c r="H73" s="138"/>
      <c r="I73" s="139">
        <f>Q170</f>
        <v>0</v>
      </c>
      <c r="J73" s="139">
        <f>R170</f>
        <v>0</v>
      </c>
      <c r="K73" s="139">
        <f>K170</f>
        <v>0</v>
      </c>
      <c r="L73" s="136"/>
      <c r="M73" s="140"/>
    </row>
    <row r="74" spans="1:31" s="10" customFormat="1" ht="19.899999999999999" customHeight="1">
      <c r="B74" s="135"/>
      <c r="C74" s="136"/>
      <c r="D74" s="137" t="s">
        <v>107</v>
      </c>
      <c r="E74" s="138"/>
      <c r="F74" s="138"/>
      <c r="G74" s="138"/>
      <c r="H74" s="138"/>
      <c r="I74" s="139">
        <f>Q172</f>
        <v>0</v>
      </c>
      <c r="J74" s="139">
        <f>R172</f>
        <v>0</v>
      </c>
      <c r="K74" s="139">
        <f>K172</f>
        <v>0</v>
      </c>
      <c r="L74" s="136"/>
      <c r="M74" s="140"/>
    </row>
    <row r="75" spans="1:31" s="10" customFormat="1" ht="19.899999999999999" customHeight="1">
      <c r="B75" s="135"/>
      <c r="C75" s="136"/>
      <c r="D75" s="137" t="s">
        <v>108</v>
      </c>
      <c r="E75" s="138"/>
      <c r="F75" s="138"/>
      <c r="G75" s="138"/>
      <c r="H75" s="138"/>
      <c r="I75" s="139">
        <f>Q174</f>
        <v>0</v>
      </c>
      <c r="J75" s="139">
        <f>R174</f>
        <v>0</v>
      </c>
      <c r="K75" s="139">
        <f>K174</f>
        <v>0</v>
      </c>
      <c r="L75" s="136"/>
      <c r="M75" s="140"/>
    </row>
    <row r="76" spans="1:31" s="2" customFormat="1" ht="21.75" customHeigh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101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6.95" customHeight="1">
      <c r="A77" s="33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101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65" s="2" customFormat="1" ht="6.95" customHeight="1">
      <c r="A81" s="33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101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65" s="2" customFormat="1" ht="24.95" customHeight="1">
      <c r="A82" s="33"/>
      <c r="B82" s="34"/>
      <c r="C82" s="22" t="s">
        <v>109</v>
      </c>
      <c r="D82" s="35"/>
      <c r="E82" s="35"/>
      <c r="F82" s="35"/>
      <c r="G82" s="35"/>
      <c r="H82" s="35"/>
      <c r="I82" s="35"/>
      <c r="J82" s="35"/>
      <c r="K82" s="35"/>
      <c r="L82" s="35"/>
      <c r="M82" s="101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65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101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65" s="2" customFormat="1" ht="12" customHeight="1">
      <c r="A84" s="33"/>
      <c r="B84" s="34"/>
      <c r="C84" s="28" t="s">
        <v>17</v>
      </c>
      <c r="D84" s="35"/>
      <c r="E84" s="35"/>
      <c r="F84" s="35"/>
      <c r="G84" s="35"/>
      <c r="H84" s="35"/>
      <c r="I84" s="35"/>
      <c r="J84" s="35"/>
      <c r="K84" s="35"/>
      <c r="L84" s="35"/>
      <c r="M84" s="101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65" s="2" customFormat="1" ht="16.5" customHeight="1">
      <c r="A85" s="33"/>
      <c r="B85" s="34"/>
      <c r="C85" s="35"/>
      <c r="D85" s="35"/>
      <c r="E85" s="314" t="str">
        <f>E7</f>
        <v>Pelhřimov, ul. Družstevní - rekonstrukce VO</v>
      </c>
      <c r="F85" s="340"/>
      <c r="G85" s="340"/>
      <c r="H85" s="340"/>
      <c r="I85" s="35"/>
      <c r="J85" s="35"/>
      <c r="K85" s="35"/>
      <c r="L85" s="35"/>
      <c r="M85" s="101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65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101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65" s="2" customFormat="1" ht="12" customHeight="1">
      <c r="A87" s="33"/>
      <c r="B87" s="34"/>
      <c r="C87" s="28" t="s">
        <v>23</v>
      </c>
      <c r="D87" s="35"/>
      <c r="E87" s="35"/>
      <c r="F87" s="26" t="str">
        <f>F10</f>
        <v>Pelhřimov</v>
      </c>
      <c r="G87" s="35"/>
      <c r="H87" s="35"/>
      <c r="I87" s="28" t="s">
        <v>25</v>
      </c>
      <c r="J87" s="58" t="str">
        <f>IF(J10="","",J10)</f>
        <v>20. 3. 2023</v>
      </c>
      <c r="K87" s="35"/>
      <c r="L87" s="35"/>
      <c r="M87" s="101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65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101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65" s="2" customFormat="1" ht="15.2" customHeight="1">
      <c r="A89" s="33"/>
      <c r="B89" s="34"/>
      <c r="C89" s="28" t="s">
        <v>27</v>
      </c>
      <c r="D89" s="35"/>
      <c r="E89" s="35"/>
      <c r="F89" s="26" t="str">
        <f>E13</f>
        <v>Město Pelhřimov</v>
      </c>
      <c r="G89" s="35"/>
      <c r="H89" s="35"/>
      <c r="I89" s="28" t="s">
        <v>33</v>
      </c>
      <c r="J89" s="31" t="str">
        <f>E19</f>
        <v>Ing. Zdeněk Hanek</v>
      </c>
      <c r="K89" s="35"/>
      <c r="L89" s="35"/>
      <c r="M89" s="101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65" s="2" customFormat="1" ht="15.2" customHeight="1">
      <c r="A90" s="33"/>
      <c r="B90" s="34"/>
      <c r="C90" s="28" t="s">
        <v>31</v>
      </c>
      <c r="D90" s="35"/>
      <c r="E90" s="35"/>
      <c r="F90" s="26" t="str">
        <f>IF(E16="","",E16)</f>
        <v>Vyplň údaj</v>
      </c>
      <c r="G90" s="35"/>
      <c r="H90" s="35"/>
      <c r="I90" s="28" t="s">
        <v>35</v>
      </c>
      <c r="J90" s="31" t="str">
        <f>E22</f>
        <v>Ing. Zdeněk Hanek</v>
      </c>
      <c r="K90" s="35"/>
      <c r="L90" s="35"/>
      <c r="M90" s="101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65" s="2" customFormat="1" ht="10.35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101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65" s="11" customFormat="1" ht="29.25" customHeight="1">
      <c r="A92" s="141"/>
      <c r="B92" s="142"/>
      <c r="C92" s="143" t="s">
        <v>110</v>
      </c>
      <c r="D92" s="144" t="s">
        <v>57</v>
      </c>
      <c r="E92" s="144" t="s">
        <v>53</v>
      </c>
      <c r="F92" s="144" t="s">
        <v>54</v>
      </c>
      <c r="G92" s="144" t="s">
        <v>111</v>
      </c>
      <c r="H92" s="144" t="s">
        <v>112</v>
      </c>
      <c r="I92" s="144" t="s">
        <v>113</v>
      </c>
      <c r="J92" s="144" t="s">
        <v>114</v>
      </c>
      <c r="K92" s="145" t="s">
        <v>89</v>
      </c>
      <c r="L92" s="146" t="s">
        <v>115</v>
      </c>
      <c r="M92" s="147"/>
      <c r="N92" s="67" t="s">
        <v>22</v>
      </c>
      <c r="O92" s="68" t="s">
        <v>42</v>
      </c>
      <c r="P92" s="68" t="s">
        <v>116</v>
      </c>
      <c r="Q92" s="68" t="s">
        <v>117</v>
      </c>
      <c r="R92" s="68" t="s">
        <v>118</v>
      </c>
      <c r="S92" s="68" t="s">
        <v>119</v>
      </c>
      <c r="T92" s="68" t="s">
        <v>120</v>
      </c>
      <c r="U92" s="68" t="s">
        <v>121</v>
      </c>
      <c r="V92" s="68" t="s">
        <v>122</v>
      </c>
      <c r="W92" s="68" t="s">
        <v>123</v>
      </c>
      <c r="X92" s="69" t="s">
        <v>124</v>
      </c>
      <c r="Y92" s="141"/>
      <c r="Z92" s="141"/>
      <c r="AA92" s="141"/>
      <c r="AB92" s="141"/>
      <c r="AC92" s="141"/>
      <c r="AD92" s="141"/>
      <c r="AE92" s="141"/>
    </row>
    <row r="93" spans="1:65" s="2" customFormat="1" ht="22.9" customHeight="1">
      <c r="A93" s="33"/>
      <c r="B93" s="34"/>
      <c r="C93" s="74" t="s">
        <v>125</v>
      </c>
      <c r="D93" s="35"/>
      <c r="E93" s="35"/>
      <c r="F93" s="35"/>
      <c r="G93" s="35"/>
      <c r="H93" s="35"/>
      <c r="I93" s="35"/>
      <c r="J93" s="35"/>
      <c r="K93" s="148">
        <f>BK93</f>
        <v>0</v>
      </c>
      <c r="L93" s="35"/>
      <c r="M93" s="38"/>
      <c r="N93" s="70"/>
      <c r="O93" s="149"/>
      <c r="P93" s="71"/>
      <c r="Q93" s="150">
        <f>Q94+Q99+Q100+Q105+Q111+Q112+Q116+Q129+Q131+Q158+Q163+Q166+Q169</f>
        <v>0</v>
      </c>
      <c r="R93" s="150">
        <f>R94+R99+R100+R105+R111+R112+R116+R129+R131+R158+R163+R166+R169</f>
        <v>0</v>
      </c>
      <c r="S93" s="71"/>
      <c r="T93" s="151">
        <f>T94+T99+T100+T105+T111+T112+T116+T129+T131+T158+T163+T166+T169</f>
        <v>0</v>
      </c>
      <c r="U93" s="71"/>
      <c r="V93" s="151">
        <f>V94+V99+V100+V105+V111+V112+V116+V129+V131+V158+V163+V166+V169</f>
        <v>6.1887100000000004</v>
      </c>
      <c r="W93" s="71"/>
      <c r="X93" s="152">
        <f>X94+X99+X100+X105+X111+X112+X116+X129+X131+X158+X163+X166+X169</f>
        <v>28.744999999999997</v>
      </c>
      <c r="Y93" s="33"/>
      <c r="Z93" s="33"/>
      <c r="AA93" s="33"/>
      <c r="AB93" s="33"/>
      <c r="AC93" s="33"/>
      <c r="AD93" s="33"/>
      <c r="AE93" s="33"/>
      <c r="AT93" s="16" t="s">
        <v>73</v>
      </c>
      <c r="AU93" s="16" t="s">
        <v>90</v>
      </c>
      <c r="BK93" s="153">
        <f>BK94+BK99+BK100+BK105+BK111+BK112+BK116+BK129+BK131+BK158+BK163+BK166+BK169</f>
        <v>0</v>
      </c>
    </row>
    <row r="94" spans="1:65" s="12" customFormat="1" ht="25.9" customHeight="1">
      <c r="B94" s="154"/>
      <c r="C94" s="155"/>
      <c r="D94" s="156" t="s">
        <v>73</v>
      </c>
      <c r="E94" s="157" t="s">
        <v>126</v>
      </c>
      <c r="F94" s="157" t="s">
        <v>127</v>
      </c>
      <c r="G94" s="155"/>
      <c r="H94" s="155"/>
      <c r="I94" s="158"/>
      <c r="J94" s="158"/>
      <c r="K94" s="159">
        <f>BK94</f>
        <v>0</v>
      </c>
      <c r="L94" s="155"/>
      <c r="M94" s="160"/>
      <c r="N94" s="161"/>
      <c r="O94" s="162"/>
      <c r="P94" s="162"/>
      <c r="Q94" s="163">
        <f>SUM(Q95:Q98)</f>
        <v>0</v>
      </c>
      <c r="R94" s="163">
        <f>SUM(R95:R98)</f>
        <v>0</v>
      </c>
      <c r="S94" s="162"/>
      <c r="T94" s="164">
        <f>SUM(T95:T98)</f>
        <v>0</v>
      </c>
      <c r="U94" s="162"/>
      <c r="V94" s="164">
        <f>SUM(V95:V98)</f>
        <v>0</v>
      </c>
      <c r="W94" s="162"/>
      <c r="X94" s="165">
        <f>SUM(X95:X98)</f>
        <v>0</v>
      </c>
      <c r="AR94" s="166" t="s">
        <v>79</v>
      </c>
      <c r="AT94" s="167" t="s">
        <v>73</v>
      </c>
      <c r="AU94" s="167" t="s">
        <v>74</v>
      </c>
      <c r="AY94" s="166" t="s">
        <v>128</v>
      </c>
      <c r="BK94" s="168">
        <f>SUM(BK95:BK98)</f>
        <v>0</v>
      </c>
    </row>
    <row r="95" spans="1:65" s="2" customFormat="1" ht="21.75" customHeight="1">
      <c r="A95" s="33"/>
      <c r="B95" s="34"/>
      <c r="C95" s="169" t="s">
        <v>129</v>
      </c>
      <c r="D95" s="169" t="s">
        <v>130</v>
      </c>
      <c r="E95" s="170" t="s">
        <v>131</v>
      </c>
      <c r="F95" s="171" t="s">
        <v>132</v>
      </c>
      <c r="G95" s="172" t="s">
        <v>133</v>
      </c>
      <c r="H95" s="173">
        <v>20</v>
      </c>
      <c r="I95" s="174"/>
      <c r="J95" s="174"/>
      <c r="K95" s="175">
        <f>ROUND(P95*H95,2)</f>
        <v>0</v>
      </c>
      <c r="L95" s="176"/>
      <c r="M95" s="38"/>
      <c r="N95" s="177" t="s">
        <v>22</v>
      </c>
      <c r="O95" s="178" t="s">
        <v>43</v>
      </c>
      <c r="P95" s="179">
        <f>I95+J95</f>
        <v>0</v>
      </c>
      <c r="Q95" s="179">
        <f>ROUND(I95*H95,2)</f>
        <v>0</v>
      </c>
      <c r="R95" s="179">
        <f>ROUND(J95*H95,2)</f>
        <v>0</v>
      </c>
      <c r="S95" s="63"/>
      <c r="T95" s="180">
        <f>S95*H95</f>
        <v>0</v>
      </c>
      <c r="U95" s="180">
        <v>0</v>
      </c>
      <c r="V95" s="180">
        <f>U95*H95</f>
        <v>0</v>
      </c>
      <c r="W95" s="180">
        <v>0</v>
      </c>
      <c r="X95" s="181">
        <f>W95*H95</f>
        <v>0</v>
      </c>
      <c r="Y95" s="33"/>
      <c r="Z95" s="33"/>
      <c r="AA95" s="33"/>
      <c r="AB95" s="33"/>
      <c r="AC95" s="33"/>
      <c r="AD95" s="33"/>
      <c r="AE95" s="33"/>
      <c r="AR95" s="182" t="s">
        <v>134</v>
      </c>
      <c r="AT95" s="182" t="s">
        <v>130</v>
      </c>
      <c r="AU95" s="182" t="s">
        <v>79</v>
      </c>
      <c r="AY95" s="16" t="s">
        <v>128</v>
      </c>
      <c r="BE95" s="183">
        <f>IF(O95="základní",K95,0)</f>
        <v>0</v>
      </c>
      <c r="BF95" s="183">
        <f>IF(O95="snížená",K95,0)</f>
        <v>0</v>
      </c>
      <c r="BG95" s="183">
        <f>IF(O95="zákl. přenesená",K95,0)</f>
        <v>0</v>
      </c>
      <c r="BH95" s="183">
        <f>IF(O95="sníž. přenesená",K95,0)</f>
        <v>0</v>
      </c>
      <c r="BI95" s="183">
        <f>IF(O95="nulová",K95,0)</f>
        <v>0</v>
      </c>
      <c r="BJ95" s="16" t="s">
        <v>79</v>
      </c>
      <c r="BK95" s="183">
        <f>ROUND(P95*H95,2)</f>
        <v>0</v>
      </c>
      <c r="BL95" s="16" t="s">
        <v>134</v>
      </c>
      <c r="BM95" s="182" t="s">
        <v>135</v>
      </c>
    </row>
    <row r="96" spans="1:65" s="2" customFormat="1" ht="16.5" customHeight="1">
      <c r="A96" s="33"/>
      <c r="B96" s="34"/>
      <c r="C96" s="184" t="s">
        <v>136</v>
      </c>
      <c r="D96" s="184" t="s">
        <v>137</v>
      </c>
      <c r="E96" s="185" t="s">
        <v>138</v>
      </c>
      <c r="F96" s="186" t="s">
        <v>139</v>
      </c>
      <c r="G96" s="187" t="s">
        <v>133</v>
      </c>
      <c r="H96" s="188">
        <v>20</v>
      </c>
      <c r="I96" s="189"/>
      <c r="J96" s="190"/>
      <c r="K96" s="191">
        <f>ROUND(P96*H96,2)</f>
        <v>0</v>
      </c>
      <c r="L96" s="190"/>
      <c r="M96" s="192"/>
      <c r="N96" s="193" t="s">
        <v>22</v>
      </c>
      <c r="O96" s="178" t="s">
        <v>43</v>
      </c>
      <c r="P96" s="179">
        <f>I96+J96</f>
        <v>0</v>
      </c>
      <c r="Q96" s="179">
        <f>ROUND(I96*H96,2)</f>
        <v>0</v>
      </c>
      <c r="R96" s="179">
        <f>ROUND(J96*H96,2)</f>
        <v>0</v>
      </c>
      <c r="S96" s="63"/>
      <c r="T96" s="180">
        <f>S96*H96</f>
        <v>0</v>
      </c>
      <c r="U96" s="180">
        <v>0</v>
      </c>
      <c r="V96" s="180">
        <f>U96*H96</f>
        <v>0</v>
      </c>
      <c r="W96" s="180">
        <v>0</v>
      </c>
      <c r="X96" s="181">
        <f>W96*H96</f>
        <v>0</v>
      </c>
      <c r="Y96" s="33"/>
      <c r="Z96" s="33"/>
      <c r="AA96" s="33"/>
      <c r="AB96" s="33"/>
      <c r="AC96" s="33"/>
      <c r="AD96" s="33"/>
      <c r="AE96" s="33"/>
      <c r="AR96" s="182" t="s">
        <v>140</v>
      </c>
      <c r="AT96" s="182" t="s">
        <v>137</v>
      </c>
      <c r="AU96" s="182" t="s">
        <v>79</v>
      </c>
      <c r="AY96" s="16" t="s">
        <v>128</v>
      </c>
      <c r="BE96" s="183">
        <f>IF(O96="základní",K96,0)</f>
        <v>0</v>
      </c>
      <c r="BF96" s="183">
        <f>IF(O96="snížená",K96,0)</f>
        <v>0</v>
      </c>
      <c r="BG96" s="183">
        <f>IF(O96="zákl. přenesená",K96,0)</f>
        <v>0</v>
      </c>
      <c r="BH96" s="183">
        <f>IF(O96="sníž. přenesená",K96,0)</f>
        <v>0</v>
      </c>
      <c r="BI96" s="183">
        <f>IF(O96="nulová",K96,0)</f>
        <v>0</v>
      </c>
      <c r="BJ96" s="16" t="s">
        <v>79</v>
      </c>
      <c r="BK96" s="183">
        <f>ROUND(P96*H96,2)</f>
        <v>0</v>
      </c>
      <c r="BL96" s="16" t="s">
        <v>134</v>
      </c>
      <c r="BM96" s="182" t="s">
        <v>141</v>
      </c>
    </row>
    <row r="97" spans="1:65" s="2" customFormat="1" ht="16.5" customHeight="1">
      <c r="A97" s="33"/>
      <c r="B97" s="34"/>
      <c r="C97" s="169" t="s">
        <v>140</v>
      </c>
      <c r="D97" s="169" t="s">
        <v>130</v>
      </c>
      <c r="E97" s="170" t="s">
        <v>142</v>
      </c>
      <c r="F97" s="171" t="s">
        <v>143</v>
      </c>
      <c r="G97" s="172" t="s">
        <v>133</v>
      </c>
      <c r="H97" s="173">
        <v>20</v>
      </c>
      <c r="I97" s="174"/>
      <c r="J97" s="174"/>
      <c r="K97" s="175">
        <f>ROUND(P97*H97,2)</f>
        <v>0</v>
      </c>
      <c r="L97" s="176"/>
      <c r="M97" s="38"/>
      <c r="N97" s="177" t="s">
        <v>22</v>
      </c>
      <c r="O97" s="178" t="s">
        <v>43</v>
      </c>
      <c r="P97" s="179">
        <f>I97+J97</f>
        <v>0</v>
      </c>
      <c r="Q97" s="179">
        <f>ROUND(I97*H97,2)</f>
        <v>0</v>
      </c>
      <c r="R97" s="179">
        <f>ROUND(J97*H97,2)</f>
        <v>0</v>
      </c>
      <c r="S97" s="63"/>
      <c r="T97" s="180">
        <f>S97*H97</f>
        <v>0</v>
      </c>
      <c r="U97" s="180">
        <v>0</v>
      </c>
      <c r="V97" s="180">
        <f>U97*H97</f>
        <v>0</v>
      </c>
      <c r="W97" s="180">
        <v>0</v>
      </c>
      <c r="X97" s="181">
        <f>W97*H97</f>
        <v>0</v>
      </c>
      <c r="Y97" s="33"/>
      <c r="Z97" s="33"/>
      <c r="AA97" s="33"/>
      <c r="AB97" s="33"/>
      <c r="AC97" s="33"/>
      <c r="AD97" s="33"/>
      <c r="AE97" s="33"/>
      <c r="AR97" s="182" t="s">
        <v>134</v>
      </c>
      <c r="AT97" s="182" t="s">
        <v>130</v>
      </c>
      <c r="AU97" s="182" t="s">
        <v>79</v>
      </c>
      <c r="AY97" s="16" t="s">
        <v>128</v>
      </c>
      <c r="BE97" s="183">
        <f>IF(O97="základní",K97,0)</f>
        <v>0</v>
      </c>
      <c r="BF97" s="183">
        <f>IF(O97="snížená",K97,0)</f>
        <v>0</v>
      </c>
      <c r="BG97" s="183">
        <f>IF(O97="zákl. přenesená",K97,0)</f>
        <v>0</v>
      </c>
      <c r="BH97" s="183">
        <f>IF(O97="sníž. přenesená",K97,0)</f>
        <v>0</v>
      </c>
      <c r="BI97" s="183">
        <f>IF(O97="nulová",K97,0)</f>
        <v>0</v>
      </c>
      <c r="BJ97" s="16" t="s">
        <v>79</v>
      </c>
      <c r="BK97" s="183">
        <f>ROUND(P97*H97,2)</f>
        <v>0</v>
      </c>
      <c r="BL97" s="16" t="s">
        <v>134</v>
      </c>
      <c r="BM97" s="182" t="s">
        <v>144</v>
      </c>
    </row>
    <row r="98" spans="1:65" s="2" customFormat="1" ht="16.5" customHeight="1">
      <c r="A98" s="33"/>
      <c r="B98" s="34"/>
      <c r="C98" s="184" t="s">
        <v>145</v>
      </c>
      <c r="D98" s="184" t="s">
        <v>137</v>
      </c>
      <c r="E98" s="185" t="s">
        <v>146</v>
      </c>
      <c r="F98" s="186" t="s">
        <v>147</v>
      </c>
      <c r="G98" s="187" t="s">
        <v>133</v>
      </c>
      <c r="H98" s="188">
        <v>20</v>
      </c>
      <c r="I98" s="189"/>
      <c r="J98" s="190"/>
      <c r="K98" s="191">
        <f>ROUND(P98*H98,2)</f>
        <v>0</v>
      </c>
      <c r="L98" s="190"/>
      <c r="M98" s="192"/>
      <c r="N98" s="193" t="s">
        <v>22</v>
      </c>
      <c r="O98" s="178" t="s">
        <v>43</v>
      </c>
      <c r="P98" s="179">
        <f>I98+J98</f>
        <v>0</v>
      </c>
      <c r="Q98" s="179">
        <f>ROUND(I98*H98,2)</f>
        <v>0</v>
      </c>
      <c r="R98" s="179">
        <f>ROUND(J98*H98,2)</f>
        <v>0</v>
      </c>
      <c r="S98" s="63"/>
      <c r="T98" s="180">
        <f>S98*H98</f>
        <v>0</v>
      </c>
      <c r="U98" s="180">
        <v>0</v>
      </c>
      <c r="V98" s="180">
        <f>U98*H98</f>
        <v>0</v>
      </c>
      <c r="W98" s="180">
        <v>0</v>
      </c>
      <c r="X98" s="181">
        <f>W98*H98</f>
        <v>0</v>
      </c>
      <c r="Y98" s="33"/>
      <c r="Z98" s="33"/>
      <c r="AA98" s="33"/>
      <c r="AB98" s="33"/>
      <c r="AC98" s="33"/>
      <c r="AD98" s="33"/>
      <c r="AE98" s="33"/>
      <c r="AR98" s="182" t="s">
        <v>140</v>
      </c>
      <c r="AT98" s="182" t="s">
        <v>137</v>
      </c>
      <c r="AU98" s="182" t="s">
        <v>79</v>
      </c>
      <c r="AY98" s="16" t="s">
        <v>128</v>
      </c>
      <c r="BE98" s="183">
        <f>IF(O98="základní",K98,0)</f>
        <v>0</v>
      </c>
      <c r="BF98" s="183">
        <f>IF(O98="snížená",K98,0)</f>
        <v>0</v>
      </c>
      <c r="BG98" s="183">
        <f>IF(O98="zákl. přenesená",K98,0)</f>
        <v>0</v>
      </c>
      <c r="BH98" s="183">
        <f>IF(O98="sníž. přenesená",K98,0)</f>
        <v>0</v>
      </c>
      <c r="BI98" s="183">
        <f>IF(O98="nulová",K98,0)</f>
        <v>0</v>
      </c>
      <c r="BJ98" s="16" t="s">
        <v>79</v>
      </c>
      <c r="BK98" s="183">
        <f>ROUND(P98*H98,2)</f>
        <v>0</v>
      </c>
      <c r="BL98" s="16" t="s">
        <v>134</v>
      </c>
      <c r="BM98" s="182" t="s">
        <v>148</v>
      </c>
    </row>
    <row r="99" spans="1:65" s="12" customFormat="1" ht="25.9" customHeight="1">
      <c r="B99" s="154"/>
      <c r="C99" s="155"/>
      <c r="D99" s="156" t="s">
        <v>73</v>
      </c>
      <c r="E99" s="157" t="s">
        <v>149</v>
      </c>
      <c r="F99" s="157" t="s">
        <v>150</v>
      </c>
      <c r="G99" s="155"/>
      <c r="H99" s="155"/>
      <c r="I99" s="158"/>
      <c r="J99" s="158"/>
      <c r="K99" s="159">
        <f>BK99</f>
        <v>0</v>
      </c>
      <c r="L99" s="155"/>
      <c r="M99" s="160"/>
      <c r="N99" s="161"/>
      <c r="O99" s="162"/>
      <c r="P99" s="162"/>
      <c r="Q99" s="163">
        <v>0</v>
      </c>
      <c r="R99" s="163">
        <v>0</v>
      </c>
      <c r="S99" s="162"/>
      <c r="T99" s="164">
        <v>0</v>
      </c>
      <c r="U99" s="162"/>
      <c r="V99" s="164">
        <v>0</v>
      </c>
      <c r="W99" s="162"/>
      <c r="X99" s="165">
        <v>0</v>
      </c>
      <c r="AR99" s="166" t="s">
        <v>79</v>
      </c>
      <c r="AT99" s="167" t="s">
        <v>73</v>
      </c>
      <c r="AU99" s="167" t="s">
        <v>74</v>
      </c>
      <c r="AY99" s="166" t="s">
        <v>128</v>
      </c>
      <c r="BK99" s="168">
        <v>0</v>
      </c>
    </row>
    <row r="100" spans="1:65" s="12" customFormat="1" ht="25.9" customHeight="1">
      <c r="B100" s="154"/>
      <c r="C100" s="155"/>
      <c r="D100" s="156" t="s">
        <v>73</v>
      </c>
      <c r="E100" s="157" t="s">
        <v>151</v>
      </c>
      <c r="F100" s="157" t="s">
        <v>152</v>
      </c>
      <c r="G100" s="155"/>
      <c r="H100" s="155"/>
      <c r="I100" s="158"/>
      <c r="J100" s="158"/>
      <c r="K100" s="159">
        <f>BK100</f>
        <v>0</v>
      </c>
      <c r="L100" s="155"/>
      <c r="M100" s="160"/>
      <c r="N100" s="161"/>
      <c r="O100" s="162"/>
      <c r="P100" s="162"/>
      <c r="Q100" s="163">
        <f>SUM(Q101:Q104)</f>
        <v>0</v>
      </c>
      <c r="R100" s="163">
        <f>SUM(R101:R104)</f>
        <v>0</v>
      </c>
      <c r="S100" s="162"/>
      <c r="T100" s="164">
        <f>SUM(T101:T104)</f>
        <v>0</v>
      </c>
      <c r="U100" s="162"/>
      <c r="V100" s="164">
        <f>SUM(V101:V104)</f>
        <v>0</v>
      </c>
      <c r="W100" s="162"/>
      <c r="X100" s="165">
        <f>SUM(X101:X104)</f>
        <v>0</v>
      </c>
      <c r="AR100" s="166" t="s">
        <v>81</v>
      </c>
      <c r="AT100" s="167" t="s">
        <v>73</v>
      </c>
      <c r="AU100" s="167" t="s">
        <v>74</v>
      </c>
      <c r="AY100" s="166" t="s">
        <v>128</v>
      </c>
      <c r="BK100" s="168">
        <f>SUM(BK101:BK104)</f>
        <v>0</v>
      </c>
    </row>
    <row r="101" spans="1:65" s="2" customFormat="1" ht="16.5" customHeight="1">
      <c r="A101" s="33"/>
      <c r="B101" s="34"/>
      <c r="C101" s="169" t="s">
        <v>153</v>
      </c>
      <c r="D101" s="169" t="s">
        <v>130</v>
      </c>
      <c r="E101" s="170" t="s">
        <v>154</v>
      </c>
      <c r="F101" s="171" t="s">
        <v>155</v>
      </c>
      <c r="G101" s="172" t="s">
        <v>156</v>
      </c>
      <c r="H101" s="173">
        <v>429</v>
      </c>
      <c r="I101" s="174"/>
      <c r="J101" s="174"/>
      <c r="K101" s="175">
        <f>ROUND(P101*H101,2)</f>
        <v>0</v>
      </c>
      <c r="L101" s="176"/>
      <c r="M101" s="38"/>
      <c r="N101" s="177" t="s">
        <v>22</v>
      </c>
      <c r="O101" s="178" t="s">
        <v>43</v>
      </c>
      <c r="P101" s="179">
        <f>I101+J101</f>
        <v>0</v>
      </c>
      <c r="Q101" s="179">
        <f>ROUND(I101*H101,2)</f>
        <v>0</v>
      </c>
      <c r="R101" s="179">
        <f>ROUND(J101*H101,2)</f>
        <v>0</v>
      </c>
      <c r="S101" s="63"/>
      <c r="T101" s="180">
        <f>S101*H101</f>
        <v>0</v>
      </c>
      <c r="U101" s="180">
        <v>0</v>
      </c>
      <c r="V101" s="180">
        <f>U101*H101</f>
        <v>0</v>
      </c>
      <c r="W101" s="180">
        <v>0</v>
      </c>
      <c r="X101" s="181">
        <f>W101*H101</f>
        <v>0</v>
      </c>
      <c r="Y101" s="33"/>
      <c r="Z101" s="33"/>
      <c r="AA101" s="33"/>
      <c r="AB101" s="33"/>
      <c r="AC101" s="33"/>
      <c r="AD101" s="33"/>
      <c r="AE101" s="33"/>
      <c r="AR101" s="182" t="s">
        <v>157</v>
      </c>
      <c r="AT101" s="182" t="s">
        <v>130</v>
      </c>
      <c r="AU101" s="182" t="s">
        <v>79</v>
      </c>
      <c r="AY101" s="16" t="s">
        <v>128</v>
      </c>
      <c r="BE101" s="183">
        <f>IF(O101="základní",K101,0)</f>
        <v>0</v>
      </c>
      <c r="BF101" s="183">
        <f>IF(O101="snížená",K101,0)</f>
        <v>0</v>
      </c>
      <c r="BG101" s="183">
        <f>IF(O101="zákl. přenesená",K101,0)</f>
        <v>0</v>
      </c>
      <c r="BH101" s="183">
        <f>IF(O101="sníž. přenesená",K101,0)</f>
        <v>0</v>
      </c>
      <c r="BI101" s="183">
        <f>IF(O101="nulová",K101,0)</f>
        <v>0</v>
      </c>
      <c r="BJ101" s="16" t="s">
        <v>79</v>
      </c>
      <c r="BK101" s="183">
        <f>ROUND(P101*H101,2)</f>
        <v>0</v>
      </c>
      <c r="BL101" s="16" t="s">
        <v>157</v>
      </c>
      <c r="BM101" s="182" t="s">
        <v>158</v>
      </c>
    </row>
    <row r="102" spans="1:65" s="2" customFormat="1" ht="16.5" customHeight="1">
      <c r="A102" s="33"/>
      <c r="B102" s="34"/>
      <c r="C102" s="184" t="s">
        <v>159</v>
      </c>
      <c r="D102" s="184" t="s">
        <v>137</v>
      </c>
      <c r="E102" s="185" t="s">
        <v>160</v>
      </c>
      <c r="F102" s="186" t="s">
        <v>161</v>
      </c>
      <c r="G102" s="187" t="s">
        <v>162</v>
      </c>
      <c r="H102" s="188">
        <v>429</v>
      </c>
      <c r="I102" s="189"/>
      <c r="J102" s="190"/>
      <c r="K102" s="191">
        <f>ROUND(P102*H102,2)</f>
        <v>0</v>
      </c>
      <c r="L102" s="190"/>
      <c r="M102" s="192"/>
      <c r="N102" s="193" t="s">
        <v>22</v>
      </c>
      <c r="O102" s="178" t="s">
        <v>43</v>
      </c>
      <c r="P102" s="179">
        <f>I102+J102</f>
        <v>0</v>
      </c>
      <c r="Q102" s="179">
        <f>ROUND(I102*H102,2)</f>
        <v>0</v>
      </c>
      <c r="R102" s="179">
        <f>ROUND(J102*H102,2)</f>
        <v>0</v>
      </c>
      <c r="S102" s="63"/>
      <c r="T102" s="180">
        <f>S102*H102</f>
        <v>0</v>
      </c>
      <c r="U102" s="180">
        <v>0</v>
      </c>
      <c r="V102" s="180">
        <f>U102*H102</f>
        <v>0</v>
      </c>
      <c r="W102" s="180">
        <v>0</v>
      </c>
      <c r="X102" s="181">
        <f>W102*H102</f>
        <v>0</v>
      </c>
      <c r="Y102" s="33"/>
      <c r="Z102" s="33"/>
      <c r="AA102" s="33"/>
      <c r="AB102" s="33"/>
      <c r="AC102" s="33"/>
      <c r="AD102" s="33"/>
      <c r="AE102" s="33"/>
      <c r="AR102" s="182" t="s">
        <v>163</v>
      </c>
      <c r="AT102" s="182" t="s">
        <v>137</v>
      </c>
      <c r="AU102" s="182" t="s">
        <v>79</v>
      </c>
      <c r="AY102" s="16" t="s">
        <v>128</v>
      </c>
      <c r="BE102" s="183">
        <f>IF(O102="základní",K102,0)</f>
        <v>0</v>
      </c>
      <c r="BF102" s="183">
        <f>IF(O102="snížená",K102,0)</f>
        <v>0</v>
      </c>
      <c r="BG102" s="183">
        <f>IF(O102="zákl. přenesená",K102,0)</f>
        <v>0</v>
      </c>
      <c r="BH102" s="183">
        <f>IF(O102="sníž. přenesená",K102,0)</f>
        <v>0</v>
      </c>
      <c r="BI102" s="183">
        <f>IF(O102="nulová",K102,0)</f>
        <v>0</v>
      </c>
      <c r="BJ102" s="16" t="s">
        <v>79</v>
      </c>
      <c r="BK102" s="183">
        <f>ROUND(P102*H102,2)</f>
        <v>0</v>
      </c>
      <c r="BL102" s="16" t="s">
        <v>157</v>
      </c>
      <c r="BM102" s="182" t="s">
        <v>164</v>
      </c>
    </row>
    <row r="103" spans="1:65" s="2" customFormat="1" ht="16.5" customHeight="1">
      <c r="A103" s="33"/>
      <c r="B103" s="34"/>
      <c r="C103" s="169" t="s">
        <v>165</v>
      </c>
      <c r="D103" s="169" t="s">
        <v>130</v>
      </c>
      <c r="E103" s="170" t="s">
        <v>166</v>
      </c>
      <c r="F103" s="171" t="s">
        <v>167</v>
      </c>
      <c r="G103" s="172" t="s">
        <v>133</v>
      </c>
      <c r="H103" s="173">
        <v>28</v>
      </c>
      <c r="I103" s="174"/>
      <c r="J103" s="174"/>
      <c r="K103" s="175">
        <f>ROUND(P103*H103,2)</f>
        <v>0</v>
      </c>
      <c r="L103" s="176"/>
      <c r="M103" s="38"/>
      <c r="N103" s="177" t="s">
        <v>22</v>
      </c>
      <c r="O103" s="178" t="s">
        <v>43</v>
      </c>
      <c r="P103" s="179">
        <f>I103+J103</f>
        <v>0</v>
      </c>
      <c r="Q103" s="179">
        <f>ROUND(I103*H103,2)</f>
        <v>0</v>
      </c>
      <c r="R103" s="179">
        <f>ROUND(J103*H103,2)</f>
        <v>0</v>
      </c>
      <c r="S103" s="63"/>
      <c r="T103" s="180">
        <f>S103*H103</f>
        <v>0</v>
      </c>
      <c r="U103" s="180">
        <v>0</v>
      </c>
      <c r="V103" s="180">
        <f>U103*H103</f>
        <v>0</v>
      </c>
      <c r="W103" s="180">
        <v>0</v>
      </c>
      <c r="X103" s="181">
        <f>W103*H103</f>
        <v>0</v>
      </c>
      <c r="Y103" s="33"/>
      <c r="Z103" s="33"/>
      <c r="AA103" s="33"/>
      <c r="AB103" s="33"/>
      <c r="AC103" s="33"/>
      <c r="AD103" s="33"/>
      <c r="AE103" s="33"/>
      <c r="AR103" s="182" t="s">
        <v>157</v>
      </c>
      <c r="AT103" s="182" t="s">
        <v>130</v>
      </c>
      <c r="AU103" s="182" t="s">
        <v>79</v>
      </c>
      <c r="AY103" s="16" t="s">
        <v>128</v>
      </c>
      <c r="BE103" s="183">
        <f>IF(O103="základní",K103,0)</f>
        <v>0</v>
      </c>
      <c r="BF103" s="183">
        <f>IF(O103="snížená",K103,0)</f>
        <v>0</v>
      </c>
      <c r="BG103" s="183">
        <f>IF(O103="zákl. přenesená",K103,0)</f>
        <v>0</v>
      </c>
      <c r="BH103" s="183">
        <f>IF(O103="sníž. přenesená",K103,0)</f>
        <v>0</v>
      </c>
      <c r="BI103" s="183">
        <f>IF(O103="nulová",K103,0)</f>
        <v>0</v>
      </c>
      <c r="BJ103" s="16" t="s">
        <v>79</v>
      </c>
      <c r="BK103" s="183">
        <f>ROUND(P103*H103,2)</f>
        <v>0</v>
      </c>
      <c r="BL103" s="16" t="s">
        <v>157</v>
      </c>
      <c r="BM103" s="182" t="s">
        <v>168</v>
      </c>
    </row>
    <row r="104" spans="1:65" s="2" customFormat="1" ht="16.5" customHeight="1">
      <c r="A104" s="33"/>
      <c r="B104" s="34"/>
      <c r="C104" s="184" t="s">
        <v>169</v>
      </c>
      <c r="D104" s="184" t="s">
        <v>137</v>
      </c>
      <c r="E104" s="185" t="s">
        <v>170</v>
      </c>
      <c r="F104" s="186" t="s">
        <v>171</v>
      </c>
      <c r="G104" s="187" t="s">
        <v>133</v>
      </c>
      <c r="H104" s="188">
        <v>28</v>
      </c>
      <c r="I104" s="189"/>
      <c r="J104" s="190"/>
      <c r="K104" s="191">
        <f>ROUND(P104*H104,2)</f>
        <v>0</v>
      </c>
      <c r="L104" s="190"/>
      <c r="M104" s="192"/>
      <c r="N104" s="193" t="s">
        <v>22</v>
      </c>
      <c r="O104" s="178" t="s">
        <v>43</v>
      </c>
      <c r="P104" s="179">
        <f>I104+J104</f>
        <v>0</v>
      </c>
      <c r="Q104" s="179">
        <f>ROUND(I104*H104,2)</f>
        <v>0</v>
      </c>
      <c r="R104" s="179">
        <f>ROUND(J104*H104,2)</f>
        <v>0</v>
      </c>
      <c r="S104" s="63"/>
      <c r="T104" s="180">
        <f>S104*H104</f>
        <v>0</v>
      </c>
      <c r="U104" s="180">
        <v>0</v>
      </c>
      <c r="V104" s="180">
        <f>U104*H104</f>
        <v>0</v>
      </c>
      <c r="W104" s="180">
        <v>0</v>
      </c>
      <c r="X104" s="181">
        <f>W104*H104</f>
        <v>0</v>
      </c>
      <c r="Y104" s="33"/>
      <c r="Z104" s="33"/>
      <c r="AA104" s="33"/>
      <c r="AB104" s="33"/>
      <c r="AC104" s="33"/>
      <c r="AD104" s="33"/>
      <c r="AE104" s="33"/>
      <c r="AR104" s="182" t="s">
        <v>163</v>
      </c>
      <c r="AT104" s="182" t="s">
        <v>137</v>
      </c>
      <c r="AU104" s="182" t="s">
        <v>79</v>
      </c>
      <c r="AY104" s="16" t="s">
        <v>128</v>
      </c>
      <c r="BE104" s="183">
        <f>IF(O104="základní",K104,0)</f>
        <v>0</v>
      </c>
      <c r="BF104" s="183">
        <f>IF(O104="snížená",K104,0)</f>
        <v>0</v>
      </c>
      <c r="BG104" s="183">
        <f>IF(O104="zákl. přenesená",K104,0)</f>
        <v>0</v>
      </c>
      <c r="BH104" s="183">
        <f>IF(O104="sníž. přenesená",K104,0)</f>
        <v>0</v>
      </c>
      <c r="BI104" s="183">
        <f>IF(O104="nulová",K104,0)</f>
        <v>0</v>
      </c>
      <c r="BJ104" s="16" t="s">
        <v>79</v>
      </c>
      <c r="BK104" s="183">
        <f>ROUND(P104*H104,2)</f>
        <v>0</v>
      </c>
      <c r="BL104" s="16" t="s">
        <v>157</v>
      </c>
      <c r="BM104" s="182" t="s">
        <v>172</v>
      </c>
    </row>
    <row r="105" spans="1:65" s="12" customFormat="1" ht="25.9" customHeight="1">
      <c r="B105" s="154"/>
      <c r="C105" s="155"/>
      <c r="D105" s="156" t="s">
        <v>73</v>
      </c>
      <c r="E105" s="157" t="s">
        <v>173</v>
      </c>
      <c r="F105" s="157" t="s">
        <v>174</v>
      </c>
      <c r="G105" s="155"/>
      <c r="H105" s="155"/>
      <c r="I105" s="158"/>
      <c r="J105" s="158"/>
      <c r="K105" s="159">
        <f>BK105</f>
        <v>0</v>
      </c>
      <c r="L105" s="155"/>
      <c r="M105" s="160"/>
      <c r="N105" s="161"/>
      <c r="O105" s="162"/>
      <c r="P105" s="162"/>
      <c r="Q105" s="163">
        <f>SUM(Q106:Q110)</f>
        <v>0</v>
      </c>
      <c r="R105" s="163">
        <f>SUM(R106:R110)</f>
        <v>0</v>
      </c>
      <c r="S105" s="162"/>
      <c r="T105" s="164">
        <f>SUM(T106:T110)</f>
        <v>0</v>
      </c>
      <c r="U105" s="162"/>
      <c r="V105" s="164">
        <f>SUM(V106:V110)</f>
        <v>0.36570000000000003</v>
      </c>
      <c r="W105" s="162"/>
      <c r="X105" s="165">
        <f>SUM(X106:X110)</f>
        <v>0</v>
      </c>
      <c r="AR105" s="166" t="s">
        <v>81</v>
      </c>
      <c r="AT105" s="167" t="s">
        <v>73</v>
      </c>
      <c r="AU105" s="167" t="s">
        <v>74</v>
      </c>
      <c r="AY105" s="166" t="s">
        <v>128</v>
      </c>
      <c r="BK105" s="168">
        <f>SUM(BK106:BK110)</f>
        <v>0</v>
      </c>
    </row>
    <row r="106" spans="1:65" s="2" customFormat="1" ht="16.5" customHeight="1">
      <c r="A106" s="33"/>
      <c r="B106" s="34"/>
      <c r="C106" s="184" t="s">
        <v>175</v>
      </c>
      <c r="D106" s="184" t="s">
        <v>137</v>
      </c>
      <c r="E106" s="185" t="s">
        <v>176</v>
      </c>
      <c r="F106" s="186" t="s">
        <v>177</v>
      </c>
      <c r="G106" s="187" t="s">
        <v>156</v>
      </c>
      <c r="H106" s="188">
        <v>84</v>
      </c>
      <c r="I106" s="189"/>
      <c r="J106" s="190"/>
      <c r="K106" s="191">
        <f>ROUND(P106*H106,2)</f>
        <v>0</v>
      </c>
      <c r="L106" s="190"/>
      <c r="M106" s="192"/>
      <c r="N106" s="193" t="s">
        <v>22</v>
      </c>
      <c r="O106" s="178" t="s">
        <v>43</v>
      </c>
      <c r="P106" s="179">
        <f>I106+J106</f>
        <v>0</v>
      </c>
      <c r="Q106" s="179">
        <f>ROUND(I106*H106,2)</f>
        <v>0</v>
      </c>
      <c r="R106" s="179">
        <f>ROUND(J106*H106,2)</f>
        <v>0</v>
      </c>
      <c r="S106" s="63"/>
      <c r="T106" s="180">
        <f>S106*H106</f>
        <v>0</v>
      </c>
      <c r="U106" s="180">
        <v>2.5000000000000001E-4</v>
      </c>
      <c r="V106" s="180">
        <f>U106*H106</f>
        <v>2.1000000000000001E-2</v>
      </c>
      <c r="W106" s="180">
        <v>0</v>
      </c>
      <c r="X106" s="181">
        <f>W106*H106</f>
        <v>0</v>
      </c>
      <c r="Y106" s="33"/>
      <c r="Z106" s="33"/>
      <c r="AA106" s="33"/>
      <c r="AB106" s="33"/>
      <c r="AC106" s="33"/>
      <c r="AD106" s="33"/>
      <c r="AE106" s="33"/>
      <c r="AR106" s="182" t="s">
        <v>163</v>
      </c>
      <c r="AT106" s="182" t="s">
        <v>137</v>
      </c>
      <c r="AU106" s="182" t="s">
        <v>79</v>
      </c>
      <c r="AY106" s="16" t="s">
        <v>128</v>
      </c>
      <c r="BE106" s="183">
        <f>IF(O106="základní",K106,0)</f>
        <v>0</v>
      </c>
      <c r="BF106" s="183">
        <f>IF(O106="snížená",K106,0)</f>
        <v>0</v>
      </c>
      <c r="BG106" s="183">
        <f>IF(O106="zákl. přenesená",K106,0)</f>
        <v>0</v>
      </c>
      <c r="BH106" s="183">
        <f>IF(O106="sníž. přenesená",K106,0)</f>
        <v>0</v>
      </c>
      <c r="BI106" s="183">
        <f>IF(O106="nulová",K106,0)</f>
        <v>0</v>
      </c>
      <c r="BJ106" s="16" t="s">
        <v>79</v>
      </c>
      <c r="BK106" s="183">
        <f>ROUND(P106*H106,2)</f>
        <v>0</v>
      </c>
      <c r="BL106" s="16" t="s">
        <v>157</v>
      </c>
      <c r="BM106" s="182" t="s">
        <v>178</v>
      </c>
    </row>
    <row r="107" spans="1:65" s="2" customFormat="1" ht="16.5" customHeight="1">
      <c r="A107" s="33"/>
      <c r="B107" s="34"/>
      <c r="C107" s="169" t="s">
        <v>179</v>
      </c>
      <c r="D107" s="169" t="s">
        <v>130</v>
      </c>
      <c r="E107" s="170" t="s">
        <v>180</v>
      </c>
      <c r="F107" s="171" t="s">
        <v>181</v>
      </c>
      <c r="G107" s="172" t="s">
        <v>156</v>
      </c>
      <c r="H107" s="173">
        <v>84</v>
      </c>
      <c r="I107" s="174"/>
      <c r="J107" s="174"/>
      <c r="K107" s="175">
        <f>ROUND(P107*H107,2)</f>
        <v>0</v>
      </c>
      <c r="L107" s="176"/>
      <c r="M107" s="38"/>
      <c r="N107" s="177" t="s">
        <v>22</v>
      </c>
      <c r="O107" s="178" t="s">
        <v>43</v>
      </c>
      <c r="P107" s="179">
        <f>I107+J107</f>
        <v>0</v>
      </c>
      <c r="Q107" s="179">
        <f>ROUND(I107*H107,2)</f>
        <v>0</v>
      </c>
      <c r="R107" s="179">
        <f>ROUND(J107*H107,2)</f>
        <v>0</v>
      </c>
      <c r="S107" s="63"/>
      <c r="T107" s="180">
        <f>S107*H107</f>
        <v>0</v>
      </c>
      <c r="U107" s="180">
        <v>0</v>
      </c>
      <c r="V107" s="180">
        <f>U107*H107</f>
        <v>0</v>
      </c>
      <c r="W107" s="180">
        <v>0</v>
      </c>
      <c r="X107" s="181">
        <f>W107*H107</f>
        <v>0</v>
      </c>
      <c r="Y107" s="33"/>
      <c r="Z107" s="33"/>
      <c r="AA107" s="33"/>
      <c r="AB107" s="33"/>
      <c r="AC107" s="33"/>
      <c r="AD107" s="33"/>
      <c r="AE107" s="33"/>
      <c r="AR107" s="182" t="s">
        <v>157</v>
      </c>
      <c r="AT107" s="182" t="s">
        <v>130</v>
      </c>
      <c r="AU107" s="182" t="s">
        <v>79</v>
      </c>
      <c r="AY107" s="16" t="s">
        <v>128</v>
      </c>
      <c r="BE107" s="183">
        <f>IF(O107="základní",K107,0)</f>
        <v>0</v>
      </c>
      <c r="BF107" s="183">
        <f>IF(O107="snížená",K107,0)</f>
        <v>0</v>
      </c>
      <c r="BG107" s="183">
        <f>IF(O107="zákl. přenesená",K107,0)</f>
        <v>0</v>
      </c>
      <c r="BH107" s="183">
        <f>IF(O107="sníž. přenesená",K107,0)</f>
        <v>0</v>
      </c>
      <c r="BI107" s="183">
        <f>IF(O107="nulová",K107,0)</f>
        <v>0</v>
      </c>
      <c r="BJ107" s="16" t="s">
        <v>79</v>
      </c>
      <c r="BK107" s="183">
        <f>ROUND(P107*H107,2)</f>
        <v>0</v>
      </c>
      <c r="BL107" s="16" t="s">
        <v>157</v>
      </c>
      <c r="BM107" s="182" t="s">
        <v>182</v>
      </c>
    </row>
    <row r="108" spans="1:65" s="2" customFormat="1" ht="16.5" customHeight="1">
      <c r="A108" s="33"/>
      <c r="B108" s="34"/>
      <c r="C108" s="169" t="s">
        <v>183</v>
      </c>
      <c r="D108" s="169" t="s">
        <v>130</v>
      </c>
      <c r="E108" s="170" t="s">
        <v>184</v>
      </c>
      <c r="F108" s="171" t="s">
        <v>185</v>
      </c>
      <c r="G108" s="172" t="s">
        <v>156</v>
      </c>
      <c r="H108" s="173">
        <v>467</v>
      </c>
      <c r="I108" s="174"/>
      <c r="J108" s="174"/>
      <c r="K108" s="175">
        <f>ROUND(P108*H108,2)</f>
        <v>0</v>
      </c>
      <c r="L108" s="176"/>
      <c r="M108" s="38"/>
      <c r="N108" s="177" t="s">
        <v>22</v>
      </c>
      <c r="O108" s="178" t="s">
        <v>43</v>
      </c>
      <c r="P108" s="179">
        <f>I108+J108</f>
        <v>0</v>
      </c>
      <c r="Q108" s="179">
        <f>ROUND(I108*H108,2)</f>
        <v>0</v>
      </c>
      <c r="R108" s="179">
        <f>ROUND(J108*H108,2)</f>
        <v>0</v>
      </c>
      <c r="S108" s="63"/>
      <c r="T108" s="180">
        <f>S108*H108</f>
        <v>0</v>
      </c>
      <c r="U108" s="180">
        <v>0</v>
      </c>
      <c r="V108" s="180">
        <f>U108*H108</f>
        <v>0</v>
      </c>
      <c r="W108" s="180">
        <v>0</v>
      </c>
      <c r="X108" s="181">
        <f>W108*H108</f>
        <v>0</v>
      </c>
      <c r="Y108" s="33"/>
      <c r="Z108" s="33"/>
      <c r="AA108" s="33"/>
      <c r="AB108" s="33"/>
      <c r="AC108" s="33"/>
      <c r="AD108" s="33"/>
      <c r="AE108" s="33"/>
      <c r="AR108" s="182" t="s">
        <v>157</v>
      </c>
      <c r="AT108" s="182" t="s">
        <v>130</v>
      </c>
      <c r="AU108" s="182" t="s">
        <v>79</v>
      </c>
      <c r="AY108" s="16" t="s">
        <v>128</v>
      </c>
      <c r="BE108" s="183">
        <f>IF(O108="základní",K108,0)</f>
        <v>0</v>
      </c>
      <c r="BF108" s="183">
        <f>IF(O108="snížená",K108,0)</f>
        <v>0</v>
      </c>
      <c r="BG108" s="183">
        <f>IF(O108="zákl. přenesená",K108,0)</f>
        <v>0</v>
      </c>
      <c r="BH108" s="183">
        <f>IF(O108="sníž. přenesená",K108,0)</f>
        <v>0</v>
      </c>
      <c r="BI108" s="183">
        <f>IF(O108="nulová",K108,0)</f>
        <v>0</v>
      </c>
      <c r="BJ108" s="16" t="s">
        <v>79</v>
      </c>
      <c r="BK108" s="183">
        <f>ROUND(P108*H108,2)</f>
        <v>0</v>
      </c>
      <c r="BL108" s="16" t="s">
        <v>157</v>
      </c>
      <c r="BM108" s="182" t="s">
        <v>186</v>
      </c>
    </row>
    <row r="109" spans="1:65" s="2" customFormat="1" ht="16.5" customHeight="1">
      <c r="A109" s="33"/>
      <c r="B109" s="34"/>
      <c r="C109" s="184" t="s">
        <v>187</v>
      </c>
      <c r="D109" s="184" t="s">
        <v>137</v>
      </c>
      <c r="E109" s="185" t="s">
        <v>188</v>
      </c>
      <c r="F109" s="186" t="s">
        <v>189</v>
      </c>
      <c r="G109" s="187" t="s">
        <v>156</v>
      </c>
      <c r="H109" s="188">
        <v>84</v>
      </c>
      <c r="I109" s="189"/>
      <c r="J109" s="190"/>
      <c r="K109" s="191">
        <f>ROUND(P109*H109,2)</f>
        <v>0</v>
      </c>
      <c r="L109" s="190"/>
      <c r="M109" s="192"/>
      <c r="N109" s="193" t="s">
        <v>22</v>
      </c>
      <c r="O109" s="178" t="s">
        <v>43</v>
      </c>
      <c r="P109" s="179">
        <f>I109+J109</f>
        <v>0</v>
      </c>
      <c r="Q109" s="179">
        <f>ROUND(I109*H109,2)</f>
        <v>0</v>
      </c>
      <c r="R109" s="179">
        <f>ROUND(J109*H109,2)</f>
        <v>0</v>
      </c>
      <c r="S109" s="63"/>
      <c r="T109" s="180">
        <f>S109*H109</f>
        <v>0</v>
      </c>
      <c r="U109" s="180">
        <v>0</v>
      </c>
      <c r="V109" s="180">
        <f>U109*H109</f>
        <v>0</v>
      </c>
      <c r="W109" s="180">
        <v>0</v>
      </c>
      <c r="X109" s="181">
        <f>W109*H109</f>
        <v>0</v>
      </c>
      <c r="Y109" s="33"/>
      <c r="Z109" s="33"/>
      <c r="AA109" s="33"/>
      <c r="AB109" s="33"/>
      <c r="AC109" s="33"/>
      <c r="AD109" s="33"/>
      <c r="AE109" s="33"/>
      <c r="AR109" s="182" t="s">
        <v>163</v>
      </c>
      <c r="AT109" s="182" t="s">
        <v>137</v>
      </c>
      <c r="AU109" s="182" t="s">
        <v>79</v>
      </c>
      <c r="AY109" s="16" t="s">
        <v>128</v>
      </c>
      <c r="BE109" s="183">
        <f>IF(O109="základní",K109,0)</f>
        <v>0</v>
      </c>
      <c r="BF109" s="183">
        <f>IF(O109="snížená",K109,0)</f>
        <v>0</v>
      </c>
      <c r="BG109" s="183">
        <f>IF(O109="zákl. přenesená",K109,0)</f>
        <v>0</v>
      </c>
      <c r="BH109" s="183">
        <f>IF(O109="sníž. přenesená",K109,0)</f>
        <v>0</v>
      </c>
      <c r="BI109" s="183">
        <f>IF(O109="nulová",K109,0)</f>
        <v>0</v>
      </c>
      <c r="BJ109" s="16" t="s">
        <v>79</v>
      </c>
      <c r="BK109" s="183">
        <f>ROUND(P109*H109,2)</f>
        <v>0</v>
      </c>
      <c r="BL109" s="16" t="s">
        <v>157</v>
      </c>
      <c r="BM109" s="182" t="s">
        <v>190</v>
      </c>
    </row>
    <row r="110" spans="1:65" s="2" customFormat="1" ht="16.5" customHeight="1">
      <c r="A110" s="33"/>
      <c r="B110" s="34"/>
      <c r="C110" s="184" t="s">
        <v>191</v>
      </c>
      <c r="D110" s="184" t="s">
        <v>137</v>
      </c>
      <c r="E110" s="185" t="s">
        <v>192</v>
      </c>
      <c r="F110" s="186" t="s">
        <v>193</v>
      </c>
      <c r="G110" s="187" t="s">
        <v>156</v>
      </c>
      <c r="H110" s="188">
        <v>383</v>
      </c>
      <c r="I110" s="189"/>
      <c r="J110" s="190"/>
      <c r="K110" s="191">
        <f>ROUND(P110*H110,2)</f>
        <v>0</v>
      </c>
      <c r="L110" s="190"/>
      <c r="M110" s="192"/>
      <c r="N110" s="193" t="s">
        <v>22</v>
      </c>
      <c r="O110" s="178" t="s">
        <v>43</v>
      </c>
      <c r="P110" s="179">
        <f>I110+J110</f>
        <v>0</v>
      </c>
      <c r="Q110" s="179">
        <f>ROUND(I110*H110,2)</f>
        <v>0</v>
      </c>
      <c r="R110" s="179">
        <f>ROUND(J110*H110,2)</f>
        <v>0</v>
      </c>
      <c r="S110" s="63"/>
      <c r="T110" s="180">
        <f>S110*H110</f>
        <v>0</v>
      </c>
      <c r="U110" s="180">
        <v>8.9999999999999998E-4</v>
      </c>
      <c r="V110" s="180">
        <f>U110*H110</f>
        <v>0.34470000000000001</v>
      </c>
      <c r="W110" s="180">
        <v>0</v>
      </c>
      <c r="X110" s="181">
        <f>W110*H110</f>
        <v>0</v>
      </c>
      <c r="Y110" s="33"/>
      <c r="Z110" s="33"/>
      <c r="AA110" s="33"/>
      <c r="AB110" s="33"/>
      <c r="AC110" s="33"/>
      <c r="AD110" s="33"/>
      <c r="AE110" s="33"/>
      <c r="AR110" s="182" t="s">
        <v>163</v>
      </c>
      <c r="AT110" s="182" t="s">
        <v>137</v>
      </c>
      <c r="AU110" s="182" t="s">
        <v>79</v>
      </c>
      <c r="AY110" s="16" t="s">
        <v>128</v>
      </c>
      <c r="BE110" s="183">
        <f>IF(O110="základní",K110,0)</f>
        <v>0</v>
      </c>
      <c r="BF110" s="183">
        <f>IF(O110="snížená",K110,0)</f>
        <v>0</v>
      </c>
      <c r="BG110" s="183">
        <f>IF(O110="zákl. přenesená",K110,0)</f>
        <v>0</v>
      </c>
      <c r="BH110" s="183">
        <f>IF(O110="sníž. přenesená",K110,0)</f>
        <v>0</v>
      </c>
      <c r="BI110" s="183">
        <f>IF(O110="nulová",K110,0)</f>
        <v>0</v>
      </c>
      <c r="BJ110" s="16" t="s">
        <v>79</v>
      </c>
      <c r="BK110" s="183">
        <f>ROUND(P110*H110,2)</f>
        <v>0</v>
      </c>
      <c r="BL110" s="16" t="s">
        <v>157</v>
      </c>
      <c r="BM110" s="182" t="s">
        <v>194</v>
      </c>
    </row>
    <row r="111" spans="1:65" s="12" customFormat="1" ht="25.9" customHeight="1">
      <c r="B111" s="154"/>
      <c r="C111" s="155"/>
      <c r="D111" s="156" t="s">
        <v>73</v>
      </c>
      <c r="E111" s="157" t="s">
        <v>195</v>
      </c>
      <c r="F111" s="157" t="s">
        <v>196</v>
      </c>
      <c r="G111" s="155"/>
      <c r="H111" s="155"/>
      <c r="I111" s="158"/>
      <c r="J111" s="158"/>
      <c r="K111" s="159">
        <f>BK111</f>
        <v>0</v>
      </c>
      <c r="L111" s="155"/>
      <c r="M111" s="160"/>
      <c r="N111" s="161"/>
      <c r="O111" s="162"/>
      <c r="P111" s="162"/>
      <c r="Q111" s="163">
        <v>0</v>
      </c>
      <c r="R111" s="163">
        <v>0</v>
      </c>
      <c r="S111" s="162"/>
      <c r="T111" s="164">
        <v>0</v>
      </c>
      <c r="U111" s="162"/>
      <c r="V111" s="164">
        <v>0</v>
      </c>
      <c r="W111" s="162"/>
      <c r="X111" s="165">
        <v>0</v>
      </c>
      <c r="AR111" s="166" t="s">
        <v>81</v>
      </c>
      <c r="AT111" s="167" t="s">
        <v>73</v>
      </c>
      <c r="AU111" s="167" t="s">
        <v>74</v>
      </c>
      <c r="AY111" s="166" t="s">
        <v>128</v>
      </c>
      <c r="BK111" s="168">
        <v>0</v>
      </c>
    </row>
    <row r="112" spans="1:65" s="12" customFormat="1" ht="25.9" customHeight="1">
      <c r="B112" s="154"/>
      <c r="C112" s="155"/>
      <c r="D112" s="156" t="s">
        <v>73</v>
      </c>
      <c r="E112" s="157" t="s">
        <v>197</v>
      </c>
      <c r="F112" s="157" t="s">
        <v>198</v>
      </c>
      <c r="G112" s="155"/>
      <c r="H112" s="155"/>
      <c r="I112" s="158"/>
      <c r="J112" s="158"/>
      <c r="K112" s="159">
        <f>BK112</f>
        <v>0</v>
      </c>
      <c r="L112" s="155"/>
      <c r="M112" s="160"/>
      <c r="N112" s="161"/>
      <c r="O112" s="162"/>
      <c r="P112" s="162"/>
      <c r="Q112" s="163">
        <f>SUM(Q113:Q115)</f>
        <v>0</v>
      </c>
      <c r="R112" s="163">
        <f>SUM(R113:R115)</f>
        <v>0</v>
      </c>
      <c r="S112" s="162"/>
      <c r="T112" s="164">
        <f>SUM(T113:T115)</f>
        <v>0</v>
      </c>
      <c r="U112" s="162"/>
      <c r="V112" s="164">
        <f>SUM(V113:V115)</f>
        <v>0</v>
      </c>
      <c r="W112" s="162"/>
      <c r="X112" s="165">
        <f>SUM(X113:X115)</f>
        <v>0</v>
      </c>
      <c r="AR112" s="166" t="s">
        <v>81</v>
      </c>
      <c r="AT112" s="167" t="s">
        <v>73</v>
      </c>
      <c r="AU112" s="167" t="s">
        <v>74</v>
      </c>
      <c r="AY112" s="166" t="s">
        <v>128</v>
      </c>
      <c r="BK112" s="168">
        <f>SUM(BK113:BK115)</f>
        <v>0</v>
      </c>
    </row>
    <row r="113" spans="1:65" s="2" customFormat="1" ht="16.5" customHeight="1">
      <c r="A113" s="33"/>
      <c r="B113" s="34"/>
      <c r="C113" s="169" t="s">
        <v>199</v>
      </c>
      <c r="D113" s="169" t="s">
        <v>130</v>
      </c>
      <c r="E113" s="170" t="s">
        <v>200</v>
      </c>
      <c r="F113" s="171" t="s">
        <v>201</v>
      </c>
      <c r="G113" s="172" t="s">
        <v>133</v>
      </c>
      <c r="H113" s="173">
        <v>10</v>
      </c>
      <c r="I113" s="174"/>
      <c r="J113" s="174"/>
      <c r="K113" s="175">
        <f>ROUND(P113*H113,2)</f>
        <v>0</v>
      </c>
      <c r="L113" s="176"/>
      <c r="M113" s="38"/>
      <c r="N113" s="177" t="s">
        <v>22</v>
      </c>
      <c r="O113" s="178" t="s">
        <v>43</v>
      </c>
      <c r="P113" s="179">
        <f>I113+J113</f>
        <v>0</v>
      </c>
      <c r="Q113" s="179">
        <f>ROUND(I113*H113,2)</f>
        <v>0</v>
      </c>
      <c r="R113" s="179">
        <f>ROUND(J113*H113,2)</f>
        <v>0</v>
      </c>
      <c r="S113" s="63"/>
      <c r="T113" s="180">
        <f>S113*H113</f>
        <v>0</v>
      </c>
      <c r="U113" s="180">
        <v>0</v>
      </c>
      <c r="V113" s="180">
        <f>U113*H113</f>
        <v>0</v>
      </c>
      <c r="W113" s="180">
        <v>0</v>
      </c>
      <c r="X113" s="181">
        <f>W113*H113</f>
        <v>0</v>
      </c>
      <c r="Y113" s="33"/>
      <c r="Z113" s="33"/>
      <c r="AA113" s="33"/>
      <c r="AB113" s="33"/>
      <c r="AC113" s="33"/>
      <c r="AD113" s="33"/>
      <c r="AE113" s="33"/>
      <c r="AR113" s="182" t="s">
        <v>157</v>
      </c>
      <c r="AT113" s="182" t="s">
        <v>130</v>
      </c>
      <c r="AU113" s="182" t="s">
        <v>79</v>
      </c>
      <c r="AY113" s="16" t="s">
        <v>128</v>
      </c>
      <c r="BE113" s="183">
        <f>IF(O113="základní",K113,0)</f>
        <v>0</v>
      </c>
      <c r="BF113" s="183">
        <f>IF(O113="snížená",K113,0)</f>
        <v>0</v>
      </c>
      <c r="BG113" s="183">
        <f>IF(O113="zákl. přenesená",K113,0)</f>
        <v>0</v>
      </c>
      <c r="BH113" s="183">
        <f>IF(O113="sníž. přenesená",K113,0)</f>
        <v>0</v>
      </c>
      <c r="BI113" s="183">
        <f>IF(O113="nulová",K113,0)</f>
        <v>0</v>
      </c>
      <c r="BJ113" s="16" t="s">
        <v>79</v>
      </c>
      <c r="BK113" s="183">
        <f>ROUND(P113*H113,2)</f>
        <v>0</v>
      </c>
      <c r="BL113" s="16" t="s">
        <v>157</v>
      </c>
      <c r="BM113" s="182" t="s">
        <v>202</v>
      </c>
    </row>
    <row r="114" spans="1:65" s="2" customFormat="1" ht="16.5" customHeight="1">
      <c r="A114" s="33"/>
      <c r="B114" s="34"/>
      <c r="C114" s="184" t="s">
        <v>163</v>
      </c>
      <c r="D114" s="184" t="s">
        <v>137</v>
      </c>
      <c r="E114" s="185" t="s">
        <v>203</v>
      </c>
      <c r="F114" s="186" t="s">
        <v>204</v>
      </c>
      <c r="G114" s="187" t="s">
        <v>133</v>
      </c>
      <c r="H114" s="188">
        <v>10</v>
      </c>
      <c r="I114" s="189"/>
      <c r="J114" s="190"/>
      <c r="K114" s="191">
        <f>ROUND(P114*H114,2)</f>
        <v>0</v>
      </c>
      <c r="L114" s="190"/>
      <c r="M114" s="192"/>
      <c r="N114" s="193" t="s">
        <v>22</v>
      </c>
      <c r="O114" s="178" t="s">
        <v>43</v>
      </c>
      <c r="P114" s="179">
        <f>I114+J114</f>
        <v>0</v>
      </c>
      <c r="Q114" s="179">
        <f>ROUND(I114*H114,2)</f>
        <v>0</v>
      </c>
      <c r="R114" s="179">
        <f>ROUND(J114*H114,2)</f>
        <v>0</v>
      </c>
      <c r="S114" s="63"/>
      <c r="T114" s="180">
        <f>S114*H114</f>
        <v>0</v>
      </c>
      <c r="U114" s="180">
        <v>0</v>
      </c>
      <c r="V114" s="180">
        <f>U114*H114</f>
        <v>0</v>
      </c>
      <c r="W114" s="180">
        <v>0</v>
      </c>
      <c r="X114" s="181">
        <f>W114*H114</f>
        <v>0</v>
      </c>
      <c r="Y114" s="33"/>
      <c r="Z114" s="33"/>
      <c r="AA114" s="33"/>
      <c r="AB114" s="33"/>
      <c r="AC114" s="33"/>
      <c r="AD114" s="33"/>
      <c r="AE114" s="33"/>
      <c r="AR114" s="182" t="s">
        <v>163</v>
      </c>
      <c r="AT114" s="182" t="s">
        <v>137</v>
      </c>
      <c r="AU114" s="182" t="s">
        <v>79</v>
      </c>
      <c r="AY114" s="16" t="s">
        <v>128</v>
      </c>
      <c r="BE114" s="183">
        <f>IF(O114="základní",K114,0)</f>
        <v>0</v>
      </c>
      <c r="BF114" s="183">
        <f>IF(O114="snížená",K114,0)</f>
        <v>0</v>
      </c>
      <c r="BG114" s="183">
        <f>IF(O114="zákl. přenesená",K114,0)</f>
        <v>0</v>
      </c>
      <c r="BH114" s="183">
        <f>IF(O114="sníž. přenesená",K114,0)</f>
        <v>0</v>
      </c>
      <c r="BI114" s="183">
        <f>IF(O114="nulová",K114,0)</f>
        <v>0</v>
      </c>
      <c r="BJ114" s="16" t="s">
        <v>79</v>
      </c>
      <c r="BK114" s="183">
        <f>ROUND(P114*H114,2)</f>
        <v>0</v>
      </c>
      <c r="BL114" s="16" t="s">
        <v>157</v>
      </c>
      <c r="BM114" s="182" t="s">
        <v>205</v>
      </c>
    </row>
    <row r="115" spans="1:65" s="2" customFormat="1" ht="16.5" customHeight="1">
      <c r="A115" s="33"/>
      <c r="B115" s="34"/>
      <c r="C115" s="184" t="s">
        <v>206</v>
      </c>
      <c r="D115" s="184" t="s">
        <v>137</v>
      </c>
      <c r="E115" s="185" t="s">
        <v>207</v>
      </c>
      <c r="F115" s="186" t="s">
        <v>208</v>
      </c>
      <c r="G115" s="187" t="s">
        <v>133</v>
      </c>
      <c r="H115" s="188">
        <v>10</v>
      </c>
      <c r="I115" s="189"/>
      <c r="J115" s="190"/>
      <c r="K115" s="191">
        <f>ROUND(P115*H115,2)</f>
        <v>0</v>
      </c>
      <c r="L115" s="190"/>
      <c r="M115" s="192"/>
      <c r="N115" s="193" t="s">
        <v>22</v>
      </c>
      <c r="O115" s="178" t="s">
        <v>43</v>
      </c>
      <c r="P115" s="179">
        <f>I115+J115</f>
        <v>0</v>
      </c>
      <c r="Q115" s="179">
        <f>ROUND(I115*H115,2)</f>
        <v>0</v>
      </c>
      <c r="R115" s="179">
        <f>ROUND(J115*H115,2)</f>
        <v>0</v>
      </c>
      <c r="S115" s="63"/>
      <c r="T115" s="180">
        <f>S115*H115</f>
        <v>0</v>
      </c>
      <c r="U115" s="180">
        <v>0</v>
      </c>
      <c r="V115" s="180">
        <f>U115*H115</f>
        <v>0</v>
      </c>
      <c r="W115" s="180">
        <v>0</v>
      </c>
      <c r="X115" s="181">
        <f>W115*H115</f>
        <v>0</v>
      </c>
      <c r="Y115" s="33"/>
      <c r="Z115" s="33"/>
      <c r="AA115" s="33"/>
      <c r="AB115" s="33"/>
      <c r="AC115" s="33"/>
      <c r="AD115" s="33"/>
      <c r="AE115" s="33"/>
      <c r="AR115" s="182" t="s">
        <v>163</v>
      </c>
      <c r="AT115" s="182" t="s">
        <v>137</v>
      </c>
      <c r="AU115" s="182" t="s">
        <v>79</v>
      </c>
      <c r="AY115" s="16" t="s">
        <v>128</v>
      </c>
      <c r="BE115" s="183">
        <f>IF(O115="základní",K115,0)</f>
        <v>0</v>
      </c>
      <c r="BF115" s="183">
        <f>IF(O115="snížená",K115,0)</f>
        <v>0</v>
      </c>
      <c r="BG115" s="183">
        <f>IF(O115="zákl. přenesená",K115,0)</f>
        <v>0</v>
      </c>
      <c r="BH115" s="183">
        <f>IF(O115="sníž. přenesená",K115,0)</f>
        <v>0</v>
      </c>
      <c r="BI115" s="183">
        <f>IF(O115="nulová",K115,0)</f>
        <v>0</v>
      </c>
      <c r="BJ115" s="16" t="s">
        <v>79</v>
      </c>
      <c r="BK115" s="183">
        <f>ROUND(P115*H115,2)</f>
        <v>0</v>
      </c>
      <c r="BL115" s="16" t="s">
        <v>157</v>
      </c>
      <c r="BM115" s="182" t="s">
        <v>209</v>
      </c>
    </row>
    <row r="116" spans="1:65" s="12" customFormat="1" ht="25.9" customHeight="1">
      <c r="B116" s="154"/>
      <c r="C116" s="155"/>
      <c r="D116" s="156" t="s">
        <v>73</v>
      </c>
      <c r="E116" s="157" t="s">
        <v>210</v>
      </c>
      <c r="F116" s="157" t="s">
        <v>211</v>
      </c>
      <c r="G116" s="155"/>
      <c r="H116" s="155"/>
      <c r="I116" s="158"/>
      <c r="J116" s="158"/>
      <c r="K116" s="159">
        <f>BK116</f>
        <v>0</v>
      </c>
      <c r="L116" s="155"/>
      <c r="M116" s="160"/>
      <c r="N116" s="161"/>
      <c r="O116" s="162"/>
      <c r="P116" s="162"/>
      <c r="Q116" s="163">
        <f>SUM(Q117:Q128)</f>
        <v>0</v>
      </c>
      <c r="R116" s="163">
        <f>SUM(R117:R128)</f>
        <v>0</v>
      </c>
      <c r="S116" s="162"/>
      <c r="T116" s="164">
        <f>SUM(T117:T128)</f>
        <v>0</v>
      </c>
      <c r="U116" s="162"/>
      <c r="V116" s="164">
        <f>SUM(V117:V128)</f>
        <v>0.04</v>
      </c>
      <c r="W116" s="162"/>
      <c r="X116" s="165">
        <f>SUM(X117:X128)</f>
        <v>0</v>
      </c>
      <c r="AR116" s="166" t="s">
        <v>81</v>
      </c>
      <c r="AT116" s="167" t="s">
        <v>73</v>
      </c>
      <c r="AU116" s="167" t="s">
        <v>74</v>
      </c>
      <c r="AY116" s="166" t="s">
        <v>128</v>
      </c>
      <c r="BK116" s="168">
        <f>SUM(BK117:BK128)</f>
        <v>0</v>
      </c>
    </row>
    <row r="117" spans="1:65" s="2" customFormat="1" ht="16.5" customHeight="1">
      <c r="A117" s="33"/>
      <c r="B117" s="34"/>
      <c r="C117" s="184" t="s">
        <v>212</v>
      </c>
      <c r="D117" s="184" t="s">
        <v>137</v>
      </c>
      <c r="E117" s="185" t="s">
        <v>213</v>
      </c>
      <c r="F117" s="186" t="s">
        <v>214</v>
      </c>
      <c r="G117" s="187" t="s">
        <v>133</v>
      </c>
      <c r="H117" s="188">
        <v>10</v>
      </c>
      <c r="I117" s="189"/>
      <c r="J117" s="190"/>
      <c r="K117" s="191">
        <f t="shared" ref="K117:K128" si="1">ROUND(P117*H117,2)</f>
        <v>0</v>
      </c>
      <c r="L117" s="190"/>
      <c r="M117" s="192"/>
      <c r="N117" s="193" t="s">
        <v>22</v>
      </c>
      <c r="O117" s="178" t="s">
        <v>43</v>
      </c>
      <c r="P117" s="179">
        <f t="shared" ref="P117:P128" si="2">I117+J117</f>
        <v>0</v>
      </c>
      <c r="Q117" s="179">
        <f t="shared" ref="Q117:Q128" si="3">ROUND(I117*H117,2)</f>
        <v>0</v>
      </c>
      <c r="R117" s="179">
        <f t="shared" ref="R117:R128" si="4">ROUND(J117*H117,2)</f>
        <v>0</v>
      </c>
      <c r="S117" s="63"/>
      <c r="T117" s="180">
        <f t="shared" ref="T117:T128" si="5">S117*H117</f>
        <v>0</v>
      </c>
      <c r="U117" s="180">
        <v>0</v>
      </c>
      <c r="V117" s="180">
        <f t="shared" ref="V117:V128" si="6">U117*H117</f>
        <v>0</v>
      </c>
      <c r="W117" s="180">
        <v>0</v>
      </c>
      <c r="X117" s="181">
        <f t="shared" ref="X117:X128" si="7">W117*H117</f>
        <v>0</v>
      </c>
      <c r="Y117" s="33"/>
      <c r="Z117" s="33"/>
      <c r="AA117" s="33"/>
      <c r="AB117" s="33"/>
      <c r="AC117" s="33"/>
      <c r="AD117" s="33"/>
      <c r="AE117" s="33"/>
      <c r="AR117" s="182" t="s">
        <v>163</v>
      </c>
      <c r="AT117" s="182" t="s">
        <v>137</v>
      </c>
      <c r="AU117" s="182" t="s">
        <v>79</v>
      </c>
      <c r="AY117" s="16" t="s">
        <v>128</v>
      </c>
      <c r="BE117" s="183">
        <f t="shared" ref="BE117:BE128" si="8">IF(O117="základní",K117,0)</f>
        <v>0</v>
      </c>
      <c r="BF117" s="183">
        <f t="shared" ref="BF117:BF128" si="9">IF(O117="snížená",K117,0)</f>
        <v>0</v>
      </c>
      <c r="BG117" s="183">
        <f t="shared" ref="BG117:BG128" si="10">IF(O117="zákl. přenesená",K117,0)</f>
        <v>0</v>
      </c>
      <c r="BH117" s="183">
        <f t="shared" ref="BH117:BH128" si="11">IF(O117="sníž. přenesená",K117,0)</f>
        <v>0</v>
      </c>
      <c r="BI117" s="183">
        <f t="shared" ref="BI117:BI128" si="12">IF(O117="nulová",K117,0)</f>
        <v>0</v>
      </c>
      <c r="BJ117" s="16" t="s">
        <v>79</v>
      </c>
      <c r="BK117" s="183">
        <f t="shared" ref="BK117:BK128" si="13">ROUND(P117*H117,2)</f>
        <v>0</v>
      </c>
      <c r="BL117" s="16" t="s">
        <v>157</v>
      </c>
      <c r="BM117" s="182" t="s">
        <v>215</v>
      </c>
    </row>
    <row r="118" spans="1:65" s="2" customFormat="1" ht="16.5" customHeight="1">
      <c r="A118" s="33"/>
      <c r="B118" s="34"/>
      <c r="C118" s="184" t="s">
        <v>216</v>
      </c>
      <c r="D118" s="184" t="s">
        <v>137</v>
      </c>
      <c r="E118" s="185" t="s">
        <v>217</v>
      </c>
      <c r="F118" s="186" t="s">
        <v>218</v>
      </c>
      <c r="G118" s="187" t="s">
        <v>133</v>
      </c>
      <c r="H118" s="188">
        <v>10</v>
      </c>
      <c r="I118" s="189"/>
      <c r="J118" s="190"/>
      <c r="K118" s="191">
        <f t="shared" si="1"/>
        <v>0</v>
      </c>
      <c r="L118" s="190"/>
      <c r="M118" s="192"/>
      <c r="N118" s="193" t="s">
        <v>22</v>
      </c>
      <c r="O118" s="178" t="s">
        <v>43</v>
      </c>
      <c r="P118" s="179">
        <f t="shared" si="2"/>
        <v>0</v>
      </c>
      <c r="Q118" s="179">
        <f t="shared" si="3"/>
        <v>0</v>
      </c>
      <c r="R118" s="179">
        <f t="shared" si="4"/>
        <v>0</v>
      </c>
      <c r="S118" s="63"/>
      <c r="T118" s="180">
        <f t="shared" si="5"/>
        <v>0</v>
      </c>
      <c r="U118" s="180">
        <v>4.0000000000000001E-3</v>
      </c>
      <c r="V118" s="180">
        <f t="shared" si="6"/>
        <v>0.04</v>
      </c>
      <c r="W118" s="180">
        <v>0</v>
      </c>
      <c r="X118" s="181">
        <f t="shared" si="7"/>
        <v>0</v>
      </c>
      <c r="Y118" s="33"/>
      <c r="Z118" s="33"/>
      <c r="AA118" s="33"/>
      <c r="AB118" s="33"/>
      <c r="AC118" s="33"/>
      <c r="AD118" s="33"/>
      <c r="AE118" s="33"/>
      <c r="AR118" s="182" t="s">
        <v>163</v>
      </c>
      <c r="AT118" s="182" t="s">
        <v>137</v>
      </c>
      <c r="AU118" s="182" t="s">
        <v>79</v>
      </c>
      <c r="AY118" s="16" t="s">
        <v>128</v>
      </c>
      <c r="BE118" s="183">
        <f t="shared" si="8"/>
        <v>0</v>
      </c>
      <c r="BF118" s="183">
        <f t="shared" si="9"/>
        <v>0</v>
      </c>
      <c r="BG118" s="183">
        <f t="shared" si="10"/>
        <v>0</v>
      </c>
      <c r="BH118" s="183">
        <f t="shared" si="11"/>
        <v>0</v>
      </c>
      <c r="BI118" s="183">
        <f t="shared" si="12"/>
        <v>0</v>
      </c>
      <c r="BJ118" s="16" t="s">
        <v>79</v>
      </c>
      <c r="BK118" s="183">
        <f t="shared" si="13"/>
        <v>0</v>
      </c>
      <c r="BL118" s="16" t="s">
        <v>157</v>
      </c>
      <c r="BM118" s="182" t="s">
        <v>219</v>
      </c>
    </row>
    <row r="119" spans="1:65" s="2" customFormat="1" ht="16.5" customHeight="1">
      <c r="A119" s="33"/>
      <c r="B119" s="34"/>
      <c r="C119" s="169" t="s">
        <v>220</v>
      </c>
      <c r="D119" s="169" t="s">
        <v>130</v>
      </c>
      <c r="E119" s="170" t="s">
        <v>221</v>
      </c>
      <c r="F119" s="171" t="s">
        <v>222</v>
      </c>
      <c r="G119" s="172" t="s">
        <v>133</v>
      </c>
      <c r="H119" s="173">
        <v>10</v>
      </c>
      <c r="I119" s="174"/>
      <c r="J119" s="174"/>
      <c r="K119" s="175">
        <f t="shared" si="1"/>
        <v>0</v>
      </c>
      <c r="L119" s="176"/>
      <c r="M119" s="38"/>
      <c r="N119" s="177" t="s">
        <v>22</v>
      </c>
      <c r="O119" s="178" t="s">
        <v>43</v>
      </c>
      <c r="P119" s="179">
        <f t="shared" si="2"/>
        <v>0</v>
      </c>
      <c r="Q119" s="179">
        <f t="shared" si="3"/>
        <v>0</v>
      </c>
      <c r="R119" s="179">
        <f t="shared" si="4"/>
        <v>0</v>
      </c>
      <c r="S119" s="63"/>
      <c r="T119" s="180">
        <f t="shared" si="5"/>
        <v>0</v>
      </c>
      <c r="U119" s="180">
        <v>0</v>
      </c>
      <c r="V119" s="180">
        <f t="shared" si="6"/>
        <v>0</v>
      </c>
      <c r="W119" s="180">
        <v>0</v>
      </c>
      <c r="X119" s="181">
        <f t="shared" si="7"/>
        <v>0</v>
      </c>
      <c r="Y119" s="33"/>
      <c r="Z119" s="33"/>
      <c r="AA119" s="33"/>
      <c r="AB119" s="33"/>
      <c r="AC119" s="33"/>
      <c r="AD119" s="33"/>
      <c r="AE119" s="33"/>
      <c r="AR119" s="182" t="s">
        <v>157</v>
      </c>
      <c r="AT119" s="182" t="s">
        <v>130</v>
      </c>
      <c r="AU119" s="182" t="s">
        <v>79</v>
      </c>
      <c r="AY119" s="16" t="s">
        <v>128</v>
      </c>
      <c r="BE119" s="183">
        <f t="shared" si="8"/>
        <v>0</v>
      </c>
      <c r="BF119" s="183">
        <f t="shared" si="9"/>
        <v>0</v>
      </c>
      <c r="BG119" s="183">
        <f t="shared" si="10"/>
        <v>0</v>
      </c>
      <c r="BH119" s="183">
        <f t="shared" si="11"/>
        <v>0</v>
      </c>
      <c r="BI119" s="183">
        <f t="shared" si="12"/>
        <v>0</v>
      </c>
      <c r="BJ119" s="16" t="s">
        <v>79</v>
      </c>
      <c r="BK119" s="183">
        <f t="shared" si="13"/>
        <v>0</v>
      </c>
      <c r="BL119" s="16" t="s">
        <v>157</v>
      </c>
      <c r="BM119" s="182" t="s">
        <v>223</v>
      </c>
    </row>
    <row r="120" spans="1:65" s="2" customFormat="1" ht="16.5" customHeight="1">
      <c r="A120" s="33"/>
      <c r="B120" s="34"/>
      <c r="C120" s="184" t="s">
        <v>224</v>
      </c>
      <c r="D120" s="184" t="s">
        <v>137</v>
      </c>
      <c r="E120" s="185" t="s">
        <v>175</v>
      </c>
      <c r="F120" s="186" t="s">
        <v>225</v>
      </c>
      <c r="G120" s="187" t="s">
        <v>133</v>
      </c>
      <c r="H120" s="188">
        <v>10</v>
      </c>
      <c r="I120" s="189"/>
      <c r="J120" s="190"/>
      <c r="K120" s="191">
        <f t="shared" si="1"/>
        <v>0</v>
      </c>
      <c r="L120" s="190"/>
      <c r="M120" s="192"/>
      <c r="N120" s="193" t="s">
        <v>22</v>
      </c>
      <c r="O120" s="178" t="s">
        <v>43</v>
      </c>
      <c r="P120" s="179">
        <f t="shared" si="2"/>
        <v>0</v>
      </c>
      <c r="Q120" s="179">
        <f t="shared" si="3"/>
        <v>0</v>
      </c>
      <c r="R120" s="179">
        <f t="shared" si="4"/>
        <v>0</v>
      </c>
      <c r="S120" s="63"/>
      <c r="T120" s="180">
        <f t="shared" si="5"/>
        <v>0</v>
      </c>
      <c r="U120" s="180">
        <v>0</v>
      </c>
      <c r="V120" s="180">
        <f t="shared" si="6"/>
        <v>0</v>
      </c>
      <c r="W120" s="180">
        <v>0</v>
      </c>
      <c r="X120" s="181">
        <f t="shared" si="7"/>
        <v>0</v>
      </c>
      <c r="Y120" s="33"/>
      <c r="Z120" s="33"/>
      <c r="AA120" s="33"/>
      <c r="AB120" s="33"/>
      <c r="AC120" s="33"/>
      <c r="AD120" s="33"/>
      <c r="AE120" s="33"/>
      <c r="AR120" s="182" t="s">
        <v>163</v>
      </c>
      <c r="AT120" s="182" t="s">
        <v>137</v>
      </c>
      <c r="AU120" s="182" t="s">
        <v>79</v>
      </c>
      <c r="AY120" s="16" t="s">
        <v>128</v>
      </c>
      <c r="BE120" s="183">
        <f t="shared" si="8"/>
        <v>0</v>
      </c>
      <c r="BF120" s="183">
        <f t="shared" si="9"/>
        <v>0</v>
      </c>
      <c r="BG120" s="183">
        <f t="shared" si="10"/>
        <v>0</v>
      </c>
      <c r="BH120" s="183">
        <f t="shared" si="11"/>
        <v>0</v>
      </c>
      <c r="BI120" s="183">
        <f t="shared" si="12"/>
        <v>0</v>
      </c>
      <c r="BJ120" s="16" t="s">
        <v>79</v>
      </c>
      <c r="BK120" s="183">
        <f t="shared" si="13"/>
        <v>0</v>
      </c>
      <c r="BL120" s="16" t="s">
        <v>157</v>
      </c>
      <c r="BM120" s="182" t="s">
        <v>226</v>
      </c>
    </row>
    <row r="121" spans="1:65" s="2" customFormat="1" ht="16.5" customHeight="1">
      <c r="A121" s="33"/>
      <c r="B121" s="34"/>
      <c r="C121" s="184" t="s">
        <v>227</v>
      </c>
      <c r="D121" s="184" t="s">
        <v>137</v>
      </c>
      <c r="E121" s="185" t="s">
        <v>179</v>
      </c>
      <c r="F121" s="186" t="s">
        <v>228</v>
      </c>
      <c r="G121" s="187" t="s">
        <v>133</v>
      </c>
      <c r="H121" s="188">
        <v>10</v>
      </c>
      <c r="I121" s="189"/>
      <c r="J121" s="190"/>
      <c r="K121" s="191">
        <f t="shared" si="1"/>
        <v>0</v>
      </c>
      <c r="L121" s="190"/>
      <c r="M121" s="192"/>
      <c r="N121" s="193" t="s">
        <v>22</v>
      </c>
      <c r="O121" s="178" t="s">
        <v>43</v>
      </c>
      <c r="P121" s="179">
        <f t="shared" si="2"/>
        <v>0</v>
      </c>
      <c r="Q121" s="179">
        <f t="shared" si="3"/>
        <v>0</v>
      </c>
      <c r="R121" s="179">
        <f t="shared" si="4"/>
        <v>0</v>
      </c>
      <c r="S121" s="63"/>
      <c r="T121" s="180">
        <f t="shared" si="5"/>
        <v>0</v>
      </c>
      <c r="U121" s="180">
        <v>0</v>
      </c>
      <c r="V121" s="180">
        <f t="shared" si="6"/>
        <v>0</v>
      </c>
      <c r="W121" s="180">
        <v>0</v>
      </c>
      <c r="X121" s="181">
        <f t="shared" si="7"/>
        <v>0</v>
      </c>
      <c r="Y121" s="33"/>
      <c r="Z121" s="33"/>
      <c r="AA121" s="33"/>
      <c r="AB121" s="33"/>
      <c r="AC121" s="33"/>
      <c r="AD121" s="33"/>
      <c r="AE121" s="33"/>
      <c r="AR121" s="182" t="s">
        <v>163</v>
      </c>
      <c r="AT121" s="182" t="s">
        <v>137</v>
      </c>
      <c r="AU121" s="182" t="s">
        <v>79</v>
      </c>
      <c r="AY121" s="16" t="s">
        <v>128</v>
      </c>
      <c r="BE121" s="183">
        <f t="shared" si="8"/>
        <v>0</v>
      </c>
      <c r="BF121" s="183">
        <f t="shared" si="9"/>
        <v>0</v>
      </c>
      <c r="BG121" s="183">
        <f t="shared" si="10"/>
        <v>0</v>
      </c>
      <c r="BH121" s="183">
        <f t="shared" si="11"/>
        <v>0</v>
      </c>
      <c r="BI121" s="183">
        <f t="shared" si="12"/>
        <v>0</v>
      </c>
      <c r="BJ121" s="16" t="s">
        <v>79</v>
      </c>
      <c r="BK121" s="183">
        <f t="shared" si="13"/>
        <v>0</v>
      </c>
      <c r="BL121" s="16" t="s">
        <v>157</v>
      </c>
      <c r="BM121" s="182" t="s">
        <v>229</v>
      </c>
    </row>
    <row r="122" spans="1:65" s="2" customFormat="1" ht="16.5" customHeight="1">
      <c r="A122" s="33"/>
      <c r="B122" s="34"/>
      <c r="C122" s="184" t="s">
        <v>230</v>
      </c>
      <c r="D122" s="184" t="s">
        <v>137</v>
      </c>
      <c r="E122" s="185" t="s">
        <v>183</v>
      </c>
      <c r="F122" s="186" t="s">
        <v>231</v>
      </c>
      <c r="G122" s="187" t="s">
        <v>133</v>
      </c>
      <c r="H122" s="188">
        <v>10</v>
      </c>
      <c r="I122" s="189"/>
      <c r="J122" s="190"/>
      <c r="K122" s="191">
        <f t="shared" si="1"/>
        <v>0</v>
      </c>
      <c r="L122" s="190"/>
      <c r="M122" s="192"/>
      <c r="N122" s="193" t="s">
        <v>22</v>
      </c>
      <c r="O122" s="178" t="s">
        <v>43</v>
      </c>
      <c r="P122" s="179">
        <f t="shared" si="2"/>
        <v>0</v>
      </c>
      <c r="Q122" s="179">
        <f t="shared" si="3"/>
        <v>0</v>
      </c>
      <c r="R122" s="179">
        <f t="shared" si="4"/>
        <v>0</v>
      </c>
      <c r="S122" s="63"/>
      <c r="T122" s="180">
        <f t="shared" si="5"/>
        <v>0</v>
      </c>
      <c r="U122" s="180">
        <v>0</v>
      </c>
      <c r="V122" s="180">
        <f t="shared" si="6"/>
        <v>0</v>
      </c>
      <c r="W122" s="180">
        <v>0</v>
      </c>
      <c r="X122" s="181">
        <f t="shared" si="7"/>
        <v>0</v>
      </c>
      <c r="Y122" s="33"/>
      <c r="Z122" s="33"/>
      <c r="AA122" s="33"/>
      <c r="AB122" s="33"/>
      <c r="AC122" s="33"/>
      <c r="AD122" s="33"/>
      <c r="AE122" s="33"/>
      <c r="AR122" s="182" t="s">
        <v>163</v>
      </c>
      <c r="AT122" s="182" t="s">
        <v>137</v>
      </c>
      <c r="AU122" s="182" t="s">
        <v>79</v>
      </c>
      <c r="AY122" s="16" t="s">
        <v>128</v>
      </c>
      <c r="BE122" s="183">
        <f t="shared" si="8"/>
        <v>0</v>
      </c>
      <c r="BF122" s="183">
        <f t="shared" si="9"/>
        <v>0</v>
      </c>
      <c r="BG122" s="183">
        <f t="shared" si="10"/>
        <v>0</v>
      </c>
      <c r="BH122" s="183">
        <f t="shared" si="11"/>
        <v>0</v>
      </c>
      <c r="BI122" s="183">
        <f t="shared" si="12"/>
        <v>0</v>
      </c>
      <c r="BJ122" s="16" t="s">
        <v>79</v>
      </c>
      <c r="BK122" s="183">
        <f t="shared" si="13"/>
        <v>0</v>
      </c>
      <c r="BL122" s="16" t="s">
        <v>157</v>
      </c>
      <c r="BM122" s="182" t="s">
        <v>232</v>
      </c>
    </row>
    <row r="123" spans="1:65" s="2" customFormat="1" ht="16.5" customHeight="1">
      <c r="A123" s="33"/>
      <c r="B123" s="34"/>
      <c r="C123" s="169" t="s">
        <v>233</v>
      </c>
      <c r="D123" s="169" t="s">
        <v>130</v>
      </c>
      <c r="E123" s="170" t="s">
        <v>234</v>
      </c>
      <c r="F123" s="171" t="s">
        <v>235</v>
      </c>
      <c r="G123" s="172" t="s">
        <v>133</v>
      </c>
      <c r="H123" s="173">
        <v>8</v>
      </c>
      <c r="I123" s="174"/>
      <c r="J123" s="174"/>
      <c r="K123" s="175">
        <f t="shared" si="1"/>
        <v>0</v>
      </c>
      <c r="L123" s="176"/>
      <c r="M123" s="38"/>
      <c r="N123" s="177" t="s">
        <v>22</v>
      </c>
      <c r="O123" s="178" t="s">
        <v>43</v>
      </c>
      <c r="P123" s="179">
        <f t="shared" si="2"/>
        <v>0</v>
      </c>
      <c r="Q123" s="179">
        <f t="shared" si="3"/>
        <v>0</v>
      </c>
      <c r="R123" s="179">
        <f t="shared" si="4"/>
        <v>0</v>
      </c>
      <c r="S123" s="63"/>
      <c r="T123" s="180">
        <f t="shared" si="5"/>
        <v>0</v>
      </c>
      <c r="U123" s="180">
        <v>0</v>
      </c>
      <c r="V123" s="180">
        <f t="shared" si="6"/>
        <v>0</v>
      </c>
      <c r="W123" s="180">
        <v>0</v>
      </c>
      <c r="X123" s="181">
        <f t="shared" si="7"/>
        <v>0</v>
      </c>
      <c r="Y123" s="33"/>
      <c r="Z123" s="33"/>
      <c r="AA123" s="33"/>
      <c r="AB123" s="33"/>
      <c r="AC123" s="33"/>
      <c r="AD123" s="33"/>
      <c r="AE123" s="33"/>
      <c r="AR123" s="182" t="s">
        <v>157</v>
      </c>
      <c r="AT123" s="182" t="s">
        <v>130</v>
      </c>
      <c r="AU123" s="182" t="s">
        <v>79</v>
      </c>
      <c r="AY123" s="16" t="s">
        <v>128</v>
      </c>
      <c r="BE123" s="183">
        <f t="shared" si="8"/>
        <v>0</v>
      </c>
      <c r="BF123" s="183">
        <f t="shared" si="9"/>
        <v>0</v>
      </c>
      <c r="BG123" s="183">
        <f t="shared" si="10"/>
        <v>0</v>
      </c>
      <c r="BH123" s="183">
        <f t="shared" si="11"/>
        <v>0</v>
      </c>
      <c r="BI123" s="183">
        <f t="shared" si="12"/>
        <v>0</v>
      </c>
      <c r="BJ123" s="16" t="s">
        <v>79</v>
      </c>
      <c r="BK123" s="183">
        <f t="shared" si="13"/>
        <v>0</v>
      </c>
      <c r="BL123" s="16" t="s">
        <v>157</v>
      </c>
      <c r="BM123" s="182" t="s">
        <v>236</v>
      </c>
    </row>
    <row r="124" spans="1:65" s="2" customFormat="1" ht="16.5" customHeight="1">
      <c r="A124" s="33"/>
      <c r="B124" s="34"/>
      <c r="C124" s="169" t="s">
        <v>237</v>
      </c>
      <c r="D124" s="169" t="s">
        <v>130</v>
      </c>
      <c r="E124" s="170" t="s">
        <v>238</v>
      </c>
      <c r="F124" s="171" t="s">
        <v>239</v>
      </c>
      <c r="G124" s="172" t="s">
        <v>133</v>
      </c>
      <c r="H124" s="173">
        <v>10</v>
      </c>
      <c r="I124" s="174"/>
      <c r="J124" s="174"/>
      <c r="K124" s="175">
        <f t="shared" si="1"/>
        <v>0</v>
      </c>
      <c r="L124" s="176"/>
      <c r="M124" s="38"/>
      <c r="N124" s="177" t="s">
        <v>22</v>
      </c>
      <c r="O124" s="178" t="s">
        <v>43</v>
      </c>
      <c r="P124" s="179">
        <f t="shared" si="2"/>
        <v>0</v>
      </c>
      <c r="Q124" s="179">
        <f t="shared" si="3"/>
        <v>0</v>
      </c>
      <c r="R124" s="179">
        <f t="shared" si="4"/>
        <v>0</v>
      </c>
      <c r="S124" s="63"/>
      <c r="T124" s="180">
        <f t="shared" si="5"/>
        <v>0</v>
      </c>
      <c r="U124" s="180">
        <v>0</v>
      </c>
      <c r="V124" s="180">
        <f t="shared" si="6"/>
        <v>0</v>
      </c>
      <c r="W124" s="180">
        <v>0</v>
      </c>
      <c r="X124" s="181">
        <f t="shared" si="7"/>
        <v>0</v>
      </c>
      <c r="Y124" s="33"/>
      <c r="Z124" s="33"/>
      <c r="AA124" s="33"/>
      <c r="AB124" s="33"/>
      <c r="AC124" s="33"/>
      <c r="AD124" s="33"/>
      <c r="AE124" s="33"/>
      <c r="AR124" s="182" t="s">
        <v>157</v>
      </c>
      <c r="AT124" s="182" t="s">
        <v>130</v>
      </c>
      <c r="AU124" s="182" t="s">
        <v>79</v>
      </c>
      <c r="AY124" s="16" t="s">
        <v>128</v>
      </c>
      <c r="BE124" s="183">
        <f t="shared" si="8"/>
        <v>0</v>
      </c>
      <c r="BF124" s="183">
        <f t="shared" si="9"/>
        <v>0</v>
      </c>
      <c r="BG124" s="183">
        <f t="shared" si="10"/>
        <v>0</v>
      </c>
      <c r="BH124" s="183">
        <f t="shared" si="11"/>
        <v>0</v>
      </c>
      <c r="BI124" s="183">
        <f t="shared" si="12"/>
        <v>0</v>
      </c>
      <c r="BJ124" s="16" t="s">
        <v>79</v>
      </c>
      <c r="BK124" s="183">
        <f t="shared" si="13"/>
        <v>0</v>
      </c>
      <c r="BL124" s="16" t="s">
        <v>157</v>
      </c>
      <c r="BM124" s="182" t="s">
        <v>240</v>
      </c>
    </row>
    <row r="125" spans="1:65" s="2" customFormat="1" ht="16.5" customHeight="1">
      <c r="A125" s="33"/>
      <c r="B125" s="34"/>
      <c r="C125" s="169" t="s">
        <v>241</v>
      </c>
      <c r="D125" s="169" t="s">
        <v>130</v>
      </c>
      <c r="E125" s="170" t="s">
        <v>242</v>
      </c>
      <c r="F125" s="171" t="s">
        <v>243</v>
      </c>
      <c r="G125" s="172" t="s">
        <v>133</v>
      </c>
      <c r="H125" s="173">
        <v>8</v>
      </c>
      <c r="I125" s="174"/>
      <c r="J125" s="174"/>
      <c r="K125" s="175">
        <f t="shared" si="1"/>
        <v>0</v>
      </c>
      <c r="L125" s="176"/>
      <c r="M125" s="38"/>
      <c r="N125" s="177" t="s">
        <v>22</v>
      </c>
      <c r="O125" s="178" t="s">
        <v>43</v>
      </c>
      <c r="P125" s="179">
        <f t="shared" si="2"/>
        <v>0</v>
      </c>
      <c r="Q125" s="179">
        <f t="shared" si="3"/>
        <v>0</v>
      </c>
      <c r="R125" s="179">
        <f t="shared" si="4"/>
        <v>0</v>
      </c>
      <c r="S125" s="63"/>
      <c r="T125" s="180">
        <f t="shared" si="5"/>
        <v>0</v>
      </c>
      <c r="U125" s="180">
        <v>0</v>
      </c>
      <c r="V125" s="180">
        <f t="shared" si="6"/>
        <v>0</v>
      </c>
      <c r="W125" s="180">
        <v>0</v>
      </c>
      <c r="X125" s="181">
        <f t="shared" si="7"/>
        <v>0</v>
      </c>
      <c r="Y125" s="33"/>
      <c r="Z125" s="33"/>
      <c r="AA125" s="33"/>
      <c r="AB125" s="33"/>
      <c r="AC125" s="33"/>
      <c r="AD125" s="33"/>
      <c r="AE125" s="33"/>
      <c r="AR125" s="182" t="s">
        <v>157</v>
      </c>
      <c r="AT125" s="182" t="s">
        <v>130</v>
      </c>
      <c r="AU125" s="182" t="s">
        <v>79</v>
      </c>
      <c r="AY125" s="16" t="s">
        <v>128</v>
      </c>
      <c r="BE125" s="183">
        <f t="shared" si="8"/>
        <v>0</v>
      </c>
      <c r="BF125" s="183">
        <f t="shared" si="9"/>
        <v>0</v>
      </c>
      <c r="BG125" s="183">
        <f t="shared" si="10"/>
        <v>0</v>
      </c>
      <c r="BH125" s="183">
        <f t="shared" si="11"/>
        <v>0</v>
      </c>
      <c r="BI125" s="183">
        <f t="shared" si="12"/>
        <v>0</v>
      </c>
      <c r="BJ125" s="16" t="s">
        <v>79</v>
      </c>
      <c r="BK125" s="183">
        <f t="shared" si="13"/>
        <v>0</v>
      </c>
      <c r="BL125" s="16" t="s">
        <v>157</v>
      </c>
      <c r="BM125" s="182" t="s">
        <v>244</v>
      </c>
    </row>
    <row r="126" spans="1:65" s="2" customFormat="1" ht="16.5" customHeight="1">
      <c r="A126" s="33"/>
      <c r="B126" s="34"/>
      <c r="C126" s="169" t="s">
        <v>245</v>
      </c>
      <c r="D126" s="169" t="s">
        <v>130</v>
      </c>
      <c r="E126" s="170" t="s">
        <v>246</v>
      </c>
      <c r="F126" s="171" t="s">
        <v>247</v>
      </c>
      <c r="G126" s="172" t="s">
        <v>133</v>
      </c>
      <c r="H126" s="173">
        <v>10</v>
      </c>
      <c r="I126" s="174"/>
      <c r="J126" s="174"/>
      <c r="K126" s="175">
        <f t="shared" si="1"/>
        <v>0</v>
      </c>
      <c r="L126" s="176"/>
      <c r="M126" s="38"/>
      <c r="N126" s="177" t="s">
        <v>22</v>
      </c>
      <c r="O126" s="178" t="s">
        <v>43</v>
      </c>
      <c r="P126" s="179">
        <f t="shared" si="2"/>
        <v>0</v>
      </c>
      <c r="Q126" s="179">
        <f t="shared" si="3"/>
        <v>0</v>
      </c>
      <c r="R126" s="179">
        <f t="shared" si="4"/>
        <v>0</v>
      </c>
      <c r="S126" s="63"/>
      <c r="T126" s="180">
        <f t="shared" si="5"/>
        <v>0</v>
      </c>
      <c r="U126" s="180">
        <v>0</v>
      </c>
      <c r="V126" s="180">
        <f t="shared" si="6"/>
        <v>0</v>
      </c>
      <c r="W126" s="180">
        <v>0</v>
      </c>
      <c r="X126" s="181">
        <f t="shared" si="7"/>
        <v>0</v>
      </c>
      <c r="Y126" s="33"/>
      <c r="Z126" s="33"/>
      <c r="AA126" s="33"/>
      <c r="AB126" s="33"/>
      <c r="AC126" s="33"/>
      <c r="AD126" s="33"/>
      <c r="AE126" s="33"/>
      <c r="AR126" s="182" t="s">
        <v>157</v>
      </c>
      <c r="AT126" s="182" t="s">
        <v>130</v>
      </c>
      <c r="AU126" s="182" t="s">
        <v>79</v>
      </c>
      <c r="AY126" s="16" t="s">
        <v>128</v>
      </c>
      <c r="BE126" s="183">
        <f t="shared" si="8"/>
        <v>0</v>
      </c>
      <c r="BF126" s="183">
        <f t="shared" si="9"/>
        <v>0</v>
      </c>
      <c r="BG126" s="183">
        <f t="shared" si="10"/>
        <v>0</v>
      </c>
      <c r="BH126" s="183">
        <f t="shared" si="11"/>
        <v>0</v>
      </c>
      <c r="BI126" s="183">
        <f t="shared" si="12"/>
        <v>0</v>
      </c>
      <c r="BJ126" s="16" t="s">
        <v>79</v>
      </c>
      <c r="BK126" s="183">
        <f t="shared" si="13"/>
        <v>0</v>
      </c>
      <c r="BL126" s="16" t="s">
        <v>157</v>
      </c>
      <c r="BM126" s="182" t="s">
        <v>248</v>
      </c>
    </row>
    <row r="127" spans="1:65" s="2" customFormat="1" ht="16.5" customHeight="1">
      <c r="A127" s="33"/>
      <c r="B127" s="34"/>
      <c r="C127" s="184" t="s">
        <v>249</v>
      </c>
      <c r="D127" s="184" t="s">
        <v>137</v>
      </c>
      <c r="E127" s="185" t="s">
        <v>250</v>
      </c>
      <c r="F127" s="186" t="s">
        <v>251</v>
      </c>
      <c r="G127" s="187" t="s">
        <v>133</v>
      </c>
      <c r="H127" s="188">
        <v>7</v>
      </c>
      <c r="I127" s="189"/>
      <c r="J127" s="190"/>
      <c r="K127" s="191">
        <f t="shared" si="1"/>
        <v>0</v>
      </c>
      <c r="L127" s="190"/>
      <c r="M127" s="192"/>
      <c r="N127" s="193" t="s">
        <v>22</v>
      </c>
      <c r="O127" s="178" t="s">
        <v>43</v>
      </c>
      <c r="P127" s="179">
        <f t="shared" si="2"/>
        <v>0</v>
      </c>
      <c r="Q127" s="179">
        <f t="shared" si="3"/>
        <v>0</v>
      </c>
      <c r="R127" s="179">
        <f t="shared" si="4"/>
        <v>0</v>
      </c>
      <c r="S127" s="63"/>
      <c r="T127" s="180">
        <f t="shared" si="5"/>
        <v>0</v>
      </c>
      <c r="U127" s="180">
        <v>0</v>
      </c>
      <c r="V127" s="180">
        <f t="shared" si="6"/>
        <v>0</v>
      </c>
      <c r="W127" s="180">
        <v>0</v>
      </c>
      <c r="X127" s="181">
        <f t="shared" si="7"/>
        <v>0</v>
      </c>
      <c r="Y127" s="33"/>
      <c r="Z127" s="33"/>
      <c r="AA127" s="33"/>
      <c r="AB127" s="33"/>
      <c r="AC127" s="33"/>
      <c r="AD127" s="33"/>
      <c r="AE127" s="33"/>
      <c r="AR127" s="182" t="s">
        <v>163</v>
      </c>
      <c r="AT127" s="182" t="s">
        <v>137</v>
      </c>
      <c r="AU127" s="182" t="s">
        <v>79</v>
      </c>
      <c r="AY127" s="16" t="s">
        <v>128</v>
      </c>
      <c r="BE127" s="183">
        <f t="shared" si="8"/>
        <v>0</v>
      </c>
      <c r="BF127" s="183">
        <f t="shared" si="9"/>
        <v>0</v>
      </c>
      <c r="BG127" s="183">
        <f t="shared" si="10"/>
        <v>0</v>
      </c>
      <c r="BH127" s="183">
        <f t="shared" si="11"/>
        <v>0</v>
      </c>
      <c r="BI127" s="183">
        <f t="shared" si="12"/>
        <v>0</v>
      </c>
      <c r="BJ127" s="16" t="s">
        <v>79</v>
      </c>
      <c r="BK127" s="183">
        <f t="shared" si="13"/>
        <v>0</v>
      </c>
      <c r="BL127" s="16" t="s">
        <v>157</v>
      </c>
      <c r="BM127" s="182" t="s">
        <v>252</v>
      </c>
    </row>
    <row r="128" spans="1:65" s="2" customFormat="1" ht="16.5" customHeight="1">
      <c r="A128" s="33"/>
      <c r="B128" s="34"/>
      <c r="C128" s="184" t="s">
        <v>253</v>
      </c>
      <c r="D128" s="184" t="s">
        <v>137</v>
      </c>
      <c r="E128" s="185" t="s">
        <v>254</v>
      </c>
      <c r="F128" s="186" t="s">
        <v>255</v>
      </c>
      <c r="G128" s="187" t="s">
        <v>22</v>
      </c>
      <c r="H128" s="188">
        <v>3</v>
      </c>
      <c r="I128" s="189"/>
      <c r="J128" s="190"/>
      <c r="K128" s="191">
        <f t="shared" si="1"/>
        <v>0</v>
      </c>
      <c r="L128" s="190"/>
      <c r="M128" s="192"/>
      <c r="N128" s="193" t="s">
        <v>22</v>
      </c>
      <c r="O128" s="178" t="s">
        <v>43</v>
      </c>
      <c r="P128" s="179">
        <f t="shared" si="2"/>
        <v>0</v>
      </c>
      <c r="Q128" s="179">
        <f t="shared" si="3"/>
        <v>0</v>
      </c>
      <c r="R128" s="179">
        <f t="shared" si="4"/>
        <v>0</v>
      </c>
      <c r="S128" s="63"/>
      <c r="T128" s="180">
        <f t="shared" si="5"/>
        <v>0</v>
      </c>
      <c r="U128" s="180">
        <v>0</v>
      </c>
      <c r="V128" s="180">
        <f t="shared" si="6"/>
        <v>0</v>
      </c>
      <c r="W128" s="180">
        <v>0</v>
      </c>
      <c r="X128" s="181">
        <f t="shared" si="7"/>
        <v>0</v>
      </c>
      <c r="Y128" s="33"/>
      <c r="Z128" s="33"/>
      <c r="AA128" s="33"/>
      <c r="AB128" s="33"/>
      <c r="AC128" s="33"/>
      <c r="AD128" s="33"/>
      <c r="AE128" s="33"/>
      <c r="AR128" s="182" t="s">
        <v>163</v>
      </c>
      <c r="AT128" s="182" t="s">
        <v>137</v>
      </c>
      <c r="AU128" s="182" t="s">
        <v>79</v>
      </c>
      <c r="AY128" s="16" t="s">
        <v>128</v>
      </c>
      <c r="BE128" s="183">
        <f t="shared" si="8"/>
        <v>0</v>
      </c>
      <c r="BF128" s="183">
        <f t="shared" si="9"/>
        <v>0</v>
      </c>
      <c r="BG128" s="183">
        <f t="shared" si="10"/>
        <v>0</v>
      </c>
      <c r="BH128" s="183">
        <f t="shared" si="11"/>
        <v>0</v>
      </c>
      <c r="BI128" s="183">
        <f t="shared" si="12"/>
        <v>0</v>
      </c>
      <c r="BJ128" s="16" t="s">
        <v>79</v>
      </c>
      <c r="BK128" s="183">
        <f t="shared" si="13"/>
        <v>0</v>
      </c>
      <c r="BL128" s="16" t="s">
        <v>157</v>
      </c>
      <c r="BM128" s="182" t="s">
        <v>256</v>
      </c>
    </row>
    <row r="129" spans="1:65" s="12" customFormat="1" ht="25.9" customHeight="1">
      <c r="B129" s="154"/>
      <c r="C129" s="155"/>
      <c r="D129" s="156" t="s">
        <v>73</v>
      </c>
      <c r="E129" s="157" t="s">
        <v>257</v>
      </c>
      <c r="F129" s="157" t="s">
        <v>258</v>
      </c>
      <c r="G129" s="155"/>
      <c r="H129" s="155"/>
      <c r="I129" s="158"/>
      <c r="J129" s="158"/>
      <c r="K129" s="159">
        <f>BK129</f>
        <v>0</v>
      </c>
      <c r="L129" s="155"/>
      <c r="M129" s="160"/>
      <c r="N129" s="161"/>
      <c r="O129" s="162"/>
      <c r="P129" s="162"/>
      <c r="Q129" s="163">
        <f>Q130</f>
        <v>0</v>
      </c>
      <c r="R129" s="163">
        <f>R130</f>
        <v>0</v>
      </c>
      <c r="S129" s="162"/>
      <c r="T129" s="164">
        <f>T130</f>
        <v>0</v>
      </c>
      <c r="U129" s="162"/>
      <c r="V129" s="164">
        <f>V130</f>
        <v>0</v>
      </c>
      <c r="W129" s="162"/>
      <c r="X129" s="165">
        <f>X130</f>
        <v>0</v>
      </c>
      <c r="AR129" s="166" t="s">
        <v>81</v>
      </c>
      <c r="AT129" s="167" t="s">
        <v>73</v>
      </c>
      <c r="AU129" s="167" t="s">
        <v>74</v>
      </c>
      <c r="AY129" s="166" t="s">
        <v>128</v>
      </c>
      <c r="BK129" s="168">
        <f>BK130</f>
        <v>0</v>
      </c>
    </row>
    <row r="130" spans="1:65" s="12" customFormat="1" ht="22.9" customHeight="1">
      <c r="B130" s="154"/>
      <c r="C130" s="155"/>
      <c r="D130" s="156" t="s">
        <v>73</v>
      </c>
      <c r="E130" s="194" t="s">
        <v>259</v>
      </c>
      <c r="F130" s="194" t="s">
        <v>260</v>
      </c>
      <c r="G130" s="155"/>
      <c r="H130" s="155"/>
      <c r="I130" s="158"/>
      <c r="J130" s="158"/>
      <c r="K130" s="195">
        <f>BK130</f>
        <v>0</v>
      </c>
      <c r="L130" s="155"/>
      <c r="M130" s="160"/>
      <c r="N130" s="161"/>
      <c r="O130" s="162"/>
      <c r="P130" s="162"/>
      <c r="Q130" s="163">
        <v>0</v>
      </c>
      <c r="R130" s="163">
        <v>0</v>
      </c>
      <c r="S130" s="162"/>
      <c r="T130" s="164">
        <v>0</v>
      </c>
      <c r="U130" s="162"/>
      <c r="V130" s="164">
        <v>0</v>
      </c>
      <c r="W130" s="162"/>
      <c r="X130" s="165">
        <v>0</v>
      </c>
      <c r="AR130" s="166" t="s">
        <v>81</v>
      </c>
      <c r="AT130" s="167" t="s">
        <v>73</v>
      </c>
      <c r="AU130" s="167" t="s">
        <v>79</v>
      </c>
      <c r="AY130" s="166" t="s">
        <v>128</v>
      </c>
      <c r="BK130" s="168">
        <v>0</v>
      </c>
    </row>
    <row r="131" spans="1:65" s="12" customFormat="1" ht="25.9" customHeight="1">
      <c r="B131" s="154"/>
      <c r="C131" s="155"/>
      <c r="D131" s="156" t="s">
        <v>73</v>
      </c>
      <c r="E131" s="157" t="s">
        <v>261</v>
      </c>
      <c r="F131" s="157" t="s">
        <v>150</v>
      </c>
      <c r="G131" s="155"/>
      <c r="H131" s="155"/>
      <c r="I131" s="158"/>
      <c r="J131" s="158"/>
      <c r="K131" s="159">
        <f>BK131</f>
        <v>0</v>
      </c>
      <c r="L131" s="155"/>
      <c r="M131" s="160"/>
      <c r="N131" s="161"/>
      <c r="O131" s="162"/>
      <c r="P131" s="162"/>
      <c r="Q131" s="163">
        <f>SUM(Q132:Q157)</f>
        <v>0</v>
      </c>
      <c r="R131" s="163">
        <f>SUM(R132:R157)</f>
        <v>0</v>
      </c>
      <c r="S131" s="162"/>
      <c r="T131" s="164">
        <f>SUM(T132:T157)</f>
        <v>0</v>
      </c>
      <c r="U131" s="162"/>
      <c r="V131" s="164">
        <f>SUM(V132:V157)</f>
        <v>5.78301</v>
      </c>
      <c r="W131" s="162"/>
      <c r="X131" s="165">
        <f>SUM(X132:X157)</f>
        <v>28.744999999999997</v>
      </c>
      <c r="AR131" s="166" t="s">
        <v>262</v>
      </c>
      <c r="AT131" s="167" t="s">
        <v>73</v>
      </c>
      <c r="AU131" s="167" t="s">
        <v>74</v>
      </c>
      <c r="AY131" s="166" t="s">
        <v>128</v>
      </c>
      <c r="BK131" s="168">
        <f>SUM(BK132:BK157)</f>
        <v>0</v>
      </c>
    </row>
    <row r="132" spans="1:65" s="2" customFormat="1" ht="16.5" customHeight="1">
      <c r="A132" s="33"/>
      <c r="B132" s="34"/>
      <c r="C132" s="169" t="s">
        <v>263</v>
      </c>
      <c r="D132" s="169" t="s">
        <v>130</v>
      </c>
      <c r="E132" s="170" t="s">
        <v>264</v>
      </c>
      <c r="F132" s="171" t="s">
        <v>265</v>
      </c>
      <c r="G132" s="172" t="s">
        <v>266</v>
      </c>
      <c r="H132" s="173">
        <v>46.4</v>
      </c>
      <c r="I132" s="174"/>
      <c r="J132" s="174"/>
      <c r="K132" s="175">
        <f t="shared" ref="K132:K153" si="14">ROUND(P132*H132,2)</f>
        <v>0</v>
      </c>
      <c r="L132" s="176"/>
      <c r="M132" s="38"/>
      <c r="N132" s="177" t="s">
        <v>22</v>
      </c>
      <c r="O132" s="178" t="s">
        <v>43</v>
      </c>
      <c r="P132" s="179">
        <f t="shared" ref="P132:P153" si="15">I132+J132</f>
        <v>0</v>
      </c>
      <c r="Q132" s="179">
        <f t="shared" ref="Q132:Q153" si="16">ROUND(I132*H132,2)</f>
        <v>0</v>
      </c>
      <c r="R132" s="179">
        <f t="shared" ref="R132:R153" si="17">ROUND(J132*H132,2)</f>
        <v>0</v>
      </c>
      <c r="S132" s="63"/>
      <c r="T132" s="180">
        <f t="shared" ref="T132:T153" si="18">S132*H132</f>
        <v>0</v>
      </c>
      <c r="U132" s="180">
        <v>0</v>
      </c>
      <c r="V132" s="180">
        <f t="shared" ref="V132:V153" si="19">U132*H132</f>
        <v>0</v>
      </c>
      <c r="W132" s="180">
        <v>0</v>
      </c>
      <c r="X132" s="181">
        <f t="shared" ref="X132:X153" si="20">W132*H132</f>
        <v>0</v>
      </c>
      <c r="Y132" s="33"/>
      <c r="Z132" s="33"/>
      <c r="AA132" s="33"/>
      <c r="AB132" s="33"/>
      <c r="AC132" s="33"/>
      <c r="AD132" s="33"/>
      <c r="AE132" s="33"/>
      <c r="AR132" s="182" t="s">
        <v>267</v>
      </c>
      <c r="AT132" s="182" t="s">
        <v>130</v>
      </c>
      <c r="AU132" s="182" t="s">
        <v>79</v>
      </c>
      <c r="AY132" s="16" t="s">
        <v>128</v>
      </c>
      <c r="BE132" s="183">
        <f t="shared" ref="BE132:BE153" si="21">IF(O132="základní",K132,0)</f>
        <v>0</v>
      </c>
      <c r="BF132" s="183">
        <f t="shared" ref="BF132:BF153" si="22">IF(O132="snížená",K132,0)</f>
        <v>0</v>
      </c>
      <c r="BG132" s="183">
        <f t="shared" ref="BG132:BG153" si="23">IF(O132="zákl. přenesená",K132,0)</f>
        <v>0</v>
      </c>
      <c r="BH132" s="183">
        <f t="shared" ref="BH132:BH153" si="24">IF(O132="sníž. přenesená",K132,0)</f>
        <v>0</v>
      </c>
      <c r="BI132" s="183">
        <f t="shared" ref="BI132:BI153" si="25">IF(O132="nulová",K132,0)</f>
        <v>0</v>
      </c>
      <c r="BJ132" s="16" t="s">
        <v>79</v>
      </c>
      <c r="BK132" s="183">
        <f t="shared" ref="BK132:BK153" si="26">ROUND(P132*H132,2)</f>
        <v>0</v>
      </c>
      <c r="BL132" s="16" t="s">
        <v>267</v>
      </c>
      <c r="BM132" s="182" t="s">
        <v>268</v>
      </c>
    </row>
    <row r="133" spans="1:65" s="2" customFormat="1" ht="16.5" customHeight="1">
      <c r="A133" s="33"/>
      <c r="B133" s="34"/>
      <c r="C133" s="169" t="s">
        <v>269</v>
      </c>
      <c r="D133" s="169" t="s">
        <v>130</v>
      </c>
      <c r="E133" s="170" t="s">
        <v>270</v>
      </c>
      <c r="F133" s="171" t="s">
        <v>271</v>
      </c>
      <c r="G133" s="172" t="s">
        <v>272</v>
      </c>
      <c r="H133" s="173">
        <v>0.39500000000000002</v>
      </c>
      <c r="I133" s="174"/>
      <c r="J133" s="174"/>
      <c r="K133" s="175">
        <f t="shared" si="14"/>
        <v>0</v>
      </c>
      <c r="L133" s="176"/>
      <c r="M133" s="38"/>
      <c r="N133" s="177" t="s">
        <v>22</v>
      </c>
      <c r="O133" s="178" t="s">
        <v>43</v>
      </c>
      <c r="P133" s="179">
        <f t="shared" si="15"/>
        <v>0</v>
      </c>
      <c r="Q133" s="179">
        <f t="shared" si="16"/>
        <v>0</v>
      </c>
      <c r="R133" s="179">
        <f t="shared" si="17"/>
        <v>0</v>
      </c>
      <c r="S133" s="63"/>
      <c r="T133" s="180">
        <f t="shared" si="18"/>
        <v>0</v>
      </c>
      <c r="U133" s="180">
        <v>0</v>
      </c>
      <c r="V133" s="180">
        <f t="shared" si="19"/>
        <v>0</v>
      </c>
      <c r="W133" s="180">
        <v>0</v>
      </c>
      <c r="X133" s="181">
        <f t="shared" si="20"/>
        <v>0</v>
      </c>
      <c r="Y133" s="33"/>
      <c r="Z133" s="33"/>
      <c r="AA133" s="33"/>
      <c r="AB133" s="33"/>
      <c r="AC133" s="33"/>
      <c r="AD133" s="33"/>
      <c r="AE133" s="33"/>
      <c r="AR133" s="182" t="s">
        <v>267</v>
      </c>
      <c r="AT133" s="182" t="s">
        <v>130</v>
      </c>
      <c r="AU133" s="182" t="s">
        <v>79</v>
      </c>
      <c r="AY133" s="16" t="s">
        <v>128</v>
      </c>
      <c r="BE133" s="183">
        <f t="shared" si="21"/>
        <v>0</v>
      </c>
      <c r="BF133" s="183">
        <f t="shared" si="22"/>
        <v>0</v>
      </c>
      <c r="BG133" s="183">
        <f t="shared" si="23"/>
        <v>0</v>
      </c>
      <c r="BH133" s="183">
        <f t="shared" si="24"/>
        <v>0</v>
      </c>
      <c r="BI133" s="183">
        <f t="shared" si="25"/>
        <v>0</v>
      </c>
      <c r="BJ133" s="16" t="s">
        <v>79</v>
      </c>
      <c r="BK133" s="183">
        <f t="shared" si="26"/>
        <v>0</v>
      </c>
      <c r="BL133" s="16" t="s">
        <v>267</v>
      </c>
      <c r="BM133" s="182" t="s">
        <v>273</v>
      </c>
    </row>
    <row r="134" spans="1:65" s="2" customFormat="1" ht="16.5" customHeight="1">
      <c r="A134" s="33"/>
      <c r="B134" s="34"/>
      <c r="C134" s="169" t="s">
        <v>274</v>
      </c>
      <c r="D134" s="169" t="s">
        <v>130</v>
      </c>
      <c r="E134" s="170" t="s">
        <v>275</v>
      </c>
      <c r="F134" s="171" t="s">
        <v>276</v>
      </c>
      <c r="G134" s="172" t="s">
        <v>277</v>
      </c>
      <c r="H134" s="173">
        <v>1</v>
      </c>
      <c r="I134" s="174"/>
      <c r="J134" s="174"/>
      <c r="K134" s="175">
        <f t="shared" si="14"/>
        <v>0</v>
      </c>
      <c r="L134" s="176"/>
      <c r="M134" s="38"/>
      <c r="N134" s="177" t="s">
        <v>22</v>
      </c>
      <c r="O134" s="178" t="s">
        <v>43</v>
      </c>
      <c r="P134" s="179">
        <f t="shared" si="15"/>
        <v>0</v>
      </c>
      <c r="Q134" s="179">
        <f t="shared" si="16"/>
        <v>0</v>
      </c>
      <c r="R134" s="179">
        <f t="shared" si="17"/>
        <v>0</v>
      </c>
      <c r="S134" s="63"/>
      <c r="T134" s="180">
        <f t="shared" si="18"/>
        <v>0</v>
      </c>
      <c r="U134" s="180">
        <v>9.9000000000000008E-3</v>
      </c>
      <c r="V134" s="180">
        <f t="shared" si="19"/>
        <v>9.9000000000000008E-3</v>
      </c>
      <c r="W134" s="180">
        <v>0</v>
      </c>
      <c r="X134" s="181">
        <f t="shared" si="20"/>
        <v>0</v>
      </c>
      <c r="Y134" s="33"/>
      <c r="Z134" s="33"/>
      <c r="AA134" s="33"/>
      <c r="AB134" s="33"/>
      <c r="AC134" s="33"/>
      <c r="AD134" s="33"/>
      <c r="AE134" s="33"/>
      <c r="AR134" s="182" t="s">
        <v>267</v>
      </c>
      <c r="AT134" s="182" t="s">
        <v>130</v>
      </c>
      <c r="AU134" s="182" t="s">
        <v>79</v>
      </c>
      <c r="AY134" s="16" t="s">
        <v>128</v>
      </c>
      <c r="BE134" s="183">
        <f t="shared" si="21"/>
        <v>0</v>
      </c>
      <c r="BF134" s="183">
        <f t="shared" si="22"/>
        <v>0</v>
      </c>
      <c r="BG134" s="183">
        <f t="shared" si="23"/>
        <v>0</v>
      </c>
      <c r="BH134" s="183">
        <f t="shared" si="24"/>
        <v>0</v>
      </c>
      <c r="BI134" s="183">
        <f t="shared" si="25"/>
        <v>0</v>
      </c>
      <c r="BJ134" s="16" t="s">
        <v>79</v>
      </c>
      <c r="BK134" s="183">
        <f t="shared" si="26"/>
        <v>0</v>
      </c>
      <c r="BL134" s="16" t="s">
        <v>267</v>
      </c>
      <c r="BM134" s="182" t="s">
        <v>278</v>
      </c>
    </row>
    <row r="135" spans="1:65" s="2" customFormat="1" ht="16.5" customHeight="1">
      <c r="A135" s="33"/>
      <c r="B135" s="34"/>
      <c r="C135" s="169" t="s">
        <v>279</v>
      </c>
      <c r="D135" s="169" t="s">
        <v>130</v>
      </c>
      <c r="E135" s="170" t="s">
        <v>280</v>
      </c>
      <c r="F135" s="171" t="s">
        <v>276</v>
      </c>
      <c r="G135" s="172" t="s">
        <v>277</v>
      </c>
      <c r="H135" s="173">
        <v>1</v>
      </c>
      <c r="I135" s="174"/>
      <c r="J135" s="174"/>
      <c r="K135" s="175">
        <f t="shared" si="14"/>
        <v>0</v>
      </c>
      <c r="L135" s="176"/>
      <c r="M135" s="38"/>
      <c r="N135" s="177" t="s">
        <v>22</v>
      </c>
      <c r="O135" s="178" t="s">
        <v>43</v>
      </c>
      <c r="P135" s="179">
        <f t="shared" si="15"/>
        <v>0</v>
      </c>
      <c r="Q135" s="179">
        <f t="shared" si="16"/>
        <v>0</v>
      </c>
      <c r="R135" s="179">
        <f t="shared" si="17"/>
        <v>0</v>
      </c>
      <c r="S135" s="63"/>
      <c r="T135" s="180">
        <f t="shared" si="18"/>
        <v>0</v>
      </c>
      <c r="U135" s="180">
        <v>9.9000000000000008E-3</v>
      </c>
      <c r="V135" s="180">
        <f t="shared" si="19"/>
        <v>9.9000000000000008E-3</v>
      </c>
      <c r="W135" s="180">
        <v>0</v>
      </c>
      <c r="X135" s="181">
        <f t="shared" si="20"/>
        <v>0</v>
      </c>
      <c r="Y135" s="33"/>
      <c r="Z135" s="33"/>
      <c r="AA135" s="33"/>
      <c r="AB135" s="33"/>
      <c r="AC135" s="33"/>
      <c r="AD135" s="33"/>
      <c r="AE135" s="33"/>
      <c r="AR135" s="182" t="s">
        <v>267</v>
      </c>
      <c r="AT135" s="182" t="s">
        <v>130</v>
      </c>
      <c r="AU135" s="182" t="s">
        <v>79</v>
      </c>
      <c r="AY135" s="16" t="s">
        <v>128</v>
      </c>
      <c r="BE135" s="183">
        <f t="shared" si="21"/>
        <v>0</v>
      </c>
      <c r="BF135" s="183">
        <f t="shared" si="22"/>
        <v>0</v>
      </c>
      <c r="BG135" s="183">
        <f t="shared" si="23"/>
        <v>0</v>
      </c>
      <c r="BH135" s="183">
        <f t="shared" si="24"/>
        <v>0</v>
      </c>
      <c r="BI135" s="183">
        <f t="shared" si="25"/>
        <v>0</v>
      </c>
      <c r="BJ135" s="16" t="s">
        <v>79</v>
      </c>
      <c r="BK135" s="183">
        <f t="shared" si="26"/>
        <v>0</v>
      </c>
      <c r="BL135" s="16" t="s">
        <v>267</v>
      </c>
      <c r="BM135" s="182" t="s">
        <v>281</v>
      </c>
    </row>
    <row r="136" spans="1:65" s="2" customFormat="1" ht="16.5" customHeight="1">
      <c r="A136" s="33"/>
      <c r="B136" s="34"/>
      <c r="C136" s="169" t="s">
        <v>282</v>
      </c>
      <c r="D136" s="169" t="s">
        <v>130</v>
      </c>
      <c r="E136" s="170" t="s">
        <v>283</v>
      </c>
      <c r="F136" s="171" t="s">
        <v>284</v>
      </c>
      <c r="G136" s="172" t="s">
        <v>133</v>
      </c>
      <c r="H136" s="173">
        <v>10</v>
      </c>
      <c r="I136" s="174"/>
      <c r="J136" s="174"/>
      <c r="K136" s="175">
        <f t="shared" si="14"/>
        <v>0</v>
      </c>
      <c r="L136" s="176"/>
      <c r="M136" s="38"/>
      <c r="N136" s="177" t="s">
        <v>22</v>
      </c>
      <c r="O136" s="178" t="s">
        <v>43</v>
      </c>
      <c r="P136" s="179">
        <f t="shared" si="15"/>
        <v>0</v>
      </c>
      <c r="Q136" s="179">
        <f t="shared" si="16"/>
        <v>0</v>
      </c>
      <c r="R136" s="179">
        <f t="shared" si="17"/>
        <v>0</v>
      </c>
      <c r="S136" s="63"/>
      <c r="T136" s="180">
        <f t="shared" si="18"/>
        <v>0</v>
      </c>
      <c r="U136" s="180">
        <v>0</v>
      </c>
      <c r="V136" s="180">
        <f t="shared" si="19"/>
        <v>0</v>
      </c>
      <c r="W136" s="180">
        <v>0</v>
      </c>
      <c r="X136" s="181">
        <f t="shared" si="20"/>
        <v>0</v>
      </c>
      <c r="Y136" s="33"/>
      <c r="Z136" s="33"/>
      <c r="AA136" s="33"/>
      <c r="AB136" s="33"/>
      <c r="AC136" s="33"/>
      <c r="AD136" s="33"/>
      <c r="AE136" s="33"/>
      <c r="AR136" s="182" t="s">
        <v>267</v>
      </c>
      <c r="AT136" s="182" t="s">
        <v>130</v>
      </c>
      <c r="AU136" s="182" t="s">
        <v>79</v>
      </c>
      <c r="AY136" s="16" t="s">
        <v>128</v>
      </c>
      <c r="BE136" s="183">
        <f t="shared" si="21"/>
        <v>0</v>
      </c>
      <c r="BF136" s="183">
        <f t="shared" si="22"/>
        <v>0</v>
      </c>
      <c r="BG136" s="183">
        <f t="shared" si="23"/>
        <v>0</v>
      </c>
      <c r="BH136" s="183">
        <f t="shared" si="24"/>
        <v>0</v>
      </c>
      <c r="BI136" s="183">
        <f t="shared" si="25"/>
        <v>0</v>
      </c>
      <c r="BJ136" s="16" t="s">
        <v>79</v>
      </c>
      <c r="BK136" s="183">
        <f t="shared" si="26"/>
        <v>0</v>
      </c>
      <c r="BL136" s="16" t="s">
        <v>267</v>
      </c>
      <c r="BM136" s="182" t="s">
        <v>285</v>
      </c>
    </row>
    <row r="137" spans="1:65" s="2" customFormat="1" ht="16.5" customHeight="1">
      <c r="A137" s="33"/>
      <c r="B137" s="34"/>
      <c r="C137" s="169" t="s">
        <v>286</v>
      </c>
      <c r="D137" s="169" t="s">
        <v>130</v>
      </c>
      <c r="E137" s="170" t="s">
        <v>287</v>
      </c>
      <c r="F137" s="171" t="s">
        <v>288</v>
      </c>
      <c r="G137" s="172" t="s">
        <v>289</v>
      </c>
      <c r="H137" s="173">
        <v>2.1</v>
      </c>
      <c r="I137" s="174"/>
      <c r="J137" s="174"/>
      <c r="K137" s="175">
        <f t="shared" si="14"/>
        <v>0</v>
      </c>
      <c r="L137" s="176"/>
      <c r="M137" s="38"/>
      <c r="N137" s="177" t="s">
        <v>22</v>
      </c>
      <c r="O137" s="178" t="s">
        <v>43</v>
      </c>
      <c r="P137" s="179">
        <f t="shared" si="15"/>
        <v>0</v>
      </c>
      <c r="Q137" s="179">
        <f t="shared" si="16"/>
        <v>0</v>
      </c>
      <c r="R137" s="179">
        <f t="shared" si="17"/>
        <v>0</v>
      </c>
      <c r="S137" s="63"/>
      <c r="T137" s="180">
        <f t="shared" si="18"/>
        <v>0</v>
      </c>
      <c r="U137" s="180">
        <v>0</v>
      </c>
      <c r="V137" s="180">
        <f t="shared" si="19"/>
        <v>0</v>
      </c>
      <c r="W137" s="180">
        <v>0</v>
      </c>
      <c r="X137" s="181">
        <f t="shared" si="20"/>
        <v>0</v>
      </c>
      <c r="Y137" s="33"/>
      <c r="Z137" s="33"/>
      <c r="AA137" s="33"/>
      <c r="AB137" s="33"/>
      <c r="AC137" s="33"/>
      <c r="AD137" s="33"/>
      <c r="AE137" s="33"/>
      <c r="AR137" s="182" t="s">
        <v>267</v>
      </c>
      <c r="AT137" s="182" t="s">
        <v>130</v>
      </c>
      <c r="AU137" s="182" t="s">
        <v>79</v>
      </c>
      <c r="AY137" s="16" t="s">
        <v>128</v>
      </c>
      <c r="BE137" s="183">
        <f t="shared" si="21"/>
        <v>0</v>
      </c>
      <c r="BF137" s="183">
        <f t="shared" si="22"/>
        <v>0</v>
      </c>
      <c r="BG137" s="183">
        <f t="shared" si="23"/>
        <v>0</v>
      </c>
      <c r="BH137" s="183">
        <f t="shared" si="24"/>
        <v>0</v>
      </c>
      <c r="BI137" s="183">
        <f t="shared" si="25"/>
        <v>0</v>
      </c>
      <c r="BJ137" s="16" t="s">
        <v>79</v>
      </c>
      <c r="BK137" s="183">
        <f t="shared" si="26"/>
        <v>0</v>
      </c>
      <c r="BL137" s="16" t="s">
        <v>267</v>
      </c>
      <c r="BM137" s="182" t="s">
        <v>290</v>
      </c>
    </row>
    <row r="138" spans="1:65" s="2" customFormat="1" ht="37.9" customHeight="1">
      <c r="A138" s="33"/>
      <c r="B138" s="34"/>
      <c r="C138" s="169" t="s">
        <v>291</v>
      </c>
      <c r="D138" s="169" t="s">
        <v>130</v>
      </c>
      <c r="E138" s="170" t="s">
        <v>292</v>
      </c>
      <c r="F138" s="171" t="s">
        <v>293</v>
      </c>
      <c r="G138" s="172" t="s">
        <v>156</v>
      </c>
      <c r="H138" s="173">
        <v>69</v>
      </c>
      <c r="I138" s="174"/>
      <c r="J138" s="174"/>
      <c r="K138" s="175">
        <f t="shared" si="14"/>
        <v>0</v>
      </c>
      <c r="L138" s="176"/>
      <c r="M138" s="38"/>
      <c r="N138" s="177" t="s">
        <v>22</v>
      </c>
      <c r="O138" s="178" t="s">
        <v>43</v>
      </c>
      <c r="P138" s="179">
        <f t="shared" si="15"/>
        <v>0</v>
      </c>
      <c r="Q138" s="179">
        <f t="shared" si="16"/>
        <v>0</v>
      </c>
      <c r="R138" s="179">
        <f t="shared" si="17"/>
        <v>0</v>
      </c>
      <c r="S138" s="63"/>
      <c r="T138" s="180">
        <f t="shared" si="18"/>
        <v>0</v>
      </c>
      <c r="U138" s="180">
        <v>0</v>
      </c>
      <c r="V138" s="180">
        <f t="shared" si="19"/>
        <v>0</v>
      </c>
      <c r="W138" s="180">
        <v>0</v>
      </c>
      <c r="X138" s="181">
        <f t="shared" si="20"/>
        <v>0</v>
      </c>
      <c r="Y138" s="33"/>
      <c r="Z138" s="33"/>
      <c r="AA138" s="33"/>
      <c r="AB138" s="33"/>
      <c r="AC138" s="33"/>
      <c r="AD138" s="33"/>
      <c r="AE138" s="33"/>
      <c r="AR138" s="182" t="s">
        <v>267</v>
      </c>
      <c r="AT138" s="182" t="s">
        <v>130</v>
      </c>
      <c r="AU138" s="182" t="s">
        <v>79</v>
      </c>
      <c r="AY138" s="16" t="s">
        <v>128</v>
      </c>
      <c r="BE138" s="183">
        <f t="shared" si="21"/>
        <v>0</v>
      </c>
      <c r="BF138" s="183">
        <f t="shared" si="22"/>
        <v>0</v>
      </c>
      <c r="BG138" s="183">
        <f t="shared" si="23"/>
        <v>0</v>
      </c>
      <c r="BH138" s="183">
        <f t="shared" si="24"/>
        <v>0</v>
      </c>
      <c r="BI138" s="183">
        <f t="shared" si="25"/>
        <v>0</v>
      </c>
      <c r="BJ138" s="16" t="s">
        <v>79</v>
      </c>
      <c r="BK138" s="183">
        <f t="shared" si="26"/>
        <v>0</v>
      </c>
      <c r="BL138" s="16" t="s">
        <v>267</v>
      </c>
      <c r="BM138" s="182" t="s">
        <v>294</v>
      </c>
    </row>
    <row r="139" spans="1:65" s="2" customFormat="1" ht="37.9" customHeight="1">
      <c r="A139" s="33"/>
      <c r="B139" s="34"/>
      <c r="C139" s="169" t="s">
        <v>295</v>
      </c>
      <c r="D139" s="169" t="s">
        <v>130</v>
      </c>
      <c r="E139" s="170" t="s">
        <v>296</v>
      </c>
      <c r="F139" s="171" t="s">
        <v>297</v>
      </c>
      <c r="G139" s="172" t="s">
        <v>156</v>
      </c>
      <c r="H139" s="173">
        <v>126</v>
      </c>
      <c r="I139" s="174"/>
      <c r="J139" s="174"/>
      <c r="K139" s="175">
        <f t="shared" si="14"/>
        <v>0</v>
      </c>
      <c r="L139" s="176"/>
      <c r="M139" s="38"/>
      <c r="N139" s="177" t="s">
        <v>22</v>
      </c>
      <c r="O139" s="178" t="s">
        <v>43</v>
      </c>
      <c r="P139" s="179">
        <f t="shared" si="15"/>
        <v>0</v>
      </c>
      <c r="Q139" s="179">
        <f t="shared" si="16"/>
        <v>0</v>
      </c>
      <c r="R139" s="179">
        <f t="shared" si="17"/>
        <v>0</v>
      </c>
      <c r="S139" s="63"/>
      <c r="T139" s="180">
        <f t="shared" si="18"/>
        <v>0</v>
      </c>
      <c r="U139" s="180">
        <v>0</v>
      </c>
      <c r="V139" s="180">
        <f t="shared" si="19"/>
        <v>0</v>
      </c>
      <c r="W139" s="180">
        <v>0</v>
      </c>
      <c r="X139" s="181">
        <f t="shared" si="20"/>
        <v>0</v>
      </c>
      <c r="Y139" s="33"/>
      <c r="Z139" s="33"/>
      <c r="AA139" s="33"/>
      <c r="AB139" s="33"/>
      <c r="AC139" s="33"/>
      <c r="AD139" s="33"/>
      <c r="AE139" s="33"/>
      <c r="AR139" s="182" t="s">
        <v>267</v>
      </c>
      <c r="AT139" s="182" t="s">
        <v>130</v>
      </c>
      <c r="AU139" s="182" t="s">
        <v>79</v>
      </c>
      <c r="AY139" s="16" t="s">
        <v>128</v>
      </c>
      <c r="BE139" s="183">
        <f t="shared" si="21"/>
        <v>0</v>
      </c>
      <c r="BF139" s="183">
        <f t="shared" si="22"/>
        <v>0</v>
      </c>
      <c r="BG139" s="183">
        <f t="shared" si="23"/>
        <v>0</v>
      </c>
      <c r="BH139" s="183">
        <f t="shared" si="24"/>
        <v>0</v>
      </c>
      <c r="BI139" s="183">
        <f t="shared" si="25"/>
        <v>0</v>
      </c>
      <c r="BJ139" s="16" t="s">
        <v>79</v>
      </c>
      <c r="BK139" s="183">
        <f t="shared" si="26"/>
        <v>0</v>
      </c>
      <c r="BL139" s="16" t="s">
        <v>267</v>
      </c>
      <c r="BM139" s="182" t="s">
        <v>298</v>
      </c>
    </row>
    <row r="140" spans="1:65" s="2" customFormat="1" ht="37.9" customHeight="1">
      <c r="A140" s="33"/>
      <c r="B140" s="34"/>
      <c r="C140" s="169" t="s">
        <v>299</v>
      </c>
      <c r="D140" s="169" t="s">
        <v>130</v>
      </c>
      <c r="E140" s="170" t="s">
        <v>300</v>
      </c>
      <c r="F140" s="171" t="s">
        <v>301</v>
      </c>
      <c r="G140" s="172" t="s">
        <v>156</v>
      </c>
      <c r="H140" s="173">
        <v>67</v>
      </c>
      <c r="I140" s="174"/>
      <c r="J140" s="174"/>
      <c r="K140" s="175">
        <f t="shared" si="14"/>
        <v>0</v>
      </c>
      <c r="L140" s="176"/>
      <c r="M140" s="38"/>
      <c r="N140" s="177" t="s">
        <v>22</v>
      </c>
      <c r="O140" s="178" t="s">
        <v>43</v>
      </c>
      <c r="P140" s="179">
        <f t="shared" si="15"/>
        <v>0</v>
      </c>
      <c r="Q140" s="179">
        <f t="shared" si="16"/>
        <v>0</v>
      </c>
      <c r="R140" s="179">
        <f t="shared" si="17"/>
        <v>0</v>
      </c>
      <c r="S140" s="63"/>
      <c r="T140" s="180">
        <f t="shared" si="18"/>
        <v>0</v>
      </c>
      <c r="U140" s="180">
        <v>0</v>
      </c>
      <c r="V140" s="180">
        <f t="shared" si="19"/>
        <v>0</v>
      </c>
      <c r="W140" s="180">
        <v>0</v>
      </c>
      <c r="X140" s="181">
        <f t="shared" si="20"/>
        <v>0</v>
      </c>
      <c r="Y140" s="33"/>
      <c r="Z140" s="33"/>
      <c r="AA140" s="33"/>
      <c r="AB140" s="33"/>
      <c r="AC140" s="33"/>
      <c r="AD140" s="33"/>
      <c r="AE140" s="33"/>
      <c r="AR140" s="182" t="s">
        <v>267</v>
      </c>
      <c r="AT140" s="182" t="s">
        <v>130</v>
      </c>
      <c r="AU140" s="182" t="s">
        <v>79</v>
      </c>
      <c r="AY140" s="16" t="s">
        <v>128</v>
      </c>
      <c r="BE140" s="183">
        <f t="shared" si="21"/>
        <v>0</v>
      </c>
      <c r="BF140" s="183">
        <f t="shared" si="22"/>
        <v>0</v>
      </c>
      <c r="BG140" s="183">
        <f t="shared" si="23"/>
        <v>0</v>
      </c>
      <c r="BH140" s="183">
        <f t="shared" si="24"/>
        <v>0</v>
      </c>
      <c r="BI140" s="183">
        <f t="shared" si="25"/>
        <v>0</v>
      </c>
      <c r="BJ140" s="16" t="s">
        <v>79</v>
      </c>
      <c r="BK140" s="183">
        <f t="shared" si="26"/>
        <v>0</v>
      </c>
      <c r="BL140" s="16" t="s">
        <v>267</v>
      </c>
      <c r="BM140" s="182" t="s">
        <v>302</v>
      </c>
    </row>
    <row r="141" spans="1:65" s="2" customFormat="1" ht="37.9" customHeight="1">
      <c r="A141" s="33"/>
      <c r="B141" s="34"/>
      <c r="C141" s="169" t="s">
        <v>303</v>
      </c>
      <c r="D141" s="169" t="s">
        <v>130</v>
      </c>
      <c r="E141" s="170" t="s">
        <v>304</v>
      </c>
      <c r="F141" s="171" t="s">
        <v>305</v>
      </c>
      <c r="G141" s="172" t="s">
        <v>156</v>
      </c>
      <c r="H141" s="173">
        <v>12</v>
      </c>
      <c r="I141" s="174"/>
      <c r="J141" s="174"/>
      <c r="K141" s="175">
        <f t="shared" si="14"/>
        <v>0</v>
      </c>
      <c r="L141" s="176"/>
      <c r="M141" s="38"/>
      <c r="N141" s="177" t="s">
        <v>22</v>
      </c>
      <c r="O141" s="178" t="s">
        <v>43</v>
      </c>
      <c r="P141" s="179">
        <f t="shared" si="15"/>
        <v>0</v>
      </c>
      <c r="Q141" s="179">
        <f t="shared" si="16"/>
        <v>0</v>
      </c>
      <c r="R141" s="179">
        <f t="shared" si="17"/>
        <v>0</v>
      </c>
      <c r="S141" s="63"/>
      <c r="T141" s="180">
        <f t="shared" si="18"/>
        <v>0</v>
      </c>
      <c r="U141" s="180">
        <v>0</v>
      </c>
      <c r="V141" s="180">
        <f t="shared" si="19"/>
        <v>0</v>
      </c>
      <c r="W141" s="180">
        <v>0</v>
      </c>
      <c r="X141" s="181">
        <f t="shared" si="20"/>
        <v>0</v>
      </c>
      <c r="Y141" s="33"/>
      <c r="Z141" s="33"/>
      <c r="AA141" s="33"/>
      <c r="AB141" s="33"/>
      <c r="AC141" s="33"/>
      <c r="AD141" s="33"/>
      <c r="AE141" s="33"/>
      <c r="AR141" s="182" t="s">
        <v>267</v>
      </c>
      <c r="AT141" s="182" t="s">
        <v>130</v>
      </c>
      <c r="AU141" s="182" t="s">
        <v>79</v>
      </c>
      <c r="AY141" s="16" t="s">
        <v>128</v>
      </c>
      <c r="BE141" s="183">
        <f t="shared" si="21"/>
        <v>0</v>
      </c>
      <c r="BF141" s="183">
        <f t="shared" si="22"/>
        <v>0</v>
      </c>
      <c r="BG141" s="183">
        <f t="shared" si="23"/>
        <v>0</v>
      </c>
      <c r="BH141" s="183">
        <f t="shared" si="24"/>
        <v>0</v>
      </c>
      <c r="BI141" s="183">
        <f t="shared" si="25"/>
        <v>0</v>
      </c>
      <c r="BJ141" s="16" t="s">
        <v>79</v>
      </c>
      <c r="BK141" s="183">
        <f t="shared" si="26"/>
        <v>0</v>
      </c>
      <c r="BL141" s="16" t="s">
        <v>267</v>
      </c>
      <c r="BM141" s="182" t="s">
        <v>306</v>
      </c>
    </row>
    <row r="142" spans="1:65" s="2" customFormat="1" ht="37.9" customHeight="1">
      <c r="A142" s="33"/>
      <c r="B142" s="34"/>
      <c r="C142" s="169" t="s">
        <v>307</v>
      </c>
      <c r="D142" s="169" t="s">
        <v>130</v>
      </c>
      <c r="E142" s="170" t="s">
        <v>308</v>
      </c>
      <c r="F142" s="171" t="s">
        <v>309</v>
      </c>
      <c r="G142" s="172" t="s">
        <v>156</v>
      </c>
      <c r="H142" s="173">
        <v>52</v>
      </c>
      <c r="I142" s="174"/>
      <c r="J142" s="174"/>
      <c r="K142" s="175">
        <f t="shared" si="14"/>
        <v>0</v>
      </c>
      <c r="L142" s="176"/>
      <c r="M142" s="38"/>
      <c r="N142" s="177" t="s">
        <v>22</v>
      </c>
      <c r="O142" s="178" t="s">
        <v>43</v>
      </c>
      <c r="P142" s="179">
        <f t="shared" si="15"/>
        <v>0</v>
      </c>
      <c r="Q142" s="179">
        <f t="shared" si="16"/>
        <v>0</v>
      </c>
      <c r="R142" s="179">
        <f t="shared" si="17"/>
        <v>0</v>
      </c>
      <c r="S142" s="63"/>
      <c r="T142" s="180">
        <f t="shared" si="18"/>
        <v>0</v>
      </c>
      <c r="U142" s="180">
        <v>0</v>
      </c>
      <c r="V142" s="180">
        <f t="shared" si="19"/>
        <v>0</v>
      </c>
      <c r="W142" s="180">
        <v>0</v>
      </c>
      <c r="X142" s="181">
        <f t="shared" si="20"/>
        <v>0</v>
      </c>
      <c r="Y142" s="33"/>
      <c r="Z142" s="33"/>
      <c r="AA142" s="33"/>
      <c r="AB142" s="33"/>
      <c r="AC142" s="33"/>
      <c r="AD142" s="33"/>
      <c r="AE142" s="33"/>
      <c r="AR142" s="182" t="s">
        <v>267</v>
      </c>
      <c r="AT142" s="182" t="s">
        <v>130</v>
      </c>
      <c r="AU142" s="182" t="s">
        <v>79</v>
      </c>
      <c r="AY142" s="16" t="s">
        <v>128</v>
      </c>
      <c r="BE142" s="183">
        <f t="shared" si="21"/>
        <v>0</v>
      </c>
      <c r="BF142" s="183">
        <f t="shared" si="22"/>
        <v>0</v>
      </c>
      <c r="BG142" s="183">
        <f t="shared" si="23"/>
        <v>0</v>
      </c>
      <c r="BH142" s="183">
        <f t="shared" si="24"/>
        <v>0</v>
      </c>
      <c r="BI142" s="183">
        <f t="shared" si="25"/>
        <v>0</v>
      </c>
      <c r="BJ142" s="16" t="s">
        <v>79</v>
      </c>
      <c r="BK142" s="183">
        <f t="shared" si="26"/>
        <v>0</v>
      </c>
      <c r="BL142" s="16" t="s">
        <v>267</v>
      </c>
      <c r="BM142" s="182" t="s">
        <v>310</v>
      </c>
    </row>
    <row r="143" spans="1:65" s="2" customFormat="1" ht="24.2" customHeight="1">
      <c r="A143" s="33"/>
      <c r="B143" s="34"/>
      <c r="C143" s="169" t="s">
        <v>311</v>
      </c>
      <c r="D143" s="169" t="s">
        <v>130</v>
      </c>
      <c r="E143" s="170" t="s">
        <v>312</v>
      </c>
      <c r="F143" s="171" t="s">
        <v>313</v>
      </c>
      <c r="G143" s="172" t="s">
        <v>156</v>
      </c>
      <c r="H143" s="173">
        <v>69</v>
      </c>
      <c r="I143" s="174"/>
      <c r="J143" s="174"/>
      <c r="K143" s="175">
        <f t="shared" si="14"/>
        <v>0</v>
      </c>
      <c r="L143" s="176"/>
      <c r="M143" s="38"/>
      <c r="N143" s="177" t="s">
        <v>22</v>
      </c>
      <c r="O143" s="178" t="s">
        <v>43</v>
      </c>
      <c r="P143" s="179">
        <f t="shared" si="15"/>
        <v>0</v>
      </c>
      <c r="Q143" s="179">
        <f t="shared" si="16"/>
        <v>0</v>
      </c>
      <c r="R143" s="179">
        <f t="shared" si="17"/>
        <v>0</v>
      </c>
      <c r="S143" s="63"/>
      <c r="T143" s="180">
        <f t="shared" si="18"/>
        <v>0</v>
      </c>
      <c r="U143" s="180">
        <v>0</v>
      </c>
      <c r="V143" s="180">
        <f t="shared" si="19"/>
        <v>0</v>
      </c>
      <c r="W143" s="180">
        <v>0</v>
      </c>
      <c r="X143" s="181">
        <f t="shared" si="20"/>
        <v>0</v>
      </c>
      <c r="Y143" s="33"/>
      <c r="Z143" s="33"/>
      <c r="AA143" s="33"/>
      <c r="AB143" s="33"/>
      <c r="AC143" s="33"/>
      <c r="AD143" s="33"/>
      <c r="AE143" s="33"/>
      <c r="AR143" s="182" t="s">
        <v>267</v>
      </c>
      <c r="AT143" s="182" t="s">
        <v>130</v>
      </c>
      <c r="AU143" s="182" t="s">
        <v>79</v>
      </c>
      <c r="AY143" s="16" t="s">
        <v>128</v>
      </c>
      <c r="BE143" s="183">
        <f t="shared" si="21"/>
        <v>0</v>
      </c>
      <c r="BF143" s="183">
        <f t="shared" si="22"/>
        <v>0</v>
      </c>
      <c r="BG143" s="183">
        <f t="shared" si="23"/>
        <v>0</v>
      </c>
      <c r="BH143" s="183">
        <f t="shared" si="24"/>
        <v>0</v>
      </c>
      <c r="BI143" s="183">
        <f t="shared" si="25"/>
        <v>0</v>
      </c>
      <c r="BJ143" s="16" t="s">
        <v>79</v>
      </c>
      <c r="BK143" s="183">
        <f t="shared" si="26"/>
        <v>0</v>
      </c>
      <c r="BL143" s="16" t="s">
        <v>267</v>
      </c>
      <c r="BM143" s="182" t="s">
        <v>314</v>
      </c>
    </row>
    <row r="144" spans="1:65" s="2" customFormat="1" ht="16.5" customHeight="1">
      <c r="A144" s="33"/>
      <c r="B144" s="34"/>
      <c r="C144" s="169" t="s">
        <v>315</v>
      </c>
      <c r="D144" s="169" t="s">
        <v>130</v>
      </c>
      <c r="E144" s="170" t="s">
        <v>316</v>
      </c>
      <c r="F144" s="171" t="s">
        <v>317</v>
      </c>
      <c r="G144" s="172" t="s">
        <v>289</v>
      </c>
      <c r="H144" s="173">
        <v>88.37</v>
      </c>
      <c r="I144" s="174"/>
      <c r="J144" s="174"/>
      <c r="K144" s="175">
        <f t="shared" si="14"/>
        <v>0</v>
      </c>
      <c r="L144" s="176"/>
      <c r="M144" s="38"/>
      <c r="N144" s="177" t="s">
        <v>22</v>
      </c>
      <c r="O144" s="178" t="s">
        <v>43</v>
      </c>
      <c r="P144" s="179">
        <f t="shared" si="15"/>
        <v>0</v>
      </c>
      <c r="Q144" s="179">
        <f t="shared" si="16"/>
        <v>0</v>
      </c>
      <c r="R144" s="179">
        <f t="shared" si="17"/>
        <v>0</v>
      </c>
      <c r="S144" s="63"/>
      <c r="T144" s="180">
        <f t="shared" si="18"/>
        <v>0</v>
      </c>
      <c r="U144" s="180">
        <v>0</v>
      </c>
      <c r="V144" s="180">
        <f t="shared" si="19"/>
        <v>0</v>
      </c>
      <c r="W144" s="180">
        <v>0</v>
      </c>
      <c r="X144" s="181">
        <f t="shared" si="20"/>
        <v>0</v>
      </c>
      <c r="Y144" s="33"/>
      <c r="Z144" s="33"/>
      <c r="AA144" s="33"/>
      <c r="AB144" s="33"/>
      <c r="AC144" s="33"/>
      <c r="AD144" s="33"/>
      <c r="AE144" s="33"/>
      <c r="AR144" s="182" t="s">
        <v>267</v>
      </c>
      <c r="AT144" s="182" t="s">
        <v>130</v>
      </c>
      <c r="AU144" s="182" t="s">
        <v>79</v>
      </c>
      <c r="AY144" s="16" t="s">
        <v>128</v>
      </c>
      <c r="BE144" s="183">
        <f t="shared" si="21"/>
        <v>0</v>
      </c>
      <c r="BF144" s="183">
        <f t="shared" si="22"/>
        <v>0</v>
      </c>
      <c r="BG144" s="183">
        <f t="shared" si="23"/>
        <v>0</v>
      </c>
      <c r="BH144" s="183">
        <f t="shared" si="24"/>
        <v>0</v>
      </c>
      <c r="BI144" s="183">
        <f t="shared" si="25"/>
        <v>0</v>
      </c>
      <c r="BJ144" s="16" t="s">
        <v>79</v>
      </c>
      <c r="BK144" s="183">
        <f t="shared" si="26"/>
        <v>0</v>
      </c>
      <c r="BL144" s="16" t="s">
        <v>267</v>
      </c>
      <c r="BM144" s="182" t="s">
        <v>318</v>
      </c>
    </row>
    <row r="145" spans="1:65" s="2" customFormat="1" ht="16.5" customHeight="1">
      <c r="A145" s="33"/>
      <c r="B145" s="34"/>
      <c r="C145" s="169" t="s">
        <v>319</v>
      </c>
      <c r="D145" s="169" t="s">
        <v>130</v>
      </c>
      <c r="E145" s="170" t="s">
        <v>320</v>
      </c>
      <c r="F145" s="171" t="s">
        <v>321</v>
      </c>
      <c r="G145" s="172" t="s">
        <v>266</v>
      </c>
      <c r="H145" s="173">
        <v>46.72</v>
      </c>
      <c r="I145" s="174"/>
      <c r="J145" s="174"/>
      <c r="K145" s="175">
        <f t="shared" si="14"/>
        <v>0</v>
      </c>
      <c r="L145" s="176"/>
      <c r="M145" s="38"/>
      <c r="N145" s="177" t="s">
        <v>22</v>
      </c>
      <c r="O145" s="178" t="s">
        <v>43</v>
      </c>
      <c r="P145" s="179">
        <f t="shared" si="15"/>
        <v>0</v>
      </c>
      <c r="Q145" s="179">
        <f t="shared" si="16"/>
        <v>0</v>
      </c>
      <c r="R145" s="179">
        <f t="shared" si="17"/>
        <v>0</v>
      </c>
      <c r="S145" s="63"/>
      <c r="T145" s="180">
        <f t="shared" si="18"/>
        <v>0</v>
      </c>
      <c r="U145" s="180">
        <v>0</v>
      </c>
      <c r="V145" s="180">
        <f t="shared" si="19"/>
        <v>0</v>
      </c>
      <c r="W145" s="180">
        <v>0</v>
      </c>
      <c r="X145" s="181">
        <f t="shared" si="20"/>
        <v>0</v>
      </c>
      <c r="Y145" s="33"/>
      <c r="Z145" s="33"/>
      <c r="AA145" s="33"/>
      <c r="AB145" s="33"/>
      <c r="AC145" s="33"/>
      <c r="AD145" s="33"/>
      <c r="AE145" s="33"/>
      <c r="AR145" s="182" t="s">
        <v>267</v>
      </c>
      <c r="AT145" s="182" t="s">
        <v>130</v>
      </c>
      <c r="AU145" s="182" t="s">
        <v>79</v>
      </c>
      <c r="AY145" s="16" t="s">
        <v>128</v>
      </c>
      <c r="BE145" s="183">
        <f t="shared" si="21"/>
        <v>0</v>
      </c>
      <c r="BF145" s="183">
        <f t="shared" si="22"/>
        <v>0</v>
      </c>
      <c r="BG145" s="183">
        <f t="shared" si="23"/>
        <v>0</v>
      </c>
      <c r="BH145" s="183">
        <f t="shared" si="24"/>
        <v>0</v>
      </c>
      <c r="BI145" s="183">
        <f t="shared" si="25"/>
        <v>0</v>
      </c>
      <c r="BJ145" s="16" t="s">
        <v>79</v>
      </c>
      <c r="BK145" s="183">
        <f t="shared" si="26"/>
        <v>0</v>
      </c>
      <c r="BL145" s="16" t="s">
        <v>267</v>
      </c>
      <c r="BM145" s="182" t="s">
        <v>322</v>
      </c>
    </row>
    <row r="146" spans="1:65" s="2" customFormat="1" ht="24.2" customHeight="1">
      <c r="A146" s="33"/>
      <c r="B146" s="34"/>
      <c r="C146" s="169" t="s">
        <v>323</v>
      </c>
      <c r="D146" s="169" t="s">
        <v>130</v>
      </c>
      <c r="E146" s="170" t="s">
        <v>324</v>
      </c>
      <c r="F146" s="171" t="s">
        <v>325</v>
      </c>
      <c r="G146" s="172" t="s">
        <v>266</v>
      </c>
      <c r="H146" s="173">
        <v>140.16</v>
      </c>
      <c r="I146" s="174"/>
      <c r="J146" s="174"/>
      <c r="K146" s="175">
        <f t="shared" si="14"/>
        <v>0</v>
      </c>
      <c r="L146" s="176"/>
      <c r="M146" s="38"/>
      <c r="N146" s="177" t="s">
        <v>22</v>
      </c>
      <c r="O146" s="178" t="s">
        <v>43</v>
      </c>
      <c r="P146" s="179">
        <f t="shared" si="15"/>
        <v>0</v>
      </c>
      <c r="Q146" s="179">
        <f t="shared" si="16"/>
        <v>0</v>
      </c>
      <c r="R146" s="179">
        <f t="shared" si="17"/>
        <v>0</v>
      </c>
      <c r="S146" s="63"/>
      <c r="T146" s="180">
        <f t="shared" si="18"/>
        <v>0</v>
      </c>
      <c r="U146" s="180">
        <v>0</v>
      </c>
      <c r="V146" s="180">
        <f t="shared" si="19"/>
        <v>0</v>
      </c>
      <c r="W146" s="180">
        <v>0</v>
      </c>
      <c r="X146" s="181">
        <f t="shared" si="20"/>
        <v>0</v>
      </c>
      <c r="Y146" s="33"/>
      <c r="Z146" s="33"/>
      <c r="AA146" s="33"/>
      <c r="AB146" s="33"/>
      <c r="AC146" s="33"/>
      <c r="AD146" s="33"/>
      <c r="AE146" s="33"/>
      <c r="AR146" s="182" t="s">
        <v>267</v>
      </c>
      <c r="AT146" s="182" t="s">
        <v>130</v>
      </c>
      <c r="AU146" s="182" t="s">
        <v>79</v>
      </c>
      <c r="AY146" s="16" t="s">
        <v>128</v>
      </c>
      <c r="BE146" s="183">
        <f t="shared" si="21"/>
        <v>0</v>
      </c>
      <c r="BF146" s="183">
        <f t="shared" si="22"/>
        <v>0</v>
      </c>
      <c r="BG146" s="183">
        <f t="shared" si="23"/>
        <v>0</v>
      </c>
      <c r="BH146" s="183">
        <f t="shared" si="24"/>
        <v>0</v>
      </c>
      <c r="BI146" s="183">
        <f t="shared" si="25"/>
        <v>0</v>
      </c>
      <c r="BJ146" s="16" t="s">
        <v>79</v>
      </c>
      <c r="BK146" s="183">
        <f t="shared" si="26"/>
        <v>0</v>
      </c>
      <c r="BL146" s="16" t="s">
        <v>267</v>
      </c>
      <c r="BM146" s="182" t="s">
        <v>326</v>
      </c>
    </row>
    <row r="147" spans="1:65" s="2" customFormat="1" ht="16.5" customHeight="1">
      <c r="A147" s="33"/>
      <c r="B147" s="34"/>
      <c r="C147" s="169" t="s">
        <v>327</v>
      </c>
      <c r="D147" s="169" t="s">
        <v>130</v>
      </c>
      <c r="E147" s="170" t="s">
        <v>328</v>
      </c>
      <c r="F147" s="171" t="s">
        <v>329</v>
      </c>
      <c r="G147" s="172" t="s">
        <v>330</v>
      </c>
      <c r="H147" s="173">
        <v>395</v>
      </c>
      <c r="I147" s="174"/>
      <c r="J147" s="174"/>
      <c r="K147" s="175">
        <f t="shared" si="14"/>
        <v>0</v>
      </c>
      <c r="L147" s="176"/>
      <c r="M147" s="38"/>
      <c r="N147" s="177" t="s">
        <v>22</v>
      </c>
      <c r="O147" s="178" t="s">
        <v>43</v>
      </c>
      <c r="P147" s="179">
        <f t="shared" si="15"/>
        <v>0</v>
      </c>
      <c r="Q147" s="179">
        <f t="shared" si="16"/>
        <v>0</v>
      </c>
      <c r="R147" s="179">
        <f t="shared" si="17"/>
        <v>0</v>
      </c>
      <c r="S147" s="63"/>
      <c r="T147" s="180">
        <f t="shared" si="18"/>
        <v>0</v>
      </c>
      <c r="U147" s="180">
        <v>0</v>
      </c>
      <c r="V147" s="180">
        <f t="shared" si="19"/>
        <v>0</v>
      </c>
      <c r="W147" s="180">
        <v>0</v>
      </c>
      <c r="X147" s="181">
        <f t="shared" si="20"/>
        <v>0</v>
      </c>
      <c r="Y147" s="33"/>
      <c r="Z147" s="33"/>
      <c r="AA147" s="33"/>
      <c r="AB147" s="33"/>
      <c r="AC147" s="33"/>
      <c r="AD147" s="33"/>
      <c r="AE147" s="33"/>
      <c r="AR147" s="182" t="s">
        <v>267</v>
      </c>
      <c r="AT147" s="182" t="s">
        <v>130</v>
      </c>
      <c r="AU147" s="182" t="s">
        <v>79</v>
      </c>
      <c r="AY147" s="16" t="s">
        <v>128</v>
      </c>
      <c r="BE147" s="183">
        <f t="shared" si="21"/>
        <v>0</v>
      </c>
      <c r="BF147" s="183">
        <f t="shared" si="22"/>
        <v>0</v>
      </c>
      <c r="BG147" s="183">
        <f t="shared" si="23"/>
        <v>0</v>
      </c>
      <c r="BH147" s="183">
        <f t="shared" si="24"/>
        <v>0</v>
      </c>
      <c r="BI147" s="183">
        <f t="shared" si="25"/>
        <v>0</v>
      </c>
      <c r="BJ147" s="16" t="s">
        <v>79</v>
      </c>
      <c r="BK147" s="183">
        <f t="shared" si="26"/>
        <v>0</v>
      </c>
      <c r="BL147" s="16" t="s">
        <v>267</v>
      </c>
      <c r="BM147" s="182" t="s">
        <v>331</v>
      </c>
    </row>
    <row r="148" spans="1:65" s="2" customFormat="1" ht="24.2" customHeight="1">
      <c r="A148" s="33"/>
      <c r="B148" s="34"/>
      <c r="C148" s="169" t="s">
        <v>332</v>
      </c>
      <c r="D148" s="169" t="s">
        <v>130</v>
      </c>
      <c r="E148" s="170" t="s">
        <v>333</v>
      </c>
      <c r="F148" s="171" t="s">
        <v>334</v>
      </c>
      <c r="G148" s="172" t="s">
        <v>289</v>
      </c>
      <c r="H148" s="173">
        <v>10.88</v>
      </c>
      <c r="I148" s="174"/>
      <c r="J148" s="174"/>
      <c r="K148" s="175">
        <f t="shared" si="14"/>
        <v>0</v>
      </c>
      <c r="L148" s="176"/>
      <c r="M148" s="38"/>
      <c r="N148" s="177" t="s">
        <v>22</v>
      </c>
      <c r="O148" s="178" t="s">
        <v>43</v>
      </c>
      <c r="P148" s="179">
        <f t="shared" si="15"/>
        <v>0</v>
      </c>
      <c r="Q148" s="179">
        <f t="shared" si="16"/>
        <v>0</v>
      </c>
      <c r="R148" s="179">
        <f t="shared" si="17"/>
        <v>0</v>
      </c>
      <c r="S148" s="63"/>
      <c r="T148" s="180">
        <f t="shared" si="18"/>
        <v>0</v>
      </c>
      <c r="U148" s="180">
        <v>0</v>
      </c>
      <c r="V148" s="180">
        <f t="shared" si="19"/>
        <v>0</v>
      </c>
      <c r="W148" s="180">
        <v>0</v>
      </c>
      <c r="X148" s="181">
        <f t="shared" si="20"/>
        <v>0</v>
      </c>
      <c r="Y148" s="33"/>
      <c r="Z148" s="33"/>
      <c r="AA148" s="33"/>
      <c r="AB148" s="33"/>
      <c r="AC148" s="33"/>
      <c r="AD148" s="33"/>
      <c r="AE148" s="33"/>
      <c r="AR148" s="182" t="s">
        <v>267</v>
      </c>
      <c r="AT148" s="182" t="s">
        <v>130</v>
      </c>
      <c r="AU148" s="182" t="s">
        <v>79</v>
      </c>
      <c r="AY148" s="16" t="s">
        <v>128</v>
      </c>
      <c r="BE148" s="183">
        <f t="shared" si="21"/>
        <v>0</v>
      </c>
      <c r="BF148" s="183">
        <f t="shared" si="22"/>
        <v>0</v>
      </c>
      <c r="BG148" s="183">
        <f t="shared" si="23"/>
        <v>0</v>
      </c>
      <c r="BH148" s="183">
        <f t="shared" si="24"/>
        <v>0</v>
      </c>
      <c r="BI148" s="183">
        <f t="shared" si="25"/>
        <v>0</v>
      </c>
      <c r="BJ148" s="16" t="s">
        <v>79</v>
      </c>
      <c r="BK148" s="183">
        <f t="shared" si="26"/>
        <v>0</v>
      </c>
      <c r="BL148" s="16" t="s">
        <v>267</v>
      </c>
      <c r="BM148" s="182" t="s">
        <v>335</v>
      </c>
    </row>
    <row r="149" spans="1:65" s="2" customFormat="1" ht="24.2" customHeight="1">
      <c r="A149" s="33"/>
      <c r="B149" s="34"/>
      <c r="C149" s="169" t="s">
        <v>336</v>
      </c>
      <c r="D149" s="169" t="s">
        <v>130</v>
      </c>
      <c r="E149" s="170" t="s">
        <v>333</v>
      </c>
      <c r="F149" s="171" t="s">
        <v>334</v>
      </c>
      <c r="G149" s="172" t="s">
        <v>289</v>
      </c>
      <c r="H149" s="173">
        <v>2.44</v>
      </c>
      <c r="I149" s="174"/>
      <c r="J149" s="174"/>
      <c r="K149" s="175">
        <f t="shared" si="14"/>
        <v>0</v>
      </c>
      <c r="L149" s="176"/>
      <c r="M149" s="38"/>
      <c r="N149" s="177" t="s">
        <v>22</v>
      </c>
      <c r="O149" s="178" t="s">
        <v>43</v>
      </c>
      <c r="P149" s="179">
        <f t="shared" si="15"/>
        <v>0</v>
      </c>
      <c r="Q149" s="179">
        <f t="shared" si="16"/>
        <v>0</v>
      </c>
      <c r="R149" s="179">
        <f t="shared" si="17"/>
        <v>0</v>
      </c>
      <c r="S149" s="63"/>
      <c r="T149" s="180">
        <f t="shared" si="18"/>
        <v>0</v>
      </c>
      <c r="U149" s="180">
        <v>0</v>
      </c>
      <c r="V149" s="180">
        <f t="shared" si="19"/>
        <v>0</v>
      </c>
      <c r="W149" s="180">
        <v>0</v>
      </c>
      <c r="X149" s="181">
        <f t="shared" si="20"/>
        <v>0</v>
      </c>
      <c r="Y149" s="33"/>
      <c r="Z149" s="33"/>
      <c r="AA149" s="33"/>
      <c r="AB149" s="33"/>
      <c r="AC149" s="33"/>
      <c r="AD149" s="33"/>
      <c r="AE149" s="33"/>
      <c r="AR149" s="182" t="s">
        <v>267</v>
      </c>
      <c r="AT149" s="182" t="s">
        <v>130</v>
      </c>
      <c r="AU149" s="182" t="s">
        <v>79</v>
      </c>
      <c r="AY149" s="16" t="s">
        <v>128</v>
      </c>
      <c r="BE149" s="183">
        <f t="shared" si="21"/>
        <v>0</v>
      </c>
      <c r="BF149" s="183">
        <f t="shared" si="22"/>
        <v>0</v>
      </c>
      <c r="BG149" s="183">
        <f t="shared" si="23"/>
        <v>0</v>
      </c>
      <c r="BH149" s="183">
        <f t="shared" si="24"/>
        <v>0</v>
      </c>
      <c r="BI149" s="183">
        <f t="shared" si="25"/>
        <v>0</v>
      </c>
      <c r="BJ149" s="16" t="s">
        <v>79</v>
      </c>
      <c r="BK149" s="183">
        <f t="shared" si="26"/>
        <v>0</v>
      </c>
      <c r="BL149" s="16" t="s">
        <v>267</v>
      </c>
      <c r="BM149" s="182" t="s">
        <v>337</v>
      </c>
    </row>
    <row r="150" spans="1:65" s="2" customFormat="1" ht="24.2" customHeight="1">
      <c r="A150" s="33"/>
      <c r="B150" s="34"/>
      <c r="C150" s="169" t="s">
        <v>338</v>
      </c>
      <c r="D150" s="169" t="s">
        <v>130</v>
      </c>
      <c r="E150" s="170" t="s">
        <v>339</v>
      </c>
      <c r="F150" s="171" t="s">
        <v>340</v>
      </c>
      <c r="G150" s="172" t="s">
        <v>156</v>
      </c>
      <c r="H150" s="173">
        <v>395</v>
      </c>
      <c r="I150" s="174"/>
      <c r="J150" s="174"/>
      <c r="K150" s="175">
        <f t="shared" si="14"/>
        <v>0</v>
      </c>
      <c r="L150" s="176"/>
      <c r="M150" s="38"/>
      <c r="N150" s="177" t="s">
        <v>22</v>
      </c>
      <c r="O150" s="178" t="s">
        <v>43</v>
      </c>
      <c r="P150" s="179">
        <f t="shared" si="15"/>
        <v>0</v>
      </c>
      <c r="Q150" s="179">
        <f t="shared" si="16"/>
        <v>0</v>
      </c>
      <c r="R150" s="179">
        <f t="shared" si="17"/>
        <v>0</v>
      </c>
      <c r="S150" s="63"/>
      <c r="T150" s="180">
        <f t="shared" si="18"/>
        <v>0</v>
      </c>
      <c r="U150" s="180">
        <v>0</v>
      </c>
      <c r="V150" s="180">
        <f t="shared" si="19"/>
        <v>0</v>
      </c>
      <c r="W150" s="180">
        <v>0</v>
      </c>
      <c r="X150" s="181">
        <f t="shared" si="20"/>
        <v>0</v>
      </c>
      <c r="Y150" s="33"/>
      <c r="Z150" s="33"/>
      <c r="AA150" s="33"/>
      <c r="AB150" s="33"/>
      <c r="AC150" s="33"/>
      <c r="AD150" s="33"/>
      <c r="AE150" s="33"/>
      <c r="AR150" s="182" t="s">
        <v>267</v>
      </c>
      <c r="AT150" s="182" t="s">
        <v>130</v>
      </c>
      <c r="AU150" s="182" t="s">
        <v>79</v>
      </c>
      <c r="AY150" s="16" t="s">
        <v>128</v>
      </c>
      <c r="BE150" s="183">
        <f t="shared" si="21"/>
        <v>0</v>
      </c>
      <c r="BF150" s="183">
        <f t="shared" si="22"/>
        <v>0</v>
      </c>
      <c r="BG150" s="183">
        <f t="shared" si="23"/>
        <v>0</v>
      </c>
      <c r="BH150" s="183">
        <f t="shared" si="24"/>
        <v>0</v>
      </c>
      <c r="BI150" s="183">
        <f t="shared" si="25"/>
        <v>0</v>
      </c>
      <c r="BJ150" s="16" t="s">
        <v>79</v>
      </c>
      <c r="BK150" s="183">
        <f t="shared" si="26"/>
        <v>0</v>
      </c>
      <c r="BL150" s="16" t="s">
        <v>267</v>
      </c>
      <c r="BM150" s="182" t="s">
        <v>341</v>
      </c>
    </row>
    <row r="151" spans="1:65" s="2" customFormat="1" ht="24.2" customHeight="1">
      <c r="A151" s="33"/>
      <c r="B151" s="34"/>
      <c r="C151" s="169" t="s">
        <v>342</v>
      </c>
      <c r="D151" s="169" t="s">
        <v>130</v>
      </c>
      <c r="E151" s="170" t="s">
        <v>343</v>
      </c>
      <c r="F151" s="171" t="s">
        <v>344</v>
      </c>
      <c r="G151" s="172" t="s">
        <v>330</v>
      </c>
      <c r="H151" s="173">
        <v>61</v>
      </c>
      <c r="I151" s="174"/>
      <c r="J151" s="174"/>
      <c r="K151" s="175">
        <f t="shared" si="14"/>
        <v>0</v>
      </c>
      <c r="L151" s="176"/>
      <c r="M151" s="38"/>
      <c r="N151" s="177" t="s">
        <v>22</v>
      </c>
      <c r="O151" s="178" t="s">
        <v>43</v>
      </c>
      <c r="P151" s="179">
        <f t="shared" si="15"/>
        <v>0</v>
      </c>
      <c r="Q151" s="179">
        <f t="shared" si="16"/>
        <v>0</v>
      </c>
      <c r="R151" s="179">
        <f t="shared" si="17"/>
        <v>0</v>
      </c>
      <c r="S151" s="63"/>
      <c r="T151" s="180">
        <f t="shared" si="18"/>
        <v>0</v>
      </c>
      <c r="U151" s="180">
        <v>8.4250000000000005E-2</v>
      </c>
      <c r="V151" s="180">
        <f t="shared" si="19"/>
        <v>5.1392500000000005</v>
      </c>
      <c r="W151" s="180">
        <v>0</v>
      </c>
      <c r="X151" s="181">
        <f t="shared" si="20"/>
        <v>0</v>
      </c>
      <c r="Y151" s="33"/>
      <c r="Z151" s="33"/>
      <c r="AA151" s="33"/>
      <c r="AB151" s="33"/>
      <c r="AC151" s="33"/>
      <c r="AD151" s="33"/>
      <c r="AE151" s="33"/>
      <c r="AR151" s="182" t="s">
        <v>267</v>
      </c>
      <c r="AT151" s="182" t="s">
        <v>130</v>
      </c>
      <c r="AU151" s="182" t="s">
        <v>79</v>
      </c>
      <c r="AY151" s="16" t="s">
        <v>128</v>
      </c>
      <c r="BE151" s="183">
        <f t="shared" si="21"/>
        <v>0</v>
      </c>
      <c r="BF151" s="183">
        <f t="shared" si="22"/>
        <v>0</v>
      </c>
      <c r="BG151" s="183">
        <f t="shared" si="23"/>
        <v>0</v>
      </c>
      <c r="BH151" s="183">
        <f t="shared" si="24"/>
        <v>0</v>
      </c>
      <c r="BI151" s="183">
        <f t="shared" si="25"/>
        <v>0</v>
      </c>
      <c r="BJ151" s="16" t="s">
        <v>79</v>
      </c>
      <c r="BK151" s="183">
        <f t="shared" si="26"/>
        <v>0</v>
      </c>
      <c r="BL151" s="16" t="s">
        <v>267</v>
      </c>
      <c r="BM151" s="182" t="s">
        <v>345</v>
      </c>
    </row>
    <row r="152" spans="1:65" s="2" customFormat="1" ht="24.2" customHeight="1">
      <c r="A152" s="33"/>
      <c r="B152" s="34"/>
      <c r="C152" s="169" t="s">
        <v>346</v>
      </c>
      <c r="D152" s="169" t="s">
        <v>130</v>
      </c>
      <c r="E152" s="170" t="s">
        <v>347</v>
      </c>
      <c r="F152" s="171" t="s">
        <v>348</v>
      </c>
      <c r="G152" s="172" t="s">
        <v>156</v>
      </c>
      <c r="H152" s="173">
        <v>4</v>
      </c>
      <c r="I152" s="174"/>
      <c r="J152" s="174"/>
      <c r="K152" s="175">
        <f t="shared" si="14"/>
        <v>0</v>
      </c>
      <c r="L152" s="176"/>
      <c r="M152" s="38"/>
      <c r="N152" s="177" t="s">
        <v>22</v>
      </c>
      <c r="O152" s="178" t="s">
        <v>43</v>
      </c>
      <c r="P152" s="179">
        <f t="shared" si="15"/>
        <v>0</v>
      </c>
      <c r="Q152" s="179">
        <f t="shared" si="16"/>
        <v>0</v>
      </c>
      <c r="R152" s="179">
        <f t="shared" si="17"/>
        <v>0</v>
      </c>
      <c r="S152" s="63"/>
      <c r="T152" s="180">
        <f t="shared" si="18"/>
        <v>0</v>
      </c>
      <c r="U152" s="180">
        <v>0.11519</v>
      </c>
      <c r="V152" s="180">
        <f t="shared" si="19"/>
        <v>0.46076</v>
      </c>
      <c r="W152" s="180">
        <v>0</v>
      </c>
      <c r="X152" s="181">
        <f t="shared" si="20"/>
        <v>0</v>
      </c>
      <c r="Y152" s="33"/>
      <c r="Z152" s="33"/>
      <c r="AA152" s="33"/>
      <c r="AB152" s="33"/>
      <c r="AC152" s="33"/>
      <c r="AD152" s="33"/>
      <c r="AE152" s="33"/>
      <c r="AR152" s="182" t="s">
        <v>267</v>
      </c>
      <c r="AT152" s="182" t="s">
        <v>130</v>
      </c>
      <c r="AU152" s="182" t="s">
        <v>79</v>
      </c>
      <c r="AY152" s="16" t="s">
        <v>128</v>
      </c>
      <c r="BE152" s="183">
        <f t="shared" si="21"/>
        <v>0</v>
      </c>
      <c r="BF152" s="183">
        <f t="shared" si="22"/>
        <v>0</v>
      </c>
      <c r="BG152" s="183">
        <f t="shared" si="23"/>
        <v>0</v>
      </c>
      <c r="BH152" s="183">
        <f t="shared" si="24"/>
        <v>0</v>
      </c>
      <c r="BI152" s="183">
        <f t="shared" si="25"/>
        <v>0</v>
      </c>
      <c r="BJ152" s="16" t="s">
        <v>79</v>
      </c>
      <c r="BK152" s="183">
        <f t="shared" si="26"/>
        <v>0</v>
      </c>
      <c r="BL152" s="16" t="s">
        <v>267</v>
      </c>
      <c r="BM152" s="182" t="s">
        <v>349</v>
      </c>
    </row>
    <row r="153" spans="1:65" s="2" customFormat="1" ht="16.5" customHeight="1">
      <c r="A153" s="33"/>
      <c r="B153" s="34"/>
      <c r="C153" s="184" t="s">
        <v>350</v>
      </c>
      <c r="D153" s="184" t="s">
        <v>137</v>
      </c>
      <c r="E153" s="185" t="s">
        <v>351</v>
      </c>
      <c r="F153" s="186" t="s">
        <v>352</v>
      </c>
      <c r="G153" s="187" t="s">
        <v>156</v>
      </c>
      <c r="H153" s="188">
        <v>4.08</v>
      </c>
      <c r="I153" s="189"/>
      <c r="J153" s="190"/>
      <c r="K153" s="191">
        <f t="shared" si="14"/>
        <v>0</v>
      </c>
      <c r="L153" s="190"/>
      <c r="M153" s="192"/>
      <c r="N153" s="193" t="s">
        <v>22</v>
      </c>
      <c r="O153" s="178" t="s">
        <v>43</v>
      </c>
      <c r="P153" s="179">
        <f t="shared" si="15"/>
        <v>0</v>
      </c>
      <c r="Q153" s="179">
        <f t="shared" si="16"/>
        <v>0</v>
      </c>
      <c r="R153" s="179">
        <f t="shared" si="17"/>
        <v>0</v>
      </c>
      <c r="S153" s="63"/>
      <c r="T153" s="180">
        <f t="shared" si="18"/>
        <v>0</v>
      </c>
      <c r="U153" s="180">
        <v>0.04</v>
      </c>
      <c r="V153" s="180">
        <f t="shared" si="19"/>
        <v>0.16320000000000001</v>
      </c>
      <c r="W153" s="180">
        <v>0</v>
      </c>
      <c r="X153" s="181">
        <f t="shared" si="20"/>
        <v>0</v>
      </c>
      <c r="Y153" s="33"/>
      <c r="Z153" s="33"/>
      <c r="AA153" s="33"/>
      <c r="AB153" s="33"/>
      <c r="AC153" s="33"/>
      <c r="AD153" s="33"/>
      <c r="AE153" s="33"/>
      <c r="AR153" s="182" t="s">
        <v>353</v>
      </c>
      <c r="AT153" s="182" t="s">
        <v>137</v>
      </c>
      <c r="AU153" s="182" t="s">
        <v>79</v>
      </c>
      <c r="AY153" s="16" t="s">
        <v>128</v>
      </c>
      <c r="BE153" s="183">
        <f t="shared" si="21"/>
        <v>0</v>
      </c>
      <c r="BF153" s="183">
        <f t="shared" si="22"/>
        <v>0</v>
      </c>
      <c r="BG153" s="183">
        <f t="shared" si="23"/>
        <v>0</v>
      </c>
      <c r="BH153" s="183">
        <f t="shared" si="24"/>
        <v>0</v>
      </c>
      <c r="BI153" s="183">
        <f t="shared" si="25"/>
        <v>0</v>
      </c>
      <c r="BJ153" s="16" t="s">
        <v>79</v>
      </c>
      <c r="BK153" s="183">
        <f t="shared" si="26"/>
        <v>0</v>
      </c>
      <c r="BL153" s="16" t="s">
        <v>353</v>
      </c>
      <c r="BM153" s="182" t="s">
        <v>354</v>
      </c>
    </row>
    <row r="154" spans="1:65" s="13" customFormat="1" ht="11.25">
      <c r="B154" s="196"/>
      <c r="C154" s="197"/>
      <c r="D154" s="198" t="s">
        <v>355</v>
      </c>
      <c r="E154" s="199" t="s">
        <v>22</v>
      </c>
      <c r="F154" s="200" t="s">
        <v>356</v>
      </c>
      <c r="G154" s="197"/>
      <c r="H154" s="201">
        <v>4.08</v>
      </c>
      <c r="I154" s="202"/>
      <c r="J154" s="202"/>
      <c r="K154" s="197"/>
      <c r="L154" s="197"/>
      <c r="M154" s="203"/>
      <c r="N154" s="204"/>
      <c r="O154" s="205"/>
      <c r="P154" s="205"/>
      <c r="Q154" s="205"/>
      <c r="R154" s="205"/>
      <c r="S154" s="205"/>
      <c r="T154" s="205"/>
      <c r="U154" s="205"/>
      <c r="V154" s="205"/>
      <c r="W154" s="205"/>
      <c r="X154" s="206"/>
      <c r="AT154" s="207" t="s">
        <v>355</v>
      </c>
      <c r="AU154" s="207" t="s">
        <v>79</v>
      </c>
      <c r="AV154" s="13" t="s">
        <v>81</v>
      </c>
      <c r="AW154" s="13" t="s">
        <v>5</v>
      </c>
      <c r="AX154" s="13" t="s">
        <v>79</v>
      </c>
      <c r="AY154" s="207" t="s">
        <v>128</v>
      </c>
    </row>
    <row r="155" spans="1:65" s="2" customFormat="1" ht="24.2" customHeight="1">
      <c r="A155" s="33"/>
      <c r="B155" s="34"/>
      <c r="C155" s="169" t="s">
        <v>357</v>
      </c>
      <c r="D155" s="169" t="s">
        <v>130</v>
      </c>
      <c r="E155" s="170" t="s">
        <v>358</v>
      </c>
      <c r="F155" s="171" t="s">
        <v>359</v>
      </c>
      <c r="G155" s="172" t="s">
        <v>330</v>
      </c>
      <c r="H155" s="173">
        <v>30</v>
      </c>
      <c r="I155" s="174"/>
      <c r="J155" s="174"/>
      <c r="K155" s="175">
        <f>ROUND(P155*H155,2)</f>
        <v>0</v>
      </c>
      <c r="L155" s="176"/>
      <c r="M155" s="38"/>
      <c r="N155" s="177" t="s">
        <v>22</v>
      </c>
      <c r="O155" s="178" t="s">
        <v>43</v>
      </c>
      <c r="P155" s="179">
        <f>I155+J155</f>
        <v>0</v>
      </c>
      <c r="Q155" s="179">
        <f>ROUND(I155*H155,2)</f>
        <v>0</v>
      </c>
      <c r="R155" s="179">
        <f>ROUND(J155*H155,2)</f>
        <v>0</v>
      </c>
      <c r="S155" s="63"/>
      <c r="T155" s="180">
        <f>S155*H155</f>
        <v>0</v>
      </c>
      <c r="U155" s="180">
        <v>0</v>
      </c>
      <c r="V155" s="180">
        <f>U155*H155</f>
        <v>0</v>
      </c>
      <c r="W155" s="180">
        <v>0.32500000000000001</v>
      </c>
      <c r="X155" s="181">
        <f>W155*H155</f>
        <v>9.75</v>
      </c>
      <c r="Y155" s="33"/>
      <c r="Z155" s="33"/>
      <c r="AA155" s="33"/>
      <c r="AB155" s="33"/>
      <c r="AC155" s="33"/>
      <c r="AD155" s="33"/>
      <c r="AE155" s="33"/>
      <c r="AR155" s="182" t="s">
        <v>267</v>
      </c>
      <c r="AT155" s="182" t="s">
        <v>130</v>
      </c>
      <c r="AU155" s="182" t="s">
        <v>79</v>
      </c>
      <c r="AY155" s="16" t="s">
        <v>128</v>
      </c>
      <c r="BE155" s="183">
        <f>IF(O155="základní",K155,0)</f>
        <v>0</v>
      </c>
      <c r="BF155" s="183">
        <f>IF(O155="snížená",K155,0)</f>
        <v>0</v>
      </c>
      <c r="BG155" s="183">
        <f>IF(O155="zákl. přenesená",K155,0)</f>
        <v>0</v>
      </c>
      <c r="BH155" s="183">
        <f>IF(O155="sníž. přenesená",K155,0)</f>
        <v>0</v>
      </c>
      <c r="BI155" s="183">
        <f>IF(O155="nulová",K155,0)</f>
        <v>0</v>
      </c>
      <c r="BJ155" s="16" t="s">
        <v>79</v>
      </c>
      <c r="BK155" s="183">
        <f>ROUND(P155*H155,2)</f>
        <v>0</v>
      </c>
      <c r="BL155" s="16" t="s">
        <v>267</v>
      </c>
      <c r="BM155" s="182" t="s">
        <v>360</v>
      </c>
    </row>
    <row r="156" spans="1:65" s="2" customFormat="1" ht="33" customHeight="1">
      <c r="A156" s="33"/>
      <c r="B156" s="34"/>
      <c r="C156" s="169" t="s">
        <v>361</v>
      </c>
      <c r="D156" s="169" t="s">
        <v>130</v>
      </c>
      <c r="E156" s="170" t="s">
        <v>362</v>
      </c>
      <c r="F156" s="171" t="s">
        <v>363</v>
      </c>
      <c r="G156" s="172" t="s">
        <v>330</v>
      </c>
      <c r="H156" s="173">
        <v>61</v>
      </c>
      <c r="I156" s="174"/>
      <c r="J156" s="174"/>
      <c r="K156" s="175">
        <f>ROUND(P156*H156,2)</f>
        <v>0</v>
      </c>
      <c r="L156" s="176"/>
      <c r="M156" s="38"/>
      <c r="N156" s="177" t="s">
        <v>22</v>
      </c>
      <c r="O156" s="178" t="s">
        <v>43</v>
      </c>
      <c r="P156" s="179">
        <f>I156+J156</f>
        <v>0</v>
      </c>
      <c r="Q156" s="179">
        <f>ROUND(I156*H156,2)</f>
        <v>0</v>
      </c>
      <c r="R156" s="179">
        <f>ROUND(J156*H156,2)</f>
        <v>0</v>
      </c>
      <c r="S156" s="63"/>
      <c r="T156" s="180">
        <f>S156*H156</f>
        <v>0</v>
      </c>
      <c r="U156" s="180">
        <v>0</v>
      </c>
      <c r="V156" s="180">
        <f>U156*H156</f>
        <v>0</v>
      </c>
      <c r="W156" s="180">
        <v>0.29499999999999998</v>
      </c>
      <c r="X156" s="181">
        <f>W156*H156</f>
        <v>17.994999999999997</v>
      </c>
      <c r="Y156" s="33"/>
      <c r="Z156" s="33"/>
      <c r="AA156" s="33"/>
      <c r="AB156" s="33"/>
      <c r="AC156" s="33"/>
      <c r="AD156" s="33"/>
      <c r="AE156" s="33"/>
      <c r="AR156" s="182" t="s">
        <v>267</v>
      </c>
      <c r="AT156" s="182" t="s">
        <v>130</v>
      </c>
      <c r="AU156" s="182" t="s">
        <v>79</v>
      </c>
      <c r="AY156" s="16" t="s">
        <v>128</v>
      </c>
      <c r="BE156" s="183">
        <f>IF(O156="základní",K156,0)</f>
        <v>0</v>
      </c>
      <c r="BF156" s="183">
        <f>IF(O156="snížená",K156,0)</f>
        <v>0</v>
      </c>
      <c r="BG156" s="183">
        <f>IF(O156="zákl. přenesená",K156,0)</f>
        <v>0</v>
      </c>
      <c r="BH156" s="183">
        <f>IF(O156="sníž. přenesená",K156,0)</f>
        <v>0</v>
      </c>
      <c r="BI156" s="183">
        <f>IF(O156="nulová",K156,0)</f>
        <v>0</v>
      </c>
      <c r="BJ156" s="16" t="s">
        <v>79</v>
      </c>
      <c r="BK156" s="183">
        <f>ROUND(P156*H156,2)</f>
        <v>0</v>
      </c>
      <c r="BL156" s="16" t="s">
        <v>267</v>
      </c>
      <c r="BM156" s="182" t="s">
        <v>364</v>
      </c>
    </row>
    <row r="157" spans="1:65" s="2" customFormat="1" ht="24.2" customHeight="1">
      <c r="A157" s="33"/>
      <c r="B157" s="34"/>
      <c r="C157" s="169" t="s">
        <v>365</v>
      </c>
      <c r="D157" s="169" t="s">
        <v>130</v>
      </c>
      <c r="E157" s="170" t="s">
        <v>366</v>
      </c>
      <c r="F157" s="171" t="s">
        <v>367</v>
      </c>
      <c r="G157" s="172" t="s">
        <v>156</v>
      </c>
      <c r="H157" s="173">
        <v>4</v>
      </c>
      <c r="I157" s="174"/>
      <c r="J157" s="174"/>
      <c r="K157" s="175">
        <f>ROUND(P157*H157,2)</f>
        <v>0</v>
      </c>
      <c r="L157" s="176"/>
      <c r="M157" s="38"/>
      <c r="N157" s="177" t="s">
        <v>22</v>
      </c>
      <c r="O157" s="178" t="s">
        <v>43</v>
      </c>
      <c r="P157" s="179">
        <f>I157+J157</f>
        <v>0</v>
      </c>
      <c r="Q157" s="179">
        <f>ROUND(I157*H157,2)</f>
        <v>0</v>
      </c>
      <c r="R157" s="179">
        <f>ROUND(J157*H157,2)</f>
        <v>0</v>
      </c>
      <c r="S157" s="63"/>
      <c r="T157" s="180">
        <f>S157*H157</f>
        <v>0</v>
      </c>
      <c r="U157" s="180">
        <v>0</v>
      </c>
      <c r="V157" s="180">
        <f>U157*H157</f>
        <v>0</v>
      </c>
      <c r="W157" s="180">
        <v>0.25</v>
      </c>
      <c r="X157" s="181">
        <f>W157*H157</f>
        <v>1</v>
      </c>
      <c r="Y157" s="33"/>
      <c r="Z157" s="33"/>
      <c r="AA157" s="33"/>
      <c r="AB157" s="33"/>
      <c r="AC157" s="33"/>
      <c r="AD157" s="33"/>
      <c r="AE157" s="33"/>
      <c r="AR157" s="182" t="s">
        <v>267</v>
      </c>
      <c r="AT157" s="182" t="s">
        <v>130</v>
      </c>
      <c r="AU157" s="182" t="s">
        <v>79</v>
      </c>
      <c r="AY157" s="16" t="s">
        <v>128</v>
      </c>
      <c r="BE157" s="183">
        <f>IF(O157="základní",K157,0)</f>
        <v>0</v>
      </c>
      <c r="BF157" s="183">
        <f>IF(O157="snížená",K157,0)</f>
        <v>0</v>
      </c>
      <c r="BG157" s="183">
        <f>IF(O157="zákl. přenesená",K157,0)</f>
        <v>0</v>
      </c>
      <c r="BH157" s="183">
        <f>IF(O157="sníž. přenesená",K157,0)</f>
        <v>0</v>
      </c>
      <c r="BI157" s="183">
        <f>IF(O157="nulová",K157,0)</f>
        <v>0</v>
      </c>
      <c r="BJ157" s="16" t="s">
        <v>79</v>
      </c>
      <c r="BK157" s="183">
        <f>ROUND(P157*H157,2)</f>
        <v>0</v>
      </c>
      <c r="BL157" s="16" t="s">
        <v>267</v>
      </c>
      <c r="BM157" s="182" t="s">
        <v>368</v>
      </c>
    </row>
    <row r="158" spans="1:65" s="12" customFormat="1" ht="25.9" customHeight="1">
      <c r="B158" s="154"/>
      <c r="C158" s="155"/>
      <c r="D158" s="156" t="s">
        <v>73</v>
      </c>
      <c r="E158" s="157" t="s">
        <v>137</v>
      </c>
      <c r="F158" s="157" t="s">
        <v>369</v>
      </c>
      <c r="G158" s="155"/>
      <c r="H158" s="155"/>
      <c r="I158" s="158"/>
      <c r="J158" s="158"/>
      <c r="K158" s="159">
        <f>BK158</f>
        <v>0</v>
      </c>
      <c r="L158" s="155"/>
      <c r="M158" s="160"/>
      <c r="N158" s="161"/>
      <c r="O158" s="162"/>
      <c r="P158" s="162"/>
      <c r="Q158" s="163">
        <f>Q159</f>
        <v>0</v>
      </c>
      <c r="R158" s="163">
        <f>R159</f>
        <v>0</v>
      </c>
      <c r="S158" s="162"/>
      <c r="T158" s="164">
        <f>T159</f>
        <v>0</v>
      </c>
      <c r="U158" s="162"/>
      <c r="V158" s="164">
        <f>V159</f>
        <v>0</v>
      </c>
      <c r="W158" s="162"/>
      <c r="X158" s="165">
        <f>X159</f>
        <v>0</v>
      </c>
      <c r="AR158" s="166" t="s">
        <v>262</v>
      </c>
      <c r="AT158" s="167" t="s">
        <v>73</v>
      </c>
      <c r="AU158" s="167" t="s">
        <v>74</v>
      </c>
      <c r="AY158" s="166" t="s">
        <v>128</v>
      </c>
      <c r="BK158" s="168">
        <f>BK159</f>
        <v>0</v>
      </c>
    </row>
    <row r="159" spans="1:65" s="12" customFormat="1" ht="22.9" customHeight="1">
      <c r="B159" s="154"/>
      <c r="C159" s="155"/>
      <c r="D159" s="156" t="s">
        <v>73</v>
      </c>
      <c r="E159" s="194" t="s">
        <v>370</v>
      </c>
      <c r="F159" s="194" t="s">
        <v>127</v>
      </c>
      <c r="G159" s="155"/>
      <c r="H159" s="155"/>
      <c r="I159" s="158"/>
      <c r="J159" s="158"/>
      <c r="K159" s="195">
        <f>BK159</f>
        <v>0</v>
      </c>
      <c r="L159" s="155"/>
      <c r="M159" s="160"/>
      <c r="N159" s="161"/>
      <c r="O159" s="162"/>
      <c r="P159" s="162"/>
      <c r="Q159" s="163">
        <f>SUM(Q160:Q162)</f>
        <v>0</v>
      </c>
      <c r="R159" s="163">
        <f>SUM(R160:R162)</f>
        <v>0</v>
      </c>
      <c r="S159" s="162"/>
      <c r="T159" s="164">
        <f>SUM(T160:T162)</f>
        <v>0</v>
      </c>
      <c r="U159" s="162"/>
      <c r="V159" s="164">
        <f>SUM(V160:V162)</f>
        <v>0</v>
      </c>
      <c r="W159" s="162"/>
      <c r="X159" s="165">
        <f>SUM(X160:X162)</f>
        <v>0</v>
      </c>
      <c r="AR159" s="166" t="s">
        <v>262</v>
      </c>
      <c r="AT159" s="167" t="s">
        <v>73</v>
      </c>
      <c r="AU159" s="167" t="s">
        <v>79</v>
      </c>
      <c r="AY159" s="166" t="s">
        <v>128</v>
      </c>
      <c r="BK159" s="168">
        <f>SUM(BK160:BK162)</f>
        <v>0</v>
      </c>
    </row>
    <row r="160" spans="1:65" s="2" customFormat="1" ht="24.2" customHeight="1">
      <c r="A160" s="33"/>
      <c r="B160" s="34"/>
      <c r="C160" s="169" t="s">
        <v>371</v>
      </c>
      <c r="D160" s="169" t="s">
        <v>130</v>
      </c>
      <c r="E160" s="170" t="s">
        <v>372</v>
      </c>
      <c r="F160" s="171" t="s">
        <v>373</v>
      </c>
      <c r="G160" s="172" t="s">
        <v>133</v>
      </c>
      <c r="H160" s="173">
        <v>20</v>
      </c>
      <c r="I160" s="174"/>
      <c r="J160" s="174"/>
      <c r="K160" s="175">
        <f>ROUND(P160*H160,2)</f>
        <v>0</v>
      </c>
      <c r="L160" s="176"/>
      <c r="M160" s="38"/>
      <c r="N160" s="177" t="s">
        <v>22</v>
      </c>
      <c r="O160" s="178" t="s">
        <v>43</v>
      </c>
      <c r="P160" s="179">
        <f>I160+J160</f>
        <v>0</v>
      </c>
      <c r="Q160" s="179">
        <f>ROUND(I160*H160,2)</f>
        <v>0</v>
      </c>
      <c r="R160" s="179">
        <f>ROUND(J160*H160,2)</f>
        <v>0</v>
      </c>
      <c r="S160" s="63"/>
      <c r="T160" s="180">
        <f>S160*H160</f>
        <v>0</v>
      </c>
      <c r="U160" s="180">
        <v>0</v>
      </c>
      <c r="V160" s="180">
        <f>U160*H160</f>
        <v>0</v>
      </c>
      <c r="W160" s="180">
        <v>0</v>
      </c>
      <c r="X160" s="181">
        <f>W160*H160</f>
        <v>0</v>
      </c>
      <c r="Y160" s="33"/>
      <c r="Z160" s="33"/>
      <c r="AA160" s="33"/>
      <c r="AB160" s="33"/>
      <c r="AC160" s="33"/>
      <c r="AD160" s="33"/>
      <c r="AE160" s="33"/>
      <c r="AR160" s="182" t="s">
        <v>267</v>
      </c>
      <c r="AT160" s="182" t="s">
        <v>130</v>
      </c>
      <c r="AU160" s="182" t="s">
        <v>81</v>
      </c>
      <c r="AY160" s="16" t="s">
        <v>128</v>
      </c>
      <c r="BE160" s="183">
        <f>IF(O160="základní",K160,0)</f>
        <v>0</v>
      </c>
      <c r="BF160" s="183">
        <f>IF(O160="snížená",K160,0)</f>
        <v>0</v>
      </c>
      <c r="BG160" s="183">
        <f>IF(O160="zákl. přenesená",K160,0)</f>
        <v>0</v>
      </c>
      <c r="BH160" s="183">
        <f>IF(O160="sníž. přenesená",K160,0)</f>
        <v>0</v>
      </c>
      <c r="BI160" s="183">
        <f>IF(O160="nulová",K160,0)</f>
        <v>0</v>
      </c>
      <c r="BJ160" s="16" t="s">
        <v>79</v>
      </c>
      <c r="BK160" s="183">
        <f>ROUND(P160*H160,2)</f>
        <v>0</v>
      </c>
      <c r="BL160" s="16" t="s">
        <v>267</v>
      </c>
      <c r="BM160" s="182" t="s">
        <v>374</v>
      </c>
    </row>
    <row r="161" spans="1:65" s="2" customFormat="1" ht="24.2" customHeight="1">
      <c r="A161" s="33"/>
      <c r="B161" s="34"/>
      <c r="C161" s="169" t="s">
        <v>375</v>
      </c>
      <c r="D161" s="169" t="s">
        <v>130</v>
      </c>
      <c r="E161" s="170" t="s">
        <v>376</v>
      </c>
      <c r="F161" s="171" t="s">
        <v>377</v>
      </c>
      <c r="G161" s="172" t="s">
        <v>133</v>
      </c>
      <c r="H161" s="173">
        <v>8</v>
      </c>
      <c r="I161" s="174"/>
      <c r="J161" s="174"/>
      <c r="K161" s="175">
        <f>ROUND(P161*H161,2)</f>
        <v>0</v>
      </c>
      <c r="L161" s="176"/>
      <c r="M161" s="38"/>
      <c r="N161" s="177" t="s">
        <v>22</v>
      </c>
      <c r="O161" s="178" t="s">
        <v>43</v>
      </c>
      <c r="P161" s="179">
        <f>I161+J161</f>
        <v>0</v>
      </c>
      <c r="Q161" s="179">
        <f>ROUND(I161*H161,2)</f>
        <v>0</v>
      </c>
      <c r="R161" s="179">
        <f>ROUND(J161*H161,2)</f>
        <v>0</v>
      </c>
      <c r="S161" s="63"/>
      <c r="T161" s="180">
        <f>S161*H161</f>
        <v>0</v>
      </c>
      <c r="U161" s="180">
        <v>0</v>
      </c>
      <c r="V161" s="180">
        <f>U161*H161</f>
        <v>0</v>
      </c>
      <c r="W161" s="180">
        <v>0</v>
      </c>
      <c r="X161" s="181">
        <f>W161*H161</f>
        <v>0</v>
      </c>
      <c r="Y161" s="33"/>
      <c r="Z161" s="33"/>
      <c r="AA161" s="33"/>
      <c r="AB161" s="33"/>
      <c r="AC161" s="33"/>
      <c r="AD161" s="33"/>
      <c r="AE161" s="33"/>
      <c r="AR161" s="182" t="s">
        <v>157</v>
      </c>
      <c r="AT161" s="182" t="s">
        <v>130</v>
      </c>
      <c r="AU161" s="182" t="s">
        <v>81</v>
      </c>
      <c r="AY161" s="16" t="s">
        <v>128</v>
      </c>
      <c r="BE161" s="183">
        <f>IF(O161="základní",K161,0)</f>
        <v>0</v>
      </c>
      <c r="BF161" s="183">
        <f>IF(O161="snížená",K161,0)</f>
        <v>0</v>
      </c>
      <c r="BG161" s="183">
        <f>IF(O161="zákl. přenesená",K161,0)</f>
        <v>0</v>
      </c>
      <c r="BH161" s="183">
        <f>IF(O161="sníž. přenesená",K161,0)</f>
        <v>0</v>
      </c>
      <c r="BI161" s="183">
        <f>IF(O161="nulová",K161,0)</f>
        <v>0</v>
      </c>
      <c r="BJ161" s="16" t="s">
        <v>79</v>
      </c>
      <c r="BK161" s="183">
        <f>ROUND(P161*H161,2)</f>
        <v>0</v>
      </c>
      <c r="BL161" s="16" t="s">
        <v>157</v>
      </c>
      <c r="BM161" s="182" t="s">
        <v>378</v>
      </c>
    </row>
    <row r="162" spans="1:65" s="2" customFormat="1" ht="21.75" customHeight="1">
      <c r="A162" s="33"/>
      <c r="B162" s="34"/>
      <c r="C162" s="169" t="s">
        <v>379</v>
      </c>
      <c r="D162" s="169" t="s">
        <v>130</v>
      </c>
      <c r="E162" s="170" t="s">
        <v>380</v>
      </c>
      <c r="F162" s="171" t="s">
        <v>381</v>
      </c>
      <c r="G162" s="172" t="s">
        <v>133</v>
      </c>
      <c r="H162" s="173">
        <v>10</v>
      </c>
      <c r="I162" s="174"/>
      <c r="J162" s="174"/>
      <c r="K162" s="175">
        <f>ROUND(P162*H162,2)</f>
        <v>0</v>
      </c>
      <c r="L162" s="176"/>
      <c r="M162" s="38"/>
      <c r="N162" s="177" t="s">
        <v>22</v>
      </c>
      <c r="O162" s="178" t="s">
        <v>43</v>
      </c>
      <c r="P162" s="179">
        <f>I162+J162</f>
        <v>0</v>
      </c>
      <c r="Q162" s="179">
        <f>ROUND(I162*H162,2)</f>
        <v>0</v>
      </c>
      <c r="R162" s="179">
        <f>ROUND(J162*H162,2)</f>
        <v>0</v>
      </c>
      <c r="S162" s="63"/>
      <c r="T162" s="180">
        <f>S162*H162</f>
        <v>0</v>
      </c>
      <c r="U162" s="180">
        <v>0</v>
      </c>
      <c r="V162" s="180">
        <f>U162*H162</f>
        <v>0</v>
      </c>
      <c r="W162" s="180">
        <v>0</v>
      </c>
      <c r="X162" s="181">
        <f>W162*H162</f>
        <v>0</v>
      </c>
      <c r="Y162" s="33"/>
      <c r="Z162" s="33"/>
      <c r="AA162" s="33"/>
      <c r="AB162" s="33"/>
      <c r="AC162" s="33"/>
      <c r="AD162" s="33"/>
      <c r="AE162" s="33"/>
      <c r="AR162" s="182" t="s">
        <v>157</v>
      </c>
      <c r="AT162" s="182" t="s">
        <v>130</v>
      </c>
      <c r="AU162" s="182" t="s">
        <v>81</v>
      </c>
      <c r="AY162" s="16" t="s">
        <v>128</v>
      </c>
      <c r="BE162" s="183">
        <f>IF(O162="základní",K162,0)</f>
        <v>0</v>
      </c>
      <c r="BF162" s="183">
        <f>IF(O162="snížená",K162,0)</f>
        <v>0</v>
      </c>
      <c r="BG162" s="183">
        <f>IF(O162="zákl. přenesená",K162,0)</f>
        <v>0</v>
      </c>
      <c r="BH162" s="183">
        <f>IF(O162="sníž. přenesená",K162,0)</f>
        <v>0</v>
      </c>
      <c r="BI162" s="183">
        <f>IF(O162="nulová",K162,0)</f>
        <v>0</v>
      </c>
      <c r="BJ162" s="16" t="s">
        <v>79</v>
      </c>
      <c r="BK162" s="183">
        <f>ROUND(P162*H162,2)</f>
        <v>0</v>
      </c>
      <c r="BL162" s="16" t="s">
        <v>157</v>
      </c>
      <c r="BM162" s="182" t="s">
        <v>382</v>
      </c>
    </row>
    <row r="163" spans="1:65" s="12" customFormat="1" ht="25.9" customHeight="1">
      <c r="B163" s="154"/>
      <c r="C163" s="155"/>
      <c r="D163" s="156" t="s">
        <v>73</v>
      </c>
      <c r="E163" s="157" t="s">
        <v>383</v>
      </c>
      <c r="F163" s="157" t="s">
        <v>384</v>
      </c>
      <c r="G163" s="155"/>
      <c r="H163" s="155"/>
      <c r="I163" s="158"/>
      <c r="J163" s="158"/>
      <c r="K163" s="159">
        <f>BK163</f>
        <v>0</v>
      </c>
      <c r="L163" s="155"/>
      <c r="M163" s="160"/>
      <c r="N163" s="161"/>
      <c r="O163" s="162"/>
      <c r="P163" s="162"/>
      <c r="Q163" s="163">
        <f>SUM(Q164:Q165)</f>
        <v>0</v>
      </c>
      <c r="R163" s="163">
        <f>SUM(R164:R165)</f>
        <v>0</v>
      </c>
      <c r="S163" s="162"/>
      <c r="T163" s="164">
        <f>SUM(T164:T165)</f>
        <v>0</v>
      </c>
      <c r="U163" s="162"/>
      <c r="V163" s="164">
        <f>SUM(V164:V165)</f>
        <v>0</v>
      </c>
      <c r="W163" s="162"/>
      <c r="X163" s="165">
        <f>SUM(X164:X165)</f>
        <v>0</v>
      </c>
      <c r="AR163" s="166" t="s">
        <v>134</v>
      </c>
      <c r="AT163" s="167" t="s">
        <v>73</v>
      </c>
      <c r="AU163" s="167" t="s">
        <v>74</v>
      </c>
      <c r="AY163" s="166" t="s">
        <v>128</v>
      </c>
      <c r="BK163" s="168">
        <f>SUM(BK164:BK165)</f>
        <v>0</v>
      </c>
    </row>
    <row r="164" spans="1:65" s="2" customFormat="1" ht="16.5" customHeight="1">
      <c r="A164" s="33"/>
      <c r="B164" s="34"/>
      <c r="C164" s="169" t="s">
        <v>385</v>
      </c>
      <c r="D164" s="169" t="s">
        <v>130</v>
      </c>
      <c r="E164" s="170" t="s">
        <v>386</v>
      </c>
      <c r="F164" s="171" t="s">
        <v>387</v>
      </c>
      <c r="G164" s="172" t="s">
        <v>388</v>
      </c>
      <c r="H164" s="173">
        <v>12</v>
      </c>
      <c r="I164" s="174"/>
      <c r="J164" s="174"/>
      <c r="K164" s="175">
        <f>ROUND(P164*H164,2)</f>
        <v>0</v>
      </c>
      <c r="L164" s="176"/>
      <c r="M164" s="38"/>
      <c r="N164" s="177" t="s">
        <v>22</v>
      </c>
      <c r="O164" s="178" t="s">
        <v>43</v>
      </c>
      <c r="P164" s="179">
        <f>I164+J164</f>
        <v>0</v>
      </c>
      <c r="Q164" s="179">
        <f>ROUND(I164*H164,2)</f>
        <v>0</v>
      </c>
      <c r="R164" s="179">
        <f>ROUND(J164*H164,2)</f>
        <v>0</v>
      </c>
      <c r="S164" s="63"/>
      <c r="T164" s="180">
        <f>S164*H164</f>
        <v>0</v>
      </c>
      <c r="U164" s="180">
        <v>0</v>
      </c>
      <c r="V164" s="180">
        <f>U164*H164</f>
        <v>0</v>
      </c>
      <c r="W164" s="180">
        <v>0</v>
      </c>
      <c r="X164" s="181">
        <f>W164*H164</f>
        <v>0</v>
      </c>
      <c r="Y164" s="33"/>
      <c r="Z164" s="33"/>
      <c r="AA164" s="33"/>
      <c r="AB164" s="33"/>
      <c r="AC164" s="33"/>
      <c r="AD164" s="33"/>
      <c r="AE164" s="33"/>
      <c r="AR164" s="182" t="s">
        <v>389</v>
      </c>
      <c r="AT164" s="182" t="s">
        <v>130</v>
      </c>
      <c r="AU164" s="182" t="s">
        <v>79</v>
      </c>
      <c r="AY164" s="16" t="s">
        <v>128</v>
      </c>
      <c r="BE164" s="183">
        <f>IF(O164="základní",K164,0)</f>
        <v>0</v>
      </c>
      <c r="BF164" s="183">
        <f>IF(O164="snížená",K164,0)</f>
        <v>0</v>
      </c>
      <c r="BG164" s="183">
        <f>IF(O164="zákl. přenesená",K164,0)</f>
        <v>0</v>
      </c>
      <c r="BH164" s="183">
        <f>IF(O164="sníž. přenesená",K164,0)</f>
        <v>0</v>
      </c>
      <c r="BI164" s="183">
        <f>IF(O164="nulová",K164,0)</f>
        <v>0</v>
      </c>
      <c r="BJ164" s="16" t="s">
        <v>79</v>
      </c>
      <c r="BK164" s="183">
        <f>ROUND(P164*H164,2)</f>
        <v>0</v>
      </c>
      <c r="BL164" s="16" t="s">
        <v>389</v>
      </c>
      <c r="BM164" s="182" t="s">
        <v>390</v>
      </c>
    </row>
    <row r="165" spans="1:65" s="2" customFormat="1" ht="16.5" customHeight="1">
      <c r="A165" s="33"/>
      <c r="B165" s="34"/>
      <c r="C165" s="169" t="s">
        <v>391</v>
      </c>
      <c r="D165" s="169" t="s">
        <v>130</v>
      </c>
      <c r="E165" s="170" t="s">
        <v>392</v>
      </c>
      <c r="F165" s="171" t="s">
        <v>393</v>
      </c>
      <c r="G165" s="172" t="s">
        <v>388</v>
      </c>
      <c r="H165" s="173">
        <v>95</v>
      </c>
      <c r="I165" s="174"/>
      <c r="J165" s="174"/>
      <c r="K165" s="175">
        <f>ROUND(P165*H165,2)</f>
        <v>0</v>
      </c>
      <c r="L165" s="176"/>
      <c r="M165" s="38"/>
      <c r="N165" s="177" t="s">
        <v>22</v>
      </c>
      <c r="O165" s="178" t="s">
        <v>43</v>
      </c>
      <c r="P165" s="179">
        <f>I165+J165</f>
        <v>0</v>
      </c>
      <c r="Q165" s="179">
        <f>ROUND(I165*H165,2)</f>
        <v>0</v>
      </c>
      <c r="R165" s="179">
        <f>ROUND(J165*H165,2)</f>
        <v>0</v>
      </c>
      <c r="S165" s="63"/>
      <c r="T165" s="180">
        <f>S165*H165</f>
        <v>0</v>
      </c>
      <c r="U165" s="180">
        <v>0</v>
      </c>
      <c r="V165" s="180">
        <f>U165*H165</f>
        <v>0</v>
      </c>
      <c r="W165" s="180">
        <v>0</v>
      </c>
      <c r="X165" s="181">
        <f>W165*H165</f>
        <v>0</v>
      </c>
      <c r="Y165" s="33"/>
      <c r="Z165" s="33"/>
      <c r="AA165" s="33"/>
      <c r="AB165" s="33"/>
      <c r="AC165" s="33"/>
      <c r="AD165" s="33"/>
      <c r="AE165" s="33"/>
      <c r="AR165" s="182" t="s">
        <v>389</v>
      </c>
      <c r="AT165" s="182" t="s">
        <v>130</v>
      </c>
      <c r="AU165" s="182" t="s">
        <v>79</v>
      </c>
      <c r="AY165" s="16" t="s">
        <v>128</v>
      </c>
      <c r="BE165" s="183">
        <f>IF(O165="základní",K165,0)</f>
        <v>0</v>
      </c>
      <c r="BF165" s="183">
        <f>IF(O165="snížená",K165,0)</f>
        <v>0</v>
      </c>
      <c r="BG165" s="183">
        <f>IF(O165="zákl. přenesená",K165,0)</f>
        <v>0</v>
      </c>
      <c r="BH165" s="183">
        <f>IF(O165="sníž. přenesená",K165,0)</f>
        <v>0</v>
      </c>
      <c r="BI165" s="183">
        <f>IF(O165="nulová",K165,0)</f>
        <v>0</v>
      </c>
      <c r="BJ165" s="16" t="s">
        <v>79</v>
      </c>
      <c r="BK165" s="183">
        <f>ROUND(P165*H165,2)</f>
        <v>0</v>
      </c>
      <c r="BL165" s="16" t="s">
        <v>389</v>
      </c>
      <c r="BM165" s="182" t="s">
        <v>394</v>
      </c>
    </row>
    <row r="166" spans="1:65" s="12" customFormat="1" ht="25.9" customHeight="1">
      <c r="B166" s="154"/>
      <c r="C166" s="155"/>
      <c r="D166" s="156" t="s">
        <v>73</v>
      </c>
      <c r="E166" s="157" t="s">
        <v>395</v>
      </c>
      <c r="F166" s="157" t="s">
        <v>396</v>
      </c>
      <c r="G166" s="155"/>
      <c r="H166" s="155"/>
      <c r="I166" s="158"/>
      <c r="J166" s="158"/>
      <c r="K166" s="159">
        <f>BK166</f>
        <v>0</v>
      </c>
      <c r="L166" s="155"/>
      <c r="M166" s="160"/>
      <c r="N166" s="161"/>
      <c r="O166" s="162"/>
      <c r="P166" s="162"/>
      <c r="Q166" s="163">
        <f>SUM(Q167:Q168)</f>
        <v>0</v>
      </c>
      <c r="R166" s="163">
        <f>SUM(R167:R168)</f>
        <v>0</v>
      </c>
      <c r="S166" s="162"/>
      <c r="T166" s="164">
        <f>SUM(T167:T168)</f>
        <v>0</v>
      </c>
      <c r="U166" s="162"/>
      <c r="V166" s="164">
        <f>SUM(V167:V168)</f>
        <v>0</v>
      </c>
      <c r="W166" s="162"/>
      <c r="X166" s="165">
        <f>SUM(X167:X168)</f>
        <v>0</v>
      </c>
      <c r="AR166" s="166" t="s">
        <v>134</v>
      </c>
      <c r="AT166" s="167" t="s">
        <v>73</v>
      </c>
      <c r="AU166" s="167" t="s">
        <v>74</v>
      </c>
      <c r="AY166" s="166" t="s">
        <v>128</v>
      </c>
      <c r="BK166" s="168">
        <f>SUM(BK167:BK168)</f>
        <v>0</v>
      </c>
    </row>
    <row r="167" spans="1:65" s="2" customFormat="1" ht="16.5" customHeight="1">
      <c r="A167" s="33"/>
      <c r="B167" s="34"/>
      <c r="C167" s="169" t="s">
        <v>397</v>
      </c>
      <c r="D167" s="169" t="s">
        <v>130</v>
      </c>
      <c r="E167" s="170" t="s">
        <v>398</v>
      </c>
      <c r="F167" s="171" t="s">
        <v>399</v>
      </c>
      <c r="G167" s="172" t="s">
        <v>400</v>
      </c>
      <c r="H167" s="173">
        <v>10</v>
      </c>
      <c r="I167" s="174"/>
      <c r="J167" s="174"/>
      <c r="K167" s="175">
        <f>ROUND(P167*H167,2)</f>
        <v>0</v>
      </c>
      <c r="L167" s="176"/>
      <c r="M167" s="38"/>
      <c r="N167" s="177" t="s">
        <v>22</v>
      </c>
      <c r="O167" s="178" t="s">
        <v>43</v>
      </c>
      <c r="P167" s="179">
        <f>I167+J167</f>
        <v>0</v>
      </c>
      <c r="Q167" s="179">
        <f>ROUND(I167*H167,2)</f>
        <v>0</v>
      </c>
      <c r="R167" s="179">
        <f>ROUND(J167*H167,2)</f>
        <v>0</v>
      </c>
      <c r="S167" s="63"/>
      <c r="T167" s="180">
        <f>S167*H167</f>
        <v>0</v>
      </c>
      <c r="U167" s="180">
        <v>0</v>
      </c>
      <c r="V167" s="180">
        <f>U167*H167</f>
        <v>0</v>
      </c>
      <c r="W167" s="180">
        <v>0</v>
      </c>
      <c r="X167" s="181">
        <f>W167*H167</f>
        <v>0</v>
      </c>
      <c r="Y167" s="33"/>
      <c r="Z167" s="33"/>
      <c r="AA167" s="33"/>
      <c r="AB167" s="33"/>
      <c r="AC167" s="33"/>
      <c r="AD167" s="33"/>
      <c r="AE167" s="33"/>
      <c r="AR167" s="182" t="s">
        <v>389</v>
      </c>
      <c r="AT167" s="182" t="s">
        <v>130</v>
      </c>
      <c r="AU167" s="182" t="s">
        <v>79</v>
      </c>
      <c r="AY167" s="16" t="s">
        <v>128</v>
      </c>
      <c r="BE167" s="183">
        <f>IF(O167="základní",K167,0)</f>
        <v>0</v>
      </c>
      <c r="BF167" s="183">
        <f>IF(O167="snížená",K167,0)</f>
        <v>0</v>
      </c>
      <c r="BG167" s="183">
        <f>IF(O167="zákl. přenesená",K167,0)</f>
        <v>0</v>
      </c>
      <c r="BH167" s="183">
        <f>IF(O167="sníž. přenesená",K167,0)</f>
        <v>0</v>
      </c>
      <c r="BI167" s="183">
        <f>IF(O167="nulová",K167,0)</f>
        <v>0</v>
      </c>
      <c r="BJ167" s="16" t="s">
        <v>79</v>
      </c>
      <c r="BK167" s="183">
        <f>ROUND(P167*H167,2)</f>
        <v>0</v>
      </c>
      <c r="BL167" s="16" t="s">
        <v>389</v>
      </c>
      <c r="BM167" s="182" t="s">
        <v>401</v>
      </c>
    </row>
    <row r="168" spans="1:65" s="2" customFormat="1" ht="16.5" customHeight="1">
      <c r="A168" s="33"/>
      <c r="B168" s="34"/>
      <c r="C168" s="169" t="s">
        <v>402</v>
      </c>
      <c r="D168" s="169" t="s">
        <v>130</v>
      </c>
      <c r="E168" s="170" t="s">
        <v>403</v>
      </c>
      <c r="F168" s="171" t="s">
        <v>404</v>
      </c>
      <c r="G168" s="172" t="s">
        <v>272</v>
      </c>
      <c r="H168" s="173">
        <v>200</v>
      </c>
      <c r="I168" s="174"/>
      <c r="J168" s="174"/>
      <c r="K168" s="175">
        <f>ROUND(P168*H168,2)</f>
        <v>0</v>
      </c>
      <c r="L168" s="176"/>
      <c r="M168" s="38"/>
      <c r="N168" s="177" t="s">
        <v>22</v>
      </c>
      <c r="O168" s="178" t="s">
        <v>43</v>
      </c>
      <c r="P168" s="179">
        <f>I168+J168</f>
        <v>0</v>
      </c>
      <c r="Q168" s="179">
        <f>ROUND(I168*H168,2)</f>
        <v>0</v>
      </c>
      <c r="R168" s="179">
        <f>ROUND(J168*H168,2)</f>
        <v>0</v>
      </c>
      <c r="S168" s="63"/>
      <c r="T168" s="180">
        <f>S168*H168</f>
        <v>0</v>
      </c>
      <c r="U168" s="180">
        <v>0</v>
      </c>
      <c r="V168" s="180">
        <f>U168*H168</f>
        <v>0</v>
      </c>
      <c r="W168" s="180">
        <v>0</v>
      </c>
      <c r="X168" s="181">
        <f>W168*H168</f>
        <v>0</v>
      </c>
      <c r="Y168" s="33"/>
      <c r="Z168" s="33"/>
      <c r="AA168" s="33"/>
      <c r="AB168" s="33"/>
      <c r="AC168" s="33"/>
      <c r="AD168" s="33"/>
      <c r="AE168" s="33"/>
      <c r="AR168" s="182" t="s">
        <v>389</v>
      </c>
      <c r="AT168" s="182" t="s">
        <v>130</v>
      </c>
      <c r="AU168" s="182" t="s">
        <v>79</v>
      </c>
      <c r="AY168" s="16" t="s">
        <v>128</v>
      </c>
      <c r="BE168" s="183">
        <f>IF(O168="základní",K168,0)</f>
        <v>0</v>
      </c>
      <c r="BF168" s="183">
        <f>IF(O168="snížená",K168,0)</f>
        <v>0</v>
      </c>
      <c r="BG168" s="183">
        <f>IF(O168="zákl. přenesená",K168,0)</f>
        <v>0</v>
      </c>
      <c r="BH168" s="183">
        <f>IF(O168="sníž. přenesená",K168,0)</f>
        <v>0</v>
      </c>
      <c r="BI168" s="183">
        <f>IF(O168="nulová",K168,0)</f>
        <v>0</v>
      </c>
      <c r="BJ168" s="16" t="s">
        <v>79</v>
      </c>
      <c r="BK168" s="183">
        <f>ROUND(P168*H168,2)</f>
        <v>0</v>
      </c>
      <c r="BL168" s="16" t="s">
        <v>389</v>
      </c>
      <c r="BM168" s="182" t="s">
        <v>405</v>
      </c>
    </row>
    <row r="169" spans="1:65" s="12" customFormat="1" ht="25.9" customHeight="1">
      <c r="B169" s="154"/>
      <c r="C169" s="155"/>
      <c r="D169" s="156" t="s">
        <v>73</v>
      </c>
      <c r="E169" s="157" t="s">
        <v>406</v>
      </c>
      <c r="F169" s="157" t="s">
        <v>407</v>
      </c>
      <c r="G169" s="155"/>
      <c r="H169" s="155"/>
      <c r="I169" s="158"/>
      <c r="J169" s="158"/>
      <c r="K169" s="159">
        <f>BK169</f>
        <v>0</v>
      </c>
      <c r="L169" s="155"/>
      <c r="M169" s="160"/>
      <c r="N169" s="161"/>
      <c r="O169" s="162"/>
      <c r="P169" s="162"/>
      <c r="Q169" s="163">
        <f>Q170+Q172+Q174</f>
        <v>0</v>
      </c>
      <c r="R169" s="163">
        <f>R170+R172+R174</f>
        <v>0</v>
      </c>
      <c r="S169" s="162"/>
      <c r="T169" s="164">
        <f>T170+T172+T174</f>
        <v>0</v>
      </c>
      <c r="U169" s="162"/>
      <c r="V169" s="164">
        <f>V170+V172+V174</f>
        <v>0</v>
      </c>
      <c r="W169" s="162"/>
      <c r="X169" s="165">
        <f>X170+X172+X174</f>
        <v>0</v>
      </c>
      <c r="AR169" s="166" t="s">
        <v>129</v>
      </c>
      <c r="AT169" s="167" t="s">
        <v>73</v>
      </c>
      <c r="AU169" s="167" t="s">
        <v>74</v>
      </c>
      <c r="AY169" s="166" t="s">
        <v>128</v>
      </c>
      <c r="BK169" s="168">
        <f>BK170+BK172+BK174</f>
        <v>0</v>
      </c>
    </row>
    <row r="170" spans="1:65" s="12" customFormat="1" ht="22.9" customHeight="1">
      <c r="B170" s="154"/>
      <c r="C170" s="155"/>
      <c r="D170" s="156" t="s">
        <v>73</v>
      </c>
      <c r="E170" s="194" t="s">
        <v>408</v>
      </c>
      <c r="F170" s="194" t="s">
        <v>409</v>
      </c>
      <c r="G170" s="155"/>
      <c r="H170" s="155"/>
      <c r="I170" s="158"/>
      <c r="J170" s="158"/>
      <c r="K170" s="195">
        <f>BK170</f>
        <v>0</v>
      </c>
      <c r="L170" s="155"/>
      <c r="M170" s="160"/>
      <c r="N170" s="161"/>
      <c r="O170" s="162"/>
      <c r="P170" s="162"/>
      <c r="Q170" s="163">
        <f>Q171</f>
        <v>0</v>
      </c>
      <c r="R170" s="163">
        <f>R171</f>
        <v>0</v>
      </c>
      <c r="S170" s="162"/>
      <c r="T170" s="164">
        <f>T171</f>
        <v>0</v>
      </c>
      <c r="U170" s="162"/>
      <c r="V170" s="164">
        <f>V171</f>
        <v>0</v>
      </c>
      <c r="W170" s="162"/>
      <c r="X170" s="165">
        <f>X171</f>
        <v>0</v>
      </c>
      <c r="AR170" s="166" t="s">
        <v>129</v>
      </c>
      <c r="AT170" s="167" t="s">
        <v>73</v>
      </c>
      <c r="AU170" s="167" t="s">
        <v>79</v>
      </c>
      <c r="AY170" s="166" t="s">
        <v>128</v>
      </c>
      <c r="BK170" s="168">
        <f>BK171</f>
        <v>0</v>
      </c>
    </row>
    <row r="171" spans="1:65" s="2" customFormat="1" ht="16.5" customHeight="1">
      <c r="A171" s="33"/>
      <c r="B171" s="34"/>
      <c r="C171" s="169" t="s">
        <v>410</v>
      </c>
      <c r="D171" s="169" t="s">
        <v>130</v>
      </c>
      <c r="E171" s="170" t="s">
        <v>411</v>
      </c>
      <c r="F171" s="171" t="s">
        <v>412</v>
      </c>
      <c r="G171" s="172" t="s">
        <v>413</v>
      </c>
      <c r="H171" s="173">
        <v>1</v>
      </c>
      <c r="I171" s="174"/>
      <c r="J171" s="174"/>
      <c r="K171" s="175">
        <f>ROUND(P171*H171,2)</f>
        <v>0</v>
      </c>
      <c r="L171" s="176"/>
      <c r="M171" s="38"/>
      <c r="N171" s="177" t="s">
        <v>22</v>
      </c>
      <c r="O171" s="178" t="s">
        <v>43</v>
      </c>
      <c r="P171" s="179">
        <f>I171+J171</f>
        <v>0</v>
      </c>
      <c r="Q171" s="179">
        <f>ROUND(I171*H171,2)</f>
        <v>0</v>
      </c>
      <c r="R171" s="179">
        <f>ROUND(J171*H171,2)</f>
        <v>0</v>
      </c>
      <c r="S171" s="63"/>
      <c r="T171" s="180">
        <f>S171*H171</f>
        <v>0</v>
      </c>
      <c r="U171" s="180">
        <v>0</v>
      </c>
      <c r="V171" s="180">
        <f>U171*H171</f>
        <v>0</v>
      </c>
      <c r="W171" s="180">
        <v>0</v>
      </c>
      <c r="X171" s="181">
        <f>W171*H171</f>
        <v>0</v>
      </c>
      <c r="Y171" s="33"/>
      <c r="Z171" s="33"/>
      <c r="AA171" s="33"/>
      <c r="AB171" s="33"/>
      <c r="AC171" s="33"/>
      <c r="AD171" s="33"/>
      <c r="AE171" s="33"/>
      <c r="AR171" s="182" t="s">
        <v>414</v>
      </c>
      <c r="AT171" s="182" t="s">
        <v>130</v>
      </c>
      <c r="AU171" s="182" t="s">
        <v>81</v>
      </c>
      <c r="AY171" s="16" t="s">
        <v>128</v>
      </c>
      <c r="BE171" s="183">
        <f>IF(O171="základní",K171,0)</f>
        <v>0</v>
      </c>
      <c r="BF171" s="183">
        <f>IF(O171="snížená",K171,0)</f>
        <v>0</v>
      </c>
      <c r="BG171" s="183">
        <f>IF(O171="zákl. přenesená",K171,0)</f>
        <v>0</v>
      </c>
      <c r="BH171" s="183">
        <f>IF(O171="sníž. přenesená",K171,0)</f>
        <v>0</v>
      </c>
      <c r="BI171" s="183">
        <f>IF(O171="nulová",K171,0)</f>
        <v>0</v>
      </c>
      <c r="BJ171" s="16" t="s">
        <v>79</v>
      </c>
      <c r="BK171" s="183">
        <f>ROUND(P171*H171,2)</f>
        <v>0</v>
      </c>
      <c r="BL171" s="16" t="s">
        <v>414</v>
      </c>
      <c r="BM171" s="182" t="s">
        <v>415</v>
      </c>
    </row>
    <row r="172" spans="1:65" s="12" customFormat="1" ht="22.9" customHeight="1">
      <c r="B172" s="154"/>
      <c r="C172" s="155"/>
      <c r="D172" s="156" t="s">
        <v>73</v>
      </c>
      <c r="E172" s="194" t="s">
        <v>416</v>
      </c>
      <c r="F172" s="194" t="s">
        <v>417</v>
      </c>
      <c r="G172" s="155"/>
      <c r="H172" s="155"/>
      <c r="I172" s="158"/>
      <c r="J172" s="158"/>
      <c r="K172" s="195">
        <f>BK172</f>
        <v>0</v>
      </c>
      <c r="L172" s="155"/>
      <c r="M172" s="160"/>
      <c r="N172" s="161"/>
      <c r="O172" s="162"/>
      <c r="P172" s="162"/>
      <c r="Q172" s="163">
        <f>Q173</f>
        <v>0</v>
      </c>
      <c r="R172" s="163">
        <f>R173</f>
        <v>0</v>
      </c>
      <c r="S172" s="162"/>
      <c r="T172" s="164">
        <f>T173</f>
        <v>0</v>
      </c>
      <c r="U172" s="162"/>
      <c r="V172" s="164">
        <f>V173</f>
        <v>0</v>
      </c>
      <c r="W172" s="162"/>
      <c r="X172" s="165">
        <f>X173</f>
        <v>0</v>
      </c>
      <c r="AR172" s="166" t="s">
        <v>129</v>
      </c>
      <c r="AT172" s="167" t="s">
        <v>73</v>
      </c>
      <c r="AU172" s="167" t="s">
        <v>79</v>
      </c>
      <c r="AY172" s="166" t="s">
        <v>128</v>
      </c>
      <c r="BK172" s="168">
        <f>BK173</f>
        <v>0</v>
      </c>
    </row>
    <row r="173" spans="1:65" s="2" customFormat="1" ht="16.5" customHeight="1">
      <c r="A173" s="33"/>
      <c r="B173" s="34"/>
      <c r="C173" s="169" t="s">
        <v>418</v>
      </c>
      <c r="D173" s="169" t="s">
        <v>130</v>
      </c>
      <c r="E173" s="170" t="s">
        <v>419</v>
      </c>
      <c r="F173" s="171" t="s">
        <v>417</v>
      </c>
      <c r="G173" s="172" t="s">
        <v>413</v>
      </c>
      <c r="H173" s="173">
        <v>1</v>
      </c>
      <c r="I173" s="174"/>
      <c r="J173" s="174"/>
      <c r="K173" s="175">
        <f>ROUND(P173*H173,2)</f>
        <v>0</v>
      </c>
      <c r="L173" s="176"/>
      <c r="M173" s="38"/>
      <c r="N173" s="177" t="s">
        <v>22</v>
      </c>
      <c r="O173" s="178" t="s">
        <v>43</v>
      </c>
      <c r="P173" s="179">
        <f>I173+J173</f>
        <v>0</v>
      </c>
      <c r="Q173" s="179">
        <f>ROUND(I173*H173,2)</f>
        <v>0</v>
      </c>
      <c r="R173" s="179">
        <f>ROUND(J173*H173,2)</f>
        <v>0</v>
      </c>
      <c r="S173" s="63"/>
      <c r="T173" s="180">
        <f>S173*H173</f>
        <v>0</v>
      </c>
      <c r="U173" s="180">
        <v>0</v>
      </c>
      <c r="V173" s="180">
        <f>U173*H173</f>
        <v>0</v>
      </c>
      <c r="W173" s="180">
        <v>0</v>
      </c>
      <c r="X173" s="181">
        <f>W173*H173</f>
        <v>0</v>
      </c>
      <c r="Y173" s="33"/>
      <c r="Z173" s="33"/>
      <c r="AA173" s="33"/>
      <c r="AB173" s="33"/>
      <c r="AC173" s="33"/>
      <c r="AD173" s="33"/>
      <c r="AE173" s="33"/>
      <c r="AR173" s="182" t="s">
        <v>414</v>
      </c>
      <c r="AT173" s="182" t="s">
        <v>130</v>
      </c>
      <c r="AU173" s="182" t="s">
        <v>81</v>
      </c>
      <c r="AY173" s="16" t="s">
        <v>128</v>
      </c>
      <c r="BE173" s="183">
        <f>IF(O173="základní",K173,0)</f>
        <v>0</v>
      </c>
      <c r="BF173" s="183">
        <f>IF(O173="snížená",K173,0)</f>
        <v>0</v>
      </c>
      <c r="BG173" s="183">
        <f>IF(O173="zákl. přenesená",K173,0)</f>
        <v>0</v>
      </c>
      <c r="BH173" s="183">
        <f>IF(O173="sníž. přenesená",K173,0)</f>
        <v>0</v>
      </c>
      <c r="BI173" s="183">
        <f>IF(O173="nulová",K173,0)</f>
        <v>0</v>
      </c>
      <c r="BJ173" s="16" t="s">
        <v>79</v>
      </c>
      <c r="BK173" s="183">
        <f>ROUND(P173*H173,2)</f>
        <v>0</v>
      </c>
      <c r="BL173" s="16" t="s">
        <v>414</v>
      </c>
      <c r="BM173" s="182" t="s">
        <v>420</v>
      </c>
    </row>
    <row r="174" spans="1:65" s="12" customFormat="1" ht="22.9" customHeight="1">
      <c r="B174" s="154"/>
      <c r="C174" s="155"/>
      <c r="D174" s="156" t="s">
        <v>73</v>
      </c>
      <c r="E174" s="194" t="s">
        <v>421</v>
      </c>
      <c r="F174" s="194" t="s">
        <v>422</v>
      </c>
      <c r="G174" s="155"/>
      <c r="H174" s="155"/>
      <c r="I174" s="158"/>
      <c r="J174" s="158"/>
      <c r="K174" s="195">
        <f>BK174</f>
        <v>0</v>
      </c>
      <c r="L174" s="155"/>
      <c r="M174" s="160"/>
      <c r="N174" s="161"/>
      <c r="O174" s="162"/>
      <c r="P174" s="162"/>
      <c r="Q174" s="163">
        <f>Q175</f>
        <v>0</v>
      </c>
      <c r="R174" s="163">
        <f>R175</f>
        <v>0</v>
      </c>
      <c r="S174" s="162"/>
      <c r="T174" s="164">
        <f>T175</f>
        <v>0</v>
      </c>
      <c r="U174" s="162"/>
      <c r="V174" s="164">
        <f>V175</f>
        <v>0</v>
      </c>
      <c r="W174" s="162"/>
      <c r="X174" s="165">
        <f>X175</f>
        <v>0</v>
      </c>
      <c r="AR174" s="166" t="s">
        <v>129</v>
      </c>
      <c r="AT174" s="167" t="s">
        <v>73</v>
      </c>
      <c r="AU174" s="167" t="s">
        <v>79</v>
      </c>
      <c r="AY174" s="166" t="s">
        <v>128</v>
      </c>
      <c r="BK174" s="168">
        <f>BK175</f>
        <v>0</v>
      </c>
    </row>
    <row r="175" spans="1:65" s="2" customFormat="1" ht="16.5" customHeight="1">
      <c r="A175" s="33"/>
      <c r="B175" s="34"/>
      <c r="C175" s="169" t="s">
        <v>423</v>
      </c>
      <c r="D175" s="169" t="s">
        <v>130</v>
      </c>
      <c r="E175" s="170" t="s">
        <v>424</v>
      </c>
      <c r="F175" s="171" t="s">
        <v>425</v>
      </c>
      <c r="G175" s="172" t="s">
        <v>413</v>
      </c>
      <c r="H175" s="173">
        <v>1</v>
      </c>
      <c r="I175" s="174"/>
      <c r="J175" s="174"/>
      <c r="K175" s="175">
        <f>ROUND(P175*H175,2)</f>
        <v>0</v>
      </c>
      <c r="L175" s="176"/>
      <c r="M175" s="38"/>
      <c r="N175" s="208" t="s">
        <v>22</v>
      </c>
      <c r="O175" s="209" t="s">
        <v>43</v>
      </c>
      <c r="P175" s="210">
        <f>I175+J175</f>
        <v>0</v>
      </c>
      <c r="Q175" s="210">
        <f>ROUND(I175*H175,2)</f>
        <v>0</v>
      </c>
      <c r="R175" s="210">
        <f>ROUND(J175*H175,2)</f>
        <v>0</v>
      </c>
      <c r="S175" s="211"/>
      <c r="T175" s="212">
        <f>S175*H175</f>
        <v>0</v>
      </c>
      <c r="U175" s="212">
        <v>0</v>
      </c>
      <c r="V175" s="212">
        <f>U175*H175</f>
        <v>0</v>
      </c>
      <c r="W175" s="212">
        <v>0</v>
      </c>
      <c r="X175" s="213">
        <f>W175*H175</f>
        <v>0</v>
      </c>
      <c r="Y175" s="33"/>
      <c r="Z175" s="33"/>
      <c r="AA175" s="33"/>
      <c r="AB175" s="33"/>
      <c r="AC175" s="33"/>
      <c r="AD175" s="33"/>
      <c r="AE175" s="33"/>
      <c r="AR175" s="182" t="s">
        <v>414</v>
      </c>
      <c r="AT175" s="182" t="s">
        <v>130</v>
      </c>
      <c r="AU175" s="182" t="s">
        <v>81</v>
      </c>
      <c r="AY175" s="16" t="s">
        <v>128</v>
      </c>
      <c r="BE175" s="183">
        <f>IF(O175="základní",K175,0)</f>
        <v>0</v>
      </c>
      <c r="BF175" s="183">
        <f>IF(O175="snížená",K175,0)</f>
        <v>0</v>
      </c>
      <c r="BG175" s="183">
        <f>IF(O175="zákl. přenesená",K175,0)</f>
        <v>0</v>
      </c>
      <c r="BH175" s="183">
        <f>IF(O175="sníž. přenesená",K175,0)</f>
        <v>0</v>
      </c>
      <c r="BI175" s="183">
        <f>IF(O175="nulová",K175,0)</f>
        <v>0</v>
      </c>
      <c r="BJ175" s="16" t="s">
        <v>79</v>
      </c>
      <c r="BK175" s="183">
        <f>ROUND(P175*H175,2)</f>
        <v>0</v>
      </c>
      <c r="BL175" s="16" t="s">
        <v>414</v>
      </c>
      <c r="BM175" s="182" t="s">
        <v>426</v>
      </c>
    </row>
    <row r="176" spans="1:65" s="2" customFormat="1" ht="6.95" customHeight="1">
      <c r="A176" s="33"/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38"/>
      <c r="N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</row>
  </sheetData>
  <sheetProtection algorithmName="SHA-512" hashValue="Z+/5iuIhlFk8/i5f8fYpmlEwst+M6C8ntsntuzP5XoiaHAHjhPLcQZm46IOeVhI8kfTMsKQ1LsCmFyWA6cxvBQ==" saltValue="HXbZEHOXa7pyrC2T/Y36bUCazDFYcTUmc1DIgHOJs+X29WIbC8lR2S8lM3flYC9Yuv3fyGiGgvBFFhb/50cgSA==" spinCount="100000" sheet="1" objects="1" scenarios="1" formatColumns="0" formatRows="0" autoFilter="0"/>
  <autoFilter ref="C92:L175"/>
  <mergeCells count="6">
    <mergeCell ref="M2:Z2"/>
    <mergeCell ref="E7:H7"/>
    <mergeCell ref="E16:H16"/>
    <mergeCell ref="E25:H25"/>
    <mergeCell ref="E48:H48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14" customWidth="1"/>
    <col min="2" max="2" width="1.6640625" style="214" customWidth="1"/>
    <col min="3" max="4" width="5" style="214" customWidth="1"/>
    <col min="5" max="5" width="11.6640625" style="214" customWidth="1"/>
    <col min="6" max="6" width="9.1640625" style="214" customWidth="1"/>
    <col min="7" max="7" width="5" style="214" customWidth="1"/>
    <col min="8" max="8" width="77.83203125" style="214" customWidth="1"/>
    <col min="9" max="10" width="20" style="214" customWidth="1"/>
    <col min="11" max="11" width="1.6640625" style="214" customWidth="1"/>
  </cols>
  <sheetData>
    <row r="1" spans="2:11" s="1" customFormat="1" ht="37.5" customHeight="1"/>
    <row r="2" spans="2:11" s="1" customFormat="1" ht="7.5" customHeight="1">
      <c r="B2" s="215"/>
      <c r="C2" s="216"/>
      <c r="D2" s="216"/>
      <c r="E2" s="216"/>
      <c r="F2" s="216"/>
      <c r="G2" s="216"/>
      <c r="H2" s="216"/>
      <c r="I2" s="216"/>
      <c r="J2" s="216"/>
      <c r="K2" s="217"/>
    </row>
    <row r="3" spans="2:11" s="14" customFormat="1" ht="45" customHeight="1">
      <c r="B3" s="218"/>
      <c r="C3" s="342" t="s">
        <v>427</v>
      </c>
      <c r="D3" s="342"/>
      <c r="E3" s="342"/>
      <c r="F3" s="342"/>
      <c r="G3" s="342"/>
      <c r="H3" s="342"/>
      <c r="I3" s="342"/>
      <c r="J3" s="342"/>
      <c r="K3" s="219"/>
    </row>
    <row r="4" spans="2:11" s="1" customFormat="1" ht="25.5" customHeight="1">
      <c r="B4" s="220"/>
      <c r="C4" s="347" t="s">
        <v>428</v>
      </c>
      <c r="D4" s="347"/>
      <c r="E4" s="347"/>
      <c r="F4" s="347"/>
      <c r="G4" s="347"/>
      <c r="H4" s="347"/>
      <c r="I4" s="347"/>
      <c r="J4" s="347"/>
      <c r="K4" s="221"/>
    </row>
    <row r="5" spans="2:11" s="1" customFormat="1" ht="5.25" customHeight="1">
      <c r="B5" s="220"/>
      <c r="C5" s="222"/>
      <c r="D5" s="222"/>
      <c r="E5" s="222"/>
      <c r="F5" s="222"/>
      <c r="G5" s="222"/>
      <c r="H5" s="222"/>
      <c r="I5" s="222"/>
      <c r="J5" s="222"/>
      <c r="K5" s="221"/>
    </row>
    <row r="6" spans="2:11" s="1" customFormat="1" ht="15" customHeight="1">
      <c r="B6" s="220"/>
      <c r="C6" s="346" t="s">
        <v>429</v>
      </c>
      <c r="D6" s="346"/>
      <c r="E6" s="346"/>
      <c r="F6" s="346"/>
      <c r="G6" s="346"/>
      <c r="H6" s="346"/>
      <c r="I6" s="346"/>
      <c r="J6" s="346"/>
      <c r="K6" s="221"/>
    </row>
    <row r="7" spans="2:11" s="1" customFormat="1" ht="15" customHeight="1">
      <c r="B7" s="224"/>
      <c r="C7" s="346" t="s">
        <v>430</v>
      </c>
      <c r="D7" s="346"/>
      <c r="E7" s="346"/>
      <c r="F7" s="346"/>
      <c r="G7" s="346"/>
      <c r="H7" s="346"/>
      <c r="I7" s="346"/>
      <c r="J7" s="346"/>
      <c r="K7" s="221"/>
    </row>
    <row r="8" spans="2:11" s="1" customFormat="1" ht="12.75" customHeight="1">
      <c r="B8" s="224"/>
      <c r="C8" s="223"/>
      <c r="D8" s="223"/>
      <c r="E8" s="223"/>
      <c r="F8" s="223"/>
      <c r="G8" s="223"/>
      <c r="H8" s="223"/>
      <c r="I8" s="223"/>
      <c r="J8" s="223"/>
      <c r="K8" s="221"/>
    </row>
    <row r="9" spans="2:11" s="1" customFormat="1" ht="15" customHeight="1">
      <c r="B9" s="224"/>
      <c r="C9" s="346" t="s">
        <v>431</v>
      </c>
      <c r="D9" s="346"/>
      <c r="E9" s="346"/>
      <c r="F9" s="346"/>
      <c r="G9" s="346"/>
      <c r="H9" s="346"/>
      <c r="I9" s="346"/>
      <c r="J9" s="346"/>
      <c r="K9" s="221"/>
    </row>
    <row r="10" spans="2:11" s="1" customFormat="1" ht="15" customHeight="1">
      <c r="B10" s="224"/>
      <c r="C10" s="223"/>
      <c r="D10" s="346" t="s">
        <v>432</v>
      </c>
      <c r="E10" s="346"/>
      <c r="F10" s="346"/>
      <c r="G10" s="346"/>
      <c r="H10" s="346"/>
      <c r="I10" s="346"/>
      <c r="J10" s="346"/>
      <c r="K10" s="221"/>
    </row>
    <row r="11" spans="2:11" s="1" customFormat="1" ht="15" customHeight="1">
      <c r="B11" s="224"/>
      <c r="C11" s="225"/>
      <c r="D11" s="346" t="s">
        <v>433</v>
      </c>
      <c r="E11" s="346"/>
      <c r="F11" s="346"/>
      <c r="G11" s="346"/>
      <c r="H11" s="346"/>
      <c r="I11" s="346"/>
      <c r="J11" s="346"/>
      <c r="K11" s="221"/>
    </row>
    <row r="12" spans="2:11" s="1" customFormat="1" ht="15" customHeight="1">
      <c r="B12" s="224"/>
      <c r="C12" s="225"/>
      <c r="D12" s="223"/>
      <c r="E12" s="223"/>
      <c r="F12" s="223"/>
      <c r="G12" s="223"/>
      <c r="H12" s="223"/>
      <c r="I12" s="223"/>
      <c r="J12" s="223"/>
      <c r="K12" s="221"/>
    </row>
    <row r="13" spans="2:11" s="1" customFormat="1" ht="15" customHeight="1">
      <c r="B13" s="224"/>
      <c r="C13" s="225"/>
      <c r="D13" s="226" t="s">
        <v>434</v>
      </c>
      <c r="E13" s="223"/>
      <c r="F13" s="223"/>
      <c r="G13" s="223"/>
      <c r="H13" s="223"/>
      <c r="I13" s="223"/>
      <c r="J13" s="223"/>
      <c r="K13" s="221"/>
    </row>
    <row r="14" spans="2:11" s="1" customFormat="1" ht="12.75" customHeight="1">
      <c r="B14" s="224"/>
      <c r="C14" s="225"/>
      <c r="D14" s="225"/>
      <c r="E14" s="225"/>
      <c r="F14" s="225"/>
      <c r="G14" s="225"/>
      <c r="H14" s="225"/>
      <c r="I14" s="225"/>
      <c r="J14" s="225"/>
      <c r="K14" s="221"/>
    </row>
    <row r="15" spans="2:11" s="1" customFormat="1" ht="15" customHeight="1">
      <c r="B15" s="224"/>
      <c r="C15" s="225"/>
      <c r="D15" s="346" t="s">
        <v>435</v>
      </c>
      <c r="E15" s="346"/>
      <c r="F15" s="346"/>
      <c r="G15" s="346"/>
      <c r="H15" s="346"/>
      <c r="I15" s="346"/>
      <c r="J15" s="346"/>
      <c r="K15" s="221"/>
    </row>
    <row r="16" spans="2:11" s="1" customFormat="1" ht="15" customHeight="1">
      <c r="B16" s="224"/>
      <c r="C16" s="225"/>
      <c r="D16" s="346" t="s">
        <v>436</v>
      </c>
      <c r="E16" s="346"/>
      <c r="F16" s="346"/>
      <c r="G16" s="346"/>
      <c r="H16" s="346"/>
      <c r="I16" s="346"/>
      <c r="J16" s="346"/>
      <c r="K16" s="221"/>
    </row>
    <row r="17" spans="2:11" s="1" customFormat="1" ht="15" customHeight="1">
      <c r="B17" s="224"/>
      <c r="C17" s="225"/>
      <c r="D17" s="346" t="s">
        <v>437</v>
      </c>
      <c r="E17" s="346"/>
      <c r="F17" s="346"/>
      <c r="G17" s="346"/>
      <c r="H17" s="346"/>
      <c r="I17" s="346"/>
      <c r="J17" s="346"/>
      <c r="K17" s="221"/>
    </row>
    <row r="18" spans="2:11" s="1" customFormat="1" ht="15" customHeight="1">
      <c r="B18" s="224"/>
      <c r="C18" s="225"/>
      <c r="D18" s="225"/>
      <c r="E18" s="227" t="s">
        <v>78</v>
      </c>
      <c r="F18" s="346" t="s">
        <v>438</v>
      </c>
      <c r="G18" s="346"/>
      <c r="H18" s="346"/>
      <c r="I18" s="346"/>
      <c r="J18" s="346"/>
      <c r="K18" s="221"/>
    </row>
    <row r="19" spans="2:11" s="1" customFormat="1" ht="15" customHeight="1">
      <c r="B19" s="224"/>
      <c r="C19" s="225"/>
      <c r="D19" s="225"/>
      <c r="E19" s="227" t="s">
        <v>439</v>
      </c>
      <c r="F19" s="346" t="s">
        <v>440</v>
      </c>
      <c r="G19" s="346"/>
      <c r="H19" s="346"/>
      <c r="I19" s="346"/>
      <c r="J19" s="346"/>
      <c r="K19" s="221"/>
    </row>
    <row r="20" spans="2:11" s="1" customFormat="1" ht="15" customHeight="1">
      <c r="B20" s="224"/>
      <c r="C20" s="225"/>
      <c r="D20" s="225"/>
      <c r="E20" s="227" t="s">
        <v>441</v>
      </c>
      <c r="F20" s="346" t="s">
        <v>442</v>
      </c>
      <c r="G20" s="346"/>
      <c r="H20" s="346"/>
      <c r="I20" s="346"/>
      <c r="J20" s="346"/>
      <c r="K20" s="221"/>
    </row>
    <row r="21" spans="2:11" s="1" customFormat="1" ht="15" customHeight="1">
      <c r="B21" s="224"/>
      <c r="C21" s="225"/>
      <c r="D21" s="225"/>
      <c r="E21" s="227" t="s">
        <v>443</v>
      </c>
      <c r="F21" s="346" t="s">
        <v>444</v>
      </c>
      <c r="G21" s="346"/>
      <c r="H21" s="346"/>
      <c r="I21" s="346"/>
      <c r="J21" s="346"/>
      <c r="K21" s="221"/>
    </row>
    <row r="22" spans="2:11" s="1" customFormat="1" ht="15" customHeight="1">
      <c r="B22" s="224"/>
      <c r="C22" s="225"/>
      <c r="D22" s="225"/>
      <c r="E22" s="227" t="s">
        <v>395</v>
      </c>
      <c r="F22" s="346" t="s">
        <v>396</v>
      </c>
      <c r="G22" s="346"/>
      <c r="H22" s="346"/>
      <c r="I22" s="346"/>
      <c r="J22" s="346"/>
      <c r="K22" s="221"/>
    </row>
    <row r="23" spans="2:11" s="1" customFormat="1" ht="15" customHeight="1">
      <c r="B23" s="224"/>
      <c r="C23" s="225"/>
      <c r="D23" s="225"/>
      <c r="E23" s="227" t="s">
        <v>445</v>
      </c>
      <c r="F23" s="346" t="s">
        <v>446</v>
      </c>
      <c r="G23" s="346"/>
      <c r="H23" s="346"/>
      <c r="I23" s="346"/>
      <c r="J23" s="346"/>
      <c r="K23" s="221"/>
    </row>
    <row r="24" spans="2:11" s="1" customFormat="1" ht="12.75" customHeight="1">
      <c r="B24" s="224"/>
      <c r="C24" s="225"/>
      <c r="D24" s="225"/>
      <c r="E24" s="225"/>
      <c r="F24" s="225"/>
      <c r="G24" s="225"/>
      <c r="H24" s="225"/>
      <c r="I24" s="225"/>
      <c r="J24" s="225"/>
      <c r="K24" s="221"/>
    </row>
    <row r="25" spans="2:11" s="1" customFormat="1" ht="15" customHeight="1">
      <c r="B25" s="224"/>
      <c r="C25" s="346" t="s">
        <v>447</v>
      </c>
      <c r="D25" s="346"/>
      <c r="E25" s="346"/>
      <c r="F25" s="346"/>
      <c r="G25" s="346"/>
      <c r="H25" s="346"/>
      <c r="I25" s="346"/>
      <c r="J25" s="346"/>
      <c r="K25" s="221"/>
    </row>
    <row r="26" spans="2:11" s="1" customFormat="1" ht="15" customHeight="1">
      <c r="B26" s="224"/>
      <c r="C26" s="346" t="s">
        <v>448</v>
      </c>
      <c r="D26" s="346"/>
      <c r="E26" s="346"/>
      <c r="F26" s="346"/>
      <c r="G26" s="346"/>
      <c r="H26" s="346"/>
      <c r="I26" s="346"/>
      <c r="J26" s="346"/>
      <c r="K26" s="221"/>
    </row>
    <row r="27" spans="2:11" s="1" customFormat="1" ht="15" customHeight="1">
      <c r="B27" s="224"/>
      <c r="C27" s="223"/>
      <c r="D27" s="346" t="s">
        <v>449</v>
      </c>
      <c r="E27" s="346"/>
      <c r="F27" s="346"/>
      <c r="G27" s="346"/>
      <c r="H27" s="346"/>
      <c r="I27" s="346"/>
      <c r="J27" s="346"/>
      <c r="K27" s="221"/>
    </row>
    <row r="28" spans="2:11" s="1" customFormat="1" ht="15" customHeight="1">
      <c r="B28" s="224"/>
      <c r="C28" s="225"/>
      <c r="D28" s="346" t="s">
        <v>450</v>
      </c>
      <c r="E28" s="346"/>
      <c r="F28" s="346"/>
      <c r="G28" s="346"/>
      <c r="H28" s="346"/>
      <c r="I28" s="346"/>
      <c r="J28" s="346"/>
      <c r="K28" s="221"/>
    </row>
    <row r="29" spans="2:11" s="1" customFormat="1" ht="12.75" customHeight="1">
      <c r="B29" s="224"/>
      <c r="C29" s="225"/>
      <c r="D29" s="225"/>
      <c r="E29" s="225"/>
      <c r="F29" s="225"/>
      <c r="G29" s="225"/>
      <c r="H29" s="225"/>
      <c r="I29" s="225"/>
      <c r="J29" s="225"/>
      <c r="K29" s="221"/>
    </row>
    <row r="30" spans="2:11" s="1" customFormat="1" ht="15" customHeight="1">
      <c r="B30" s="224"/>
      <c r="C30" s="225"/>
      <c r="D30" s="346" t="s">
        <v>451</v>
      </c>
      <c r="E30" s="346"/>
      <c r="F30" s="346"/>
      <c r="G30" s="346"/>
      <c r="H30" s="346"/>
      <c r="I30" s="346"/>
      <c r="J30" s="346"/>
      <c r="K30" s="221"/>
    </row>
    <row r="31" spans="2:11" s="1" customFormat="1" ht="15" customHeight="1">
      <c r="B31" s="224"/>
      <c r="C31" s="225"/>
      <c r="D31" s="346" t="s">
        <v>452</v>
      </c>
      <c r="E31" s="346"/>
      <c r="F31" s="346"/>
      <c r="G31" s="346"/>
      <c r="H31" s="346"/>
      <c r="I31" s="346"/>
      <c r="J31" s="346"/>
      <c r="K31" s="221"/>
    </row>
    <row r="32" spans="2:11" s="1" customFormat="1" ht="12.75" customHeight="1">
      <c r="B32" s="224"/>
      <c r="C32" s="225"/>
      <c r="D32" s="225"/>
      <c r="E32" s="225"/>
      <c r="F32" s="225"/>
      <c r="G32" s="225"/>
      <c r="H32" s="225"/>
      <c r="I32" s="225"/>
      <c r="J32" s="225"/>
      <c r="K32" s="221"/>
    </row>
    <row r="33" spans="2:11" s="1" customFormat="1" ht="15" customHeight="1">
      <c r="B33" s="224"/>
      <c r="C33" s="225"/>
      <c r="D33" s="346" t="s">
        <v>453</v>
      </c>
      <c r="E33" s="346"/>
      <c r="F33" s="346"/>
      <c r="G33" s="346"/>
      <c r="H33" s="346"/>
      <c r="I33" s="346"/>
      <c r="J33" s="346"/>
      <c r="K33" s="221"/>
    </row>
    <row r="34" spans="2:11" s="1" customFormat="1" ht="15" customHeight="1">
      <c r="B34" s="224"/>
      <c r="C34" s="225"/>
      <c r="D34" s="346" t="s">
        <v>454</v>
      </c>
      <c r="E34" s="346"/>
      <c r="F34" s="346"/>
      <c r="G34" s="346"/>
      <c r="H34" s="346"/>
      <c r="I34" s="346"/>
      <c r="J34" s="346"/>
      <c r="K34" s="221"/>
    </row>
    <row r="35" spans="2:11" s="1" customFormat="1" ht="15" customHeight="1">
      <c r="B35" s="224"/>
      <c r="C35" s="225"/>
      <c r="D35" s="346" t="s">
        <v>455</v>
      </c>
      <c r="E35" s="346"/>
      <c r="F35" s="346"/>
      <c r="G35" s="346"/>
      <c r="H35" s="346"/>
      <c r="I35" s="346"/>
      <c r="J35" s="346"/>
      <c r="K35" s="221"/>
    </row>
    <row r="36" spans="2:11" s="1" customFormat="1" ht="15" customHeight="1">
      <c r="B36" s="224"/>
      <c r="C36" s="225"/>
      <c r="D36" s="223"/>
      <c r="E36" s="226" t="s">
        <v>110</v>
      </c>
      <c r="F36" s="223"/>
      <c r="G36" s="346" t="s">
        <v>456</v>
      </c>
      <c r="H36" s="346"/>
      <c r="I36" s="346"/>
      <c r="J36" s="346"/>
      <c r="K36" s="221"/>
    </row>
    <row r="37" spans="2:11" s="1" customFormat="1" ht="30.75" customHeight="1">
      <c r="B37" s="224"/>
      <c r="C37" s="225"/>
      <c r="D37" s="223"/>
      <c r="E37" s="226" t="s">
        <v>457</v>
      </c>
      <c r="F37" s="223"/>
      <c r="G37" s="346" t="s">
        <v>458</v>
      </c>
      <c r="H37" s="346"/>
      <c r="I37" s="346"/>
      <c r="J37" s="346"/>
      <c r="K37" s="221"/>
    </row>
    <row r="38" spans="2:11" s="1" customFormat="1" ht="15" customHeight="1">
      <c r="B38" s="224"/>
      <c r="C38" s="225"/>
      <c r="D38" s="223"/>
      <c r="E38" s="226" t="s">
        <v>53</v>
      </c>
      <c r="F38" s="223"/>
      <c r="G38" s="346" t="s">
        <v>459</v>
      </c>
      <c r="H38" s="346"/>
      <c r="I38" s="346"/>
      <c r="J38" s="346"/>
      <c r="K38" s="221"/>
    </row>
    <row r="39" spans="2:11" s="1" customFormat="1" ht="15" customHeight="1">
      <c r="B39" s="224"/>
      <c r="C39" s="225"/>
      <c r="D39" s="223"/>
      <c r="E39" s="226" t="s">
        <v>54</v>
      </c>
      <c r="F39" s="223"/>
      <c r="G39" s="346" t="s">
        <v>460</v>
      </c>
      <c r="H39" s="346"/>
      <c r="I39" s="346"/>
      <c r="J39" s="346"/>
      <c r="K39" s="221"/>
    </row>
    <row r="40" spans="2:11" s="1" customFormat="1" ht="15" customHeight="1">
      <c r="B40" s="224"/>
      <c r="C40" s="225"/>
      <c r="D40" s="223"/>
      <c r="E40" s="226" t="s">
        <v>111</v>
      </c>
      <c r="F40" s="223"/>
      <c r="G40" s="346" t="s">
        <v>461</v>
      </c>
      <c r="H40" s="346"/>
      <c r="I40" s="346"/>
      <c r="J40" s="346"/>
      <c r="K40" s="221"/>
    </row>
    <row r="41" spans="2:11" s="1" customFormat="1" ht="15" customHeight="1">
      <c r="B41" s="224"/>
      <c r="C41" s="225"/>
      <c r="D41" s="223"/>
      <c r="E41" s="226" t="s">
        <v>112</v>
      </c>
      <c r="F41" s="223"/>
      <c r="G41" s="346" t="s">
        <v>462</v>
      </c>
      <c r="H41" s="346"/>
      <c r="I41" s="346"/>
      <c r="J41" s="346"/>
      <c r="K41" s="221"/>
    </row>
    <row r="42" spans="2:11" s="1" customFormat="1" ht="15" customHeight="1">
      <c r="B42" s="224"/>
      <c r="C42" s="225"/>
      <c r="D42" s="223"/>
      <c r="E42" s="226" t="s">
        <v>463</v>
      </c>
      <c r="F42" s="223"/>
      <c r="G42" s="346" t="s">
        <v>464</v>
      </c>
      <c r="H42" s="346"/>
      <c r="I42" s="346"/>
      <c r="J42" s="346"/>
      <c r="K42" s="221"/>
    </row>
    <row r="43" spans="2:11" s="1" customFormat="1" ht="15" customHeight="1">
      <c r="B43" s="224"/>
      <c r="C43" s="225"/>
      <c r="D43" s="223"/>
      <c r="E43" s="226"/>
      <c r="F43" s="223"/>
      <c r="G43" s="346" t="s">
        <v>465</v>
      </c>
      <c r="H43" s="346"/>
      <c r="I43" s="346"/>
      <c r="J43" s="346"/>
      <c r="K43" s="221"/>
    </row>
    <row r="44" spans="2:11" s="1" customFormat="1" ht="15" customHeight="1">
      <c r="B44" s="224"/>
      <c r="C44" s="225"/>
      <c r="D44" s="223"/>
      <c r="E44" s="226" t="s">
        <v>466</v>
      </c>
      <c r="F44" s="223"/>
      <c r="G44" s="346" t="s">
        <v>467</v>
      </c>
      <c r="H44" s="346"/>
      <c r="I44" s="346"/>
      <c r="J44" s="346"/>
      <c r="K44" s="221"/>
    </row>
    <row r="45" spans="2:11" s="1" customFormat="1" ht="15" customHeight="1">
      <c r="B45" s="224"/>
      <c r="C45" s="225"/>
      <c r="D45" s="223"/>
      <c r="E45" s="226" t="s">
        <v>115</v>
      </c>
      <c r="F45" s="223"/>
      <c r="G45" s="346" t="s">
        <v>468</v>
      </c>
      <c r="H45" s="346"/>
      <c r="I45" s="346"/>
      <c r="J45" s="346"/>
      <c r="K45" s="221"/>
    </row>
    <row r="46" spans="2:11" s="1" customFormat="1" ht="12.75" customHeight="1">
      <c r="B46" s="224"/>
      <c r="C46" s="225"/>
      <c r="D46" s="223"/>
      <c r="E46" s="223"/>
      <c r="F46" s="223"/>
      <c r="G46" s="223"/>
      <c r="H46" s="223"/>
      <c r="I46" s="223"/>
      <c r="J46" s="223"/>
      <c r="K46" s="221"/>
    </row>
    <row r="47" spans="2:11" s="1" customFormat="1" ht="15" customHeight="1">
      <c r="B47" s="224"/>
      <c r="C47" s="225"/>
      <c r="D47" s="346" t="s">
        <v>469</v>
      </c>
      <c r="E47" s="346"/>
      <c r="F47" s="346"/>
      <c r="G47" s="346"/>
      <c r="H47" s="346"/>
      <c r="I47" s="346"/>
      <c r="J47" s="346"/>
      <c r="K47" s="221"/>
    </row>
    <row r="48" spans="2:11" s="1" customFormat="1" ht="15" customHeight="1">
      <c r="B48" s="224"/>
      <c r="C48" s="225"/>
      <c r="D48" s="225"/>
      <c r="E48" s="346" t="s">
        <v>470</v>
      </c>
      <c r="F48" s="346"/>
      <c r="G48" s="346"/>
      <c r="H48" s="346"/>
      <c r="I48" s="346"/>
      <c r="J48" s="346"/>
      <c r="K48" s="221"/>
    </row>
    <row r="49" spans="2:11" s="1" customFormat="1" ht="15" customHeight="1">
      <c r="B49" s="224"/>
      <c r="C49" s="225"/>
      <c r="D49" s="225"/>
      <c r="E49" s="346" t="s">
        <v>471</v>
      </c>
      <c r="F49" s="346"/>
      <c r="G49" s="346"/>
      <c r="H49" s="346"/>
      <c r="I49" s="346"/>
      <c r="J49" s="346"/>
      <c r="K49" s="221"/>
    </row>
    <row r="50" spans="2:11" s="1" customFormat="1" ht="15" customHeight="1">
      <c r="B50" s="224"/>
      <c r="C50" s="225"/>
      <c r="D50" s="225"/>
      <c r="E50" s="346" t="s">
        <v>472</v>
      </c>
      <c r="F50" s="346"/>
      <c r="G50" s="346"/>
      <c r="H50" s="346"/>
      <c r="I50" s="346"/>
      <c r="J50" s="346"/>
      <c r="K50" s="221"/>
    </row>
    <row r="51" spans="2:11" s="1" customFormat="1" ht="15" customHeight="1">
      <c r="B51" s="224"/>
      <c r="C51" s="225"/>
      <c r="D51" s="346" t="s">
        <v>473</v>
      </c>
      <c r="E51" s="346"/>
      <c r="F51" s="346"/>
      <c r="G51" s="346"/>
      <c r="H51" s="346"/>
      <c r="I51" s="346"/>
      <c r="J51" s="346"/>
      <c r="K51" s="221"/>
    </row>
    <row r="52" spans="2:11" s="1" customFormat="1" ht="25.5" customHeight="1">
      <c r="B52" s="220"/>
      <c r="C52" s="347" t="s">
        <v>474</v>
      </c>
      <c r="D52" s="347"/>
      <c r="E52" s="347"/>
      <c r="F52" s="347"/>
      <c r="G52" s="347"/>
      <c r="H52" s="347"/>
      <c r="I52" s="347"/>
      <c r="J52" s="347"/>
      <c r="K52" s="221"/>
    </row>
    <row r="53" spans="2:11" s="1" customFormat="1" ht="5.25" customHeight="1">
      <c r="B53" s="220"/>
      <c r="C53" s="222"/>
      <c r="D53" s="222"/>
      <c r="E53" s="222"/>
      <c r="F53" s="222"/>
      <c r="G53" s="222"/>
      <c r="H53" s="222"/>
      <c r="I53" s="222"/>
      <c r="J53" s="222"/>
      <c r="K53" s="221"/>
    </row>
    <row r="54" spans="2:11" s="1" customFormat="1" ht="15" customHeight="1">
      <c r="B54" s="220"/>
      <c r="C54" s="346" t="s">
        <v>475</v>
      </c>
      <c r="D54" s="346"/>
      <c r="E54" s="346"/>
      <c r="F54" s="346"/>
      <c r="G54" s="346"/>
      <c r="H54" s="346"/>
      <c r="I54" s="346"/>
      <c r="J54" s="346"/>
      <c r="K54" s="221"/>
    </row>
    <row r="55" spans="2:11" s="1" customFormat="1" ht="15" customHeight="1">
      <c r="B55" s="220"/>
      <c r="C55" s="346" t="s">
        <v>476</v>
      </c>
      <c r="D55" s="346"/>
      <c r="E55" s="346"/>
      <c r="F55" s="346"/>
      <c r="G55" s="346"/>
      <c r="H55" s="346"/>
      <c r="I55" s="346"/>
      <c r="J55" s="346"/>
      <c r="K55" s="221"/>
    </row>
    <row r="56" spans="2:11" s="1" customFormat="1" ht="12.75" customHeight="1">
      <c r="B56" s="220"/>
      <c r="C56" s="223"/>
      <c r="D56" s="223"/>
      <c r="E56" s="223"/>
      <c r="F56" s="223"/>
      <c r="G56" s="223"/>
      <c r="H56" s="223"/>
      <c r="I56" s="223"/>
      <c r="J56" s="223"/>
      <c r="K56" s="221"/>
    </row>
    <row r="57" spans="2:11" s="1" customFormat="1" ht="15" customHeight="1">
      <c r="B57" s="220"/>
      <c r="C57" s="346" t="s">
        <v>477</v>
      </c>
      <c r="D57" s="346"/>
      <c r="E57" s="346"/>
      <c r="F57" s="346"/>
      <c r="G57" s="346"/>
      <c r="H57" s="346"/>
      <c r="I57" s="346"/>
      <c r="J57" s="346"/>
      <c r="K57" s="221"/>
    </row>
    <row r="58" spans="2:11" s="1" customFormat="1" ht="15" customHeight="1">
      <c r="B58" s="220"/>
      <c r="C58" s="225"/>
      <c r="D58" s="346" t="s">
        <v>478</v>
      </c>
      <c r="E58" s="346"/>
      <c r="F58" s="346"/>
      <c r="G58" s="346"/>
      <c r="H58" s="346"/>
      <c r="I58" s="346"/>
      <c r="J58" s="346"/>
      <c r="K58" s="221"/>
    </row>
    <row r="59" spans="2:11" s="1" customFormat="1" ht="15" customHeight="1">
      <c r="B59" s="220"/>
      <c r="C59" s="225"/>
      <c r="D59" s="346" t="s">
        <v>479</v>
      </c>
      <c r="E59" s="346"/>
      <c r="F59" s="346"/>
      <c r="G59" s="346"/>
      <c r="H59" s="346"/>
      <c r="I59" s="346"/>
      <c r="J59" s="346"/>
      <c r="K59" s="221"/>
    </row>
    <row r="60" spans="2:11" s="1" customFormat="1" ht="15" customHeight="1">
      <c r="B60" s="220"/>
      <c r="C60" s="225"/>
      <c r="D60" s="346" t="s">
        <v>480</v>
      </c>
      <c r="E60" s="346"/>
      <c r="F60" s="346"/>
      <c r="G60" s="346"/>
      <c r="H60" s="346"/>
      <c r="I60" s="346"/>
      <c r="J60" s="346"/>
      <c r="K60" s="221"/>
    </row>
    <row r="61" spans="2:11" s="1" customFormat="1" ht="15" customHeight="1">
      <c r="B61" s="220"/>
      <c r="C61" s="225"/>
      <c r="D61" s="346" t="s">
        <v>481</v>
      </c>
      <c r="E61" s="346"/>
      <c r="F61" s="346"/>
      <c r="G61" s="346"/>
      <c r="H61" s="346"/>
      <c r="I61" s="346"/>
      <c r="J61" s="346"/>
      <c r="K61" s="221"/>
    </row>
    <row r="62" spans="2:11" s="1" customFormat="1" ht="15" customHeight="1">
      <c r="B62" s="220"/>
      <c r="C62" s="225"/>
      <c r="D62" s="348" t="s">
        <v>482</v>
      </c>
      <c r="E62" s="348"/>
      <c r="F62" s="348"/>
      <c r="G62" s="348"/>
      <c r="H62" s="348"/>
      <c r="I62" s="348"/>
      <c r="J62" s="348"/>
      <c r="K62" s="221"/>
    </row>
    <row r="63" spans="2:11" s="1" customFormat="1" ht="15" customHeight="1">
      <c r="B63" s="220"/>
      <c r="C63" s="225"/>
      <c r="D63" s="346" t="s">
        <v>483</v>
      </c>
      <c r="E63" s="346"/>
      <c r="F63" s="346"/>
      <c r="G63" s="346"/>
      <c r="H63" s="346"/>
      <c r="I63" s="346"/>
      <c r="J63" s="346"/>
      <c r="K63" s="221"/>
    </row>
    <row r="64" spans="2:11" s="1" customFormat="1" ht="12.75" customHeight="1">
      <c r="B64" s="220"/>
      <c r="C64" s="225"/>
      <c r="D64" s="225"/>
      <c r="E64" s="228"/>
      <c r="F64" s="225"/>
      <c r="G64" s="225"/>
      <c r="H64" s="225"/>
      <c r="I64" s="225"/>
      <c r="J64" s="225"/>
      <c r="K64" s="221"/>
    </row>
    <row r="65" spans="2:11" s="1" customFormat="1" ht="15" customHeight="1">
      <c r="B65" s="220"/>
      <c r="C65" s="225"/>
      <c r="D65" s="346" t="s">
        <v>484</v>
      </c>
      <c r="E65" s="346"/>
      <c r="F65" s="346"/>
      <c r="G65" s="346"/>
      <c r="H65" s="346"/>
      <c r="I65" s="346"/>
      <c r="J65" s="346"/>
      <c r="K65" s="221"/>
    </row>
    <row r="66" spans="2:11" s="1" customFormat="1" ht="15" customHeight="1">
      <c r="B66" s="220"/>
      <c r="C66" s="225"/>
      <c r="D66" s="348" t="s">
        <v>485</v>
      </c>
      <c r="E66" s="348"/>
      <c r="F66" s="348"/>
      <c r="G66" s="348"/>
      <c r="H66" s="348"/>
      <c r="I66" s="348"/>
      <c r="J66" s="348"/>
      <c r="K66" s="221"/>
    </row>
    <row r="67" spans="2:11" s="1" customFormat="1" ht="15" customHeight="1">
      <c r="B67" s="220"/>
      <c r="C67" s="225"/>
      <c r="D67" s="346" t="s">
        <v>486</v>
      </c>
      <c r="E67" s="346"/>
      <c r="F67" s="346"/>
      <c r="G67" s="346"/>
      <c r="H67" s="346"/>
      <c r="I67" s="346"/>
      <c r="J67" s="346"/>
      <c r="K67" s="221"/>
    </row>
    <row r="68" spans="2:11" s="1" customFormat="1" ht="15" customHeight="1">
      <c r="B68" s="220"/>
      <c r="C68" s="225"/>
      <c r="D68" s="346" t="s">
        <v>487</v>
      </c>
      <c r="E68" s="346"/>
      <c r="F68" s="346"/>
      <c r="G68" s="346"/>
      <c r="H68" s="346"/>
      <c r="I68" s="346"/>
      <c r="J68" s="346"/>
      <c r="K68" s="221"/>
    </row>
    <row r="69" spans="2:11" s="1" customFormat="1" ht="15" customHeight="1">
      <c r="B69" s="220"/>
      <c r="C69" s="225"/>
      <c r="D69" s="346" t="s">
        <v>488</v>
      </c>
      <c r="E69" s="346"/>
      <c r="F69" s="346"/>
      <c r="G69" s="346"/>
      <c r="H69" s="346"/>
      <c r="I69" s="346"/>
      <c r="J69" s="346"/>
      <c r="K69" s="221"/>
    </row>
    <row r="70" spans="2:11" s="1" customFormat="1" ht="15" customHeight="1">
      <c r="B70" s="220"/>
      <c r="C70" s="225"/>
      <c r="D70" s="346" t="s">
        <v>489</v>
      </c>
      <c r="E70" s="346"/>
      <c r="F70" s="346"/>
      <c r="G70" s="346"/>
      <c r="H70" s="346"/>
      <c r="I70" s="346"/>
      <c r="J70" s="346"/>
      <c r="K70" s="221"/>
    </row>
    <row r="71" spans="2:11" s="1" customFormat="1" ht="12.75" customHeight="1">
      <c r="B71" s="229"/>
      <c r="C71" s="230"/>
      <c r="D71" s="230"/>
      <c r="E71" s="230"/>
      <c r="F71" s="230"/>
      <c r="G71" s="230"/>
      <c r="H71" s="230"/>
      <c r="I71" s="230"/>
      <c r="J71" s="230"/>
      <c r="K71" s="231"/>
    </row>
    <row r="72" spans="2:11" s="1" customFormat="1" ht="18.75" customHeight="1">
      <c r="B72" s="232"/>
      <c r="C72" s="232"/>
      <c r="D72" s="232"/>
      <c r="E72" s="232"/>
      <c r="F72" s="232"/>
      <c r="G72" s="232"/>
      <c r="H72" s="232"/>
      <c r="I72" s="232"/>
      <c r="J72" s="232"/>
      <c r="K72" s="233"/>
    </row>
    <row r="73" spans="2:11" s="1" customFormat="1" ht="18.75" customHeight="1">
      <c r="B73" s="233"/>
      <c r="C73" s="233"/>
      <c r="D73" s="233"/>
      <c r="E73" s="233"/>
      <c r="F73" s="233"/>
      <c r="G73" s="233"/>
      <c r="H73" s="233"/>
      <c r="I73" s="233"/>
      <c r="J73" s="233"/>
      <c r="K73" s="233"/>
    </row>
    <row r="74" spans="2:11" s="1" customFormat="1" ht="7.5" customHeight="1">
      <c r="B74" s="234"/>
      <c r="C74" s="235"/>
      <c r="D74" s="235"/>
      <c r="E74" s="235"/>
      <c r="F74" s="235"/>
      <c r="G74" s="235"/>
      <c r="H74" s="235"/>
      <c r="I74" s="235"/>
      <c r="J74" s="235"/>
      <c r="K74" s="236"/>
    </row>
    <row r="75" spans="2:11" s="1" customFormat="1" ht="45" customHeight="1">
      <c r="B75" s="237"/>
      <c r="C75" s="341" t="s">
        <v>490</v>
      </c>
      <c r="D75" s="341"/>
      <c r="E75" s="341"/>
      <c r="F75" s="341"/>
      <c r="G75" s="341"/>
      <c r="H75" s="341"/>
      <c r="I75" s="341"/>
      <c r="J75" s="341"/>
      <c r="K75" s="238"/>
    </row>
    <row r="76" spans="2:11" s="1" customFormat="1" ht="17.25" customHeight="1">
      <c r="B76" s="237"/>
      <c r="C76" s="239" t="s">
        <v>491</v>
      </c>
      <c r="D76" s="239"/>
      <c r="E76" s="239"/>
      <c r="F76" s="239" t="s">
        <v>492</v>
      </c>
      <c r="G76" s="240"/>
      <c r="H76" s="239" t="s">
        <v>54</v>
      </c>
      <c r="I76" s="239" t="s">
        <v>57</v>
      </c>
      <c r="J76" s="239" t="s">
        <v>493</v>
      </c>
      <c r="K76" s="238"/>
    </row>
    <row r="77" spans="2:11" s="1" customFormat="1" ht="17.25" customHeight="1">
      <c r="B77" s="237"/>
      <c r="C77" s="241" t="s">
        <v>494</v>
      </c>
      <c r="D77" s="241"/>
      <c r="E77" s="241"/>
      <c r="F77" s="242" t="s">
        <v>495</v>
      </c>
      <c r="G77" s="243"/>
      <c r="H77" s="241"/>
      <c r="I77" s="241"/>
      <c r="J77" s="241" t="s">
        <v>496</v>
      </c>
      <c r="K77" s="238"/>
    </row>
    <row r="78" spans="2:11" s="1" customFormat="1" ht="5.25" customHeight="1">
      <c r="B78" s="237"/>
      <c r="C78" s="244"/>
      <c r="D78" s="244"/>
      <c r="E78" s="244"/>
      <c r="F78" s="244"/>
      <c r="G78" s="245"/>
      <c r="H78" s="244"/>
      <c r="I78" s="244"/>
      <c r="J78" s="244"/>
      <c r="K78" s="238"/>
    </row>
    <row r="79" spans="2:11" s="1" customFormat="1" ht="15" customHeight="1">
      <c r="B79" s="237"/>
      <c r="C79" s="226" t="s">
        <v>53</v>
      </c>
      <c r="D79" s="246"/>
      <c r="E79" s="246"/>
      <c r="F79" s="247" t="s">
        <v>497</v>
      </c>
      <c r="G79" s="248"/>
      <c r="H79" s="226" t="s">
        <v>498</v>
      </c>
      <c r="I79" s="226" t="s">
        <v>499</v>
      </c>
      <c r="J79" s="226">
        <v>20</v>
      </c>
      <c r="K79" s="238"/>
    </row>
    <row r="80" spans="2:11" s="1" customFormat="1" ht="15" customHeight="1">
      <c r="B80" s="237"/>
      <c r="C80" s="226" t="s">
        <v>500</v>
      </c>
      <c r="D80" s="226"/>
      <c r="E80" s="226"/>
      <c r="F80" s="247" t="s">
        <v>497</v>
      </c>
      <c r="G80" s="248"/>
      <c r="H80" s="226" t="s">
        <v>501</v>
      </c>
      <c r="I80" s="226" t="s">
        <v>499</v>
      </c>
      <c r="J80" s="226">
        <v>120</v>
      </c>
      <c r="K80" s="238"/>
    </row>
    <row r="81" spans="2:11" s="1" customFormat="1" ht="15" customHeight="1">
      <c r="B81" s="249"/>
      <c r="C81" s="226" t="s">
        <v>502</v>
      </c>
      <c r="D81" s="226"/>
      <c r="E81" s="226"/>
      <c r="F81" s="247" t="s">
        <v>503</v>
      </c>
      <c r="G81" s="248"/>
      <c r="H81" s="226" t="s">
        <v>504</v>
      </c>
      <c r="I81" s="226" t="s">
        <v>499</v>
      </c>
      <c r="J81" s="226">
        <v>50</v>
      </c>
      <c r="K81" s="238"/>
    </row>
    <row r="82" spans="2:11" s="1" customFormat="1" ht="15" customHeight="1">
      <c r="B82" s="249"/>
      <c r="C82" s="226" t="s">
        <v>505</v>
      </c>
      <c r="D82" s="226"/>
      <c r="E82" s="226"/>
      <c r="F82" s="247" t="s">
        <v>497</v>
      </c>
      <c r="G82" s="248"/>
      <c r="H82" s="226" t="s">
        <v>506</v>
      </c>
      <c r="I82" s="226" t="s">
        <v>507</v>
      </c>
      <c r="J82" s="226"/>
      <c r="K82" s="238"/>
    </row>
    <row r="83" spans="2:11" s="1" customFormat="1" ht="15" customHeight="1">
      <c r="B83" s="249"/>
      <c r="C83" s="250" t="s">
        <v>508</v>
      </c>
      <c r="D83" s="250"/>
      <c r="E83" s="250"/>
      <c r="F83" s="251" t="s">
        <v>503</v>
      </c>
      <c r="G83" s="250"/>
      <c r="H83" s="250" t="s">
        <v>509</v>
      </c>
      <c r="I83" s="250" t="s">
        <v>499</v>
      </c>
      <c r="J83" s="250">
        <v>15</v>
      </c>
      <c r="K83" s="238"/>
    </row>
    <row r="84" spans="2:11" s="1" customFormat="1" ht="15" customHeight="1">
      <c r="B84" s="249"/>
      <c r="C84" s="250" t="s">
        <v>510</v>
      </c>
      <c r="D84" s="250"/>
      <c r="E84" s="250"/>
      <c r="F84" s="251" t="s">
        <v>503</v>
      </c>
      <c r="G84" s="250"/>
      <c r="H84" s="250" t="s">
        <v>511</v>
      </c>
      <c r="I84" s="250" t="s">
        <v>499</v>
      </c>
      <c r="J84" s="250">
        <v>15</v>
      </c>
      <c r="K84" s="238"/>
    </row>
    <row r="85" spans="2:11" s="1" customFormat="1" ht="15" customHeight="1">
      <c r="B85" s="249"/>
      <c r="C85" s="250" t="s">
        <v>512</v>
      </c>
      <c r="D85" s="250"/>
      <c r="E85" s="250"/>
      <c r="F85" s="251" t="s">
        <v>503</v>
      </c>
      <c r="G85" s="250"/>
      <c r="H85" s="250" t="s">
        <v>513</v>
      </c>
      <c r="I85" s="250" t="s">
        <v>499</v>
      </c>
      <c r="J85" s="250">
        <v>20</v>
      </c>
      <c r="K85" s="238"/>
    </row>
    <row r="86" spans="2:11" s="1" customFormat="1" ht="15" customHeight="1">
      <c r="B86" s="249"/>
      <c r="C86" s="250" t="s">
        <v>514</v>
      </c>
      <c r="D86" s="250"/>
      <c r="E86" s="250"/>
      <c r="F86" s="251" t="s">
        <v>503</v>
      </c>
      <c r="G86" s="250"/>
      <c r="H86" s="250" t="s">
        <v>515</v>
      </c>
      <c r="I86" s="250" t="s">
        <v>499</v>
      </c>
      <c r="J86" s="250">
        <v>20</v>
      </c>
      <c r="K86" s="238"/>
    </row>
    <row r="87" spans="2:11" s="1" customFormat="1" ht="15" customHeight="1">
      <c r="B87" s="249"/>
      <c r="C87" s="226" t="s">
        <v>516</v>
      </c>
      <c r="D87" s="226"/>
      <c r="E87" s="226"/>
      <c r="F87" s="247" t="s">
        <v>503</v>
      </c>
      <c r="G87" s="248"/>
      <c r="H87" s="226" t="s">
        <v>517</v>
      </c>
      <c r="I87" s="226" t="s">
        <v>499</v>
      </c>
      <c r="J87" s="226">
        <v>50</v>
      </c>
      <c r="K87" s="238"/>
    </row>
    <row r="88" spans="2:11" s="1" customFormat="1" ht="15" customHeight="1">
      <c r="B88" s="249"/>
      <c r="C88" s="226" t="s">
        <v>518</v>
      </c>
      <c r="D88" s="226"/>
      <c r="E88" s="226"/>
      <c r="F88" s="247" t="s">
        <v>503</v>
      </c>
      <c r="G88" s="248"/>
      <c r="H88" s="226" t="s">
        <v>519</v>
      </c>
      <c r="I88" s="226" t="s">
        <v>499</v>
      </c>
      <c r="J88" s="226">
        <v>20</v>
      </c>
      <c r="K88" s="238"/>
    </row>
    <row r="89" spans="2:11" s="1" customFormat="1" ht="15" customHeight="1">
      <c r="B89" s="249"/>
      <c r="C89" s="226" t="s">
        <v>520</v>
      </c>
      <c r="D89" s="226"/>
      <c r="E89" s="226"/>
      <c r="F89" s="247" t="s">
        <v>503</v>
      </c>
      <c r="G89" s="248"/>
      <c r="H89" s="226" t="s">
        <v>521</v>
      </c>
      <c r="I89" s="226" t="s">
        <v>499</v>
      </c>
      <c r="J89" s="226">
        <v>20</v>
      </c>
      <c r="K89" s="238"/>
    </row>
    <row r="90" spans="2:11" s="1" customFormat="1" ht="15" customHeight="1">
      <c r="B90" s="249"/>
      <c r="C90" s="226" t="s">
        <v>522</v>
      </c>
      <c r="D90" s="226"/>
      <c r="E90" s="226"/>
      <c r="F90" s="247" t="s">
        <v>503</v>
      </c>
      <c r="G90" s="248"/>
      <c r="H90" s="226" t="s">
        <v>523</v>
      </c>
      <c r="I90" s="226" t="s">
        <v>499</v>
      </c>
      <c r="J90" s="226">
        <v>50</v>
      </c>
      <c r="K90" s="238"/>
    </row>
    <row r="91" spans="2:11" s="1" customFormat="1" ht="15" customHeight="1">
      <c r="B91" s="249"/>
      <c r="C91" s="226" t="s">
        <v>524</v>
      </c>
      <c r="D91" s="226"/>
      <c r="E91" s="226"/>
      <c r="F91" s="247" t="s">
        <v>503</v>
      </c>
      <c r="G91" s="248"/>
      <c r="H91" s="226" t="s">
        <v>524</v>
      </c>
      <c r="I91" s="226" t="s">
        <v>499</v>
      </c>
      <c r="J91" s="226">
        <v>50</v>
      </c>
      <c r="K91" s="238"/>
    </row>
    <row r="92" spans="2:11" s="1" customFormat="1" ht="15" customHeight="1">
      <c r="B92" s="249"/>
      <c r="C92" s="226" t="s">
        <v>525</v>
      </c>
      <c r="D92" s="226"/>
      <c r="E92" s="226"/>
      <c r="F92" s="247" t="s">
        <v>503</v>
      </c>
      <c r="G92" s="248"/>
      <c r="H92" s="226" t="s">
        <v>526</v>
      </c>
      <c r="I92" s="226" t="s">
        <v>499</v>
      </c>
      <c r="J92" s="226">
        <v>255</v>
      </c>
      <c r="K92" s="238"/>
    </row>
    <row r="93" spans="2:11" s="1" customFormat="1" ht="15" customHeight="1">
      <c r="B93" s="249"/>
      <c r="C93" s="226" t="s">
        <v>527</v>
      </c>
      <c r="D93" s="226"/>
      <c r="E93" s="226"/>
      <c r="F93" s="247" t="s">
        <v>497</v>
      </c>
      <c r="G93" s="248"/>
      <c r="H93" s="226" t="s">
        <v>528</v>
      </c>
      <c r="I93" s="226" t="s">
        <v>529</v>
      </c>
      <c r="J93" s="226"/>
      <c r="K93" s="238"/>
    </row>
    <row r="94" spans="2:11" s="1" customFormat="1" ht="15" customHeight="1">
      <c r="B94" s="249"/>
      <c r="C94" s="226" t="s">
        <v>530</v>
      </c>
      <c r="D94" s="226"/>
      <c r="E94" s="226"/>
      <c r="F94" s="247" t="s">
        <v>497</v>
      </c>
      <c r="G94" s="248"/>
      <c r="H94" s="226" t="s">
        <v>531</v>
      </c>
      <c r="I94" s="226" t="s">
        <v>532</v>
      </c>
      <c r="J94" s="226"/>
      <c r="K94" s="238"/>
    </row>
    <row r="95" spans="2:11" s="1" customFormat="1" ht="15" customHeight="1">
      <c r="B95" s="249"/>
      <c r="C95" s="226" t="s">
        <v>533</v>
      </c>
      <c r="D95" s="226"/>
      <c r="E95" s="226"/>
      <c r="F95" s="247" t="s">
        <v>497</v>
      </c>
      <c r="G95" s="248"/>
      <c r="H95" s="226" t="s">
        <v>533</v>
      </c>
      <c r="I95" s="226" t="s">
        <v>532</v>
      </c>
      <c r="J95" s="226"/>
      <c r="K95" s="238"/>
    </row>
    <row r="96" spans="2:11" s="1" customFormat="1" ht="15" customHeight="1">
      <c r="B96" s="249"/>
      <c r="C96" s="226" t="s">
        <v>38</v>
      </c>
      <c r="D96" s="226"/>
      <c r="E96" s="226"/>
      <c r="F96" s="247" t="s">
        <v>497</v>
      </c>
      <c r="G96" s="248"/>
      <c r="H96" s="226" t="s">
        <v>534</v>
      </c>
      <c r="I96" s="226" t="s">
        <v>532</v>
      </c>
      <c r="J96" s="226"/>
      <c r="K96" s="238"/>
    </row>
    <row r="97" spans="2:11" s="1" customFormat="1" ht="15" customHeight="1">
      <c r="B97" s="249"/>
      <c r="C97" s="226" t="s">
        <v>48</v>
      </c>
      <c r="D97" s="226"/>
      <c r="E97" s="226"/>
      <c r="F97" s="247" t="s">
        <v>497</v>
      </c>
      <c r="G97" s="248"/>
      <c r="H97" s="226" t="s">
        <v>535</v>
      </c>
      <c r="I97" s="226" t="s">
        <v>532</v>
      </c>
      <c r="J97" s="226"/>
      <c r="K97" s="238"/>
    </row>
    <row r="98" spans="2:11" s="1" customFormat="1" ht="15" customHeight="1">
      <c r="B98" s="252"/>
      <c r="C98" s="253"/>
      <c r="D98" s="253"/>
      <c r="E98" s="253"/>
      <c r="F98" s="253"/>
      <c r="G98" s="253"/>
      <c r="H98" s="253"/>
      <c r="I98" s="253"/>
      <c r="J98" s="253"/>
      <c r="K98" s="254"/>
    </row>
    <row r="99" spans="2:11" s="1" customFormat="1" ht="18.75" customHeight="1">
      <c r="B99" s="255"/>
      <c r="C99" s="256"/>
      <c r="D99" s="256"/>
      <c r="E99" s="256"/>
      <c r="F99" s="256"/>
      <c r="G99" s="256"/>
      <c r="H99" s="256"/>
      <c r="I99" s="256"/>
      <c r="J99" s="256"/>
      <c r="K99" s="255"/>
    </row>
    <row r="100" spans="2:11" s="1" customFormat="1" ht="18.75" customHeight="1"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</row>
    <row r="101" spans="2:11" s="1" customFormat="1" ht="7.5" customHeight="1">
      <c r="B101" s="234"/>
      <c r="C101" s="235"/>
      <c r="D101" s="235"/>
      <c r="E101" s="235"/>
      <c r="F101" s="235"/>
      <c r="G101" s="235"/>
      <c r="H101" s="235"/>
      <c r="I101" s="235"/>
      <c r="J101" s="235"/>
      <c r="K101" s="236"/>
    </row>
    <row r="102" spans="2:11" s="1" customFormat="1" ht="45" customHeight="1">
      <c r="B102" s="237"/>
      <c r="C102" s="341" t="s">
        <v>536</v>
      </c>
      <c r="D102" s="341"/>
      <c r="E102" s="341"/>
      <c r="F102" s="341"/>
      <c r="G102" s="341"/>
      <c r="H102" s="341"/>
      <c r="I102" s="341"/>
      <c r="J102" s="341"/>
      <c r="K102" s="238"/>
    </row>
    <row r="103" spans="2:11" s="1" customFormat="1" ht="17.25" customHeight="1">
      <c r="B103" s="237"/>
      <c r="C103" s="239" t="s">
        <v>491</v>
      </c>
      <c r="D103" s="239"/>
      <c r="E103" s="239"/>
      <c r="F103" s="239" t="s">
        <v>492</v>
      </c>
      <c r="G103" s="240"/>
      <c r="H103" s="239" t="s">
        <v>54</v>
      </c>
      <c r="I103" s="239" t="s">
        <v>57</v>
      </c>
      <c r="J103" s="239" t="s">
        <v>493</v>
      </c>
      <c r="K103" s="238"/>
    </row>
    <row r="104" spans="2:11" s="1" customFormat="1" ht="17.25" customHeight="1">
      <c r="B104" s="237"/>
      <c r="C104" s="241" t="s">
        <v>494</v>
      </c>
      <c r="D104" s="241"/>
      <c r="E104" s="241"/>
      <c r="F104" s="242" t="s">
        <v>495</v>
      </c>
      <c r="G104" s="243"/>
      <c r="H104" s="241"/>
      <c r="I104" s="241"/>
      <c r="J104" s="241" t="s">
        <v>496</v>
      </c>
      <c r="K104" s="238"/>
    </row>
    <row r="105" spans="2:11" s="1" customFormat="1" ht="5.25" customHeight="1">
      <c r="B105" s="237"/>
      <c r="C105" s="239"/>
      <c r="D105" s="239"/>
      <c r="E105" s="239"/>
      <c r="F105" s="239"/>
      <c r="G105" s="257"/>
      <c r="H105" s="239"/>
      <c r="I105" s="239"/>
      <c r="J105" s="239"/>
      <c r="K105" s="238"/>
    </row>
    <row r="106" spans="2:11" s="1" customFormat="1" ht="15" customHeight="1">
      <c r="B106" s="237"/>
      <c r="C106" s="226" t="s">
        <v>53</v>
      </c>
      <c r="D106" s="246"/>
      <c r="E106" s="246"/>
      <c r="F106" s="247" t="s">
        <v>497</v>
      </c>
      <c r="G106" s="226"/>
      <c r="H106" s="226" t="s">
        <v>537</v>
      </c>
      <c r="I106" s="226" t="s">
        <v>499</v>
      </c>
      <c r="J106" s="226">
        <v>20</v>
      </c>
      <c r="K106" s="238"/>
    </row>
    <row r="107" spans="2:11" s="1" customFormat="1" ht="15" customHeight="1">
      <c r="B107" s="237"/>
      <c r="C107" s="226" t="s">
        <v>500</v>
      </c>
      <c r="D107" s="226"/>
      <c r="E107" s="226"/>
      <c r="F107" s="247" t="s">
        <v>497</v>
      </c>
      <c r="G107" s="226"/>
      <c r="H107" s="226" t="s">
        <v>537</v>
      </c>
      <c r="I107" s="226" t="s">
        <v>499</v>
      </c>
      <c r="J107" s="226">
        <v>120</v>
      </c>
      <c r="K107" s="238"/>
    </row>
    <row r="108" spans="2:11" s="1" customFormat="1" ht="15" customHeight="1">
      <c r="B108" s="249"/>
      <c r="C108" s="226" t="s">
        <v>502</v>
      </c>
      <c r="D108" s="226"/>
      <c r="E108" s="226"/>
      <c r="F108" s="247" t="s">
        <v>503</v>
      </c>
      <c r="G108" s="226"/>
      <c r="H108" s="226" t="s">
        <v>537</v>
      </c>
      <c r="I108" s="226" t="s">
        <v>499</v>
      </c>
      <c r="J108" s="226">
        <v>50</v>
      </c>
      <c r="K108" s="238"/>
    </row>
    <row r="109" spans="2:11" s="1" customFormat="1" ht="15" customHeight="1">
      <c r="B109" s="249"/>
      <c r="C109" s="226" t="s">
        <v>505</v>
      </c>
      <c r="D109" s="226"/>
      <c r="E109" s="226"/>
      <c r="F109" s="247" t="s">
        <v>497</v>
      </c>
      <c r="G109" s="226"/>
      <c r="H109" s="226" t="s">
        <v>537</v>
      </c>
      <c r="I109" s="226" t="s">
        <v>507</v>
      </c>
      <c r="J109" s="226"/>
      <c r="K109" s="238"/>
    </row>
    <row r="110" spans="2:11" s="1" customFormat="1" ht="15" customHeight="1">
      <c r="B110" s="249"/>
      <c r="C110" s="226" t="s">
        <v>516</v>
      </c>
      <c r="D110" s="226"/>
      <c r="E110" s="226"/>
      <c r="F110" s="247" t="s">
        <v>503</v>
      </c>
      <c r="G110" s="226"/>
      <c r="H110" s="226" t="s">
        <v>537</v>
      </c>
      <c r="I110" s="226" t="s">
        <v>499</v>
      </c>
      <c r="J110" s="226">
        <v>50</v>
      </c>
      <c r="K110" s="238"/>
    </row>
    <row r="111" spans="2:11" s="1" customFormat="1" ht="15" customHeight="1">
      <c r="B111" s="249"/>
      <c r="C111" s="226" t="s">
        <v>524</v>
      </c>
      <c r="D111" s="226"/>
      <c r="E111" s="226"/>
      <c r="F111" s="247" t="s">
        <v>503</v>
      </c>
      <c r="G111" s="226"/>
      <c r="H111" s="226" t="s">
        <v>537</v>
      </c>
      <c r="I111" s="226" t="s">
        <v>499</v>
      </c>
      <c r="J111" s="226">
        <v>50</v>
      </c>
      <c r="K111" s="238"/>
    </row>
    <row r="112" spans="2:11" s="1" customFormat="1" ht="15" customHeight="1">
      <c r="B112" s="249"/>
      <c r="C112" s="226" t="s">
        <v>522</v>
      </c>
      <c r="D112" s="226"/>
      <c r="E112" s="226"/>
      <c r="F112" s="247" t="s">
        <v>503</v>
      </c>
      <c r="G112" s="226"/>
      <c r="H112" s="226" t="s">
        <v>537</v>
      </c>
      <c r="I112" s="226" t="s">
        <v>499</v>
      </c>
      <c r="J112" s="226">
        <v>50</v>
      </c>
      <c r="K112" s="238"/>
    </row>
    <row r="113" spans="2:11" s="1" customFormat="1" ht="15" customHeight="1">
      <c r="B113" s="249"/>
      <c r="C113" s="226" t="s">
        <v>53</v>
      </c>
      <c r="D113" s="226"/>
      <c r="E113" s="226"/>
      <c r="F113" s="247" t="s">
        <v>497</v>
      </c>
      <c r="G113" s="226"/>
      <c r="H113" s="226" t="s">
        <v>538</v>
      </c>
      <c r="I113" s="226" t="s">
        <v>499</v>
      </c>
      <c r="J113" s="226">
        <v>20</v>
      </c>
      <c r="K113" s="238"/>
    </row>
    <row r="114" spans="2:11" s="1" customFormat="1" ht="15" customHeight="1">
      <c r="B114" s="249"/>
      <c r="C114" s="226" t="s">
        <v>539</v>
      </c>
      <c r="D114" s="226"/>
      <c r="E114" s="226"/>
      <c r="F114" s="247" t="s">
        <v>497</v>
      </c>
      <c r="G114" s="226"/>
      <c r="H114" s="226" t="s">
        <v>540</v>
      </c>
      <c r="I114" s="226" t="s">
        <v>499</v>
      </c>
      <c r="J114" s="226">
        <v>120</v>
      </c>
      <c r="K114" s="238"/>
    </row>
    <row r="115" spans="2:11" s="1" customFormat="1" ht="15" customHeight="1">
      <c r="B115" s="249"/>
      <c r="C115" s="226" t="s">
        <v>38</v>
      </c>
      <c r="D115" s="226"/>
      <c r="E115" s="226"/>
      <c r="F115" s="247" t="s">
        <v>497</v>
      </c>
      <c r="G115" s="226"/>
      <c r="H115" s="226" t="s">
        <v>541</v>
      </c>
      <c r="I115" s="226" t="s">
        <v>532</v>
      </c>
      <c r="J115" s="226"/>
      <c r="K115" s="238"/>
    </row>
    <row r="116" spans="2:11" s="1" customFormat="1" ht="15" customHeight="1">
      <c r="B116" s="249"/>
      <c r="C116" s="226" t="s">
        <v>48</v>
      </c>
      <c r="D116" s="226"/>
      <c r="E116" s="226"/>
      <c r="F116" s="247" t="s">
        <v>497</v>
      </c>
      <c r="G116" s="226"/>
      <c r="H116" s="226" t="s">
        <v>542</v>
      </c>
      <c r="I116" s="226" t="s">
        <v>532</v>
      </c>
      <c r="J116" s="226"/>
      <c r="K116" s="238"/>
    </row>
    <row r="117" spans="2:11" s="1" customFormat="1" ht="15" customHeight="1">
      <c r="B117" s="249"/>
      <c r="C117" s="226" t="s">
        <v>57</v>
      </c>
      <c r="D117" s="226"/>
      <c r="E117" s="226"/>
      <c r="F117" s="247" t="s">
        <v>497</v>
      </c>
      <c r="G117" s="226"/>
      <c r="H117" s="226" t="s">
        <v>543</v>
      </c>
      <c r="I117" s="226" t="s">
        <v>544</v>
      </c>
      <c r="J117" s="226"/>
      <c r="K117" s="238"/>
    </row>
    <row r="118" spans="2:11" s="1" customFormat="1" ht="15" customHeight="1">
      <c r="B118" s="252"/>
      <c r="C118" s="258"/>
      <c r="D118" s="258"/>
      <c r="E118" s="258"/>
      <c r="F118" s="258"/>
      <c r="G118" s="258"/>
      <c r="H118" s="258"/>
      <c r="I118" s="258"/>
      <c r="J118" s="258"/>
      <c r="K118" s="254"/>
    </row>
    <row r="119" spans="2:11" s="1" customFormat="1" ht="18.75" customHeight="1">
      <c r="B119" s="259"/>
      <c r="C119" s="260"/>
      <c r="D119" s="260"/>
      <c r="E119" s="260"/>
      <c r="F119" s="261"/>
      <c r="G119" s="260"/>
      <c r="H119" s="260"/>
      <c r="I119" s="260"/>
      <c r="J119" s="260"/>
      <c r="K119" s="259"/>
    </row>
    <row r="120" spans="2:11" s="1" customFormat="1" ht="18.7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</row>
    <row r="121" spans="2:11" s="1" customFormat="1" ht="7.5" customHeight="1">
      <c r="B121" s="262"/>
      <c r="C121" s="263"/>
      <c r="D121" s="263"/>
      <c r="E121" s="263"/>
      <c r="F121" s="263"/>
      <c r="G121" s="263"/>
      <c r="H121" s="263"/>
      <c r="I121" s="263"/>
      <c r="J121" s="263"/>
      <c r="K121" s="264"/>
    </row>
    <row r="122" spans="2:11" s="1" customFormat="1" ht="45" customHeight="1">
      <c r="B122" s="265"/>
      <c r="C122" s="342" t="s">
        <v>545</v>
      </c>
      <c r="D122" s="342"/>
      <c r="E122" s="342"/>
      <c r="F122" s="342"/>
      <c r="G122" s="342"/>
      <c r="H122" s="342"/>
      <c r="I122" s="342"/>
      <c r="J122" s="342"/>
      <c r="K122" s="266"/>
    </row>
    <row r="123" spans="2:11" s="1" customFormat="1" ht="17.25" customHeight="1">
      <c r="B123" s="267"/>
      <c r="C123" s="239" t="s">
        <v>491</v>
      </c>
      <c r="D123" s="239"/>
      <c r="E123" s="239"/>
      <c r="F123" s="239" t="s">
        <v>492</v>
      </c>
      <c r="G123" s="240"/>
      <c r="H123" s="239" t="s">
        <v>54</v>
      </c>
      <c r="I123" s="239" t="s">
        <v>57</v>
      </c>
      <c r="J123" s="239" t="s">
        <v>493</v>
      </c>
      <c r="K123" s="268"/>
    </row>
    <row r="124" spans="2:11" s="1" customFormat="1" ht="17.25" customHeight="1">
      <c r="B124" s="267"/>
      <c r="C124" s="241" t="s">
        <v>494</v>
      </c>
      <c r="D124" s="241"/>
      <c r="E124" s="241"/>
      <c r="F124" s="242" t="s">
        <v>495</v>
      </c>
      <c r="G124" s="243"/>
      <c r="H124" s="241"/>
      <c r="I124" s="241"/>
      <c r="J124" s="241" t="s">
        <v>496</v>
      </c>
      <c r="K124" s="268"/>
    </row>
    <row r="125" spans="2:11" s="1" customFormat="1" ht="5.25" customHeight="1">
      <c r="B125" s="269"/>
      <c r="C125" s="244"/>
      <c r="D125" s="244"/>
      <c r="E125" s="244"/>
      <c r="F125" s="244"/>
      <c r="G125" s="270"/>
      <c r="H125" s="244"/>
      <c r="I125" s="244"/>
      <c r="J125" s="244"/>
      <c r="K125" s="271"/>
    </row>
    <row r="126" spans="2:11" s="1" customFormat="1" ht="15" customHeight="1">
      <c r="B126" s="269"/>
      <c r="C126" s="226" t="s">
        <v>500</v>
      </c>
      <c r="D126" s="246"/>
      <c r="E126" s="246"/>
      <c r="F126" s="247" t="s">
        <v>497</v>
      </c>
      <c r="G126" s="226"/>
      <c r="H126" s="226" t="s">
        <v>537</v>
      </c>
      <c r="I126" s="226" t="s">
        <v>499</v>
      </c>
      <c r="J126" s="226">
        <v>120</v>
      </c>
      <c r="K126" s="272"/>
    </row>
    <row r="127" spans="2:11" s="1" customFormat="1" ht="15" customHeight="1">
      <c r="B127" s="269"/>
      <c r="C127" s="226" t="s">
        <v>546</v>
      </c>
      <c r="D127" s="226"/>
      <c r="E127" s="226"/>
      <c r="F127" s="247" t="s">
        <v>497</v>
      </c>
      <c r="G127" s="226"/>
      <c r="H127" s="226" t="s">
        <v>547</v>
      </c>
      <c r="I127" s="226" t="s">
        <v>499</v>
      </c>
      <c r="J127" s="226" t="s">
        <v>548</v>
      </c>
      <c r="K127" s="272"/>
    </row>
    <row r="128" spans="2:11" s="1" customFormat="1" ht="15" customHeight="1">
      <c r="B128" s="269"/>
      <c r="C128" s="226" t="s">
        <v>445</v>
      </c>
      <c r="D128" s="226"/>
      <c r="E128" s="226"/>
      <c r="F128" s="247" t="s">
        <v>497</v>
      </c>
      <c r="G128" s="226"/>
      <c r="H128" s="226" t="s">
        <v>549</v>
      </c>
      <c r="I128" s="226" t="s">
        <v>499</v>
      </c>
      <c r="J128" s="226" t="s">
        <v>548</v>
      </c>
      <c r="K128" s="272"/>
    </row>
    <row r="129" spans="2:11" s="1" customFormat="1" ht="15" customHeight="1">
      <c r="B129" s="269"/>
      <c r="C129" s="226" t="s">
        <v>508</v>
      </c>
      <c r="D129" s="226"/>
      <c r="E129" s="226"/>
      <c r="F129" s="247" t="s">
        <v>503</v>
      </c>
      <c r="G129" s="226"/>
      <c r="H129" s="226" t="s">
        <v>509</v>
      </c>
      <c r="I129" s="226" t="s">
        <v>499</v>
      </c>
      <c r="J129" s="226">
        <v>15</v>
      </c>
      <c r="K129" s="272"/>
    </row>
    <row r="130" spans="2:11" s="1" customFormat="1" ht="15" customHeight="1">
      <c r="B130" s="269"/>
      <c r="C130" s="250" t="s">
        <v>510</v>
      </c>
      <c r="D130" s="250"/>
      <c r="E130" s="250"/>
      <c r="F130" s="251" t="s">
        <v>503</v>
      </c>
      <c r="G130" s="250"/>
      <c r="H130" s="250" t="s">
        <v>511</v>
      </c>
      <c r="I130" s="250" t="s">
        <v>499</v>
      </c>
      <c r="J130" s="250">
        <v>15</v>
      </c>
      <c r="K130" s="272"/>
    </row>
    <row r="131" spans="2:11" s="1" customFormat="1" ht="15" customHeight="1">
      <c r="B131" s="269"/>
      <c r="C131" s="250" t="s">
        <v>512</v>
      </c>
      <c r="D131" s="250"/>
      <c r="E131" s="250"/>
      <c r="F131" s="251" t="s">
        <v>503</v>
      </c>
      <c r="G131" s="250"/>
      <c r="H131" s="250" t="s">
        <v>513</v>
      </c>
      <c r="I131" s="250" t="s">
        <v>499</v>
      </c>
      <c r="J131" s="250">
        <v>20</v>
      </c>
      <c r="K131" s="272"/>
    </row>
    <row r="132" spans="2:11" s="1" customFormat="1" ht="15" customHeight="1">
      <c r="B132" s="269"/>
      <c r="C132" s="250" t="s">
        <v>514</v>
      </c>
      <c r="D132" s="250"/>
      <c r="E132" s="250"/>
      <c r="F132" s="251" t="s">
        <v>503</v>
      </c>
      <c r="G132" s="250"/>
      <c r="H132" s="250" t="s">
        <v>515</v>
      </c>
      <c r="I132" s="250" t="s">
        <v>499</v>
      </c>
      <c r="J132" s="250">
        <v>20</v>
      </c>
      <c r="K132" s="272"/>
    </row>
    <row r="133" spans="2:11" s="1" customFormat="1" ht="15" customHeight="1">
      <c r="B133" s="269"/>
      <c r="C133" s="226" t="s">
        <v>502</v>
      </c>
      <c r="D133" s="226"/>
      <c r="E133" s="226"/>
      <c r="F133" s="247" t="s">
        <v>503</v>
      </c>
      <c r="G133" s="226"/>
      <c r="H133" s="226" t="s">
        <v>537</v>
      </c>
      <c r="I133" s="226" t="s">
        <v>499</v>
      </c>
      <c r="J133" s="226">
        <v>50</v>
      </c>
      <c r="K133" s="272"/>
    </row>
    <row r="134" spans="2:11" s="1" customFormat="1" ht="15" customHeight="1">
      <c r="B134" s="269"/>
      <c r="C134" s="226" t="s">
        <v>516</v>
      </c>
      <c r="D134" s="226"/>
      <c r="E134" s="226"/>
      <c r="F134" s="247" t="s">
        <v>503</v>
      </c>
      <c r="G134" s="226"/>
      <c r="H134" s="226" t="s">
        <v>537</v>
      </c>
      <c r="I134" s="226" t="s">
        <v>499</v>
      </c>
      <c r="J134" s="226">
        <v>50</v>
      </c>
      <c r="K134" s="272"/>
    </row>
    <row r="135" spans="2:11" s="1" customFormat="1" ht="15" customHeight="1">
      <c r="B135" s="269"/>
      <c r="C135" s="226" t="s">
        <v>522</v>
      </c>
      <c r="D135" s="226"/>
      <c r="E135" s="226"/>
      <c r="F135" s="247" t="s">
        <v>503</v>
      </c>
      <c r="G135" s="226"/>
      <c r="H135" s="226" t="s">
        <v>537</v>
      </c>
      <c r="I135" s="226" t="s">
        <v>499</v>
      </c>
      <c r="J135" s="226">
        <v>50</v>
      </c>
      <c r="K135" s="272"/>
    </row>
    <row r="136" spans="2:11" s="1" customFormat="1" ht="15" customHeight="1">
      <c r="B136" s="269"/>
      <c r="C136" s="226" t="s">
        <v>524</v>
      </c>
      <c r="D136" s="226"/>
      <c r="E136" s="226"/>
      <c r="F136" s="247" t="s">
        <v>503</v>
      </c>
      <c r="G136" s="226"/>
      <c r="H136" s="226" t="s">
        <v>537</v>
      </c>
      <c r="I136" s="226" t="s">
        <v>499</v>
      </c>
      <c r="J136" s="226">
        <v>50</v>
      </c>
      <c r="K136" s="272"/>
    </row>
    <row r="137" spans="2:11" s="1" customFormat="1" ht="15" customHeight="1">
      <c r="B137" s="269"/>
      <c r="C137" s="226" t="s">
        <v>525</v>
      </c>
      <c r="D137" s="226"/>
      <c r="E137" s="226"/>
      <c r="F137" s="247" t="s">
        <v>503</v>
      </c>
      <c r="G137" s="226"/>
      <c r="H137" s="226" t="s">
        <v>550</v>
      </c>
      <c r="I137" s="226" t="s">
        <v>499</v>
      </c>
      <c r="J137" s="226">
        <v>255</v>
      </c>
      <c r="K137" s="272"/>
    </row>
    <row r="138" spans="2:11" s="1" customFormat="1" ht="15" customHeight="1">
      <c r="B138" s="269"/>
      <c r="C138" s="226" t="s">
        <v>527</v>
      </c>
      <c r="D138" s="226"/>
      <c r="E138" s="226"/>
      <c r="F138" s="247" t="s">
        <v>497</v>
      </c>
      <c r="G138" s="226"/>
      <c r="H138" s="226" t="s">
        <v>551</v>
      </c>
      <c r="I138" s="226" t="s">
        <v>529</v>
      </c>
      <c r="J138" s="226"/>
      <c r="K138" s="272"/>
    </row>
    <row r="139" spans="2:11" s="1" customFormat="1" ht="15" customHeight="1">
      <c r="B139" s="269"/>
      <c r="C139" s="226" t="s">
        <v>530</v>
      </c>
      <c r="D139" s="226"/>
      <c r="E139" s="226"/>
      <c r="F139" s="247" t="s">
        <v>497</v>
      </c>
      <c r="G139" s="226"/>
      <c r="H139" s="226" t="s">
        <v>552</v>
      </c>
      <c r="I139" s="226" t="s">
        <v>532</v>
      </c>
      <c r="J139" s="226"/>
      <c r="K139" s="272"/>
    </row>
    <row r="140" spans="2:11" s="1" customFormat="1" ht="15" customHeight="1">
      <c r="B140" s="269"/>
      <c r="C140" s="226" t="s">
        <v>533</v>
      </c>
      <c r="D140" s="226"/>
      <c r="E140" s="226"/>
      <c r="F140" s="247" t="s">
        <v>497</v>
      </c>
      <c r="G140" s="226"/>
      <c r="H140" s="226" t="s">
        <v>533</v>
      </c>
      <c r="I140" s="226" t="s">
        <v>532</v>
      </c>
      <c r="J140" s="226"/>
      <c r="K140" s="272"/>
    </row>
    <row r="141" spans="2:11" s="1" customFormat="1" ht="15" customHeight="1">
      <c r="B141" s="269"/>
      <c r="C141" s="226" t="s">
        <v>38</v>
      </c>
      <c r="D141" s="226"/>
      <c r="E141" s="226"/>
      <c r="F141" s="247" t="s">
        <v>497</v>
      </c>
      <c r="G141" s="226"/>
      <c r="H141" s="226" t="s">
        <v>553</v>
      </c>
      <c r="I141" s="226" t="s">
        <v>532</v>
      </c>
      <c r="J141" s="226"/>
      <c r="K141" s="272"/>
    </row>
    <row r="142" spans="2:11" s="1" customFormat="1" ht="15" customHeight="1">
      <c r="B142" s="269"/>
      <c r="C142" s="226" t="s">
        <v>554</v>
      </c>
      <c r="D142" s="226"/>
      <c r="E142" s="226"/>
      <c r="F142" s="247" t="s">
        <v>497</v>
      </c>
      <c r="G142" s="226"/>
      <c r="H142" s="226" t="s">
        <v>555</v>
      </c>
      <c r="I142" s="226" t="s">
        <v>532</v>
      </c>
      <c r="J142" s="226"/>
      <c r="K142" s="272"/>
    </row>
    <row r="143" spans="2:11" s="1" customFormat="1" ht="15" customHeight="1">
      <c r="B143" s="273"/>
      <c r="C143" s="274"/>
      <c r="D143" s="274"/>
      <c r="E143" s="274"/>
      <c r="F143" s="274"/>
      <c r="G143" s="274"/>
      <c r="H143" s="274"/>
      <c r="I143" s="274"/>
      <c r="J143" s="274"/>
      <c r="K143" s="275"/>
    </row>
    <row r="144" spans="2:11" s="1" customFormat="1" ht="18.75" customHeight="1">
      <c r="B144" s="260"/>
      <c r="C144" s="260"/>
      <c r="D144" s="260"/>
      <c r="E144" s="260"/>
      <c r="F144" s="261"/>
      <c r="G144" s="260"/>
      <c r="H144" s="260"/>
      <c r="I144" s="260"/>
      <c r="J144" s="260"/>
      <c r="K144" s="260"/>
    </row>
    <row r="145" spans="2:11" s="1" customFormat="1" ht="18.75" customHeight="1"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</row>
    <row r="146" spans="2:11" s="1" customFormat="1" ht="7.5" customHeight="1">
      <c r="B146" s="234"/>
      <c r="C146" s="235"/>
      <c r="D146" s="235"/>
      <c r="E146" s="235"/>
      <c r="F146" s="235"/>
      <c r="G146" s="235"/>
      <c r="H146" s="235"/>
      <c r="I146" s="235"/>
      <c r="J146" s="235"/>
      <c r="K146" s="236"/>
    </row>
    <row r="147" spans="2:11" s="1" customFormat="1" ht="45" customHeight="1">
      <c r="B147" s="237"/>
      <c r="C147" s="341" t="s">
        <v>556</v>
      </c>
      <c r="D147" s="341"/>
      <c r="E147" s="341"/>
      <c r="F147" s="341"/>
      <c r="G147" s="341"/>
      <c r="H147" s="341"/>
      <c r="I147" s="341"/>
      <c r="J147" s="341"/>
      <c r="K147" s="238"/>
    </row>
    <row r="148" spans="2:11" s="1" customFormat="1" ht="17.25" customHeight="1">
      <c r="B148" s="237"/>
      <c r="C148" s="239" t="s">
        <v>491</v>
      </c>
      <c r="D148" s="239"/>
      <c r="E148" s="239"/>
      <c r="F148" s="239" t="s">
        <v>492</v>
      </c>
      <c r="G148" s="240"/>
      <c r="H148" s="239" t="s">
        <v>54</v>
      </c>
      <c r="I148" s="239" t="s">
        <v>57</v>
      </c>
      <c r="J148" s="239" t="s">
        <v>493</v>
      </c>
      <c r="K148" s="238"/>
    </row>
    <row r="149" spans="2:11" s="1" customFormat="1" ht="17.25" customHeight="1">
      <c r="B149" s="237"/>
      <c r="C149" s="241" t="s">
        <v>494</v>
      </c>
      <c r="D149" s="241"/>
      <c r="E149" s="241"/>
      <c r="F149" s="242" t="s">
        <v>495</v>
      </c>
      <c r="G149" s="243"/>
      <c r="H149" s="241"/>
      <c r="I149" s="241"/>
      <c r="J149" s="241" t="s">
        <v>496</v>
      </c>
      <c r="K149" s="238"/>
    </row>
    <row r="150" spans="2:11" s="1" customFormat="1" ht="5.25" customHeight="1">
      <c r="B150" s="249"/>
      <c r="C150" s="244"/>
      <c r="D150" s="244"/>
      <c r="E150" s="244"/>
      <c r="F150" s="244"/>
      <c r="G150" s="245"/>
      <c r="H150" s="244"/>
      <c r="I150" s="244"/>
      <c r="J150" s="244"/>
      <c r="K150" s="272"/>
    </row>
    <row r="151" spans="2:11" s="1" customFormat="1" ht="15" customHeight="1">
      <c r="B151" s="249"/>
      <c r="C151" s="276" t="s">
        <v>500</v>
      </c>
      <c r="D151" s="226"/>
      <c r="E151" s="226"/>
      <c r="F151" s="277" t="s">
        <v>497</v>
      </c>
      <c r="G151" s="226"/>
      <c r="H151" s="276" t="s">
        <v>537</v>
      </c>
      <c r="I151" s="276" t="s">
        <v>499</v>
      </c>
      <c r="J151" s="276">
        <v>120</v>
      </c>
      <c r="K151" s="272"/>
    </row>
    <row r="152" spans="2:11" s="1" customFormat="1" ht="15" customHeight="1">
      <c r="B152" s="249"/>
      <c r="C152" s="276" t="s">
        <v>546</v>
      </c>
      <c r="D152" s="226"/>
      <c r="E152" s="226"/>
      <c r="F152" s="277" t="s">
        <v>497</v>
      </c>
      <c r="G152" s="226"/>
      <c r="H152" s="276" t="s">
        <v>557</v>
      </c>
      <c r="I152" s="276" t="s">
        <v>499</v>
      </c>
      <c r="J152" s="276" t="s">
        <v>548</v>
      </c>
      <c r="K152" s="272"/>
    </row>
    <row r="153" spans="2:11" s="1" customFormat="1" ht="15" customHeight="1">
      <c r="B153" s="249"/>
      <c r="C153" s="276" t="s">
        <v>445</v>
      </c>
      <c r="D153" s="226"/>
      <c r="E153" s="226"/>
      <c r="F153" s="277" t="s">
        <v>497</v>
      </c>
      <c r="G153" s="226"/>
      <c r="H153" s="276" t="s">
        <v>558</v>
      </c>
      <c r="I153" s="276" t="s">
        <v>499</v>
      </c>
      <c r="J153" s="276" t="s">
        <v>548</v>
      </c>
      <c r="K153" s="272"/>
    </row>
    <row r="154" spans="2:11" s="1" customFormat="1" ht="15" customHeight="1">
      <c r="B154" s="249"/>
      <c r="C154" s="276" t="s">
        <v>502</v>
      </c>
      <c r="D154" s="226"/>
      <c r="E154" s="226"/>
      <c r="F154" s="277" t="s">
        <v>503</v>
      </c>
      <c r="G154" s="226"/>
      <c r="H154" s="276" t="s">
        <v>537</v>
      </c>
      <c r="I154" s="276" t="s">
        <v>499</v>
      </c>
      <c r="J154" s="276">
        <v>50</v>
      </c>
      <c r="K154" s="272"/>
    </row>
    <row r="155" spans="2:11" s="1" customFormat="1" ht="15" customHeight="1">
      <c r="B155" s="249"/>
      <c r="C155" s="276" t="s">
        <v>505</v>
      </c>
      <c r="D155" s="226"/>
      <c r="E155" s="226"/>
      <c r="F155" s="277" t="s">
        <v>497</v>
      </c>
      <c r="G155" s="226"/>
      <c r="H155" s="276" t="s">
        <v>537</v>
      </c>
      <c r="I155" s="276" t="s">
        <v>507</v>
      </c>
      <c r="J155" s="276"/>
      <c r="K155" s="272"/>
    </row>
    <row r="156" spans="2:11" s="1" customFormat="1" ht="15" customHeight="1">
      <c r="B156" s="249"/>
      <c r="C156" s="276" t="s">
        <v>516</v>
      </c>
      <c r="D156" s="226"/>
      <c r="E156" s="226"/>
      <c r="F156" s="277" t="s">
        <v>503</v>
      </c>
      <c r="G156" s="226"/>
      <c r="H156" s="276" t="s">
        <v>537</v>
      </c>
      <c r="I156" s="276" t="s">
        <v>499</v>
      </c>
      <c r="J156" s="276">
        <v>50</v>
      </c>
      <c r="K156" s="272"/>
    </row>
    <row r="157" spans="2:11" s="1" customFormat="1" ht="15" customHeight="1">
      <c r="B157" s="249"/>
      <c r="C157" s="276" t="s">
        <v>524</v>
      </c>
      <c r="D157" s="226"/>
      <c r="E157" s="226"/>
      <c r="F157" s="277" t="s">
        <v>503</v>
      </c>
      <c r="G157" s="226"/>
      <c r="H157" s="276" t="s">
        <v>537</v>
      </c>
      <c r="I157" s="276" t="s">
        <v>499</v>
      </c>
      <c r="J157" s="276">
        <v>50</v>
      </c>
      <c r="K157" s="272"/>
    </row>
    <row r="158" spans="2:11" s="1" customFormat="1" ht="15" customHeight="1">
      <c r="B158" s="249"/>
      <c r="C158" s="276" t="s">
        <v>522</v>
      </c>
      <c r="D158" s="226"/>
      <c r="E158" s="226"/>
      <c r="F158" s="277" t="s">
        <v>503</v>
      </c>
      <c r="G158" s="226"/>
      <c r="H158" s="276" t="s">
        <v>537</v>
      </c>
      <c r="I158" s="276" t="s">
        <v>499</v>
      </c>
      <c r="J158" s="276">
        <v>50</v>
      </c>
      <c r="K158" s="272"/>
    </row>
    <row r="159" spans="2:11" s="1" customFormat="1" ht="15" customHeight="1">
      <c r="B159" s="249"/>
      <c r="C159" s="276" t="s">
        <v>86</v>
      </c>
      <c r="D159" s="226"/>
      <c r="E159" s="226"/>
      <c r="F159" s="277" t="s">
        <v>497</v>
      </c>
      <c r="G159" s="226"/>
      <c r="H159" s="276" t="s">
        <v>559</v>
      </c>
      <c r="I159" s="276" t="s">
        <v>499</v>
      </c>
      <c r="J159" s="276" t="s">
        <v>560</v>
      </c>
      <c r="K159" s="272"/>
    </row>
    <row r="160" spans="2:11" s="1" customFormat="1" ht="15" customHeight="1">
      <c r="B160" s="249"/>
      <c r="C160" s="276" t="s">
        <v>561</v>
      </c>
      <c r="D160" s="226"/>
      <c r="E160" s="226"/>
      <c r="F160" s="277" t="s">
        <v>497</v>
      </c>
      <c r="G160" s="226"/>
      <c r="H160" s="276" t="s">
        <v>562</v>
      </c>
      <c r="I160" s="276" t="s">
        <v>532</v>
      </c>
      <c r="J160" s="276"/>
      <c r="K160" s="272"/>
    </row>
    <row r="161" spans="2:11" s="1" customFormat="1" ht="15" customHeight="1">
      <c r="B161" s="278"/>
      <c r="C161" s="258"/>
      <c r="D161" s="258"/>
      <c r="E161" s="258"/>
      <c r="F161" s="258"/>
      <c r="G161" s="258"/>
      <c r="H161" s="258"/>
      <c r="I161" s="258"/>
      <c r="J161" s="258"/>
      <c r="K161" s="279"/>
    </row>
    <row r="162" spans="2:11" s="1" customFormat="1" ht="18.75" customHeight="1">
      <c r="B162" s="260"/>
      <c r="C162" s="270"/>
      <c r="D162" s="270"/>
      <c r="E162" s="270"/>
      <c r="F162" s="280"/>
      <c r="G162" s="270"/>
      <c r="H162" s="270"/>
      <c r="I162" s="270"/>
      <c r="J162" s="270"/>
      <c r="K162" s="260"/>
    </row>
    <row r="163" spans="2:11" s="1" customFormat="1" ht="18.75" customHeight="1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</row>
    <row r="164" spans="2:11" s="1" customFormat="1" ht="7.5" customHeight="1">
      <c r="B164" s="215"/>
      <c r="C164" s="216"/>
      <c r="D164" s="216"/>
      <c r="E164" s="216"/>
      <c r="F164" s="216"/>
      <c r="G164" s="216"/>
      <c r="H164" s="216"/>
      <c r="I164" s="216"/>
      <c r="J164" s="216"/>
      <c r="K164" s="217"/>
    </row>
    <row r="165" spans="2:11" s="1" customFormat="1" ht="45" customHeight="1">
      <c r="B165" s="218"/>
      <c r="C165" s="342" t="s">
        <v>563</v>
      </c>
      <c r="D165" s="342"/>
      <c r="E165" s="342"/>
      <c r="F165" s="342"/>
      <c r="G165" s="342"/>
      <c r="H165" s="342"/>
      <c r="I165" s="342"/>
      <c r="J165" s="342"/>
      <c r="K165" s="219"/>
    </row>
    <row r="166" spans="2:11" s="1" customFormat="1" ht="17.25" customHeight="1">
      <c r="B166" s="218"/>
      <c r="C166" s="239" t="s">
        <v>491</v>
      </c>
      <c r="D166" s="239"/>
      <c r="E166" s="239"/>
      <c r="F166" s="239" t="s">
        <v>492</v>
      </c>
      <c r="G166" s="281"/>
      <c r="H166" s="282" t="s">
        <v>54</v>
      </c>
      <c r="I166" s="282" t="s">
        <v>57</v>
      </c>
      <c r="J166" s="239" t="s">
        <v>493</v>
      </c>
      <c r="K166" s="219"/>
    </row>
    <row r="167" spans="2:11" s="1" customFormat="1" ht="17.25" customHeight="1">
      <c r="B167" s="220"/>
      <c r="C167" s="241" t="s">
        <v>494</v>
      </c>
      <c r="D167" s="241"/>
      <c r="E167" s="241"/>
      <c r="F167" s="242" t="s">
        <v>495</v>
      </c>
      <c r="G167" s="283"/>
      <c r="H167" s="284"/>
      <c r="I167" s="284"/>
      <c r="J167" s="241" t="s">
        <v>496</v>
      </c>
      <c r="K167" s="221"/>
    </row>
    <row r="168" spans="2:11" s="1" customFormat="1" ht="5.25" customHeight="1">
      <c r="B168" s="249"/>
      <c r="C168" s="244"/>
      <c r="D168" s="244"/>
      <c r="E168" s="244"/>
      <c r="F168" s="244"/>
      <c r="G168" s="245"/>
      <c r="H168" s="244"/>
      <c r="I168" s="244"/>
      <c r="J168" s="244"/>
      <c r="K168" s="272"/>
    </row>
    <row r="169" spans="2:11" s="1" customFormat="1" ht="15" customHeight="1">
      <c r="B169" s="249"/>
      <c r="C169" s="226" t="s">
        <v>500</v>
      </c>
      <c r="D169" s="226"/>
      <c r="E169" s="226"/>
      <c r="F169" s="247" t="s">
        <v>497</v>
      </c>
      <c r="G169" s="226"/>
      <c r="H169" s="226" t="s">
        <v>537</v>
      </c>
      <c r="I169" s="226" t="s">
        <v>499</v>
      </c>
      <c r="J169" s="226">
        <v>120</v>
      </c>
      <c r="K169" s="272"/>
    </row>
    <row r="170" spans="2:11" s="1" customFormat="1" ht="15" customHeight="1">
      <c r="B170" s="249"/>
      <c r="C170" s="226" t="s">
        <v>546</v>
      </c>
      <c r="D170" s="226"/>
      <c r="E170" s="226"/>
      <c r="F170" s="247" t="s">
        <v>497</v>
      </c>
      <c r="G170" s="226"/>
      <c r="H170" s="226" t="s">
        <v>547</v>
      </c>
      <c r="I170" s="226" t="s">
        <v>499</v>
      </c>
      <c r="J170" s="226" t="s">
        <v>548</v>
      </c>
      <c r="K170" s="272"/>
    </row>
    <row r="171" spans="2:11" s="1" customFormat="1" ht="15" customHeight="1">
      <c r="B171" s="249"/>
      <c r="C171" s="226" t="s">
        <v>445</v>
      </c>
      <c r="D171" s="226"/>
      <c r="E171" s="226"/>
      <c r="F171" s="247" t="s">
        <v>497</v>
      </c>
      <c r="G171" s="226"/>
      <c r="H171" s="226" t="s">
        <v>564</v>
      </c>
      <c r="I171" s="226" t="s">
        <v>499</v>
      </c>
      <c r="J171" s="226" t="s">
        <v>548</v>
      </c>
      <c r="K171" s="272"/>
    </row>
    <row r="172" spans="2:11" s="1" customFormat="1" ht="15" customHeight="1">
      <c r="B172" s="249"/>
      <c r="C172" s="226" t="s">
        <v>502</v>
      </c>
      <c r="D172" s="226"/>
      <c r="E172" s="226"/>
      <c r="F172" s="247" t="s">
        <v>503</v>
      </c>
      <c r="G172" s="226"/>
      <c r="H172" s="226" t="s">
        <v>564</v>
      </c>
      <c r="I172" s="226" t="s">
        <v>499</v>
      </c>
      <c r="J172" s="226">
        <v>50</v>
      </c>
      <c r="K172" s="272"/>
    </row>
    <row r="173" spans="2:11" s="1" customFormat="1" ht="15" customHeight="1">
      <c r="B173" s="249"/>
      <c r="C173" s="226" t="s">
        <v>505</v>
      </c>
      <c r="D173" s="226"/>
      <c r="E173" s="226"/>
      <c r="F173" s="247" t="s">
        <v>497</v>
      </c>
      <c r="G173" s="226"/>
      <c r="H173" s="226" t="s">
        <v>564</v>
      </c>
      <c r="I173" s="226" t="s">
        <v>507</v>
      </c>
      <c r="J173" s="226"/>
      <c r="K173" s="272"/>
    </row>
    <row r="174" spans="2:11" s="1" customFormat="1" ht="15" customHeight="1">
      <c r="B174" s="249"/>
      <c r="C174" s="226" t="s">
        <v>516</v>
      </c>
      <c r="D174" s="226"/>
      <c r="E174" s="226"/>
      <c r="F174" s="247" t="s">
        <v>503</v>
      </c>
      <c r="G174" s="226"/>
      <c r="H174" s="226" t="s">
        <v>564</v>
      </c>
      <c r="I174" s="226" t="s">
        <v>499</v>
      </c>
      <c r="J174" s="226">
        <v>50</v>
      </c>
      <c r="K174" s="272"/>
    </row>
    <row r="175" spans="2:11" s="1" customFormat="1" ht="15" customHeight="1">
      <c r="B175" s="249"/>
      <c r="C175" s="226" t="s">
        <v>524</v>
      </c>
      <c r="D175" s="226"/>
      <c r="E175" s="226"/>
      <c r="F175" s="247" t="s">
        <v>503</v>
      </c>
      <c r="G175" s="226"/>
      <c r="H175" s="226" t="s">
        <v>564</v>
      </c>
      <c r="I175" s="226" t="s">
        <v>499</v>
      </c>
      <c r="J175" s="226">
        <v>50</v>
      </c>
      <c r="K175" s="272"/>
    </row>
    <row r="176" spans="2:11" s="1" customFormat="1" ht="15" customHeight="1">
      <c r="B176" s="249"/>
      <c r="C176" s="226" t="s">
        <v>522</v>
      </c>
      <c r="D176" s="226"/>
      <c r="E176" s="226"/>
      <c r="F176" s="247" t="s">
        <v>503</v>
      </c>
      <c r="G176" s="226"/>
      <c r="H176" s="226" t="s">
        <v>564</v>
      </c>
      <c r="I176" s="226" t="s">
        <v>499</v>
      </c>
      <c r="J176" s="226">
        <v>50</v>
      </c>
      <c r="K176" s="272"/>
    </row>
    <row r="177" spans="2:11" s="1" customFormat="1" ht="15" customHeight="1">
      <c r="B177" s="249"/>
      <c r="C177" s="226" t="s">
        <v>110</v>
      </c>
      <c r="D177" s="226"/>
      <c r="E177" s="226"/>
      <c r="F177" s="247" t="s">
        <v>497</v>
      </c>
      <c r="G177" s="226"/>
      <c r="H177" s="226" t="s">
        <v>565</v>
      </c>
      <c r="I177" s="226" t="s">
        <v>566</v>
      </c>
      <c r="J177" s="226"/>
      <c r="K177" s="272"/>
    </row>
    <row r="178" spans="2:11" s="1" customFormat="1" ht="15" customHeight="1">
      <c r="B178" s="249"/>
      <c r="C178" s="226" t="s">
        <v>57</v>
      </c>
      <c r="D178" s="226"/>
      <c r="E178" s="226"/>
      <c r="F178" s="247" t="s">
        <v>497</v>
      </c>
      <c r="G178" s="226"/>
      <c r="H178" s="226" t="s">
        <v>567</v>
      </c>
      <c r="I178" s="226" t="s">
        <v>568</v>
      </c>
      <c r="J178" s="226">
        <v>1</v>
      </c>
      <c r="K178" s="272"/>
    </row>
    <row r="179" spans="2:11" s="1" customFormat="1" ht="15" customHeight="1">
      <c r="B179" s="249"/>
      <c r="C179" s="226" t="s">
        <v>53</v>
      </c>
      <c r="D179" s="226"/>
      <c r="E179" s="226"/>
      <c r="F179" s="247" t="s">
        <v>497</v>
      </c>
      <c r="G179" s="226"/>
      <c r="H179" s="226" t="s">
        <v>569</v>
      </c>
      <c r="I179" s="226" t="s">
        <v>499</v>
      </c>
      <c r="J179" s="226">
        <v>20</v>
      </c>
      <c r="K179" s="272"/>
    </row>
    <row r="180" spans="2:11" s="1" customFormat="1" ht="15" customHeight="1">
      <c r="B180" s="249"/>
      <c r="C180" s="226" t="s">
        <v>54</v>
      </c>
      <c r="D180" s="226"/>
      <c r="E180" s="226"/>
      <c r="F180" s="247" t="s">
        <v>497</v>
      </c>
      <c r="G180" s="226"/>
      <c r="H180" s="226" t="s">
        <v>570</v>
      </c>
      <c r="I180" s="226" t="s">
        <v>499</v>
      </c>
      <c r="J180" s="226">
        <v>255</v>
      </c>
      <c r="K180" s="272"/>
    </row>
    <row r="181" spans="2:11" s="1" customFormat="1" ht="15" customHeight="1">
      <c r="B181" s="249"/>
      <c r="C181" s="226" t="s">
        <v>111</v>
      </c>
      <c r="D181" s="226"/>
      <c r="E181" s="226"/>
      <c r="F181" s="247" t="s">
        <v>497</v>
      </c>
      <c r="G181" s="226"/>
      <c r="H181" s="226" t="s">
        <v>461</v>
      </c>
      <c r="I181" s="226" t="s">
        <v>499</v>
      </c>
      <c r="J181" s="226">
        <v>10</v>
      </c>
      <c r="K181" s="272"/>
    </row>
    <row r="182" spans="2:11" s="1" customFormat="1" ht="15" customHeight="1">
      <c r="B182" s="249"/>
      <c r="C182" s="226" t="s">
        <v>112</v>
      </c>
      <c r="D182" s="226"/>
      <c r="E182" s="226"/>
      <c r="F182" s="247" t="s">
        <v>497</v>
      </c>
      <c r="G182" s="226"/>
      <c r="H182" s="226" t="s">
        <v>571</v>
      </c>
      <c r="I182" s="226" t="s">
        <v>532</v>
      </c>
      <c r="J182" s="226"/>
      <c r="K182" s="272"/>
    </row>
    <row r="183" spans="2:11" s="1" customFormat="1" ht="15" customHeight="1">
      <c r="B183" s="249"/>
      <c r="C183" s="226" t="s">
        <v>572</v>
      </c>
      <c r="D183" s="226"/>
      <c r="E183" s="226"/>
      <c r="F183" s="247" t="s">
        <v>497</v>
      </c>
      <c r="G183" s="226"/>
      <c r="H183" s="226" t="s">
        <v>573</v>
      </c>
      <c r="I183" s="226" t="s">
        <v>532</v>
      </c>
      <c r="J183" s="226"/>
      <c r="K183" s="272"/>
    </row>
    <row r="184" spans="2:11" s="1" customFormat="1" ht="15" customHeight="1">
      <c r="B184" s="249"/>
      <c r="C184" s="226" t="s">
        <v>561</v>
      </c>
      <c r="D184" s="226"/>
      <c r="E184" s="226"/>
      <c r="F184" s="247" t="s">
        <v>497</v>
      </c>
      <c r="G184" s="226"/>
      <c r="H184" s="226" t="s">
        <v>574</v>
      </c>
      <c r="I184" s="226" t="s">
        <v>532</v>
      </c>
      <c r="J184" s="226"/>
      <c r="K184" s="272"/>
    </row>
    <row r="185" spans="2:11" s="1" customFormat="1" ht="15" customHeight="1">
      <c r="B185" s="249"/>
      <c r="C185" s="226" t="s">
        <v>115</v>
      </c>
      <c r="D185" s="226"/>
      <c r="E185" s="226"/>
      <c r="F185" s="247" t="s">
        <v>503</v>
      </c>
      <c r="G185" s="226"/>
      <c r="H185" s="226" t="s">
        <v>575</v>
      </c>
      <c r="I185" s="226" t="s">
        <v>499</v>
      </c>
      <c r="J185" s="226">
        <v>50</v>
      </c>
      <c r="K185" s="272"/>
    </row>
    <row r="186" spans="2:11" s="1" customFormat="1" ht="15" customHeight="1">
      <c r="B186" s="249"/>
      <c r="C186" s="226" t="s">
        <v>576</v>
      </c>
      <c r="D186" s="226"/>
      <c r="E186" s="226"/>
      <c r="F186" s="247" t="s">
        <v>503</v>
      </c>
      <c r="G186" s="226"/>
      <c r="H186" s="226" t="s">
        <v>577</v>
      </c>
      <c r="I186" s="226" t="s">
        <v>578</v>
      </c>
      <c r="J186" s="226"/>
      <c r="K186" s="272"/>
    </row>
    <row r="187" spans="2:11" s="1" customFormat="1" ht="15" customHeight="1">
      <c r="B187" s="249"/>
      <c r="C187" s="226" t="s">
        <v>579</v>
      </c>
      <c r="D187" s="226"/>
      <c r="E187" s="226"/>
      <c r="F187" s="247" t="s">
        <v>503</v>
      </c>
      <c r="G187" s="226"/>
      <c r="H187" s="226" t="s">
        <v>580</v>
      </c>
      <c r="I187" s="226" t="s">
        <v>578</v>
      </c>
      <c r="J187" s="226"/>
      <c r="K187" s="272"/>
    </row>
    <row r="188" spans="2:11" s="1" customFormat="1" ht="15" customHeight="1">
      <c r="B188" s="249"/>
      <c r="C188" s="226" t="s">
        <v>581</v>
      </c>
      <c r="D188" s="226"/>
      <c r="E188" s="226"/>
      <c r="F188" s="247" t="s">
        <v>503</v>
      </c>
      <c r="G188" s="226"/>
      <c r="H188" s="226" t="s">
        <v>582</v>
      </c>
      <c r="I188" s="226" t="s">
        <v>578</v>
      </c>
      <c r="J188" s="226"/>
      <c r="K188" s="272"/>
    </row>
    <row r="189" spans="2:11" s="1" customFormat="1" ht="15" customHeight="1">
      <c r="B189" s="249"/>
      <c r="C189" s="285" t="s">
        <v>583</v>
      </c>
      <c r="D189" s="226"/>
      <c r="E189" s="226"/>
      <c r="F189" s="247" t="s">
        <v>503</v>
      </c>
      <c r="G189" s="226"/>
      <c r="H189" s="226" t="s">
        <v>584</v>
      </c>
      <c r="I189" s="226" t="s">
        <v>585</v>
      </c>
      <c r="J189" s="286" t="s">
        <v>586</v>
      </c>
      <c r="K189" s="272"/>
    </row>
    <row r="190" spans="2:11" s="1" customFormat="1" ht="15" customHeight="1">
      <c r="B190" s="249"/>
      <c r="C190" s="285" t="s">
        <v>42</v>
      </c>
      <c r="D190" s="226"/>
      <c r="E190" s="226"/>
      <c r="F190" s="247" t="s">
        <v>497</v>
      </c>
      <c r="G190" s="226"/>
      <c r="H190" s="223" t="s">
        <v>587</v>
      </c>
      <c r="I190" s="226" t="s">
        <v>588</v>
      </c>
      <c r="J190" s="226"/>
      <c r="K190" s="272"/>
    </row>
    <row r="191" spans="2:11" s="1" customFormat="1" ht="15" customHeight="1">
      <c r="B191" s="249"/>
      <c r="C191" s="285" t="s">
        <v>589</v>
      </c>
      <c r="D191" s="226"/>
      <c r="E191" s="226"/>
      <c r="F191" s="247" t="s">
        <v>497</v>
      </c>
      <c r="G191" s="226"/>
      <c r="H191" s="226" t="s">
        <v>590</v>
      </c>
      <c r="I191" s="226" t="s">
        <v>532</v>
      </c>
      <c r="J191" s="226"/>
      <c r="K191" s="272"/>
    </row>
    <row r="192" spans="2:11" s="1" customFormat="1" ht="15" customHeight="1">
      <c r="B192" s="249"/>
      <c r="C192" s="285" t="s">
        <v>591</v>
      </c>
      <c r="D192" s="226"/>
      <c r="E192" s="226"/>
      <c r="F192" s="247" t="s">
        <v>497</v>
      </c>
      <c r="G192" s="226"/>
      <c r="H192" s="226" t="s">
        <v>592</v>
      </c>
      <c r="I192" s="226" t="s">
        <v>532</v>
      </c>
      <c r="J192" s="226"/>
      <c r="K192" s="272"/>
    </row>
    <row r="193" spans="2:11" s="1" customFormat="1" ht="15" customHeight="1">
      <c r="B193" s="249"/>
      <c r="C193" s="285" t="s">
        <v>593</v>
      </c>
      <c r="D193" s="226"/>
      <c r="E193" s="226"/>
      <c r="F193" s="247" t="s">
        <v>503</v>
      </c>
      <c r="G193" s="226"/>
      <c r="H193" s="226" t="s">
        <v>594</v>
      </c>
      <c r="I193" s="226" t="s">
        <v>532</v>
      </c>
      <c r="J193" s="226"/>
      <c r="K193" s="272"/>
    </row>
    <row r="194" spans="2:11" s="1" customFormat="1" ht="15" customHeight="1">
      <c r="B194" s="278"/>
      <c r="C194" s="287"/>
      <c r="D194" s="258"/>
      <c r="E194" s="258"/>
      <c r="F194" s="258"/>
      <c r="G194" s="258"/>
      <c r="H194" s="258"/>
      <c r="I194" s="258"/>
      <c r="J194" s="258"/>
      <c r="K194" s="279"/>
    </row>
    <row r="195" spans="2:11" s="1" customFormat="1" ht="18.75" customHeight="1">
      <c r="B195" s="260"/>
      <c r="C195" s="270"/>
      <c r="D195" s="270"/>
      <c r="E195" s="270"/>
      <c r="F195" s="280"/>
      <c r="G195" s="270"/>
      <c r="H195" s="270"/>
      <c r="I195" s="270"/>
      <c r="J195" s="270"/>
      <c r="K195" s="260"/>
    </row>
    <row r="196" spans="2:11" s="1" customFormat="1" ht="18.75" customHeight="1">
      <c r="B196" s="260"/>
      <c r="C196" s="270"/>
      <c r="D196" s="270"/>
      <c r="E196" s="270"/>
      <c r="F196" s="280"/>
      <c r="G196" s="270"/>
      <c r="H196" s="270"/>
      <c r="I196" s="270"/>
      <c r="J196" s="270"/>
      <c r="K196" s="260"/>
    </row>
    <row r="197" spans="2:11" s="1" customFormat="1" ht="18.75" customHeight="1"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</row>
    <row r="198" spans="2:11" s="1" customFormat="1" ht="13.5">
      <c r="B198" s="215"/>
      <c r="C198" s="216"/>
      <c r="D198" s="216"/>
      <c r="E198" s="216"/>
      <c r="F198" s="216"/>
      <c r="G198" s="216"/>
      <c r="H198" s="216"/>
      <c r="I198" s="216"/>
      <c r="J198" s="216"/>
      <c r="K198" s="217"/>
    </row>
    <row r="199" spans="2:11" s="1" customFormat="1" ht="21">
      <c r="B199" s="218"/>
      <c r="C199" s="342" t="s">
        <v>595</v>
      </c>
      <c r="D199" s="342"/>
      <c r="E199" s="342"/>
      <c r="F199" s="342"/>
      <c r="G199" s="342"/>
      <c r="H199" s="342"/>
      <c r="I199" s="342"/>
      <c r="J199" s="342"/>
      <c r="K199" s="219"/>
    </row>
    <row r="200" spans="2:11" s="1" customFormat="1" ht="25.5" customHeight="1">
      <c r="B200" s="218"/>
      <c r="C200" s="288" t="s">
        <v>596</v>
      </c>
      <c r="D200" s="288"/>
      <c r="E200" s="288"/>
      <c r="F200" s="288" t="s">
        <v>597</v>
      </c>
      <c r="G200" s="289"/>
      <c r="H200" s="343" t="s">
        <v>598</v>
      </c>
      <c r="I200" s="343"/>
      <c r="J200" s="343"/>
      <c r="K200" s="219"/>
    </row>
    <row r="201" spans="2:11" s="1" customFormat="1" ht="5.25" customHeight="1">
      <c r="B201" s="249"/>
      <c r="C201" s="244"/>
      <c r="D201" s="244"/>
      <c r="E201" s="244"/>
      <c r="F201" s="244"/>
      <c r="G201" s="270"/>
      <c r="H201" s="244"/>
      <c r="I201" s="244"/>
      <c r="J201" s="244"/>
      <c r="K201" s="272"/>
    </row>
    <row r="202" spans="2:11" s="1" customFormat="1" ht="15" customHeight="1">
      <c r="B202" s="249"/>
      <c r="C202" s="226" t="s">
        <v>588</v>
      </c>
      <c r="D202" s="226"/>
      <c r="E202" s="226"/>
      <c r="F202" s="247" t="s">
        <v>43</v>
      </c>
      <c r="G202" s="226"/>
      <c r="H202" s="344" t="s">
        <v>599</v>
      </c>
      <c r="I202" s="344"/>
      <c r="J202" s="344"/>
      <c r="K202" s="272"/>
    </row>
    <row r="203" spans="2:11" s="1" customFormat="1" ht="15" customHeight="1">
      <c r="B203" s="249"/>
      <c r="C203" s="226"/>
      <c r="D203" s="226"/>
      <c r="E203" s="226"/>
      <c r="F203" s="247" t="s">
        <v>44</v>
      </c>
      <c r="G203" s="226"/>
      <c r="H203" s="344" t="s">
        <v>600</v>
      </c>
      <c r="I203" s="344"/>
      <c r="J203" s="344"/>
      <c r="K203" s="272"/>
    </row>
    <row r="204" spans="2:11" s="1" customFormat="1" ht="15" customHeight="1">
      <c r="B204" s="249"/>
      <c r="C204" s="226"/>
      <c r="D204" s="226"/>
      <c r="E204" s="226"/>
      <c r="F204" s="247" t="s">
        <v>47</v>
      </c>
      <c r="G204" s="226"/>
      <c r="H204" s="344" t="s">
        <v>601</v>
      </c>
      <c r="I204" s="344"/>
      <c r="J204" s="344"/>
      <c r="K204" s="272"/>
    </row>
    <row r="205" spans="2:11" s="1" customFormat="1" ht="15" customHeight="1">
      <c r="B205" s="249"/>
      <c r="C205" s="226"/>
      <c r="D205" s="226"/>
      <c r="E205" s="226"/>
      <c r="F205" s="247" t="s">
        <v>45</v>
      </c>
      <c r="G205" s="226"/>
      <c r="H205" s="344" t="s">
        <v>602</v>
      </c>
      <c r="I205" s="344"/>
      <c r="J205" s="344"/>
      <c r="K205" s="272"/>
    </row>
    <row r="206" spans="2:11" s="1" customFormat="1" ht="15" customHeight="1">
      <c r="B206" s="249"/>
      <c r="C206" s="226"/>
      <c r="D206" s="226"/>
      <c r="E206" s="226"/>
      <c r="F206" s="247" t="s">
        <v>46</v>
      </c>
      <c r="G206" s="226"/>
      <c r="H206" s="344" t="s">
        <v>603</v>
      </c>
      <c r="I206" s="344"/>
      <c r="J206" s="344"/>
      <c r="K206" s="272"/>
    </row>
    <row r="207" spans="2:11" s="1" customFormat="1" ht="15" customHeight="1">
      <c r="B207" s="249"/>
      <c r="C207" s="226"/>
      <c r="D207" s="226"/>
      <c r="E207" s="226"/>
      <c r="F207" s="247"/>
      <c r="G207" s="226"/>
      <c r="H207" s="226"/>
      <c r="I207" s="226"/>
      <c r="J207" s="226"/>
      <c r="K207" s="272"/>
    </row>
    <row r="208" spans="2:11" s="1" customFormat="1" ht="15" customHeight="1">
      <c r="B208" s="249"/>
      <c r="C208" s="226" t="s">
        <v>544</v>
      </c>
      <c r="D208" s="226"/>
      <c r="E208" s="226"/>
      <c r="F208" s="247" t="s">
        <v>78</v>
      </c>
      <c r="G208" s="226"/>
      <c r="H208" s="344" t="s">
        <v>604</v>
      </c>
      <c r="I208" s="344"/>
      <c r="J208" s="344"/>
      <c r="K208" s="272"/>
    </row>
    <row r="209" spans="2:11" s="1" customFormat="1" ht="15" customHeight="1">
      <c r="B209" s="249"/>
      <c r="C209" s="226"/>
      <c r="D209" s="226"/>
      <c r="E209" s="226"/>
      <c r="F209" s="247" t="s">
        <v>441</v>
      </c>
      <c r="G209" s="226"/>
      <c r="H209" s="344" t="s">
        <v>442</v>
      </c>
      <c r="I209" s="344"/>
      <c r="J209" s="344"/>
      <c r="K209" s="272"/>
    </row>
    <row r="210" spans="2:11" s="1" customFormat="1" ht="15" customHeight="1">
      <c r="B210" s="249"/>
      <c r="C210" s="226"/>
      <c r="D210" s="226"/>
      <c r="E210" s="226"/>
      <c r="F210" s="247" t="s">
        <v>439</v>
      </c>
      <c r="G210" s="226"/>
      <c r="H210" s="344" t="s">
        <v>605</v>
      </c>
      <c r="I210" s="344"/>
      <c r="J210" s="344"/>
      <c r="K210" s="272"/>
    </row>
    <row r="211" spans="2:11" s="1" customFormat="1" ht="15" customHeight="1">
      <c r="B211" s="290"/>
      <c r="C211" s="226"/>
      <c r="D211" s="226"/>
      <c r="E211" s="226"/>
      <c r="F211" s="247" t="s">
        <v>443</v>
      </c>
      <c r="G211" s="285"/>
      <c r="H211" s="345" t="s">
        <v>444</v>
      </c>
      <c r="I211" s="345"/>
      <c r="J211" s="345"/>
      <c r="K211" s="291"/>
    </row>
    <row r="212" spans="2:11" s="1" customFormat="1" ht="15" customHeight="1">
      <c r="B212" s="290"/>
      <c r="C212" s="226"/>
      <c r="D212" s="226"/>
      <c r="E212" s="226"/>
      <c r="F212" s="247" t="s">
        <v>395</v>
      </c>
      <c r="G212" s="285"/>
      <c r="H212" s="345" t="s">
        <v>606</v>
      </c>
      <c r="I212" s="345"/>
      <c r="J212" s="345"/>
      <c r="K212" s="291"/>
    </row>
    <row r="213" spans="2:11" s="1" customFormat="1" ht="15" customHeight="1">
      <c r="B213" s="290"/>
      <c r="C213" s="226"/>
      <c r="D213" s="226"/>
      <c r="E213" s="226"/>
      <c r="F213" s="247"/>
      <c r="G213" s="285"/>
      <c r="H213" s="276"/>
      <c r="I213" s="276"/>
      <c r="J213" s="276"/>
      <c r="K213" s="291"/>
    </row>
    <row r="214" spans="2:11" s="1" customFormat="1" ht="15" customHeight="1">
      <c r="B214" s="290"/>
      <c r="C214" s="226" t="s">
        <v>568</v>
      </c>
      <c r="D214" s="226"/>
      <c r="E214" s="226"/>
      <c r="F214" s="247">
        <v>1</v>
      </c>
      <c r="G214" s="285"/>
      <c r="H214" s="345" t="s">
        <v>607</v>
      </c>
      <c r="I214" s="345"/>
      <c r="J214" s="345"/>
      <c r="K214" s="291"/>
    </row>
    <row r="215" spans="2:11" s="1" customFormat="1" ht="15" customHeight="1">
      <c r="B215" s="290"/>
      <c r="C215" s="226"/>
      <c r="D215" s="226"/>
      <c r="E215" s="226"/>
      <c r="F215" s="247">
        <v>2</v>
      </c>
      <c r="G215" s="285"/>
      <c r="H215" s="345" t="s">
        <v>608</v>
      </c>
      <c r="I215" s="345"/>
      <c r="J215" s="345"/>
      <c r="K215" s="291"/>
    </row>
    <row r="216" spans="2:11" s="1" customFormat="1" ht="15" customHeight="1">
      <c r="B216" s="290"/>
      <c r="C216" s="226"/>
      <c r="D216" s="226"/>
      <c r="E216" s="226"/>
      <c r="F216" s="247">
        <v>3</v>
      </c>
      <c r="G216" s="285"/>
      <c r="H216" s="345" t="s">
        <v>609</v>
      </c>
      <c r="I216" s="345"/>
      <c r="J216" s="345"/>
      <c r="K216" s="291"/>
    </row>
    <row r="217" spans="2:11" s="1" customFormat="1" ht="15" customHeight="1">
      <c r="B217" s="290"/>
      <c r="C217" s="226"/>
      <c r="D217" s="226"/>
      <c r="E217" s="226"/>
      <c r="F217" s="247">
        <v>4</v>
      </c>
      <c r="G217" s="285"/>
      <c r="H217" s="345" t="s">
        <v>610</v>
      </c>
      <c r="I217" s="345"/>
      <c r="J217" s="345"/>
      <c r="K217" s="291"/>
    </row>
    <row r="218" spans="2:11" s="1" customFormat="1" ht="12.75" customHeight="1">
      <c r="B218" s="292"/>
      <c r="C218" s="293"/>
      <c r="D218" s="293"/>
      <c r="E218" s="293"/>
      <c r="F218" s="293"/>
      <c r="G218" s="293"/>
      <c r="H218" s="293"/>
      <c r="I218" s="293"/>
      <c r="J218" s="293"/>
      <c r="K218" s="294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VO - Pelhřimov, ul. Družs...</vt:lpstr>
      <vt:lpstr>Pokyny pro vyplnění</vt:lpstr>
      <vt:lpstr>'Rekapitulace stavby'!Názvy_tisku</vt:lpstr>
      <vt:lpstr>'VO - Pelhřimov, ul. Družs...'!Názvy_tisku</vt:lpstr>
      <vt:lpstr>'Pokyny pro vyplnění'!Oblast_tisku</vt:lpstr>
      <vt:lpstr>'Rekapitulace stavby'!Oblast_tisku</vt:lpstr>
      <vt:lpstr>'VO - Pelhřimov, ul. Družs...'!Oblast_tisku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HP-PC\uzivatel</dc:creator>
  <cp:lastModifiedBy>ZHanek</cp:lastModifiedBy>
  <dcterms:created xsi:type="dcterms:W3CDTF">2023-03-27T06:46:27Z</dcterms:created>
  <dcterms:modified xsi:type="dcterms:W3CDTF">2023-03-27T06:49:44Z</dcterms:modified>
</cp:coreProperties>
</file>