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gistratba-my.sharepoint.com/personal/simona_durbakova_bratislava_sk/Documents/Pracovná plocha/VO/DNS/DNS 12/Vyzva 1 Bezbarierove upravy - Kukucinova/SP/"/>
    </mc:Choice>
  </mc:AlternateContent>
  <xr:revisionPtr revIDLastSave="2427" documentId="13_ncr:1_{4411D401-E5D6-471B-8678-27ACC5876F3F}" xr6:coauthVersionLast="47" xr6:coauthVersionMax="47" xr10:uidLastSave="{A64023FE-B1BD-4FBD-8E8B-4428F1753606}"/>
  <bookViews>
    <workbookView xWindow="-110" yWindow="-110" windowWidth="19420" windowHeight="10420" xr2:uid="{00000000-000D-0000-FFFF-FFFF00000000}"/>
  </bookViews>
  <sheets>
    <sheet name="Návrh na plnenie kritérií" sheetId="2" r:id="rId1"/>
    <sheet name="Výkaz výmer - Osvetlenie" sheetId="1" r:id="rId2"/>
    <sheet name="Výkaz výmer - Návrh priechodu" sheetId="3" r:id="rId3"/>
  </sheets>
  <definedNames>
    <definedName name="_xlnm.Print_Area" localSheetId="2">'Výkaz výmer - Návrh priechodu'!$A$1:$H$87</definedName>
    <definedName name="_xlnm.Print_Area" localSheetId="1">'Výkaz výmer - Osvetlenie'!$A$1:$F$68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2" l="1"/>
  <c r="D42" i="1"/>
  <c r="D41" i="1"/>
  <c r="D40" i="1"/>
  <c r="D39" i="1"/>
  <c r="D38" i="1"/>
  <c r="F29" i="1"/>
  <c r="F30" i="1"/>
  <c r="F31" i="1"/>
  <c r="F32" i="1"/>
  <c r="F33" i="1"/>
  <c r="F34" i="1"/>
  <c r="D28" i="1"/>
  <c r="F28" i="1" s="1"/>
  <c r="D26" i="1"/>
  <c r="F26" i="1" s="1"/>
  <c r="D25" i="1"/>
  <c r="F25" i="1" s="1"/>
  <c r="D23" i="1"/>
  <c r="D24" i="1" s="1"/>
  <c r="F24" i="1" s="1"/>
  <c r="F16" i="1"/>
  <c r="F15" i="1"/>
  <c r="G76" i="3"/>
  <c r="G73" i="3"/>
  <c r="G72" i="3"/>
  <c r="G71" i="3"/>
  <c r="G74" i="3"/>
  <c r="G75" i="3"/>
  <c r="G39" i="3"/>
  <c r="G40" i="3"/>
  <c r="G41" i="3"/>
  <c r="G42" i="3"/>
  <c r="G43" i="3"/>
  <c r="G38" i="3"/>
  <c r="G33" i="3"/>
  <c r="G34" i="3"/>
  <c r="G26" i="3"/>
  <c r="G27" i="3"/>
  <c r="G28" i="3"/>
  <c r="G29" i="3"/>
  <c r="G30" i="3"/>
  <c r="G31" i="3"/>
  <c r="G32" i="3"/>
  <c r="G35" i="3"/>
  <c r="G12" i="3"/>
  <c r="G13" i="3"/>
  <c r="G84" i="3"/>
  <c r="G85" i="3" s="1"/>
  <c r="G79" i="3"/>
  <c r="G80" i="3"/>
  <c r="G78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46" i="3"/>
  <c r="G21" i="3"/>
  <c r="G22" i="3"/>
  <c r="G23" i="3"/>
  <c r="G24" i="3"/>
  <c r="G25" i="3"/>
  <c r="G20" i="3"/>
  <c r="G17" i="3"/>
  <c r="G18" i="3" s="1"/>
  <c r="G8" i="3"/>
  <c r="G7" i="3"/>
  <c r="G6" i="3"/>
  <c r="F57" i="1"/>
  <c r="F10" i="1"/>
  <c r="F9" i="1"/>
  <c r="G10" i="3"/>
  <c r="G9" i="3"/>
  <c r="G11" i="3"/>
  <c r="G14" i="3"/>
  <c r="F51" i="1"/>
  <c r="F55" i="1"/>
  <c r="F54" i="1"/>
  <c r="F58" i="1"/>
  <c r="F59" i="1"/>
  <c r="F60" i="1"/>
  <c r="F61" i="1"/>
  <c r="F62" i="1"/>
  <c r="F63" i="1"/>
  <c r="F48" i="1"/>
  <c r="F47" i="1"/>
  <c r="F46" i="1"/>
  <c r="F45" i="1"/>
  <c r="F44" i="1"/>
  <c r="F43" i="1"/>
  <c r="F42" i="1"/>
  <c r="F41" i="1"/>
  <c r="F40" i="1"/>
  <c r="F39" i="1"/>
  <c r="F38" i="1"/>
  <c r="F35" i="1"/>
  <c r="F27" i="1"/>
  <c r="F22" i="1"/>
  <c r="F21" i="1"/>
  <c r="F20" i="1"/>
  <c r="F19" i="1"/>
  <c r="F12" i="1"/>
  <c r="F11" i="1"/>
  <c r="F8" i="1"/>
  <c r="F7" i="1"/>
  <c r="F6" i="1"/>
  <c r="F5" i="1"/>
  <c r="F56" i="1"/>
  <c r="F53" i="1"/>
  <c r="F52" i="1"/>
  <c r="F23" i="1" l="1"/>
  <c r="F17" i="1"/>
  <c r="F36" i="1" s="1"/>
  <c r="G44" i="3"/>
  <c r="G36" i="3"/>
  <c r="G81" i="3"/>
  <c r="G15" i="3"/>
  <c r="G87" i="3" s="1"/>
  <c r="D17" i="2" s="1"/>
  <c r="F13" i="1"/>
  <c r="F64" i="1"/>
  <c r="F66" i="1" s="1"/>
  <c r="D16" i="2" s="1"/>
  <c r="E16" i="2" s="1"/>
  <c r="F49" i="1"/>
  <c r="F16" i="2" l="1"/>
  <c r="E17" i="2"/>
  <c r="F17" i="2" s="1"/>
  <c r="D18" i="2"/>
  <c r="F18" i="2" l="1"/>
</calcChain>
</file>

<file path=xl/sharedStrings.xml><?xml version="1.0" encoding="utf-8"?>
<sst xmlns="http://schemas.openxmlformats.org/spreadsheetml/2006/main" count="417" uniqueCount="284">
  <si>
    <t>Cena za jednotku v EUR bez DPH</t>
  </si>
  <si>
    <t>Cena celkom v EUR bez DPH</t>
  </si>
  <si>
    <t>IČO:</t>
  </si>
  <si>
    <t>IČ DPH:</t>
  </si>
  <si>
    <t>Položka</t>
  </si>
  <si>
    <t>Celková cena v EUR bez DPH</t>
  </si>
  <si>
    <t>DPH</t>
  </si>
  <si>
    <t>Celková cena v EUR s DPH</t>
  </si>
  <si>
    <t>Celková cena za celý predmet zákazky</t>
  </si>
  <si>
    <t>Podpis zástupcu uchádzača</t>
  </si>
  <si>
    <t>Popis</t>
  </si>
  <si>
    <t xml:space="preserve"> </t>
  </si>
  <si>
    <t>Obchodné meno uchádzača:</t>
  </si>
  <si>
    <t>Sídlo uchádzača:</t>
  </si>
  <si>
    <t>Štatutárny zástupa:</t>
  </si>
  <si>
    <t>platca DPH áno/nie</t>
  </si>
  <si>
    <t>Telefónny kontakt:</t>
  </si>
  <si>
    <t>Emailová adresa:</t>
  </si>
  <si>
    <t>Čestné vyhlásenie: Predložením tejto ponuky zároveň čestne vyhlasujem, že spĺňam všetky podmienky účasti stanovené vo výzve na predkladanie ponúk  a zároveň čestne vyhlasujem, že postupujem v súlade s etickým kódexom uchádzača vydaným Úradom pre verejné obstarávanie:  https://www.uvo.gov.sk/eticky-kodex-zaujemcu-uchadzaca-77b.html</t>
  </si>
  <si>
    <t>P.č.</t>
  </si>
  <si>
    <t>MJ</t>
  </si>
  <si>
    <t>Množ.</t>
  </si>
  <si>
    <t>ks</t>
  </si>
  <si>
    <t>m</t>
  </si>
  <si>
    <t>SPOLU</t>
  </si>
  <si>
    <t>Kód položky</t>
  </si>
  <si>
    <t>t</t>
  </si>
  <si>
    <t>m2</t>
  </si>
  <si>
    <t>m3</t>
  </si>
  <si>
    <t>hod</t>
  </si>
  <si>
    <t>Práce a dodávky M</t>
  </si>
  <si>
    <r>
      <t>*</t>
    </r>
    <r>
      <rPr>
        <i/>
        <sz val="11"/>
        <color rgb="FFFF0000"/>
        <rFont val="Times New Roman"/>
        <family val="1"/>
        <charset val="238"/>
      </rPr>
      <t>uchádzač vypĺňa len polia vyznačené modrou farbou</t>
    </r>
  </si>
  <si>
    <t>V .................................
dňa ...............................</t>
  </si>
  <si>
    <t>Zemné práce</t>
  </si>
  <si>
    <t>Výkop a zásyp ryhy 35x60cm (š x h) v  asfaltovom chodníku / betóne vrátane rozbúrania a spätnej úpravy všetkých vrstiev</t>
  </si>
  <si>
    <t>Výkop a zásyp ryhy 50x100cm (š x h) v  asfaltovej ceste / betóne vrátane rozbúrania a spätnej úpravy všetkých vrstiev</t>
  </si>
  <si>
    <t>Výkop stožiarovej jamy</t>
  </si>
  <si>
    <t>Podiel pridružených výkonov</t>
  </si>
  <si>
    <t>Podružný materiál</t>
  </si>
  <si>
    <t>%</t>
  </si>
  <si>
    <t>0101</t>
  </si>
  <si>
    <t>0102</t>
  </si>
  <si>
    <t>0105</t>
  </si>
  <si>
    <t>0106</t>
  </si>
  <si>
    <t>0107</t>
  </si>
  <si>
    <t>0111</t>
  </si>
  <si>
    <t>0114</t>
  </si>
  <si>
    <t>0199</t>
  </si>
  <si>
    <t>Demontážne práce</t>
  </si>
  <si>
    <t>Montážne práce</t>
  </si>
  <si>
    <t>Montáž - kábel CYKY-J 4x10 voľne</t>
  </si>
  <si>
    <t>Pokládka chráničky ohybnej  z HDPE d=63mm</t>
  </si>
  <si>
    <t>Pokládka chráničky ohybnej z HDPE, d=110mm</t>
  </si>
  <si>
    <t xml:space="preserve">Príplatok na zaťahovanie káblov, váha kábla do 0.75 kg   </t>
  </si>
  <si>
    <t>Montáž - pásovina FeZn 30x4 vrátane pokládky do výkopu, realizácie spojov vrátane ich izolácie</t>
  </si>
  <si>
    <t>Montáž - guľatina FeZn d=10mm vrátane pokládky pripojenia k pásovine a ku stožiaru, realizácie spojov vrátane ich izolácie, izolácia prestupu zem-vzduch</t>
  </si>
  <si>
    <t xml:space="preserve">Pokládka výstražnej fólie </t>
  </si>
  <si>
    <t>Montáž základového roštu ZR 1-5 (300x300mm)</t>
  </si>
  <si>
    <t>Kompletizácia svietidla, predmontáž</t>
  </si>
  <si>
    <t>Manipulácia na vedení, zaistenie vypnutého stavu, presmerovanie napájania</t>
  </si>
  <si>
    <t>0306</t>
  </si>
  <si>
    <t>0307</t>
  </si>
  <si>
    <t>0308</t>
  </si>
  <si>
    <t>0309</t>
  </si>
  <si>
    <t>0313</t>
  </si>
  <si>
    <t>0315</t>
  </si>
  <si>
    <t>0316</t>
  </si>
  <si>
    <t>0335</t>
  </si>
  <si>
    <t>0399</t>
  </si>
  <si>
    <t>Materiál</t>
  </si>
  <si>
    <t>Kábel CYKY-J 4x10</t>
  </si>
  <si>
    <t>Uzemňovacia pásovina 30x4 - Fe/Zn - (1kg/1,06m), vrátane spojovacích svoriek a izolačného materiálu pre izoláciu spojov</t>
  </si>
  <si>
    <t>Uzemňovacia guľatina d=10mm - Fe/Zn - (1kg/1,6m), vrátane spojovacích svoriek a izolačného materiálu pre izoláciu spojov a prestupu zem-vzduch</t>
  </si>
  <si>
    <t>Chránička ohybná plastová d=63mm</t>
  </si>
  <si>
    <t>Výstražná fólia blesk</t>
  </si>
  <si>
    <t>Stožiarová svorkovnica typ GURO EKM 2072-1D2 vrátane poistiek</t>
  </si>
  <si>
    <t xml:space="preserve">Základový rošť ZR 1-5 </t>
  </si>
  <si>
    <t>0403</t>
  </si>
  <si>
    <t>0406</t>
  </si>
  <si>
    <t>0407</t>
  </si>
  <si>
    <t>0410</t>
  </si>
  <si>
    <t>0412</t>
  </si>
  <si>
    <t>0431</t>
  </si>
  <si>
    <t>0433</t>
  </si>
  <si>
    <t>0499</t>
  </si>
  <si>
    <t>kg</t>
  </si>
  <si>
    <t>Iné práce</t>
  </si>
  <si>
    <t>Vypracovanie POD, prerokovanie a schválenie operatívnej dopravnej komisii</t>
  </si>
  <si>
    <t>Prenosné dopravné značenie</t>
  </si>
  <si>
    <t>Predrealizačné vytýčenie inžinierskych sietí</t>
  </si>
  <si>
    <t>Prieskum, identifikácia rozvodov VO – meracie vozidlo</t>
  </si>
  <si>
    <t>Projektový manažment, inžiniering</t>
  </si>
  <si>
    <t>Montážna plošina do 10 m</t>
  </si>
  <si>
    <t>Odvoz a likvidácia odpadu</t>
  </si>
  <si>
    <t>Doprava zariadení a materiálu</t>
  </si>
  <si>
    <t>Funkčné skúšky zariadení a inštalácie</t>
  </si>
  <si>
    <t>Východisková revízia</t>
  </si>
  <si>
    <t xml:space="preserve">Dokumentácia skutočného vyhotovenia - Zanesenie do technickej evidencie vrátane technickej mapy mesta  </t>
  </si>
  <si>
    <t>Geodetické zameranie svetelných miest vrátane káblových vedení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</si>
  <si>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</si>
  <si>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</si>
  <si>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</si>
  <si>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</si>
  <si>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</si>
  <si>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</si>
  <si>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</si>
  <si>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</si>
  <si>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</si>
  <si>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</si>
  <si>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</si>
  <si>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</si>
  <si>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0599</t>
  </si>
  <si>
    <t>kpl</t>
  </si>
  <si>
    <t>Celková cena za Doplnkové osvetlenie priechodu pre chodcov bez DPH</t>
  </si>
  <si>
    <t>Doplnkové osvetlenie priechodu pre chodcov</t>
  </si>
  <si>
    <t>Práce a dodávky HSV</t>
  </si>
  <si>
    <t>Hmotnosť celkom</t>
  </si>
  <si>
    <t xml:space="preserve">Odstránenie krytu v ploche do 200 m2 asfaltového, hr. vrstvy do 50 mm,  -0,12500t   </t>
  </si>
  <si>
    <t xml:space="preserve">Odstránenie krytu asfaltového v ploche do 200 m2, hr. do 130 mm,  -0,25000t   </t>
  </si>
  <si>
    <t xml:space="preserve">Odstránenie krytu v ploche do 200 m2 z betónu prostého, hr. vrstvy do 180 mm,  -0,22500t   </t>
  </si>
  <si>
    <t xml:space="preserve">Vytrhanie obrúb kamenných, s vybúraním lôžka, z krajníkov alebo obrubníkov stojatých,  -0,14500t   </t>
  </si>
  <si>
    <t>113107131.S</t>
  </si>
  <si>
    <t>113107141.S</t>
  </si>
  <si>
    <t>113107144</t>
  </si>
  <si>
    <t>113107132</t>
  </si>
  <si>
    <t>113202111.S</t>
  </si>
  <si>
    <t>Vodorovné konštrukcie</t>
  </si>
  <si>
    <t>457621412.S</t>
  </si>
  <si>
    <t xml:space="preserve">Úprava škár asfaltovou zálievkou pre všetky sklony nad 1 do 2 kg zálievky na 1 m škáry   </t>
  </si>
  <si>
    <t>Komunikácie</t>
  </si>
  <si>
    <t xml:space="preserve">Podklad z podkladového betónu PB II tr. C 16/20 hr. 100 mm   </t>
  </si>
  <si>
    <t xml:space="preserve">Podklad z podkladového betónu PB II tr. C 16/20 hr. 180 mm   </t>
  </si>
  <si>
    <t xml:space="preserve">Postrek asfaltový infiltračný s posypom kamenivom z cestnej emulzie v množstve 0,80 kg/m2   </t>
  </si>
  <si>
    <t xml:space="preserve">Asfaltový betón vrstva obrusná AC 8 O v pruhu š. do 3 m z nemodifik. asfaltu tr. II, po zhutnení hr. 50 mm   </t>
  </si>
  <si>
    <t xml:space="preserve">Asfaltový betón vrstva obrusná AC 11 O v pruhu š. do 3 m z nemodifik. asfaltu tr. I, po zhutnení hr. 50 mm   </t>
  </si>
  <si>
    <t xml:space="preserve">Asfaltový betón vrstva ložná AC 22 L v pruhu š. do 3 m z nemodifik. asfaltu tr. I, po zhutnení hr. 80 mm   </t>
  </si>
  <si>
    <t xml:space="preserve">Kladenie betónovej dlažby s vyplnením škár do lôžka z kameniva, veľ. do 0,09 m2 plochy do 50 m2   </t>
  </si>
  <si>
    <t xml:space="preserve">Dlažba betónová pre nevidiacich, rozmer 400x400x80 mm, antracit   </t>
  </si>
  <si>
    <t xml:space="preserve">Kladenie betónovej dlažby s vyplnením škár do lôžka z kameniva, veľ. do 0,25 m2 plochy do 50 m2   </t>
  </si>
  <si>
    <t>567114211.S</t>
  </si>
  <si>
    <t>567134213.S</t>
  </si>
  <si>
    <t>573131102.S</t>
  </si>
  <si>
    <t>577144111.S</t>
  </si>
  <si>
    <t>577144211.S</t>
  </si>
  <si>
    <t>577174411.S</t>
  </si>
  <si>
    <t>596811310.S</t>
  </si>
  <si>
    <t>592460019900.S</t>
  </si>
  <si>
    <t>596811320.S</t>
  </si>
  <si>
    <t>Ostatné konštrukcie a práce - búranie</t>
  </si>
  <si>
    <t xml:space="preserve">Osadenie a montáž cestnej zvislej dopravnej značky na stĺpik, stĺp, konzolu alebo objekt   </t>
  </si>
  <si>
    <t xml:space="preserve">Montáž stĺpika zvislej dopravnej značky dĺžky do 3,5 m do betónového základu   </t>
  </si>
  <si>
    <t xml:space="preserve">Stĺpik Zn, d 60 mm/1 bm, pre dopravné značky   </t>
  </si>
  <si>
    <t xml:space="preserve">Kompletná dopravná značka základného rozmeru 900 mm vrátane podstavca a stĺpa   </t>
  </si>
  <si>
    <t xml:space="preserve">Dočasné vodorovné značenie krytu lepením pásky profilovanej deliacich čiar šírky 120 mm   </t>
  </si>
  <si>
    <t xml:space="preserve">Vodiaca línia 2x3 pruhy termoplastom na priechod pre chodcov   </t>
  </si>
  <si>
    <t xml:space="preserve">Vodorovné dopravné značenie termoplastom prechodov pre chodcov, šípky, symboly a pod., biela retroreflexná   </t>
  </si>
  <si>
    <t xml:space="preserve">Zábrany na ohradenie staveniska proti vstupu chodcov.   </t>
  </si>
  <si>
    <t xml:space="preserve">Osadenie cestného obrubníka betónového stojatého do lôžka z betónu prostého tr. C 20/25 s bočnou oporou   </t>
  </si>
  <si>
    <t xml:space="preserve">Obrubník cestný, lxšxv 1000x150x260 mm   </t>
  </si>
  <si>
    <t xml:space="preserve">Rezanie existujúceho asfaltového krytu alebo podkladu hĺbky do 130 mm   </t>
  </si>
  <si>
    <t xml:space="preserve">Rezanie existujúceho asfaltového krytu alebo podkladu hĺbky nad 100 do 150 mm   </t>
  </si>
  <si>
    <t xml:space="preserve">Odstránenie stĺpika d=60mm, s betónovým základom   </t>
  </si>
  <si>
    <t xml:space="preserve">Odstránenie vodorovného dopravného značenia lepiacich pásov žlté / oranžové š.120mm z vozovky,   </t>
  </si>
  <si>
    <t xml:space="preserve">Demontáž dočasnej dopravnej značky kompletnej základnej   </t>
  </si>
  <si>
    <t xml:space="preserve">Vodorovná doprava sutiny po suchu s naložením a so zložením na vzdialenosť do 50 m   </t>
  </si>
  <si>
    <t xml:space="preserve">Vodorovná doprava sutiny so zložením a hrubým urovnaním na vzdialenosť do 1 km   </t>
  </si>
  <si>
    <t xml:space="preserve">Príplatok k cene za každý ďalší aj začatý 1 km nad 1 km pre vodorovnú dopravu sutiny   </t>
  </si>
  <si>
    <t xml:space="preserve">Nakladanie na dopravné prostriedky pre vodorovnú dopravu sutiny   </t>
  </si>
  <si>
    <t xml:space="preserve">Poplatok za skládku - betón, tehly, dlaždice (17 01) ostatné   </t>
  </si>
  <si>
    <t xml:space="preserve">Poplatok za skládku - bitúmenové zmesi, uhoľný decht, dechtové výrobky (17 03), nebezpečné   </t>
  </si>
  <si>
    <t>914001111.S</t>
  </si>
  <si>
    <t>404410175624</t>
  </si>
  <si>
    <t>914501121.S</t>
  </si>
  <si>
    <t>404490008400.S</t>
  </si>
  <si>
    <t>914812211.S</t>
  </si>
  <si>
    <t>404410211400.S</t>
  </si>
  <si>
    <t>915714211.S</t>
  </si>
  <si>
    <t>915715181.S</t>
  </si>
  <si>
    <t>915721512.S</t>
  </si>
  <si>
    <t>915911113</t>
  </si>
  <si>
    <t>916362113.S</t>
  </si>
  <si>
    <t>592170000900.S</t>
  </si>
  <si>
    <t>919735112</t>
  </si>
  <si>
    <t>919735113.S</t>
  </si>
  <si>
    <t>966006132</t>
  </si>
  <si>
    <t>966083511</t>
  </si>
  <si>
    <t>966812211.S</t>
  </si>
  <si>
    <t>979082212.S</t>
  </si>
  <si>
    <t>979082213.S</t>
  </si>
  <si>
    <t>979082219.S</t>
  </si>
  <si>
    <t>979087212.S</t>
  </si>
  <si>
    <t>979089012.S</t>
  </si>
  <si>
    <t>979089211.S</t>
  </si>
  <si>
    <t>Presun hmôt HSV</t>
  </si>
  <si>
    <t xml:space="preserve">Presun hmôt pre pozemnú komunikáciu a letisko s krytom asfaltovým akejkoľvek dĺžky objektu   </t>
  </si>
  <si>
    <t xml:space="preserve">Príplatok za zväčšený presun pre pozemnú komunikáciu a letisko s krytom asfaltovým nad vymedzenú najväčšiu dopravnú vzdialenosť do 1000 m   </t>
  </si>
  <si>
    <t xml:space="preserve">Príplatok za zväčšený presun pre pozemnú komunikáciu a letisko s krytom asfaltovým nad vymedzenú najväčšiu dopravnú vzdialenosť do 5000 m   </t>
  </si>
  <si>
    <t>998225111.S</t>
  </si>
  <si>
    <t>998225191.S</t>
  </si>
  <si>
    <t>998225194.S</t>
  </si>
  <si>
    <t>Elektromontáže</t>
  </si>
  <si>
    <t>21-M</t>
  </si>
  <si>
    <t>Celkom za Návrh bezbarierového priechodu pre chodcov bez DPH</t>
  </si>
  <si>
    <t>Návrh bezbarierového priechodu pre chodcov</t>
  </si>
  <si>
    <t>Varovné svetlo VS1</t>
  </si>
  <si>
    <r>
      <rPr>
        <b/>
        <sz val="15"/>
        <color rgb="FF00007F"/>
        <rFont val="DejaVu Sans"/>
        <family val="2"/>
      </rPr>
      <t>VÝKAZ  VÝMER</t>
    </r>
    <r>
      <rPr>
        <b/>
        <sz val="12"/>
        <color rgb="FF00007F"/>
        <rFont val="DejaVu Sans"/>
        <charset val="238"/>
      </rPr>
      <t xml:space="preserve">
</t>
    </r>
    <r>
      <rPr>
        <b/>
        <sz val="11"/>
        <color rgb="FF00007F"/>
        <rFont val="DejaVu Sans"/>
        <charset val="238"/>
      </rPr>
      <t xml:space="preserve">
</t>
    </r>
    <r>
      <rPr>
        <b/>
        <sz val="11"/>
        <rFont val="DejaVu Sans"/>
        <charset val="238"/>
      </rPr>
      <t xml:space="preserve">Stavba : BEZBARIÉROVÉ ÚPRAVY "KUKUČÍNOVÁ" 
Objekt: Návrh bezbarierového priechodu pre chodcov, Kukučínová ul.
</t>
    </r>
  </si>
  <si>
    <t xml:space="preserve">Rozoberanie prídlažby kameňa, kladených do malty so škárami zaliatymi cem.maltou,  -0,58600t   </t>
  </si>
  <si>
    <t xml:space="preserve">Odstránenie krytu v ploche do 200 m2 z kameniva ťaženého, hr.vrstvy 320 mm,  -0,55000t   </t>
  </si>
  <si>
    <t xml:space="preserve">Odstránenie podkladu v ploche do 200 m2 z betónu prostého, hr. vrstvy do 100 mm,  -0,22500t   </t>
  </si>
  <si>
    <t xml:space="preserve">Výkop ryhy do šírky 600 mm v horn.3 do 100 m3   </t>
  </si>
  <si>
    <t xml:space="preserve">Príplatok k cene za lepivosť pri hĺbení rýh šírky do 600 mm zapažených i nezapažených s urovnaním dna v hornine 3   </t>
  </si>
  <si>
    <t>113105115</t>
  </si>
  <si>
    <t>113107114</t>
  </si>
  <si>
    <t>132201101.S</t>
  </si>
  <si>
    <t>132201109.S</t>
  </si>
  <si>
    <t xml:space="preserve">Podklad pre mlátový chodník z kameniva hrubého drveného fr. 16-32 mm s rozprestretím a zhutnením hr. 250 mm, plochy do 200 m2   </t>
  </si>
  <si>
    <t xml:space="preserve">Oceľové klzné tŕne d=22mm, dĺ.=600mm,   </t>
  </si>
  <si>
    <t xml:space="preserve">Podklad z CBGM C 8/10 STN EN 206-1 hr. 150 mm   </t>
  </si>
  <si>
    <t xml:space="preserve">Kryt cementobetónový cestných komunikácií skupiny CB III pre TDZ IV, V a VI, hr. 230 mm   </t>
  </si>
  <si>
    <t xml:space="preserve">Kocka dlažobná drobná z vyvretých hornín, veľkosť 100 mm   </t>
  </si>
  <si>
    <t xml:space="preserve">Úprava dilatačných a pracovných škár asfaltovou zálievkou za tepla s prerezaním na 10 mm, pre všetky sklony, hmotn. 1-2kg / 1m škáry,   </t>
  </si>
  <si>
    <t>564760314</t>
  </si>
  <si>
    <t>589580073200.S</t>
  </si>
  <si>
    <t>567122114.S</t>
  </si>
  <si>
    <t>581140313.S</t>
  </si>
  <si>
    <t>583810000200.S</t>
  </si>
  <si>
    <t>599142122</t>
  </si>
  <si>
    <t>Rúrové vedenie</t>
  </si>
  <si>
    <t>871326004.S</t>
  </si>
  <si>
    <t>286110010101</t>
  </si>
  <si>
    <t>895941123</t>
  </si>
  <si>
    <t>592270007202</t>
  </si>
  <si>
    <t>592270037007</t>
  </si>
  <si>
    <t>592230001001</t>
  </si>
  <si>
    <t xml:space="preserve">Montáž kanalizačného PVC-U potrubia hladkého viacvrstvového DN 150   </t>
  </si>
  <si>
    <t xml:space="preserve">Rúra kanalizačná PVC-U gravitačná, hladká SN10 - KG, SW plnostená, DN 150, dĺ. 1 m, vrátane kolien,   </t>
  </si>
  <si>
    <t xml:space="preserve">Zhotovenie vpusti uličnej z betónových dielcov typ UV 250,   </t>
  </si>
  <si>
    <t xml:space="preserve">Kalový kôš k vpustu, k zachytávaniu nečistôt,   </t>
  </si>
  <si>
    <t xml:space="preserve">Vpust s liatinovou hranou a presuvkou DN 150, betónový,   </t>
  </si>
  <si>
    <t xml:space="preserve">Mriežkový liatinový rošt výklopný (pántový) trieda D400,   </t>
  </si>
  <si>
    <t xml:space="preserve">Dopravná značka priechod pre chodcov tr. Reflexnosti II,   </t>
  </si>
  <si>
    <t xml:space="preserve">Montáž stĺpika označníka zastávky, dĺžky do 3,5 m do betónového základu   </t>
  </si>
  <si>
    <t xml:space="preserve">Stĺpik antracit, d 120 mm/1bm, pre dopravné značky,   </t>
  </si>
  <si>
    <t xml:space="preserve">Montáž zvislej dočasnej dopravnej značky s podstavcom a stĺpikom,   </t>
  </si>
  <si>
    <t xml:space="preserve">Vodorovné dopravné značenie náterom čiara šírky 125 mm biela,   </t>
  </si>
  <si>
    <t xml:space="preserve">Osadenie gombíka dopravného retroreflexného,   </t>
  </si>
  <si>
    <t xml:space="preserve">Gombík dopravný reflexný, rozmer 100x100x17,9 mm, plastový   </t>
  </si>
  <si>
    <t xml:space="preserve">Obrubník cestný, lxšxv 1000x100x200 mm,   </t>
  </si>
  <si>
    <t xml:space="preserve">Rezanie priečnych alebo pozdĺžnych dilatačných škár v betónových plôch šírky 4 mm, hĺbky do 100 mm,   </t>
  </si>
  <si>
    <t>9145011212</t>
  </si>
  <si>
    <t>404490008505</t>
  </si>
  <si>
    <t>915711612.S</t>
  </si>
  <si>
    <t>915920001.S</t>
  </si>
  <si>
    <t>404490008300.S</t>
  </si>
  <si>
    <t>592170002100.S</t>
  </si>
  <si>
    <t>919724222</t>
  </si>
  <si>
    <r>
      <rPr>
        <b/>
        <sz val="15"/>
        <color rgb="FF00007F"/>
        <rFont val="DejaVu Sans"/>
        <family val="2"/>
      </rPr>
      <t>VÝKAZ  VÝMER</t>
    </r>
    <r>
      <rPr>
        <b/>
        <sz val="12"/>
        <color rgb="FF00007F"/>
        <rFont val="DejaVu Sans"/>
        <charset val="238"/>
      </rPr>
      <t xml:space="preserve">
</t>
    </r>
    <r>
      <rPr>
        <b/>
        <sz val="11"/>
        <color rgb="FF00007F"/>
        <rFont val="DejaVu Sans"/>
        <charset val="238"/>
      </rPr>
      <t xml:space="preserve">
</t>
    </r>
    <r>
      <rPr>
        <b/>
        <sz val="11"/>
        <rFont val="DejaVu Sans"/>
        <charset val="238"/>
      </rPr>
      <t xml:space="preserve">Stavba : BEZBARIÉROVÉ ÚPRAVY "KUKUČÍNOVÁ" 
Objekt: SO 02 Doplnkové osvetlenie priechodu pre chodcov
</t>
    </r>
  </si>
  <si>
    <t xml:space="preserve">Zhotovenie stožiarového základu pre stožiar pre osvetlenie priechodov pre chodcov do 
výšky 6m </t>
  </si>
  <si>
    <t>Zhotovenie napojenia do jestv. Stožiara - Rozbúranie stožiarového základu, privedenie káblového vedenia, zatiahnutie do drieku stožiara, zhotovenie napojenia zo stožiarovej svorkovnice, spätná úprava, uvedenie do pôvodného stavu - S027/025</t>
  </si>
  <si>
    <t>Rezanie asfaltu, odstránenie povrchu v chodníku a spätná uprava po výkop.prácach - v zmysle VZN</t>
  </si>
  <si>
    <t>Demontáž stožiarovej pätice cestnej</t>
  </si>
  <si>
    <t>Montáž - kábel CYKY-J 5x1,5 - napojenie svietidla zo stožiarovej svorkovnice</t>
  </si>
  <si>
    <t>Montáž - kábel AYKY-J 4x25 voľne</t>
  </si>
  <si>
    <t>Montáž uzemňovacej tyče, pripojenie</t>
  </si>
  <si>
    <t>Montáž stožiarovej pätice cestnej</t>
  </si>
  <si>
    <t xml:space="preserve">Montáž svorkovnice stožiarovej, pripevnenie svorkovnice, úprava káblov, montáž vodičov prierezu do 4x35mm, zapojenie vývodu pre svietidlo, uzatvorenie svorkovnice </t>
  </si>
  <si>
    <t>Montáž uličného svietidla priechodového do výšky 6m</t>
  </si>
  <si>
    <t>0303</t>
  </si>
  <si>
    <t>0310</t>
  </si>
  <si>
    <t>0314</t>
  </si>
  <si>
    <t>0317</t>
  </si>
  <si>
    <t>0319</t>
  </si>
  <si>
    <t>0327</t>
  </si>
  <si>
    <t>0338</t>
  </si>
  <si>
    <t>0347</t>
  </si>
  <si>
    <t>Stožiar oceľový prírubový kužeľový typ STK 60/60/3P, RAL 7016 mat, vrátane pripojovacej svorky pre uzemňovaciu sústavu, h=6m</t>
  </si>
  <si>
    <r>
      <t xml:space="preserve">Svietidlo pre osvetlenie priechodov pre chodcov,  typ P1-P, SL11 mini 4000K (5XC2F41F08HE)  asym. optika pre osvetlenie priechodu pre chodcov pravá alebo </t>
    </r>
    <r>
      <rPr>
        <sz val="9"/>
        <color indexed="8"/>
        <rFont val="Times"/>
        <family val="1"/>
      </rPr>
      <t xml:space="preserve">vrátane prívodného kábla  + príruba d60mm  alebo ekvivalent </t>
    </r>
  </si>
  <si>
    <r>
      <t xml:space="preserve">Svietidlo pre osvetlenie priechodov pre chodcov,  typ P1-L, SL11 mini 4000K (5XC2E41F08HE) asym. optika pre osvetlenie priechodu pre chodcov ľavá  </t>
    </r>
    <r>
      <rPr>
        <sz val="9"/>
        <color indexed="8"/>
        <rFont val="Times"/>
        <family val="1"/>
      </rPr>
      <t xml:space="preserve">vrátane prívodného kábla  + príruba d60mm  alebo ekvivalent </t>
    </r>
  </si>
  <si>
    <t>0415</t>
  </si>
  <si>
    <t>0458</t>
  </si>
  <si>
    <t>0459</t>
  </si>
  <si>
    <t>Malý/Stredný podnik</t>
  </si>
  <si>
    <r>
      <t xml:space="preserve">Návrh na plnenie kritérií 
</t>
    </r>
    <r>
      <rPr>
        <b/>
        <sz val="16"/>
        <color theme="1"/>
        <rFont val="Times New Roman"/>
        <family val="1"/>
        <charset val="238"/>
      </rPr>
      <t>Výzva č. 2 - Bezbariérové úpravy Kukučínova ulica</t>
    </r>
  </si>
  <si>
    <t xml:space="preserve">Celková cena za predmet zákazky v EUR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</si>
</sst>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;\-#,##0.000"/>
    <numFmt numFmtId="165" formatCode="#,##0_ ;\-#,##0\ "/>
    <numFmt numFmtId="166" formatCode="#,##0.0_ ;\-#,##0.0\ "/>
    <numFmt numFmtId="167" formatCode="0.000"/>
  </numFmts>
  <fonts count="53">
    <font>
      <sz val="10"/>
      <color rgb="FF000000"/>
      <name val="Times New Roman"/>
      <charset val="204"/>
    </font>
    <font>
      <sz val="6"/>
      <color rgb="FF000000"/>
      <name val="DejaVu Sans"/>
      <family val="2"/>
    </font>
    <font>
      <sz val="7"/>
      <color rgb="FF000000"/>
      <name val="DejaVu Sans"/>
      <family val="2"/>
    </font>
    <font>
      <b/>
      <sz val="7"/>
      <color rgb="FF00007F"/>
      <name val="DejaVu Sans"/>
      <family val="2"/>
    </font>
    <font>
      <b/>
      <sz val="15"/>
      <color rgb="FF00007F"/>
      <name val="DejaVu Sans"/>
      <family val="2"/>
    </font>
    <font>
      <u/>
      <sz val="10"/>
      <color theme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5"/>
      <color theme="1"/>
      <name val="Times New Roman"/>
      <family val="1"/>
      <charset val="238"/>
    </font>
    <font>
      <sz val="12"/>
      <color rgb="FF000000"/>
      <name val="Arial"/>
      <family val="2"/>
      <charset val="238"/>
    </font>
    <font>
      <sz val="11"/>
      <color theme="1"/>
      <name val="Calibri"/>
      <family val="2"/>
      <charset val="238"/>
    </font>
    <font>
      <u/>
      <sz val="11"/>
      <color rgb="FF0563C1"/>
      <name val="Times New Roman"/>
      <family val="1"/>
      <charset val="238"/>
    </font>
    <font>
      <b/>
      <sz val="12"/>
      <color theme="1"/>
      <name val="Times"/>
      <family val="1"/>
    </font>
    <font>
      <sz val="12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0"/>
      <name val="Times"/>
      <family val="1"/>
    </font>
    <font>
      <b/>
      <sz val="12"/>
      <color rgb="FF00007F"/>
      <name val="DejaVu Sans"/>
      <charset val="238"/>
    </font>
    <font>
      <sz val="8"/>
      <color rgb="FF000000"/>
      <name val="Times"/>
      <family val="1"/>
    </font>
    <font>
      <sz val="9"/>
      <color rgb="FF000000"/>
      <name val="Times"/>
      <family val="1"/>
    </font>
    <font>
      <sz val="8"/>
      <name val="Times"/>
      <family val="1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1"/>
      <color rgb="FF00007F"/>
      <name val="DejaVu Sans"/>
      <charset val="238"/>
    </font>
    <font>
      <b/>
      <sz val="11"/>
      <name val="DejaVu Sans"/>
      <charset val="238"/>
    </font>
    <font>
      <b/>
      <sz val="12"/>
      <color theme="1"/>
      <name val="Times New Roman"/>
      <family val="1"/>
      <charset val="238"/>
    </font>
    <font>
      <b/>
      <sz val="10"/>
      <color rgb="FF000000"/>
      <name val="DejaVu Sans"/>
      <family val="2"/>
    </font>
    <font>
      <b/>
      <sz val="12"/>
      <color rgb="FF000000"/>
      <name val="Times"/>
      <family val="1"/>
    </font>
    <font>
      <sz val="8"/>
      <name val="Arial CE"/>
      <charset val="238"/>
    </font>
    <font>
      <b/>
      <sz val="9"/>
      <name val="Times"/>
      <family val="1"/>
    </font>
    <font>
      <sz val="9"/>
      <name val="Times"/>
      <family val="1"/>
    </font>
    <font>
      <sz val="8"/>
      <color rgb="FF00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name val="Times"/>
      <family val="1"/>
    </font>
    <font>
      <b/>
      <sz val="12"/>
      <color rgb="FF000000"/>
      <name val="Times New Roman"/>
      <family val="1"/>
      <charset val="238"/>
    </font>
    <font>
      <b/>
      <sz val="11"/>
      <name val="Times"/>
      <family val="1"/>
      <charset val="238"/>
    </font>
    <font>
      <sz val="11"/>
      <name val="Times New Roman"/>
      <family val="1"/>
      <charset val="238"/>
    </font>
    <font>
      <b/>
      <sz val="12"/>
      <color rgb="FF000000"/>
      <name val="Times"/>
      <family val="1"/>
      <charset val="238"/>
    </font>
    <font>
      <b/>
      <sz val="12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sz val="10"/>
      <color theme="8" tint="0.3999755851924192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10"/>
      <color rgb="FF000000"/>
      <name val="Times"/>
      <family val="1"/>
    </font>
    <font>
      <sz val="9"/>
      <color indexed="8"/>
      <name val="Times"/>
      <family val="1"/>
    </font>
    <font>
      <b/>
      <sz val="16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12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thick">
        <color indexed="64"/>
      </right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41" fillId="0" borderId="0"/>
    <xf numFmtId="0" fontId="42" fillId="0" borderId="0"/>
  </cellStyleXfs>
  <cellXfs count="340">
    <xf numFmtId="0" fontId="0" fillId="0" borderId="0" xfId="0" applyAlignment="1">
      <alignment horizontal="left" vertical="top"/>
    </xf>
    <xf numFmtId="0" fontId="9" fillId="8" borderId="26" xfId="0" applyFont="1" applyFill="1" applyBorder="1" applyAlignment="1" applyProtection="1">
      <alignment horizontal="center" vertical="center" wrapText="1"/>
      <protection hidden="1"/>
    </xf>
    <xf numFmtId="0" fontId="9" fillId="8" borderId="15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6" fillId="0" borderId="3" xfId="0" applyFont="1" applyBorder="1"/>
    <xf numFmtId="0" fontId="0" fillId="0" borderId="0" xfId="0" applyAlignment="1">
      <alignment horizontal="left" vertical="top" wrapText="1"/>
    </xf>
    <xf numFmtId="0" fontId="16" fillId="5" borderId="40" xfId="0" applyFont="1" applyFill="1" applyBorder="1" applyAlignment="1">
      <alignment horizontal="center" vertical="top" wrapText="1"/>
    </xf>
    <xf numFmtId="0" fontId="16" fillId="5" borderId="37" xfId="0" applyFont="1" applyFill="1" applyBorder="1" applyAlignment="1">
      <alignment horizontal="center" vertical="top" wrapText="1"/>
    </xf>
    <xf numFmtId="0" fontId="16" fillId="5" borderId="38" xfId="0" applyFont="1" applyFill="1" applyBorder="1" applyAlignment="1">
      <alignment horizontal="center" vertical="top" wrapText="1"/>
    </xf>
    <xf numFmtId="0" fontId="16" fillId="5" borderId="39" xfId="0" applyFont="1" applyFill="1" applyBorder="1" applyAlignment="1">
      <alignment horizontal="center" vertical="top" wrapText="1"/>
    </xf>
    <xf numFmtId="0" fontId="0" fillId="0" borderId="0" xfId="0" applyAlignment="1">
      <alignment horizontal="left" wrapText="1"/>
    </xf>
    <xf numFmtId="1" fontId="1" fillId="5" borderId="30" xfId="0" applyNumberFormat="1" applyFont="1" applyFill="1" applyBorder="1" applyAlignment="1">
      <alignment horizontal="center" vertical="top" shrinkToFit="1"/>
    </xf>
    <xf numFmtId="1" fontId="1" fillId="5" borderId="66" xfId="0" applyNumberFormat="1" applyFont="1" applyFill="1" applyBorder="1" applyAlignment="1">
      <alignment horizontal="center" vertical="top" shrinkToFit="1"/>
    </xf>
    <xf numFmtId="1" fontId="2" fillId="5" borderId="66" xfId="0" applyNumberFormat="1" applyFont="1" applyFill="1" applyBorder="1" applyAlignment="1">
      <alignment horizontal="center" vertical="top" shrinkToFit="1"/>
    </xf>
    <xf numFmtId="1" fontId="2" fillId="5" borderId="60" xfId="0" applyNumberFormat="1" applyFont="1" applyFill="1" applyBorder="1" applyAlignment="1">
      <alignment horizontal="center" vertical="top" shrinkToFit="1"/>
    </xf>
    <xf numFmtId="0" fontId="16" fillId="0" borderId="23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 indent="1"/>
    </xf>
    <xf numFmtId="49" fontId="18" fillId="0" borderId="81" xfId="0" applyNumberFormat="1" applyFont="1" applyBorder="1" applyAlignment="1">
      <alignment horizontal="center" vertical="top" shrinkToFit="1"/>
    </xf>
    <xf numFmtId="0" fontId="30" fillId="0" borderId="61" xfId="0" applyFont="1" applyBorder="1" applyAlignment="1">
      <alignment vertical="top" wrapText="1"/>
    </xf>
    <xf numFmtId="0" fontId="20" fillId="0" borderId="7" xfId="0" applyFont="1" applyBorder="1" applyAlignment="1">
      <alignment horizontal="center" vertical="top" wrapText="1"/>
    </xf>
    <xf numFmtId="165" fontId="20" fillId="0" borderId="7" xfId="0" applyNumberFormat="1" applyFont="1" applyBorder="1" applyAlignment="1">
      <alignment horizontal="center" vertical="center"/>
    </xf>
    <xf numFmtId="167" fontId="20" fillId="0" borderId="8" xfId="0" applyNumberFormat="1" applyFont="1" applyBorder="1" applyAlignment="1">
      <alignment horizontal="center" vertical="top" wrapText="1"/>
    </xf>
    <xf numFmtId="0" fontId="0" fillId="0" borderId="0" xfId="0" applyAlignment="1">
      <alignment horizontal="left" vertical="center" wrapText="1"/>
    </xf>
    <xf numFmtId="49" fontId="18" fillId="0" borderId="43" xfId="0" applyNumberFormat="1" applyFont="1" applyBorder="1" applyAlignment="1">
      <alignment horizontal="center" vertical="top" shrinkToFit="1"/>
    </xf>
    <xf numFmtId="0" fontId="30" fillId="0" borderId="68" xfId="0" applyFont="1" applyBorder="1" applyAlignment="1">
      <alignment vertical="top" wrapText="1"/>
    </xf>
    <xf numFmtId="0" fontId="20" fillId="0" borderId="69" xfId="0" applyFont="1" applyBorder="1" applyAlignment="1">
      <alignment horizontal="center" vertical="top" wrapText="1"/>
    </xf>
    <xf numFmtId="166" fontId="20" fillId="0" borderId="69" xfId="0" applyNumberFormat="1" applyFont="1" applyBorder="1" applyAlignment="1">
      <alignment horizontal="center" vertical="center"/>
    </xf>
    <xf numFmtId="167" fontId="20" fillId="0" borderId="44" xfId="0" applyNumberFormat="1" applyFont="1" applyBorder="1" applyAlignment="1">
      <alignment horizontal="center" vertical="top" wrapText="1"/>
    </xf>
    <xf numFmtId="49" fontId="18" fillId="0" borderId="43" xfId="0" applyNumberFormat="1" applyFont="1" applyBorder="1" applyAlignment="1">
      <alignment horizontal="center" vertical="center" shrinkToFit="1"/>
    </xf>
    <xf numFmtId="0" fontId="20" fillId="0" borderId="69" xfId="0" applyFont="1" applyBorder="1" applyAlignment="1">
      <alignment horizontal="center" vertical="center" wrapText="1"/>
    </xf>
    <xf numFmtId="165" fontId="20" fillId="0" borderId="69" xfId="0" applyNumberFormat="1" applyFont="1" applyBorder="1" applyAlignment="1">
      <alignment horizontal="center" vertical="center"/>
    </xf>
    <xf numFmtId="49" fontId="18" fillId="0" borderId="6" xfId="0" applyNumberFormat="1" applyFont="1" applyBorder="1" applyAlignment="1">
      <alignment horizontal="center" vertical="top" shrinkToFit="1"/>
    </xf>
    <xf numFmtId="0" fontId="30" fillId="0" borderId="87" xfId="2" applyFont="1" applyBorder="1" applyAlignment="1">
      <alignment wrapText="1"/>
    </xf>
    <xf numFmtId="49" fontId="18" fillId="0" borderId="16" xfId="0" applyNumberFormat="1" applyFont="1" applyBorder="1" applyAlignment="1">
      <alignment horizontal="center" vertical="top" shrinkToFit="1"/>
    </xf>
    <xf numFmtId="0" fontId="30" fillId="0" borderId="70" xfId="0" applyFont="1" applyBorder="1" applyAlignment="1">
      <alignment vertical="top" wrapText="1"/>
    </xf>
    <xf numFmtId="0" fontId="20" fillId="0" borderId="59" xfId="0" applyFont="1" applyBorder="1" applyAlignment="1">
      <alignment horizontal="center" vertical="top" wrapText="1"/>
    </xf>
    <xf numFmtId="165" fontId="20" fillId="0" borderId="59" xfId="0" applyNumberFormat="1" applyFont="1" applyBorder="1" applyAlignment="1">
      <alignment horizontal="center" vertical="center"/>
    </xf>
    <xf numFmtId="167" fontId="20" fillId="0" borderId="64" xfId="0" applyNumberFormat="1" applyFont="1" applyBorder="1" applyAlignment="1">
      <alignment horizontal="center" vertical="top" wrapText="1"/>
    </xf>
    <xf numFmtId="0" fontId="21" fillId="0" borderId="19" xfId="0" applyFont="1" applyBorder="1" applyAlignment="1">
      <alignment horizontal="center" vertical="center"/>
    </xf>
    <xf numFmtId="167" fontId="16" fillId="0" borderId="88" xfId="0" applyNumberFormat="1" applyFont="1" applyBorder="1" applyAlignment="1">
      <alignment horizontal="center" vertical="top" wrapText="1"/>
    </xf>
    <xf numFmtId="2" fontId="3" fillId="0" borderId="0" xfId="0" applyNumberFormat="1" applyFont="1" applyAlignment="1">
      <alignment horizontal="right" vertical="top" indent="7" shrinkToFit="1"/>
    </xf>
    <xf numFmtId="0" fontId="29" fillId="0" borderId="23" xfId="0" applyFont="1" applyBorder="1" applyAlignment="1">
      <alignment horizontal="center" vertical="center" wrapText="1"/>
    </xf>
    <xf numFmtId="1" fontId="18" fillId="0" borderId="6" xfId="0" applyNumberFormat="1" applyFont="1" applyBorder="1" applyAlignment="1">
      <alignment horizontal="center" vertical="top" shrinkToFit="1"/>
    </xf>
    <xf numFmtId="0" fontId="50" fillId="0" borderId="46" xfId="0" applyFont="1" applyBorder="1" applyAlignment="1">
      <alignment wrapText="1"/>
    </xf>
    <xf numFmtId="0" fontId="20" fillId="0" borderId="79" xfId="0" applyFont="1" applyBorder="1" applyAlignment="1">
      <alignment horizontal="center" wrapText="1"/>
    </xf>
    <xf numFmtId="165" fontId="20" fillId="0" borderId="79" xfId="0" applyNumberFormat="1" applyFont="1" applyBorder="1" applyAlignment="1">
      <alignment horizontal="center"/>
    </xf>
    <xf numFmtId="167" fontId="20" fillId="0" borderId="80" xfId="0" applyNumberFormat="1" applyFont="1" applyBorder="1" applyAlignment="1">
      <alignment horizontal="center" vertical="top" wrapText="1"/>
    </xf>
    <xf numFmtId="1" fontId="18" fillId="0" borderId="16" xfId="0" applyNumberFormat="1" applyFont="1" applyBorder="1" applyAlignment="1">
      <alignment horizontal="center" vertical="top" shrinkToFit="1"/>
    </xf>
    <xf numFmtId="0" fontId="20" fillId="0" borderId="59" xfId="0" applyFont="1" applyBorder="1" applyAlignment="1">
      <alignment horizontal="center" wrapText="1"/>
    </xf>
    <xf numFmtId="165" fontId="20" fillId="0" borderId="59" xfId="0" applyNumberFormat="1" applyFont="1" applyBorder="1" applyAlignment="1">
      <alignment horizontal="center"/>
    </xf>
    <xf numFmtId="0" fontId="16" fillId="2" borderId="45" xfId="0" applyFont="1" applyFill="1" applyBorder="1" applyAlignment="1">
      <alignment horizontal="center" vertical="top" wrapText="1"/>
    </xf>
    <xf numFmtId="167" fontId="16" fillId="2" borderId="45" xfId="0" applyNumberFormat="1" applyFont="1" applyFill="1" applyBorder="1" applyAlignment="1">
      <alignment horizontal="center" vertical="top" wrapText="1"/>
    </xf>
    <xf numFmtId="0" fontId="29" fillId="0" borderId="33" xfId="0" applyFont="1" applyBorder="1" applyAlignment="1">
      <alignment horizontal="center" vertical="center" wrapText="1"/>
    </xf>
    <xf numFmtId="0" fontId="30" fillId="0" borderId="46" xfId="0" applyFont="1" applyBorder="1" applyAlignment="1">
      <alignment wrapText="1"/>
    </xf>
    <xf numFmtId="0" fontId="30" fillId="0" borderId="90" xfId="0" applyFont="1" applyBorder="1" applyAlignment="1">
      <alignment horizontal="center"/>
    </xf>
    <xf numFmtId="0" fontId="30" fillId="0" borderId="46" xfId="0" applyFont="1" applyBorder="1" applyAlignment="1">
      <alignment horizontal="center"/>
    </xf>
    <xf numFmtId="0" fontId="30" fillId="0" borderId="68" xfId="0" applyFont="1" applyBorder="1"/>
    <xf numFmtId="0" fontId="30" fillId="0" borderId="75" xfId="0" applyFont="1" applyBorder="1" applyAlignment="1">
      <alignment horizontal="center"/>
    </xf>
    <xf numFmtId="0" fontId="30" fillId="0" borderId="68" xfId="0" applyFont="1" applyBorder="1" applyAlignment="1">
      <alignment horizontal="center"/>
    </xf>
    <xf numFmtId="167" fontId="20" fillId="0" borderId="91" xfId="0" applyNumberFormat="1" applyFont="1" applyBorder="1" applyAlignment="1">
      <alignment horizontal="center" vertical="center" wrapText="1"/>
    </xf>
    <xf numFmtId="49" fontId="18" fillId="0" borderId="92" xfId="0" applyNumberFormat="1" applyFont="1" applyBorder="1" applyAlignment="1">
      <alignment horizontal="center" vertical="top" shrinkToFit="1"/>
    </xf>
    <xf numFmtId="167" fontId="20" fillId="0" borderId="91" xfId="0" applyNumberFormat="1" applyFont="1" applyBorder="1" applyAlignment="1">
      <alignment horizontal="center" vertical="top" wrapText="1"/>
    </xf>
    <xf numFmtId="49" fontId="18" fillId="0" borderId="72" xfId="0" applyNumberFormat="1" applyFont="1" applyBorder="1" applyAlignment="1">
      <alignment horizontal="center" vertical="top" shrinkToFit="1"/>
    </xf>
    <xf numFmtId="0" fontId="30" fillId="0" borderId="68" xfId="0" applyFont="1" applyBorder="1" applyAlignment="1">
      <alignment wrapText="1"/>
    </xf>
    <xf numFmtId="0" fontId="30" fillId="7" borderId="68" xfId="0" applyFont="1" applyFill="1" applyBorder="1"/>
    <xf numFmtId="0" fontId="30" fillId="7" borderId="68" xfId="0" applyFont="1" applyFill="1" applyBorder="1" applyAlignment="1">
      <alignment horizontal="center"/>
    </xf>
    <xf numFmtId="49" fontId="18" fillId="0" borderId="89" xfId="0" applyNumberFormat="1" applyFont="1" applyBorder="1" applyAlignment="1">
      <alignment horizontal="center" vertical="top" shrinkToFit="1"/>
    </xf>
    <xf numFmtId="0" fontId="30" fillId="0" borderId="68" xfId="3" applyFont="1" applyBorder="1"/>
    <xf numFmtId="0" fontId="30" fillId="0" borderId="75" xfId="3" applyFont="1" applyBorder="1" applyAlignment="1">
      <alignment horizontal="center"/>
    </xf>
    <xf numFmtId="0" fontId="30" fillId="0" borderId="68" xfId="3" applyFont="1" applyBorder="1" applyAlignment="1">
      <alignment horizontal="center"/>
    </xf>
    <xf numFmtId="0" fontId="30" fillId="0" borderId="74" xfId="0" applyFont="1" applyBorder="1" applyAlignment="1">
      <alignment horizontal="center"/>
    </xf>
    <xf numFmtId="0" fontId="30" fillId="0" borderId="75" xfId="3" applyFont="1" applyBorder="1" applyAlignment="1">
      <alignment wrapText="1"/>
    </xf>
    <xf numFmtId="0" fontId="30" fillId="0" borderId="69" xfId="3" applyFont="1" applyBorder="1" applyAlignment="1">
      <alignment horizontal="center"/>
    </xf>
    <xf numFmtId="0" fontId="30" fillId="0" borderId="71" xfId="3" applyFont="1" applyBorder="1" applyAlignment="1">
      <alignment horizontal="center"/>
    </xf>
    <xf numFmtId="49" fontId="18" fillId="0" borderId="94" xfId="0" applyNumberFormat="1" applyFont="1" applyBorder="1" applyAlignment="1">
      <alignment horizontal="center" vertical="top" shrinkToFit="1"/>
    </xf>
    <xf numFmtId="0" fontId="30" fillId="0" borderId="84" xfId="0" applyFont="1" applyBorder="1" applyAlignment="1">
      <alignment horizontal="center"/>
    </xf>
    <xf numFmtId="167" fontId="20" fillId="0" borderId="95" xfId="0" applyNumberFormat="1" applyFont="1" applyBorder="1" applyAlignment="1">
      <alignment horizontal="center" vertical="top" wrapText="1"/>
    </xf>
    <xf numFmtId="0" fontId="21" fillId="0" borderId="45" xfId="0" applyFont="1" applyBorder="1" applyAlignment="1">
      <alignment horizontal="center" vertical="center"/>
    </xf>
    <xf numFmtId="167" fontId="16" fillId="0" borderId="45" xfId="0" applyNumberFormat="1" applyFont="1" applyBorder="1" applyAlignment="1">
      <alignment horizontal="center" vertical="top" wrapText="1"/>
    </xf>
    <xf numFmtId="49" fontId="18" fillId="0" borderId="52" xfId="0" applyNumberFormat="1" applyFont="1" applyBorder="1" applyAlignment="1">
      <alignment horizontal="center" vertical="top" shrinkToFit="1"/>
    </xf>
    <xf numFmtId="0" fontId="50" fillId="0" borderId="90" xfId="0" applyFont="1" applyBorder="1" applyAlignment="1">
      <alignment horizontal="center"/>
    </xf>
    <xf numFmtId="0" fontId="50" fillId="0" borderId="46" xfId="0" applyFont="1" applyBorder="1" applyAlignment="1">
      <alignment horizontal="center"/>
    </xf>
    <xf numFmtId="49" fontId="18" fillId="0" borderId="51" xfId="0" applyNumberFormat="1" applyFont="1" applyBorder="1" applyAlignment="1">
      <alignment horizontal="center" vertical="top" shrinkToFit="1"/>
    </xf>
    <xf numFmtId="167" fontId="20" fillId="0" borderId="44" xfId="0" applyNumberFormat="1" applyFont="1" applyBorder="1" applyAlignment="1">
      <alignment horizontal="center" vertical="center" wrapText="1"/>
    </xf>
    <xf numFmtId="49" fontId="18" fillId="0" borderId="50" xfId="0" applyNumberFormat="1" applyFont="1" applyBorder="1" applyAlignment="1">
      <alignment horizontal="center" vertical="top" shrinkToFit="1"/>
    </xf>
    <xf numFmtId="0" fontId="30" fillId="0" borderId="71" xfId="0" applyFont="1" applyBorder="1" applyAlignment="1">
      <alignment horizontal="center"/>
    </xf>
    <xf numFmtId="0" fontId="30" fillId="0" borderId="67" xfId="0" applyFont="1" applyBorder="1" applyAlignment="1">
      <alignment horizontal="center"/>
    </xf>
    <xf numFmtId="0" fontId="30" fillId="0" borderId="75" xfId="0" applyFont="1" applyBorder="1" applyAlignment="1">
      <alignment wrapText="1"/>
    </xf>
    <xf numFmtId="0" fontId="30" fillId="0" borderId="69" xfId="0" applyFont="1" applyBorder="1" applyAlignment="1">
      <alignment horizontal="center"/>
    </xf>
    <xf numFmtId="49" fontId="18" fillId="0" borderId="30" xfId="0" applyNumberFormat="1" applyFont="1" applyBorder="1" applyAlignment="1">
      <alignment horizontal="center" vertical="top" shrinkToFit="1"/>
    </xf>
    <xf numFmtId="0" fontId="33" fillId="0" borderId="70" xfId="0" applyFont="1" applyBorder="1" applyAlignment="1">
      <alignment vertical="top" wrapText="1"/>
    </xf>
    <xf numFmtId="0" fontId="21" fillId="0" borderId="88" xfId="0" applyFont="1" applyBorder="1" applyAlignment="1">
      <alignment horizontal="center" vertical="center"/>
    </xf>
    <xf numFmtId="0" fontId="30" fillId="0" borderId="79" xfId="0" applyFont="1" applyBorder="1"/>
    <xf numFmtId="0" fontId="20" fillId="0" borderId="79" xfId="0" applyFont="1" applyBorder="1" applyAlignment="1">
      <alignment horizontal="center" vertical="top" wrapText="1"/>
    </xf>
    <xf numFmtId="165" fontId="20" fillId="0" borderId="79" xfId="0" applyNumberFormat="1" applyFont="1" applyBorder="1" applyAlignment="1">
      <alignment horizontal="center" vertical="center"/>
    </xf>
    <xf numFmtId="0" fontId="30" fillId="0" borderId="69" xfId="0" applyFont="1" applyBorder="1"/>
    <xf numFmtId="0" fontId="30" fillId="0" borderId="69" xfId="0" applyFont="1" applyBorder="1" applyAlignment="1">
      <alignment wrapText="1"/>
    </xf>
    <xf numFmtId="0" fontId="30" fillId="0" borderId="59" xfId="0" applyFont="1" applyBorder="1" applyAlignment="1">
      <alignment vertical="top" wrapText="1"/>
    </xf>
    <xf numFmtId="0" fontId="38" fillId="0" borderId="36" xfId="0" applyFont="1" applyBorder="1" applyAlignment="1">
      <alignment horizontal="center" vertical="top"/>
    </xf>
    <xf numFmtId="0" fontId="32" fillId="0" borderId="0" xfId="0" applyFont="1" applyAlignment="1">
      <alignment horizontal="left" vertical="top"/>
    </xf>
    <xf numFmtId="167" fontId="20" fillId="4" borderId="7" xfId="0" applyNumberFormat="1" applyFont="1" applyFill="1" applyBorder="1" applyAlignment="1" applyProtection="1">
      <alignment horizontal="center" vertical="top" wrapText="1"/>
      <protection locked="0"/>
    </xf>
    <xf numFmtId="167" fontId="20" fillId="4" borderId="69" xfId="0" applyNumberFormat="1" applyFont="1" applyFill="1" applyBorder="1" applyAlignment="1" applyProtection="1">
      <alignment horizontal="center" vertical="top" wrapText="1"/>
      <protection locked="0"/>
    </xf>
    <xf numFmtId="167" fontId="20" fillId="4" borderId="69" xfId="0" applyNumberFormat="1" applyFont="1" applyFill="1" applyBorder="1" applyAlignment="1" applyProtection="1">
      <alignment horizontal="center" vertical="center" wrapText="1"/>
      <protection locked="0"/>
    </xf>
    <xf numFmtId="167" fontId="20" fillId="4" borderId="59" xfId="0" applyNumberFormat="1" applyFont="1" applyFill="1" applyBorder="1" applyAlignment="1" applyProtection="1">
      <alignment horizontal="center" vertical="top" wrapText="1"/>
      <protection locked="0"/>
    </xf>
    <xf numFmtId="167" fontId="20" fillId="4" borderId="79" xfId="0" applyNumberFormat="1" applyFont="1" applyFill="1" applyBorder="1" applyAlignment="1" applyProtection="1">
      <alignment horizontal="center" vertical="top" wrapText="1"/>
      <protection locked="0"/>
    </xf>
    <xf numFmtId="167" fontId="20" fillId="4" borderId="47" xfId="0" applyNumberFormat="1" applyFont="1" applyFill="1" applyBorder="1" applyAlignment="1" applyProtection="1">
      <alignment horizontal="center" vertical="top" wrapText="1"/>
      <protection locked="0"/>
    </xf>
    <xf numFmtId="167" fontId="20" fillId="4" borderId="2" xfId="0" applyNumberFormat="1" applyFont="1" applyFill="1" applyBorder="1" applyAlignment="1" applyProtection="1">
      <alignment horizontal="center" vertical="center" wrapText="1"/>
      <protection locked="0"/>
    </xf>
    <xf numFmtId="167" fontId="20" fillId="4" borderId="48" xfId="0" applyNumberFormat="1" applyFont="1" applyFill="1" applyBorder="1" applyAlignment="1" applyProtection="1">
      <alignment horizontal="center" vertical="top" wrapText="1"/>
      <protection locked="0"/>
    </xf>
    <xf numFmtId="167" fontId="20" fillId="4" borderId="93" xfId="0" applyNumberFormat="1" applyFont="1" applyFill="1" applyBorder="1" applyAlignment="1" applyProtection="1">
      <alignment horizontal="center" vertical="top" wrapText="1"/>
      <protection locked="0"/>
    </xf>
    <xf numFmtId="167" fontId="20" fillId="4" borderId="1" xfId="0" applyNumberFormat="1" applyFont="1" applyFill="1" applyBorder="1" applyAlignment="1" applyProtection="1">
      <alignment horizontal="center" vertical="top" wrapText="1"/>
      <protection locked="0"/>
    </xf>
    <xf numFmtId="167" fontId="20" fillId="4" borderId="2" xfId="0" applyNumberFormat="1" applyFont="1" applyFill="1" applyBorder="1" applyAlignment="1" applyProtection="1">
      <alignment horizontal="center" vertical="top" wrapText="1"/>
      <protection locked="0"/>
    </xf>
    <xf numFmtId="167" fontId="20" fillId="4" borderId="48" xfId="0" applyNumberFormat="1" applyFont="1" applyFill="1" applyBorder="1" applyAlignment="1" applyProtection="1">
      <alignment horizontal="center" vertical="center" wrapText="1"/>
      <protection locked="0"/>
    </xf>
    <xf numFmtId="167" fontId="20" fillId="4" borderId="49" xfId="0" applyNumberFormat="1" applyFont="1" applyFill="1" applyBorder="1" applyAlignment="1" applyProtection="1">
      <alignment horizontal="center" vertical="top" wrapText="1"/>
      <protection locked="0"/>
    </xf>
    <xf numFmtId="0" fontId="16" fillId="5" borderId="33" xfId="0" applyFont="1" applyFill="1" applyBorder="1" applyAlignment="1">
      <alignment horizontal="center" vertical="top" wrapText="1"/>
    </xf>
    <xf numFmtId="0" fontId="16" fillId="5" borderId="36" xfId="0" applyFont="1" applyFill="1" applyBorder="1" applyAlignment="1">
      <alignment horizontal="center" vertical="top" wrapText="1"/>
    </xf>
    <xf numFmtId="1" fontId="1" fillId="5" borderId="33" xfId="0" applyNumberFormat="1" applyFont="1" applyFill="1" applyBorder="1" applyAlignment="1">
      <alignment horizontal="center" vertical="top" shrinkToFit="1"/>
    </xf>
    <xf numFmtId="1" fontId="1" fillId="5" borderId="37" xfId="0" applyNumberFormat="1" applyFont="1" applyFill="1" applyBorder="1" applyAlignment="1">
      <alignment horizontal="center" vertical="top" shrinkToFit="1"/>
    </xf>
    <xf numFmtId="1" fontId="1" fillId="5" borderId="38" xfId="0" applyNumberFormat="1" applyFont="1" applyFill="1" applyBorder="1" applyAlignment="1">
      <alignment horizontal="center" vertical="top" shrinkToFit="1"/>
    </xf>
    <xf numFmtId="1" fontId="2" fillId="5" borderId="38" xfId="0" applyNumberFormat="1" applyFont="1" applyFill="1" applyBorder="1" applyAlignment="1">
      <alignment horizontal="center" vertical="top" shrinkToFit="1"/>
    </xf>
    <xf numFmtId="1" fontId="2" fillId="5" borderId="39" xfId="0" applyNumberFormat="1" applyFont="1" applyFill="1" applyBorder="1" applyAlignment="1">
      <alignment horizontal="center" vertical="top" shrinkToFit="1"/>
    </xf>
    <xf numFmtId="0" fontId="47" fillId="0" borderId="0" xfId="0" applyFont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30" fillId="0" borderId="46" xfId="0" applyFont="1" applyBorder="1" applyAlignment="1">
      <alignment horizontal="left" wrapText="1"/>
    </xf>
    <xf numFmtId="164" fontId="30" fillId="0" borderId="46" xfId="0" applyNumberFormat="1" applyFont="1" applyBorder="1" applyAlignment="1">
      <alignment horizontal="center"/>
    </xf>
    <xf numFmtId="167" fontId="0" fillId="0" borderId="8" xfId="0" applyNumberFormat="1" applyBorder="1" applyAlignment="1">
      <alignment horizontal="center" vertical="top"/>
    </xf>
    <xf numFmtId="0" fontId="45" fillId="0" borderId="96" xfId="0" applyFont="1" applyBorder="1" applyAlignment="1">
      <alignment horizontal="center" vertical="top"/>
    </xf>
    <xf numFmtId="0" fontId="0" fillId="0" borderId="43" xfId="0" applyBorder="1" applyAlignment="1">
      <alignment horizontal="center" vertical="top"/>
    </xf>
    <xf numFmtId="0" fontId="30" fillId="0" borderId="68" xfId="0" applyFont="1" applyBorder="1" applyAlignment="1">
      <alignment horizontal="left" wrapText="1"/>
    </xf>
    <xf numFmtId="0" fontId="20" fillId="0" borderId="83" xfId="0" applyFont="1" applyBorder="1" applyAlignment="1">
      <alignment horizontal="center" wrapText="1"/>
    </xf>
    <xf numFmtId="164" fontId="30" fillId="0" borderId="68" xfId="0" applyNumberFormat="1" applyFont="1" applyBorder="1" applyAlignment="1">
      <alignment horizontal="center"/>
    </xf>
    <xf numFmtId="167" fontId="0" fillId="0" borderId="44" xfId="0" applyNumberFormat="1" applyBorder="1" applyAlignment="1">
      <alignment horizontal="center" vertical="top"/>
    </xf>
    <xf numFmtId="0" fontId="44" fillId="0" borderId="97" xfId="0" applyFont="1" applyBorder="1" applyAlignment="1">
      <alignment horizontal="center" vertical="top"/>
    </xf>
    <xf numFmtId="0" fontId="30" fillId="0" borderId="101" xfId="0" applyFont="1" applyBorder="1" applyAlignment="1">
      <alignment horizontal="left" wrapText="1"/>
    </xf>
    <xf numFmtId="0" fontId="20" fillId="0" borderId="102" xfId="0" applyFont="1" applyBorder="1" applyAlignment="1">
      <alignment horizontal="center" wrapText="1"/>
    </xf>
    <xf numFmtId="167" fontId="0" fillId="0" borderId="103" xfId="0" applyNumberFormat="1" applyBorder="1" applyAlignment="1">
      <alignment horizontal="center" vertical="top"/>
    </xf>
    <xf numFmtId="0" fontId="44" fillId="0" borderId="98" xfId="0" applyFont="1" applyBorder="1" applyAlignment="1">
      <alignment horizontal="center" vertical="top"/>
    </xf>
    <xf numFmtId="0" fontId="20" fillId="0" borderId="65" xfId="0" applyFont="1" applyBorder="1" applyAlignment="1">
      <alignment horizontal="center" wrapText="1"/>
    </xf>
    <xf numFmtId="167" fontId="0" fillId="0" borderId="104" xfId="0" applyNumberFormat="1" applyBorder="1" applyAlignment="1">
      <alignment horizontal="center" vertical="top"/>
    </xf>
    <xf numFmtId="0" fontId="0" fillId="0" borderId="73" xfId="0" applyBorder="1" applyAlignment="1">
      <alignment horizontal="center" vertical="top"/>
    </xf>
    <xf numFmtId="0" fontId="30" fillId="0" borderId="105" xfId="0" applyFont="1" applyBorder="1" applyAlignment="1">
      <alignment horizontal="left" wrapText="1"/>
    </xf>
    <xf numFmtId="164" fontId="30" fillId="0" borderId="105" xfId="0" applyNumberFormat="1" applyFont="1" applyBorder="1" applyAlignment="1">
      <alignment horizontal="center"/>
    </xf>
    <xf numFmtId="167" fontId="0" fillId="0" borderId="95" xfId="0" applyNumberFormat="1" applyBorder="1" applyAlignment="1">
      <alignment horizontal="center" vertical="top"/>
    </xf>
    <xf numFmtId="0" fontId="44" fillId="0" borderId="99" xfId="0" applyFont="1" applyBorder="1" applyAlignment="1">
      <alignment horizontal="center" vertical="top"/>
    </xf>
    <xf numFmtId="0" fontId="21" fillId="0" borderId="30" xfId="0" applyFont="1" applyBorder="1" applyAlignment="1">
      <alignment horizontal="center" vertical="top"/>
    </xf>
    <xf numFmtId="167" fontId="21" fillId="0" borderId="45" xfId="0" applyNumberFormat="1" applyFont="1" applyBorder="1" applyAlignment="1">
      <alignment horizontal="center" vertical="top"/>
    </xf>
    <xf numFmtId="0" fontId="21" fillId="0" borderId="45" xfId="0" applyFont="1" applyBorder="1" applyAlignment="1">
      <alignment horizontal="center" vertical="top"/>
    </xf>
    <xf numFmtId="0" fontId="15" fillId="0" borderId="41" xfId="0" applyFont="1" applyBorder="1" applyAlignment="1">
      <alignment horizontal="center" vertical="top"/>
    </xf>
    <xf numFmtId="0" fontId="0" fillId="0" borderId="40" xfId="0" applyBorder="1" applyAlignment="1">
      <alignment horizontal="center" vertical="top"/>
    </xf>
    <xf numFmtId="0" fontId="0" fillId="0" borderId="42" xfId="0" applyBorder="1" applyAlignment="1">
      <alignment horizontal="left" vertical="top"/>
    </xf>
    <xf numFmtId="0" fontId="30" fillId="0" borderId="42" xfId="0" applyFont="1" applyBorder="1" applyAlignment="1">
      <alignment horizontal="left" wrapText="1"/>
    </xf>
    <xf numFmtId="0" fontId="30" fillId="0" borderId="42" xfId="0" applyFont="1" applyBorder="1" applyAlignment="1">
      <alignment horizontal="center" wrapText="1"/>
    </xf>
    <xf numFmtId="164" fontId="30" fillId="0" borderId="42" xfId="0" applyNumberFormat="1" applyFont="1" applyBorder="1" applyAlignment="1">
      <alignment horizontal="center"/>
    </xf>
    <xf numFmtId="167" fontId="0" fillId="0" borderId="62" xfId="0" applyNumberFormat="1" applyBorder="1" applyAlignment="1">
      <alignment horizontal="center" vertical="top"/>
    </xf>
    <xf numFmtId="0" fontId="0" fillId="0" borderId="63" xfId="0" applyBorder="1" applyAlignment="1">
      <alignment horizontal="center" vertical="top"/>
    </xf>
    <xf numFmtId="0" fontId="0" fillId="0" borderId="36" xfId="0" applyBorder="1" applyAlignment="1">
      <alignment horizontal="left" vertical="top"/>
    </xf>
    <xf numFmtId="0" fontId="15" fillId="0" borderId="36" xfId="0" applyFont="1" applyBorder="1" applyAlignment="1">
      <alignment horizontal="center" vertical="top"/>
    </xf>
    <xf numFmtId="0" fontId="22" fillId="0" borderId="6" xfId="0" applyFont="1" applyBorder="1" applyAlignment="1">
      <alignment horizontal="center" vertical="top"/>
    </xf>
    <xf numFmtId="0" fontId="31" fillId="0" borderId="7" xfId="0" applyFont="1" applyBorder="1" applyAlignment="1">
      <alignment horizontal="center" vertical="center"/>
    </xf>
    <xf numFmtId="0" fontId="0" fillId="0" borderId="96" xfId="0" applyBorder="1" applyAlignment="1">
      <alignment horizontal="left" vertical="top"/>
    </xf>
    <xf numFmtId="0" fontId="22" fillId="0" borderId="43" xfId="0" applyFont="1" applyBorder="1" applyAlignment="1">
      <alignment horizontal="center" vertical="top"/>
    </xf>
    <xf numFmtId="0" fontId="31" fillId="0" borderId="100" xfId="0" applyFont="1" applyBorder="1" applyAlignment="1">
      <alignment horizontal="center" vertical="center"/>
    </xf>
    <xf numFmtId="0" fontId="0" fillId="0" borderId="106" xfId="0" applyBorder="1" applyAlignment="1">
      <alignment horizontal="left" vertical="top"/>
    </xf>
    <xf numFmtId="0" fontId="31" fillId="0" borderId="83" xfId="0" applyFont="1" applyBorder="1" applyAlignment="1">
      <alignment horizontal="center" vertical="center"/>
    </xf>
    <xf numFmtId="0" fontId="0" fillId="0" borderId="106" xfId="0" applyBorder="1" applyAlignment="1">
      <alignment horizontal="center" vertical="top"/>
    </xf>
    <xf numFmtId="0" fontId="22" fillId="0" borderId="108" xfId="0" applyFont="1" applyBorder="1" applyAlignment="1">
      <alignment horizontal="center" vertical="top"/>
    </xf>
    <xf numFmtId="0" fontId="22" fillId="0" borderId="76" xfId="0" applyFont="1" applyBorder="1" applyAlignment="1">
      <alignment horizontal="center" vertical="top"/>
    </xf>
    <xf numFmtId="0" fontId="31" fillId="0" borderId="109" xfId="0" applyFont="1" applyBorder="1" applyAlignment="1">
      <alignment horizontal="center" vertical="center"/>
    </xf>
    <xf numFmtId="0" fontId="0" fillId="0" borderId="107" xfId="0" applyBorder="1" applyAlignment="1">
      <alignment horizontal="center" vertical="top"/>
    </xf>
    <xf numFmtId="0" fontId="30" fillId="0" borderId="110" xfId="0" applyFont="1" applyBorder="1" applyAlignment="1">
      <alignment horizontal="left" wrapText="1"/>
    </xf>
    <xf numFmtId="0" fontId="22" fillId="0" borderId="73" xfId="0" applyFont="1" applyBorder="1" applyAlignment="1">
      <alignment horizontal="center" vertical="top"/>
    </xf>
    <xf numFmtId="0" fontId="30" fillId="0" borderId="111" xfId="0" applyFont="1" applyBorder="1" applyAlignment="1">
      <alignment horizontal="left" wrapText="1"/>
    </xf>
    <xf numFmtId="0" fontId="20" fillId="0" borderId="77" xfId="0" applyFont="1" applyBorder="1" applyAlignment="1">
      <alignment horizontal="center" vertical="top"/>
    </xf>
    <xf numFmtId="164" fontId="30" fillId="0" borderId="111" xfId="0" applyNumberFormat="1" applyFont="1" applyBorder="1" applyAlignment="1">
      <alignment horizontal="center"/>
    </xf>
    <xf numFmtId="167" fontId="0" fillId="0" borderId="78" xfId="0" applyNumberFormat="1" applyBorder="1" applyAlignment="1">
      <alignment horizontal="center" vertical="top"/>
    </xf>
    <xf numFmtId="0" fontId="0" fillId="0" borderId="32" xfId="0" applyBorder="1" applyAlignment="1">
      <alignment horizontal="center" vertical="top"/>
    </xf>
    <xf numFmtId="0" fontId="21" fillId="0" borderId="41" xfId="0" applyFont="1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22" fillId="0" borderId="79" xfId="0" applyFont="1" applyBorder="1" applyAlignment="1">
      <alignment horizontal="center" vertical="top"/>
    </xf>
    <xf numFmtId="167" fontId="22" fillId="0" borderId="80" xfId="0" applyNumberFormat="1" applyFont="1" applyBorder="1" applyAlignment="1">
      <alignment horizontal="center" vertical="top"/>
    </xf>
    <xf numFmtId="0" fontId="21" fillId="0" borderId="96" xfId="0" applyFont="1" applyBorder="1" applyAlignment="1">
      <alignment horizontal="center" vertical="top"/>
    </xf>
    <xf numFmtId="0" fontId="30" fillId="0" borderId="112" xfId="0" applyFont="1" applyBorder="1" applyAlignment="1">
      <alignment horizontal="left" wrapText="1"/>
    </xf>
    <xf numFmtId="0" fontId="22" fillId="0" borderId="100" xfId="0" applyFont="1" applyBorder="1" applyAlignment="1">
      <alignment horizontal="center" vertical="top"/>
    </xf>
    <xf numFmtId="164" fontId="30" fillId="0" borderId="112" xfId="0" applyNumberFormat="1" applyFont="1" applyBorder="1" applyAlignment="1">
      <alignment horizontal="center"/>
    </xf>
    <xf numFmtId="167" fontId="22" fillId="0" borderId="44" xfId="0" applyNumberFormat="1" applyFont="1" applyBorder="1" applyAlignment="1">
      <alignment horizontal="center" vertical="top"/>
    </xf>
    <xf numFmtId="0" fontId="21" fillId="0" borderId="97" xfId="0" applyFont="1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94" xfId="0" applyBorder="1" applyAlignment="1">
      <alignment horizontal="center" vertical="top"/>
    </xf>
    <xf numFmtId="0" fontId="30" fillId="0" borderId="113" xfId="0" applyFont="1" applyBorder="1" applyAlignment="1">
      <alignment horizontal="left" wrapText="1"/>
    </xf>
    <xf numFmtId="0" fontId="22" fillId="0" borderId="114" xfId="0" applyFont="1" applyBorder="1" applyAlignment="1">
      <alignment horizontal="center" vertical="top"/>
    </xf>
    <xf numFmtId="164" fontId="30" fillId="0" borderId="113" xfId="0" applyNumberFormat="1" applyFont="1" applyBorder="1" applyAlignment="1">
      <alignment horizontal="center"/>
    </xf>
    <xf numFmtId="167" fontId="22" fillId="0" borderId="115" xfId="0" applyNumberFormat="1" applyFont="1" applyBorder="1" applyAlignment="1">
      <alignment horizontal="center" vertical="top"/>
    </xf>
    <xf numFmtId="0" fontId="21" fillId="0" borderId="99" xfId="0" applyFont="1" applyBorder="1" applyAlignment="1">
      <alignment horizontal="center" vertical="top"/>
    </xf>
    <xf numFmtId="0" fontId="48" fillId="0" borderId="81" xfId="0" applyFont="1" applyBorder="1" applyAlignment="1">
      <alignment horizontal="center" vertical="top"/>
    </xf>
    <xf numFmtId="0" fontId="30" fillId="0" borderId="46" xfId="0" applyFont="1" applyBorder="1" applyAlignment="1">
      <alignment horizontal="center" wrapText="1"/>
    </xf>
    <xf numFmtId="167" fontId="0" fillId="0" borderId="80" xfId="0" applyNumberFormat="1" applyBorder="1" applyAlignment="1">
      <alignment horizontal="center" vertical="top"/>
    </xf>
    <xf numFmtId="0" fontId="0" fillId="0" borderId="116" xfId="0" applyBorder="1" applyAlignment="1">
      <alignment horizontal="left" vertical="top"/>
    </xf>
    <xf numFmtId="0" fontId="48" fillId="0" borderId="120" xfId="0" applyFont="1" applyBorder="1" applyAlignment="1">
      <alignment horizontal="center" vertical="top"/>
    </xf>
    <xf numFmtId="0" fontId="30" fillId="0" borderId="121" xfId="0" applyFont="1" applyBorder="1" applyAlignment="1">
      <alignment horizontal="left" wrapText="1"/>
    </xf>
    <xf numFmtId="0" fontId="30" fillId="0" borderId="121" xfId="0" applyFont="1" applyBorder="1" applyAlignment="1">
      <alignment horizontal="center" wrapText="1"/>
    </xf>
    <xf numFmtId="164" fontId="30" fillId="0" borderId="121" xfId="0" applyNumberFormat="1" applyFont="1" applyBorder="1" applyAlignment="1">
      <alignment horizontal="center"/>
    </xf>
    <xf numFmtId="167" fontId="0" fillId="0" borderId="123" xfId="0" applyNumberFormat="1" applyBorder="1" applyAlignment="1">
      <alignment horizontal="center" vertical="top"/>
    </xf>
    <xf numFmtId="0" fontId="0" fillId="0" borderId="117" xfId="0" applyBorder="1" applyAlignment="1">
      <alignment horizontal="left" vertical="top"/>
    </xf>
    <xf numFmtId="0" fontId="0" fillId="0" borderId="117" xfId="0" applyBorder="1" applyAlignment="1">
      <alignment horizontal="center" vertical="top"/>
    </xf>
    <xf numFmtId="0" fontId="0" fillId="0" borderId="118" xfId="0" applyBorder="1" applyAlignment="1">
      <alignment horizontal="center" vertical="top"/>
    </xf>
    <xf numFmtId="0" fontId="48" fillId="0" borderId="124" xfId="0" applyFont="1" applyBorder="1" applyAlignment="1">
      <alignment horizontal="center" vertical="top"/>
    </xf>
    <xf numFmtId="0" fontId="30" fillId="0" borderId="113" xfId="0" applyFont="1" applyBorder="1" applyAlignment="1">
      <alignment horizontal="center" wrapText="1"/>
    </xf>
    <xf numFmtId="167" fontId="0" fillId="0" borderId="115" xfId="0" applyNumberFormat="1" applyBorder="1" applyAlignment="1">
      <alignment horizontal="center" vertical="top"/>
    </xf>
    <xf numFmtId="0" fontId="0" fillId="0" borderId="119" xfId="0" applyBorder="1" applyAlignment="1">
      <alignment horizontal="center" vertical="top"/>
    </xf>
    <xf numFmtId="0" fontId="22" fillId="0" borderId="7" xfId="0" applyFont="1" applyBorder="1" applyAlignment="1">
      <alignment horizontal="center" vertical="top"/>
    </xf>
    <xf numFmtId="0" fontId="22" fillId="0" borderId="122" xfId="0" applyFont="1" applyBorder="1" applyAlignment="1">
      <alignment horizontal="center" vertical="top"/>
    </xf>
    <xf numFmtId="164" fontId="30" fillId="0" borderId="82" xfId="0" applyNumberFormat="1" applyFont="1" applyBorder="1" applyAlignment="1">
      <alignment horizontal="center"/>
    </xf>
    <xf numFmtId="164" fontId="30" fillId="0" borderId="84" xfId="0" applyNumberFormat="1" applyFont="1" applyBorder="1" applyAlignment="1">
      <alignment horizontal="center"/>
    </xf>
    <xf numFmtId="0" fontId="0" fillId="0" borderId="119" xfId="0" applyBorder="1" applyAlignment="1">
      <alignment horizontal="left" vertical="top"/>
    </xf>
    <xf numFmtId="0" fontId="15" fillId="0" borderId="0" xfId="0" applyFont="1" applyAlignment="1">
      <alignment horizontal="center" vertical="top"/>
    </xf>
    <xf numFmtId="0" fontId="34" fillId="0" borderId="0" xfId="0" applyFont="1" applyAlignment="1">
      <alignment horizontal="left" vertical="top"/>
    </xf>
    <xf numFmtId="0" fontId="0" fillId="0" borderId="31" xfId="0" applyBorder="1" applyAlignment="1">
      <alignment horizontal="left" vertical="top"/>
    </xf>
    <xf numFmtId="0" fontId="0" fillId="0" borderId="45" xfId="0" applyBorder="1" applyAlignment="1">
      <alignment horizontal="left" vertical="top"/>
    </xf>
    <xf numFmtId="1" fontId="27" fillId="2" borderId="41" xfId="0" applyNumberFormat="1" applyFont="1" applyFill="1" applyBorder="1" applyAlignment="1">
      <alignment horizontal="center" vertical="top" shrinkToFit="1"/>
    </xf>
    <xf numFmtId="1" fontId="49" fillId="2" borderId="40" xfId="0" applyNumberFormat="1" applyFont="1" applyFill="1" applyBorder="1" applyAlignment="1">
      <alignment horizontal="center" vertical="top" shrinkToFit="1"/>
    </xf>
    <xf numFmtId="0" fontId="22" fillId="0" borderId="42" xfId="0" applyFont="1" applyBorder="1" applyAlignment="1">
      <alignment horizontal="left" vertical="top"/>
    </xf>
    <xf numFmtId="0" fontId="22" fillId="0" borderId="42" xfId="0" applyFont="1" applyBorder="1" applyAlignment="1">
      <alignment horizontal="center" vertical="top"/>
    </xf>
    <xf numFmtId="164" fontId="30" fillId="0" borderId="85" xfId="0" applyNumberFormat="1" applyFont="1" applyBorder="1" applyAlignment="1">
      <alignment horizontal="center"/>
    </xf>
    <xf numFmtId="167" fontId="0" fillId="0" borderId="86" xfId="0" applyNumberFormat="1" applyBorder="1" applyAlignment="1">
      <alignment horizontal="center" vertical="top"/>
    </xf>
    <xf numFmtId="0" fontId="0" fillId="0" borderId="63" xfId="0" applyBorder="1" applyAlignment="1">
      <alignment horizontal="left" vertical="top"/>
    </xf>
    <xf numFmtId="1" fontId="49" fillId="2" borderId="0" xfId="0" applyNumberFormat="1" applyFont="1" applyFill="1" applyAlignment="1">
      <alignment horizontal="center" vertical="top" shrinkToFit="1"/>
    </xf>
    <xf numFmtId="0" fontId="22" fillId="0" borderId="0" xfId="0" applyFont="1" applyAlignment="1">
      <alignment horizontal="left" vertical="top"/>
    </xf>
    <xf numFmtId="0" fontId="22" fillId="0" borderId="0" xfId="0" applyFont="1" applyAlignment="1">
      <alignment horizontal="center" vertical="top"/>
    </xf>
    <xf numFmtId="164" fontId="28" fillId="0" borderId="0" xfId="0" applyNumberFormat="1" applyFont="1" applyAlignment="1">
      <alignment horizontal="right"/>
    </xf>
    <xf numFmtId="0" fontId="46" fillId="0" borderId="45" xfId="0" applyFont="1" applyBorder="1" applyAlignment="1">
      <alignment horizontal="center" vertical="top"/>
    </xf>
    <xf numFmtId="167" fontId="0" fillId="4" borderId="86" xfId="0" applyNumberFormat="1" applyFill="1" applyBorder="1" applyAlignment="1" applyProtection="1">
      <alignment horizontal="left" vertical="top"/>
      <protection locked="0"/>
    </xf>
    <xf numFmtId="167" fontId="0" fillId="4" borderId="79" xfId="0" applyNumberFormat="1" applyFill="1" applyBorder="1" applyAlignment="1" applyProtection="1">
      <alignment horizontal="left" vertical="top"/>
      <protection locked="0"/>
    </xf>
    <xf numFmtId="167" fontId="0" fillId="4" borderId="122" xfId="0" applyNumberFormat="1" applyFill="1" applyBorder="1" applyAlignment="1" applyProtection="1">
      <alignment horizontal="left" vertical="top"/>
      <protection locked="0"/>
    </xf>
    <xf numFmtId="167" fontId="0" fillId="4" borderId="114" xfId="0" applyNumberFormat="1" applyFill="1" applyBorder="1" applyAlignment="1" applyProtection="1">
      <alignment horizontal="left" vertical="top"/>
      <protection locked="0"/>
    </xf>
    <xf numFmtId="167" fontId="21" fillId="4" borderId="79" xfId="0" applyNumberFormat="1" applyFont="1" applyFill="1" applyBorder="1" applyAlignment="1" applyProtection="1">
      <alignment horizontal="center" vertical="top"/>
      <protection locked="0"/>
    </xf>
    <xf numFmtId="167" fontId="21" fillId="4" borderId="100" xfId="0" applyNumberFormat="1" applyFont="1" applyFill="1" applyBorder="1" applyAlignment="1" applyProtection="1">
      <alignment horizontal="center" vertical="top"/>
      <protection locked="0"/>
    </xf>
    <xf numFmtId="167" fontId="21" fillId="4" borderId="114" xfId="0" applyNumberFormat="1" applyFont="1" applyFill="1" applyBorder="1" applyAlignment="1" applyProtection="1">
      <alignment horizontal="center" vertical="top"/>
      <protection locked="0"/>
    </xf>
    <xf numFmtId="167" fontId="0" fillId="4" borderId="7" xfId="0" applyNumberFormat="1" applyFill="1" applyBorder="1" applyAlignment="1" applyProtection="1">
      <alignment horizontal="left" vertical="top"/>
      <protection locked="0"/>
    </xf>
    <xf numFmtId="167" fontId="0" fillId="4" borderId="100" xfId="0" applyNumberFormat="1" applyFill="1" applyBorder="1" applyAlignment="1" applyProtection="1">
      <alignment horizontal="left" vertical="top"/>
      <protection locked="0"/>
    </xf>
    <xf numFmtId="167" fontId="0" fillId="4" borderId="77" xfId="0" applyNumberFormat="1" applyFill="1" applyBorder="1" applyAlignment="1" applyProtection="1">
      <alignment horizontal="left" vertical="top"/>
      <protection locked="0"/>
    </xf>
    <xf numFmtId="167" fontId="0" fillId="4" borderId="42" xfId="0" applyNumberFormat="1" applyFill="1" applyBorder="1" applyAlignment="1" applyProtection="1">
      <alignment horizontal="left" vertical="top"/>
      <protection locked="0"/>
    </xf>
    <xf numFmtId="167" fontId="0" fillId="4" borderId="11" xfId="0" applyNumberFormat="1" applyFill="1" applyBorder="1" applyAlignment="1" applyProtection="1">
      <alignment horizontal="left" vertical="top"/>
      <protection locked="0"/>
    </xf>
    <xf numFmtId="167" fontId="0" fillId="4" borderId="59" xfId="0" applyNumberFormat="1" applyFill="1" applyBorder="1" applyAlignment="1" applyProtection="1">
      <alignment horizontal="left" vertical="top"/>
      <protection locked="0"/>
    </xf>
    <xf numFmtId="0" fontId="39" fillId="0" borderId="0" xfId="0" applyFont="1" applyAlignment="1">
      <alignment horizontal="left" vertical="top"/>
    </xf>
    <xf numFmtId="0" fontId="8" fillId="4" borderId="54" xfId="0" applyFont="1" applyFill="1" applyBorder="1" applyAlignment="1" applyProtection="1">
      <alignment horizontal="center" wrapText="1"/>
      <protection locked="0"/>
    </xf>
    <xf numFmtId="0" fontId="21" fillId="0" borderId="55" xfId="0" applyFont="1" applyBorder="1" applyAlignment="1" applyProtection="1">
      <alignment horizontal="center"/>
      <protection locked="0"/>
    </xf>
    <xf numFmtId="0" fontId="8" fillId="4" borderId="56" xfId="0" applyFont="1" applyFill="1" applyBorder="1" applyAlignment="1" applyProtection="1">
      <alignment horizontal="center"/>
      <protection locked="0"/>
    </xf>
    <xf numFmtId="0" fontId="21" fillId="0" borderId="53" xfId="0" applyFont="1" applyBorder="1" applyAlignment="1" applyProtection="1">
      <alignment horizontal="center"/>
      <protection locked="0"/>
    </xf>
    <xf numFmtId="0" fontId="8" fillId="4" borderId="57" xfId="0" applyFont="1" applyFill="1" applyBorder="1" applyAlignment="1" applyProtection="1">
      <alignment horizontal="center"/>
      <protection locked="0"/>
    </xf>
    <xf numFmtId="0" fontId="21" fillId="0" borderId="58" xfId="0" applyFont="1" applyBorder="1" applyAlignment="1" applyProtection="1">
      <alignment horizontal="center"/>
      <protection locked="0"/>
    </xf>
    <xf numFmtId="0" fontId="8" fillId="4" borderId="17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18" xfId="0" applyFont="1" applyFill="1" applyBorder="1" applyAlignment="1" applyProtection="1">
      <alignment horizontal="center"/>
      <protection locked="0"/>
    </xf>
    <xf numFmtId="0" fontId="8" fillId="4" borderId="19" xfId="0" applyFont="1" applyFill="1" applyBorder="1" applyAlignment="1" applyProtection="1">
      <alignment horizontal="center"/>
      <protection locked="0"/>
    </xf>
    <xf numFmtId="0" fontId="8" fillId="4" borderId="0" xfId="0" applyFont="1" applyFill="1" applyAlignment="1" applyProtection="1">
      <alignment horizontal="center"/>
      <protection locked="0"/>
    </xf>
    <xf numFmtId="0" fontId="8" fillId="4" borderId="20" xfId="0" applyFont="1" applyFill="1" applyBorder="1" applyAlignment="1" applyProtection="1">
      <alignment horizontal="center"/>
      <protection locked="0"/>
    </xf>
    <xf numFmtId="0" fontId="8" fillId="4" borderId="21" xfId="0" applyFont="1" applyFill="1" applyBorder="1" applyAlignment="1" applyProtection="1">
      <alignment horizontal="center"/>
      <protection locked="0"/>
    </xf>
    <xf numFmtId="0" fontId="8" fillId="4" borderId="3" xfId="0" applyFont="1" applyFill="1" applyBorder="1" applyAlignment="1" applyProtection="1">
      <alignment horizontal="center"/>
      <protection locked="0"/>
    </xf>
    <xf numFmtId="0" fontId="8" fillId="4" borderId="22" xfId="0" applyFont="1" applyFill="1" applyBorder="1" applyAlignment="1" applyProtection="1">
      <alignment horizontal="center"/>
      <protection locked="0"/>
    </xf>
    <xf numFmtId="0" fontId="14" fillId="4" borderId="6" xfId="0" applyFont="1" applyFill="1" applyBorder="1" applyAlignment="1" applyProtection="1">
      <alignment horizontal="center" vertical="center"/>
      <protection locked="0" hidden="1"/>
    </xf>
    <xf numFmtId="0" fontId="0" fillId="4" borderId="8" xfId="0" applyFill="1" applyBorder="1" applyAlignment="1" applyProtection="1">
      <alignment horizontal="center" vertical="center"/>
      <protection locked="0" hidden="1"/>
    </xf>
    <xf numFmtId="0" fontId="25" fillId="8" borderId="28" xfId="0" applyFont="1" applyFill="1" applyBorder="1" applyAlignment="1" applyProtection="1">
      <alignment horizontal="center" vertical="center" wrapText="1"/>
      <protection hidden="1"/>
    </xf>
    <xf numFmtId="0" fontId="25" fillId="8" borderId="13" xfId="0" applyFont="1" applyFill="1" applyBorder="1" applyAlignment="1" applyProtection="1">
      <alignment horizontal="center" vertical="center" wrapText="1"/>
      <protection hidden="1"/>
    </xf>
    <xf numFmtId="0" fontId="15" fillId="0" borderId="33" xfId="0" applyFont="1" applyBorder="1" applyAlignment="1">
      <alignment horizontal="center" wrapText="1"/>
    </xf>
    <xf numFmtId="0" fontId="15" fillId="0" borderId="34" xfId="0" applyFont="1" applyBorder="1" applyAlignment="1">
      <alignment horizontal="center" wrapText="1"/>
    </xf>
    <xf numFmtId="0" fontId="15" fillId="0" borderId="35" xfId="0" applyFont="1" applyBorder="1" applyAlignment="1">
      <alignment horizontal="center" wrapText="1"/>
    </xf>
    <xf numFmtId="0" fontId="12" fillId="0" borderId="0" xfId="1" applyFont="1" applyFill="1" applyBorder="1" applyAlignment="1" applyProtection="1">
      <alignment horizontal="center"/>
    </xf>
    <xf numFmtId="0" fontId="34" fillId="0" borderId="34" xfId="0" applyFont="1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14" fillId="4" borderId="126" xfId="0" applyFont="1" applyFill="1" applyBorder="1" applyAlignment="1" applyProtection="1">
      <alignment horizontal="center" vertical="center"/>
      <protection locked="0" hidden="1"/>
    </xf>
    <xf numFmtId="0" fontId="0" fillId="0" borderId="127" xfId="0" applyBorder="1" applyAlignment="1" applyProtection="1">
      <alignment horizontal="center" vertical="center"/>
      <protection locked="0" hidden="1"/>
    </xf>
    <xf numFmtId="0" fontId="0" fillId="3" borderId="2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14" fillId="4" borderId="16" xfId="0" applyFont="1" applyFill="1" applyBorder="1" applyAlignment="1" applyProtection="1">
      <alignment horizontal="center" vertical="center"/>
      <protection locked="0" hidden="1"/>
    </xf>
    <xf numFmtId="0" fontId="0" fillId="4" borderId="15" xfId="0" applyFill="1" applyBorder="1" applyAlignment="1" applyProtection="1">
      <alignment horizontal="center" vertical="center"/>
      <protection locked="0" hidden="1"/>
    </xf>
    <xf numFmtId="0" fontId="14" fillId="4" borderId="9" xfId="0" applyFont="1" applyFill="1" applyBorder="1" applyAlignment="1" applyProtection="1">
      <alignment horizontal="center" vertical="center"/>
      <protection locked="0" hidden="1"/>
    </xf>
    <xf numFmtId="0" fontId="0" fillId="4" borderId="29" xfId="0" applyFill="1" applyBorder="1" applyAlignment="1" applyProtection="1">
      <alignment horizontal="center" vertical="center"/>
      <protection locked="0" hidden="1"/>
    </xf>
    <xf numFmtId="0" fontId="38" fillId="0" borderId="33" xfId="0" applyFont="1" applyBorder="1" applyAlignment="1">
      <alignment horizontal="center" vertical="top"/>
    </xf>
    <xf numFmtId="0" fontId="38" fillId="0" borderId="34" xfId="0" applyFont="1" applyBorder="1" applyAlignment="1">
      <alignment horizontal="center" vertical="top"/>
    </xf>
    <xf numFmtId="0" fontId="26" fillId="5" borderId="23" xfId="0" applyFont="1" applyFill="1" applyBorder="1" applyAlignment="1">
      <alignment horizontal="center" vertical="top" wrapText="1"/>
    </xf>
    <xf numFmtId="0" fontId="0" fillId="5" borderId="24" xfId="0" applyFill="1" applyBorder="1" applyAlignment="1">
      <alignment horizontal="center" vertical="top" wrapText="1"/>
    </xf>
    <xf numFmtId="0" fontId="0" fillId="5" borderId="25" xfId="0" applyFill="1" applyBorder="1" applyAlignment="1">
      <alignment horizontal="center" vertical="top" wrapText="1"/>
    </xf>
    <xf numFmtId="0" fontId="34" fillId="0" borderId="24" xfId="0" applyFont="1" applyBorder="1" applyAlignment="1">
      <alignment horizontal="left" vertical="center" wrapText="1" indent="1"/>
    </xf>
    <xf numFmtId="0" fontId="34" fillId="0" borderId="25" xfId="0" applyFont="1" applyBorder="1" applyAlignment="1">
      <alignment horizontal="left" vertical="center" wrapText="1" indent="1"/>
    </xf>
    <xf numFmtId="2" fontId="3" fillId="0" borderId="0" xfId="0" applyNumberFormat="1" applyFont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35" fillId="0" borderId="24" xfId="0" applyFont="1" applyBorder="1" applyAlignment="1">
      <alignment horizontal="left" vertical="center" wrapText="1" indent="1"/>
    </xf>
    <xf numFmtId="0" fontId="36" fillId="0" borderId="24" xfId="0" applyFont="1" applyBorder="1" applyAlignment="1">
      <alignment horizontal="left" vertical="center" wrapText="1" indent="1"/>
    </xf>
    <xf numFmtId="0" fontId="36" fillId="0" borderId="25" xfId="0" applyFont="1" applyBorder="1" applyAlignment="1">
      <alignment horizontal="left" vertical="center" wrapText="1" indent="1"/>
    </xf>
    <xf numFmtId="0" fontId="37" fillId="0" borderId="24" xfId="0" applyFont="1" applyBorder="1" applyAlignment="1">
      <alignment horizontal="left" vertical="center" wrapText="1" indent="1"/>
    </xf>
    <xf numFmtId="0" fontId="35" fillId="0" borderId="34" xfId="0" applyFont="1" applyBorder="1" applyAlignment="1">
      <alignment horizontal="left" vertical="center" wrapText="1" indent="1"/>
    </xf>
    <xf numFmtId="0" fontId="36" fillId="0" borderId="34" xfId="0" applyFont="1" applyBorder="1" applyAlignment="1">
      <alignment horizontal="left" vertical="center" wrapText="1" indent="1"/>
    </xf>
    <xf numFmtId="0" fontId="36" fillId="0" borderId="31" xfId="0" applyFont="1" applyBorder="1" applyAlignment="1">
      <alignment horizontal="left" vertical="center" wrapText="1" indent="1"/>
    </xf>
    <xf numFmtId="0" fontId="36" fillId="0" borderId="35" xfId="0" applyFont="1" applyBorder="1" applyAlignment="1">
      <alignment horizontal="left" vertical="center" wrapText="1" indent="1"/>
    </xf>
    <xf numFmtId="1" fontId="18" fillId="0" borderId="0" xfId="0" applyNumberFormat="1" applyFont="1" applyAlignment="1">
      <alignment horizontal="center" vertical="top" shrinkToFit="1"/>
    </xf>
    <xf numFmtId="0" fontId="34" fillId="0" borderId="23" xfId="0" applyFont="1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1" fontId="27" fillId="6" borderId="33" xfId="0" applyNumberFormat="1" applyFont="1" applyFill="1" applyBorder="1" applyAlignment="1">
      <alignment horizontal="center" vertical="top" shrinkToFit="1"/>
    </xf>
    <xf numFmtId="0" fontId="27" fillId="6" borderId="34" xfId="0" applyFont="1" applyFill="1" applyBorder="1" applyAlignment="1">
      <alignment horizontal="center" vertical="top" shrinkToFit="1"/>
    </xf>
    <xf numFmtId="0" fontId="0" fillId="0" borderId="35" xfId="0" applyBorder="1" applyAlignment="1">
      <alignment horizontal="center" vertical="top" shrinkToFit="1"/>
    </xf>
    <xf numFmtId="0" fontId="38" fillId="0" borderId="35" xfId="0" applyFont="1" applyBorder="1" applyAlignment="1">
      <alignment horizontal="center" vertical="top"/>
    </xf>
    <xf numFmtId="0" fontId="26" fillId="5" borderId="30" xfId="0" applyFont="1" applyFill="1" applyBorder="1" applyAlignment="1">
      <alignment horizontal="center" vertical="top" wrapText="1"/>
    </xf>
    <xf numFmtId="0" fontId="0" fillId="5" borderId="31" xfId="0" applyFill="1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1" fontId="27" fillId="6" borderId="23" xfId="0" applyNumberFormat="1" applyFont="1" applyFill="1" applyBorder="1" applyAlignment="1">
      <alignment horizontal="center" vertical="top" shrinkToFit="1"/>
    </xf>
    <xf numFmtId="0" fontId="27" fillId="6" borderId="24" xfId="0" applyFont="1" applyFill="1" applyBorder="1" applyAlignment="1">
      <alignment horizontal="center" vertical="top" shrinkToFit="1"/>
    </xf>
    <xf numFmtId="0" fontId="0" fillId="0" borderId="24" xfId="0" applyBorder="1" applyAlignment="1">
      <alignment horizontal="center" vertical="top" shrinkToFit="1"/>
    </xf>
    <xf numFmtId="0" fontId="34" fillId="0" borderId="33" xfId="0" applyFont="1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0" fontId="0" fillId="0" borderId="35" xfId="0" applyBorder="1" applyAlignment="1">
      <alignment horizontal="left" vertical="top"/>
    </xf>
    <xf numFmtId="0" fontId="7" fillId="3" borderId="23" xfId="0" applyFont="1" applyFill="1" applyBorder="1" applyAlignment="1">
      <alignment horizontal="center" vertical="center" wrapText="1"/>
    </xf>
    <xf numFmtId="0" fontId="52" fillId="0" borderId="33" xfId="0" applyFont="1" applyBorder="1" applyAlignment="1">
      <alignment horizontal="center" vertical="center"/>
    </xf>
    <xf numFmtId="1" fontId="9" fillId="8" borderId="14" xfId="0" applyNumberFormat="1" applyFont="1" applyFill="1" applyBorder="1" applyAlignment="1" applyProtection="1">
      <alignment horizontal="center" vertical="center" wrapText="1"/>
      <protection hidden="1"/>
    </xf>
  </cellXfs>
  <cellStyles count="4">
    <cellStyle name="Hypertextové prepojenie" xfId="1" builtinId="8"/>
    <cellStyle name="Normálna" xfId="0" builtinId="0"/>
    <cellStyle name="Normálna 4" xfId="2" xr:uid="{6616B373-6813-43AF-8750-8DEE890F32D7}"/>
    <cellStyle name="normálne_CP (2)" xfId="3" xr:uid="{1757B92E-2F33-40A0-B253-ABC77ABF89A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142689</xdr:colOff>
      <xdr:row>5</xdr:row>
      <xdr:rowOff>19050</xdr:rowOff>
    </xdr:from>
    <xdr:to>
      <xdr:col>2</xdr:col>
      <xdr:colOff>1612532</xdr:colOff>
      <xdr:row>8</xdr:row>
      <xdr:rowOff>82550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1C563B80-BE58-45BE-9265-BCA965BB8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814" y="1000125"/>
          <a:ext cx="2469968" cy="663575"/>
        </a:xfrm>
        <a:prstGeom prst="rect">
          <a:avLst/>
        </a:prstGeom>
        <a:solidFill>
          <a:srgbClr val="FF5050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8B72E-937B-4EBD-9341-B45A2523E019}">
  <dimension ref="A1:H27"/>
  <sheetViews>
    <sheetView tabSelected="1" topLeftCell="A17" zoomScaleNormal="100" workbookViewId="0">
      <selection activeCell="B23" sqref="B23:C25"/>
    </sheetView>
  </sheetViews>
  <sheetFormatPr defaultRowHeight="13"/>
  <cols>
    <col min="1" max="1" width="3.69921875" customWidth="1"/>
    <col min="2" max="2" width="15.69921875" customWidth="1"/>
    <col min="3" max="3" width="27.5" customWidth="1"/>
    <col min="4" max="4" width="32.19921875" customWidth="1"/>
    <col min="5" max="5" width="23.09765625" customWidth="1"/>
    <col min="6" max="6" width="28.69921875" customWidth="1"/>
  </cols>
  <sheetData>
    <row r="1" spans="1:8" ht="14.5" thickBot="1">
      <c r="A1" s="3"/>
      <c r="B1" s="4"/>
      <c r="C1" s="4"/>
      <c r="D1" s="4"/>
      <c r="E1" s="4"/>
      <c r="F1" s="4"/>
    </row>
    <row r="2" spans="1:8" ht="14" customHeight="1">
      <c r="A2" s="3"/>
      <c r="B2" s="337" t="s">
        <v>282</v>
      </c>
      <c r="C2" s="288"/>
      <c r="D2" s="288"/>
      <c r="E2" s="288"/>
      <c r="F2" s="289"/>
      <c r="G2" s="5"/>
      <c r="H2" s="5"/>
    </row>
    <row r="3" spans="1:8" ht="33" customHeight="1" thickBot="1">
      <c r="A3" s="3"/>
      <c r="B3" s="290"/>
      <c r="C3" s="291"/>
      <c r="D3" s="291"/>
      <c r="E3" s="291"/>
      <c r="F3" s="292"/>
      <c r="G3" s="5"/>
      <c r="H3" s="5"/>
    </row>
    <row r="4" spans="1:8" ht="15.5">
      <c r="A4" s="3"/>
      <c r="B4" s="293" t="s">
        <v>11</v>
      </c>
      <c r="C4" s="294"/>
      <c r="D4" s="6" t="s">
        <v>12</v>
      </c>
      <c r="E4" s="276"/>
      <c r="F4" s="277"/>
      <c r="G4" s="7"/>
      <c r="H4" s="7"/>
    </row>
    <row r="5" spans="1:8" ht="15.5">
      <c r="A5" s="3"/>
      <c r="B5" s="295"/>
      <c r="C5" s="296"/>
      <c r="D5" s="8" t="s">
        <v>13</v>
      </c>
      <c r="E5" s="301"/>
      <c r="F5" s="302"/>
      <c r="G5" s="7"/>
      <c r="H5" s="7"/>
    </row>
    <row r="6" spans="1:8" ht="15.5">
      <c r="A6" s="3"/>
      <c r="B6" s="295"/>
      <c r="C6" s="296"/>
      <c r="D6" s="8" t="s">
        <v>14</v>
      </c>
      <c r="E6" s="301"/>
      <c r="F6" s="302"/>
      <c r="G6" s="7"/>
      <c r="H6" s="7"/>
    </row>
    <row r="7" spans="1:8" ht="15.5">
      <c r="A7" s="3"/>
      <c r="B7" s="295"/>
      <c r="C7" s="296"/>
      <c r="D7" s="8" t="s">
        <v>2</v>
      </c>
      <c r="E7" s="301"/>
      <c r="F7" s="302"/>
      <c r="G7" s="7"/>
      <c r="H7" s="7"/>
    </row>
    <row r="8" spans="1:8" ht="15.5">
      <c r="A8" s="3"/>
      <c r="B8" s="295"/>
      <c r="C8" s="296"/>
      <c r="D8" s="8" t="s">
        <v>3</v>
      </c>
      <c r="E8" s="301"/>
      <c r="F8" s="302"/>
      <c r="G8" s="7"/>
      <c r="H8" s="7"/>
    </row>
    <row r="9" spans="1:8" ht="15.5">
      <c r="A9" s="3"/>
      <c r="B9" s="295"/>
      <c r="C9" s="296"/>
      <c r="D9" s="8" t="s">
        <v>15</v>
      </c>
      <c r="E9" s="301"/>
      <c r="F9" s="302"/>
      <c r="G9" s="7"/>
      <c r="H9" s="7"/>
    </row>
    <row r="10" spans="1:8" ht="15.5">
      <c r="A10" s="3"/>
      <c r="B10" s="295"/>
      <c r="C10" s="296"/>
      <c r="D10" s="9" t="s">
        <v>281</v>
      </c>
      <c r="E10" s="286"/>
      <c r="F10" s="287"/>
      <c r="G10" s="7"/>
      <c r="H10" s="7"/>
    </row>
    <row r="11" spans="1:8" ht="15.5">
      <c r="A11" s="3"/>
      <c r="B11" s="295"/>
      <c r="C11" s="296"/>
      <c r="D11" s="8" t="s">
        <v>16</v>
      </c>
      <c r="E11" s="301"/>
      <c r="F11" s="302"/>
      <c r="G11" s="7"/>
      <c r="H11" s="7"/>
    </row>
    <row r="12" spans="1:8" ht="16" thickBot="1">
      <c r="A12" s="3"/>
      <c r="B12" s="297"/>
      <c r="C12" s="298"/>
      <c r="D12" s="10" t="s">
        <v>17</v>
      </c>
      <c r="E12" s="299"/>
      <c r="F12" s="300"/>
      <c r="G12" s="7"/>
      <c r="H12" s="7"/>
    </row>
    <row r="13" spans="1:8" ht="14.5" thickBot="1">
      <c r="A13" s="3"/>
      <c r="B13" s="3"/>
      <c r="C13" s="4"/>
      <c r="D13" s="4"/>
      <c r="E13" s="4"/>
      <c r="F13" s="4"/>
      <c r="G13" s="4"/>
    </row>
    <row r="14" spans="1:8" ht="19.5" customHeight="1" thickBot="1">
      <c r="A14" s="3"/>
      <c r="B14" s="338" t="s">
        <v>283</v>
      </c>
      <c r="C14" s="284"/>
      <c r="D14" s="284"/>
      <c r="E14" s="284"/>
      <c r="F14" s="285"/>
    </row>
    <row r="15" spans="1:8" ht="28.5" customHeight="1">
      <c r="A15" s="3"/>
      <c r="B15" s="11" t="s">
        <v>4</v>
      </c>
      <c r="C15" s="12" t="s">
        <v>10</v>
      </c>
      <c r="D15" s="13" t="s">
        <v>5</v>
      </c>
      <c r="E15" s="12" t="s">
        <v>6</v>
      </c>
      <c r="F15" s="14" t="s">
        <v>7</v>
      </c>
    </row>
    <row r="16" spans="1:8" ht="30.5" customHeight="1">
      <c r="A16" s="3"/>
      <c r="B16" s="15">
        <v>1</v>
      </c>
      <c r="C16" s="16" t="s">
        <v>114</v>
      </c>
      <c r="D16" s="17">
        <f>'Výkaz výmer - Osvetlenie'!F66</f>
        <v>0</v>
      </c>
      <c r="E16" s="18">
        <f>IF(E9="nie",0,D16*0.2)</f>
        <v>0</v>
      </c>
      <c r="F16" s="19">
        <f>D16+E16</f>
        <v>0</v>
      </c>
    </row>
    <row r="17" spans="1:6" ht="32.5" customHeight="1">
      <c r="A17" s="3"/>
      <c r="B17" s="15">
        <v>2</v>
      </c>
      <c r="C17" s="16" t="s">
        <v>203</v>
      </c>
      <c r="D17" s="17">
        <f>'Výkaz výmer - Návrh priechodu'!G87</f>
        <v>0</v>
      </c>
      <c r="E17" s="18">
        <f>IF(E9="nie",0,D17*0.2)</f>
        <v>0</v>
      </c>
      <c r="F17" s="19">
        <f>D17+E17</f>
        <v>0</v>
      </c>
    </row>
    <row r="18" spans="1:6" ht="36.75" customHeight="1" thickBot="1">
      <c r="A18" s="3"/>
      <c r="B18" s="278" t="s">
        <v>8</v>
      </c>
      <c r="C18" s="279"/>
      <c r="D18" s="1">
        <f>SUM(D16:D17)</f>
        <v>0</v>
      </c>
      <c r="E18" s="339">
        <f>SUM(E16:E17)</f>
        <v>0</v>
      </c>
      <c r="F18" s="2">
        <f>SUM(F16:F17)</f>
        <v>0</v>
      </c>
    </row>
    <row r="19" spans="1:6" ht="19" customHeight="1" thickBot="1">
      <c r="A19" s="3"/>
      <c r="B19" s="20"/>
      <c r="C19" s="20"/>
      <c r="D19" s="20"/>
      <c r="E19" s="20"/>
      <c r="F19" s="21"/>
    </row>
    <row r="20" spans="1:6" ht="47" customHeight="1" thickBot="1">
      <c r="A20" s="3"/>
      <c r="B20" s="280" t="s">
        <v>18</v>
      </c>
      <c r="C20" s="281"/>
      <c r="D20" s="281"/>
      <c r="E20" s="281"/>
      <c r="F20" s="282"/>
    </row>
    <row r="21" spans="1:6" ht="14">
      <c r="A21" s="3"/>
      <c r="B21" s="283"/>
      <c r="C21" s="283"/>
      <c r="D21" s="283"/>
      <c r="E21" s="283"/>
      <c r="F21" s="283"/>
    </row>
    <row r="22" spans="1:6" ht="14.5" thickBot="1">
      <c r="A22" s="3"/>
      <c r="B22" s="22"/>
      <c r="C22" s="3"/>
      <c r="D22" s="3"/>
      <c r="E22" s="22"/>
      <c r="F22" s="22"/>
    </row>
    <row r="23" spans="1:6" ht="26" customHeight="1" thickTop="1">
      <c r="A23" s="3"/>
      <c r="B23" s="261" t="s">
        <v>32</v>
      </c>
      <c r="C23" s="262"/>
      <c r="D23" s="267" t="s">
        <v>9</v>
      </c>
      <c r="E23" s="268"/>
      <c r="F23" s="269"/>
    </row>
    <row r="24" spans="1:6" ht="14">
      <c r="A24" s="3"/>
      <c r="B24" s="263"/>
      <c r="C24" s="264"/>
      <c r="D24" s="270"/>
      <c r="E24" s="271"/>
      <c r="F24" s="272"/>
    </row>
    <row r="25" spans="1:6" ht="14.5" thickBot="1">
      <c r="A25" s="3"/>
      <c r="B25" s="265"/>
      <c r="C25" s="266"/>
      <c r="D25" s="273"/>
      <c r="E25" s="274"/>
      <c r="F25" s="275"/>
    </row>
    <row r="26" spans="1:6" ht="13.5" thickTop="1"/>
    <row r="27" spans="1:6" ht="14">
      <c r="B27" s="260" t="s">
        <v>31</v>
      </c>
      <c r="C27" s="260"/>
      <c r="D27" s="260"/>
      <c r="E27" s="260"/>
      <c r="F27" s="260"/>
    </row>
  </sheetData>
  <sheetProtection algorithmName="SHA-512" hashValue="VMU6gf1Jtv/d3fohYv7HE1cdb6+qF38xrXStZVP4d3/wMIuZiXTwxtcH5hpX94oo68xjWLDtSexHgvQxljHI9Q==" saltValue="KfiCPDH6YlsPlae6IT8/4g==" spinCount="100000" sheet="1" objects="1" scenarios="1"/>
  <mergeCells count="18">
    <mergeCell ref="B2:F3"/>
    <mergeCell ref="B4:C12"/>
    <mergeCell ref="E12:F12"/>
    <mergeCell ref="E11:F11"/>
    <mergeCell ref="E9:F9"/>
    <mergeCell ref="E8:F8"/>
    <mergeCell ref="E7:F7"/>
    <mergeCell ref="E6:F6"/>
    <mergeCell ref="E5:F5"/>
    <mergeCell ref="B27:F27"/>
    <mergeCell ref="B23:C25"/>
    <mergeCell ref="D23:F25"/>
    <mergeCell ref="E4:F4"/>
    <mergeCell ref="B18:C18"/>
    <mergeCell ref="B20:F20"/>
    <mergeCell ref="B21:F21"/>
    <mergeCell ref="B14:F14"/>
    <mergeCell ref="E10:F10"/>
  </mergeCells>
  <dataValidations count="1">
    <dataValidation type="list" allowBlank="1" showInputMessage="1" showErrorMessage="1" sqref="E9:E10" xr:uid="{EA6C04C8-B407-4681-9738-8D686D02A8C2}">
      <formula1>"áno,nie"</formula1>
    </dataValidation>
  </dataValidations>
  <pageMargins left="0.7" right="0.7" top="0.75" bottom="0.75" header="0.3" footer="0.3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7"/>
  <sheetViews>
    <sheetView topLeftCell="A52" zoomScale="115" zoomScaleNormal="115" workbookViewId="0">
      <selection activeCell="B32" sqref="B32"/>
    </sheetView>
  </sheetViews>
  <sheetFormatPr defaultRowHeight="13"/>
  <cols>
    <col min="1" max="1" width="7.296875" customWidth="1"/>
    <col min="2" max="2" width="69" customWidth="1"/>
    <col min="3" max="3" width="5.796875" customWidth="1"/>
    <col min="4" max="4" width="8.5" customWidth="1"/>
    <col min="5" max="5" width="15.69921875" customWidth="1"/>
    <col min="6" max="6" width="17.796875" customWidth="1"/>
    <col min="7" max="7" width="11.5" customWidth="1"/>
  </cols>
  <sheetData>
    <row r="1" spans="1:7" ht="68" customHeight="1" thickBot="1">
      <c r="A1" s="305" t="s">
        <v>256</v>
      </c>
      <c r="B1" s="306"/>
      <c r="C1" s="306"/>
      <c r="D1" s="306"/>
      <c r="E1" s="306"/>
      <c r="F1" s="307"/>
      <c r="G1" s="23"/>
    </row>
    <row r="2" spans="1:7" ht="41" customHeight="1" thickBot="1">
      <c r="A2" s="24" t="s">
        <v>19</v>
      </c>
      <c r="B2" s="25" t="s">
        <v>10</v>
      </c>
      <c r="C2" s="26" t="s">
        <v>20</v>
      </c>
      <c r="D2" s="26" t="s">
        <v>21</v>
      </c>
      <c r="E2" s="26" t="s">
        <v>0</v>
      </c>
      <c r="F2" s="27" t="s">
        <v>1</v>
      </c>
      <c r="G2" s="28"/>
    </row>
    <row r="3" spans="1:7" ht="10.75" customHeight="1" thickBot="1">
      <c r="A3" s="29">
        <v>1</v>
      </c>
      <c r="B3" s="30">
        <v>2</v>
      </c>
      <c r="C3" s="30">
        <v>3</v>
      </c>
      <c r="D3" s="30">
        <v>4</v>
      </c>
      <c r="E3" s="31">
        <v>5</v>
      </c>
      <c r="F3" s="32">
        <v>6</v>
      </c>
      <c r="G3" s="28"/>
    </row>
    <row r="4" spans="1:7" ht="23.25" customHeight="1" thickBot="1">
      <c r="A4" s="33">
        <v>1</v>
      </c>
      <c r="B4" s="308" t="s">
        <v>33</v>
      </c>
      <c r="C4" s="308"/>
      <c r="D4" s="308"/>
      <c r="E4" s="308"/>
      <c r="F4" s="309"/>
      <c r="G4" s="34"/>
    </row>
    <row r="5" spans="1:7" ht="36" customHeight="1">
      <c r="A5" s="35" t="s">
        <v>40</v>
      </c>
      <c r="B5" s="36" t="s">
        <v>258</v>
      </c>
      <c r="C5" s="37" t="s">
        <v>22</v>
      </c>
      <c r="D5" s="38">
        <v>3</v>
      </c>
      <c r="E5" s="118"/>
      <c r="F5" s="39">
        <f t="shared" ref="F5:F12" si="0">D5*E5</f>
        <v>0</v>
      </c>
      <c r="G5" s="40"/>
    </row>
    <row r="6" spans="1:7" ht="26.5" customHeight="1">
      <c r="A6" s="41" t="s">
        <v>41</v>
      </c>
      <c r="B6" s="42" t="s">
        <v>34</v>
      </c>
      <c r="C6" s="43" t="s">
        <v>23</v>
      </c>
      <c r="D6" s="44">
        <v>50.2</v>
      </c>
      <c r="E6" s="119"/>
      <c r="F6" s="45">
        <f t="shared" si="0"/>
        <v>0</v>
      </c>
      <c r="G6" s="40"/>
    </row>
    <row r="7" spans="1:7" ht="24" customHeight="1">
      <c r="A7" s="46" t="s">
        <v>42</v>
      </c>
      <c r="B7" s="42" t="s">
        <v>35</v>
      </c>
      <c r="C7" s="47" t="s">
        <v>23</v>
      </c>
      <c r="D7" s="48">
        <v>6</v>
      </c>
      <c r="E7" s="120"/>
      <c r="F7" s="45">
        <f t="shared" si="0"/>
        <v>0</v>
      </c>
      <c r="G7" s="40"/>
    </row>
    <row r="8" spans="1:7" ht="16" customHeight="1" thickBot="1">
      <c r="A8" s="41" t="s">
        <v>43</v>
      </c>
      <c r="B8" s="42" t="s">
        <v>36</v>
      </c>
      <c r="C8" s="43" t="s">
        <v>28</v>
      </c>
      <c r="D8" s="48">
        <v>4</v>
      </c>
      <c r="E8" s="119"/>
      <c r="F8" s="45">
        <f t="shared" si="0"/>
        <v>0</v>
      </c>
      <c r="G8" s="40"/>
    </row>
    <row r="9" spans="1:7" ht="23" customHeight="1">
      <c r="A9" s="49" t="s">
        <v>44</v>
      </c>
      <c r="B9" s="50" t="s">
        <v>259</v>
      </c>
      <c r="C9" s="43" t="s">
        <v>27</v>
      </c>
      <c r="D9" s="48">
        <v>4</v>
      </c>
      <c r="E9" s="119"/>
      <c r="F9" s="45">
        <f t="shared" si="0"/>
        <v>0</v>
      </c>
      <c r="G9" s="40"/>
    </row>
    <row r="10" spans="1:7" ht="24.5" customHeight="1">
      <c r="A10" s="41" t="s">
        <v>45</v>
      </c>
      <c r="B10" s="42" t="s">
        <v>257</v>
      </c>
      <c r="C10" s="43" t="s">
        <v>22</v>
      </c>
      <c r="D10" s="48">
        <v>4</v>
      </c>
      <c r="E10" s="119"/>
      <c r="F10" s="45">
        <f t="shared" si="0"/>
        <v>0</v>
      </c>
      <c r="G10" s="40"/>
    </row>
    <row r="11" spans="1:7" ht="14.5" customHeight="1">
      <c r="A11" s="46" t="s">
        <v>46</v>
      </c>
      <c r="B11" s="42" t="s">
        <v>37</v>
      </c>
      <c r="C11" s="43" t="s">
        <v>39</v>
      </c>
      <c r="D11" s="48">
        <v>6</v>
      </c>
      <c r="E11" s="119"/>
      <c r="F11" s="45">
        <f t="shared" si="0"/>
        <v>0</v>
      </c>
      <c r="G11" s="40"/>
    </row>
    <row r="12" spans="1:7" ht="14.5" customHeight="1" thickBot="1">
      <c r="A12" s="51" t="s">
        <v>47</v>
      </c>
      <c r="B12" s="52" t="s">
        <v>38</v>
      </c>
      <c r="C12" s="53" t="s">
        <v>39</v>
      </c>
      <c r="D12" s="54">
        <v>3</v>
      </c>
      <c r="E12" s="121"/>
      <c r="F12" s="55">
        <f t="shared" si="0"/>
        <v>0</v>
      </c>
      <c r="G12" s="40"/>
    </row>
    <row r="13" spans="1:7" ht="18.5" customHeight="1" thickBot="1">
      <c r="A13" s="310"/>
      <c r="B13" s="311"/>
      <c r="C13" s="311"/>
      <c r="D13" s="311"/>
      <c r="E13" s="56" t="s">
        <v>24</v>
      </c>
      <c r="F13" s="57">
        <f>SUM(F5:F12)</f>
        <v>0</v>
      </c>
      <c r="G13" s="58"/>
    </row>
    <row r="14" spans="1:7" ht="18.5" customHeight="1" thickBot="1">
      <c r="A14" s="59">
        <v>2</v>
      </c>
      <c r="B14" s="312" t="s">
        <v>48</v>
      </c>
      <c r="C14" s="313"/>
      <c r="D14" s="313"/>
      <c r="E14" s="313"/>
      <c r="F14" s="314"/>
      <c r="G14" s="23"/>
    </row>
    <row r="15" spans="1:7" ht="13.75" customHeight="1">
      <c r="A15" s="60">
        <v>203</v>
      </c>
      <c r="B15" s="61" t="s">
        <v>260</v>
      </c>
      <c r="C15" s="62" t="s">
        <v>22</v>
      </c>
      <c r="D15" s="63">
        <v>2</v>
      </c>
      <c r="E15" s="122"/>
      <c r="F15" s="64">
        <f>D15*E15</f>
        <v>0</v>
      </c>
      <c r="G15" s="40"/>
    </row>
    <row r="16" spans="1:7" ht="13.75" customHeight="1" thickBot="1">
      <c r="A16" s="65">
        <v>299</v>
      </c>
      <c r="B16" s="52" t="s">
        <v>37</v>
      </c>
      <c r="C16" s="66" t="s">
        <v>39</v>
      </c>
      <c r="D16" s="67">
        <v>6</v>
      </c>
      <c r="E16" s="121"/>
      <c r="F16" s="55">
        <f>D16*E16</f>
        <v>0</v>
      </c>
      <c r="G16" s="40"/>
    </row>
    <row r="17" spans="1:7" ht="13.75" customHeight="1" thickBot="1">
      <c r="A17" s="320"/>
      <c r="B17" s="311"/>
      <c r="C17" s="311"/>
      <c r="D17" s="311"/>
      <c r="E17" s="68" t="s">
        <v>24</v>
      </c>
      <c r="F17" s="69">
        <f>SUM(F15:F16)</f>
        <v>0</v>
      </c>
      <c r="G17" s="40"/>
    </row>
    <row r="18" spans="1:7" ht="20.5" customHeight="1" thickBot="1">
      <c r="A18" s="70">
        <v>3</v>
      </c>
      <c r="B18" s="316" t="s">
        <v>49</v>
      </c>
      <c r="C18" s="317"/>
      <c r="D18" s="317"/>
      <c r="E18" s="318"/>
      <c r="F18" s="319"/>
      <c r="G18" s="40"/>
    </row>
    <row r="19" spans="1:7" ht="22" customHeight="1">
      <c r="A19" s="35" t="s">
        <v>267</v>
      </c>
      <c r="B19" s="71" t="s">
        <v>261</v>
      </c>
      <c r="C19" s="72" t="s">
        <v>23</v>
      </c>
      <c r="D19" s="73">
        <v>28</v>
      </c>
      <c r="E19" s="123"/>
      <c r="F19" s="64">
        <f t="shared" ref="F19:F35" si="1">D19*E19</f>
        <v>0</v>
      </c>
      <c r="G19" s="40"/>
    </row>
    <row r="20" spans="1:7" ht="14.5" customHeight="1">
      <c r="A20" s="41" t="s">
        <v>60</v>
      </c>
      <c r="B20" s="74" t="s">
        <v>50</v>
      </c>
      <c r="C20" s="75" t="s">
        <v>23</v>
      </c>
      <c r="D20" s="76">
        <v>70</v>
      </c>
      <c r="E20" s="124"/>
      <c r="F20" s="77">
        <f t="shared" si="1"/>
        <v>0</v>
      </c>
      <c r="G20" s="40"/>
    </row>
    <row r="21" spans="1:7" ht="14.5" customHeight="1">
      <c r="A21" s="78" t="s">
        <v>61</v>
      </c>
      <c r="B21" s="74" t="s">
        <v>262</v>
      </c>
      <c r="C21" s="75" t="s">
        <v>23</v>
      </c>
      <c r="D21" s="76">
        <v>4</v>
      </c>
      <c r="E21" s="125"/>
      <c r="F21" s="79">
        <f t="shared" si="1"/>
        <v>0</v>
      </c>
      <c r="G21" s="40"/>
    </row>
    <row r="22" spans="1:7" ht="14.5" customHeight="1">
      <c r="A22" s="78" t="s">
        <v>62</v>
      </c>
      <c r="B22" s="74" t="s">
        <v>51</v>
      </c>
      <c r="C22" s="75" t="s">
        <v>23</v>
      </c>
      <c r="D22" s="76">
        <v>62</v>
      </c>
      <c r="E22" s="126"/>
      <c r="F22" s="79">
        <f t="shared" si="1"/>
        <v>0</v>
      </c>
      <c r="G22" s="40"/>
    </row>
    <row r="23" spans="1:7" ht="25.5" customHeight="1">
      <c r="A23" s="80" t="s">
        <v>63</v>
      </c>
      <c r="B23" s="74" t="s">
        <v>52</v>
      </c>
      <c r="C23" s="75" t="s">
        <v>23</v>
      </c>
      <c r="D23" s="76">
        <f>ROUNDUP(D7*1.1,0)</f>
        <v>7</v>
      </c>
      <c r="E23" s="127"/>
      <c r="F23" s="79">
        <f t="shared" si="1"/>
        <v>0</v>
      </c>
      <c r="G23" s="28"/>
    </row>
    <row r="24" spans="1:7" ht="25" customHeight="1">
      <c r="A24" s="78" t="s">
        <v>268</v>
      </c>
      <c r="B24" s="74" t="s">
        <v>53</v>
      </c>
      <c r="C24" s="75" t="s">
        <v>23</v>
      </c>
      <c r="D24" s="76">
        <f>D22+D23</f>
        <v>69</v>
      </c>
      <c r="E24" s="128"/>
      <c r="F24" s="79">
        <f t="shared" si="1"/>
        <v>0</v>
      </c>
      <c r="G24" s="28"/>
    </row>
    <row r="25" spans="1:7" ht="28.5" customHeight="1">
      <c r="A25" s="78" t="s">
        <v>64</v>
      </c>
      <c r="B25" s="81" t="s">
        <v>54</v>
      </c>
      <c r="C25" s="75" t="s">
        <v>23</v>
      </c>
      <c r="D25" s="76">
        <f>ROUNDUP((D6+D7)*1.05,0)</f>
        <v>60</v>
      </c>
      <c r="E25" s="124"/>
      <c r="F25" s="77">
        <f t="shared" si="1"/>
        <v>0</v>
      </c>
      <c r="G25" s="28"/>
    </row>
    <row r="26" spans="1:7" ht="26" customHeight="1">
      <c r="A26" s="78" t="s">
        <v>269</v>
      </c>
      <c r="B26" s="81" t="s">
        <v>55</v>
      </c>
      <c r="C26" s="75" t="s">
        <v>23</v>
      </c>
      <c r="D26" s="76">
        <f>(D10)*1.5</f>
        <v>6</v>
      </c>
      <c r="E26" s="125"/>
      <c r="F26" s="79">
        <f t="shared" si="1"/>
        <v>0</v>
      </c>
      <c r="G26" s="28"/>
    </row>
    <row r="27" spans="1:7" ht="14" customHeight="1">
      <c r="A27" s="78" t="s">
        <v>65</v>
      </c>
      <c r="B27" s="82" t="s">
        <v>263</v>
      </c>
      <c r="C27" s="83" t="s">
        <v>22</v>
      </c>
      <c r="D27" s="83"/>
      <c r="E27" s="126"/>
      <c r="F27" s="79">
        <f t="shared" si="1"/>
        <v>0</v>
      </c>
      <c r="G27" s="28"/>
    </row>
    <row r="28" spans="1:7" ht="16" customHeight="1">
      <c r="A28" s="80" t="s">
        <v>66</v>
      </c>
      <c r="B28" s="74" t="s">
        <v>56</v>
      </c>
      <c r="C28" s="75" t="s">
        <v>23</v>
      </c>
      <c r="D28" s="76">
        <f>ROUNDUP((D6+D7)*1.1,0)</f>
        <v>62</v>
      </c>
      <c r="E28" s="128"/>
      <c r="F28" s="79">
        <f t="shared" si="1"/>
        <v>0</v>
      </c>
      <c r="G28" s="28"/>
    </row>
    <row r="29" spans="1:7" ht="15" customHeight="1">
      <c r="A29" s="78" t="s">
        <v>270</v>
      </c>
      <c r="B29" s="81" t="s">
        <v>264</v>
      </c>
      <c r="C29" s="76" t="s">
        <v>22</v>
      </c>
      <c r="D29" s="76">
        <v>2</v>
      </c>
      <c r="E29" s="128"/>
      <c r="F29" s="79">
        <f t="shared" si="1"/>
        <v>0</v>
      </c>
      <c r="G29" s="28"/>
    </row>
    <row r="30" spans="1:7" ht="24.5" customHeight="1">
      <c r="A30" s="78" t="s">
        <v>271</v>
      </c>
      <c r="B30" s="81" t="s">
        <v>265</v>
      </c>
      <c r="C30" s="75" t="s">
        <v>22</v>
      </c>
      <c r="D30" s="76">
        <v>4</v>
      </c>
      <c r="E30" s="124"/>
      <c r="F30" s="77">
        <f t="shared" si="1"/>
        <v>0</v>
      </c>
      <c r="G30" s="28"/>
    </row>
    <row r="31" spans="1:7" ht="14.5" customHeight="1">
      <c r="A31" s="84" t="s">
        <v>272</v>
      </c>
      <c r="B31" s="85" t="s">
        <v>57</v>
      </c>
      <c r="C31" s="86" t="s">
        <v>22</v>
      </c>
      <c r="D31" s="87">
        <v>4</v>
      </c>
      <c r="E31" s="129"/>
      <c r="F31" s="79">
        <f t="shared" si="1"/>
        <v>0</v>
      </c>
      <c r="G31" s="28"/>
    </row>
    <row r="32" spans="1:7" ht="14.5" customHeight="1">
      <c r="A32" s="84" t="s">
        <v>67</v>
      </c>
      <c r="B32" s="85" t="s">
        <v>58</v>
      </c>
      <c r="C32" s="86" t="s">
        <v>22</v>
      </c>
      <c r="D32" s="87">
        <v>4</v>
      </c>
      <c r="E32" s="129"/>
      <c r="F32" s="79">
        <f t="shared" si="1"/>
        <v>0</v>
      </c>
      <c r="G32" s="28"/>
    </row>
    <row r="33" spans="1:7" ht="14.5" customHeight="1">
      <c r="A33" s="84" t="s">
        <v>273</v>
      </c>
      <c r="B33" s="74" t="s">
        <v>266</v>
      </c>
      <c r="C33" s="88" t="s">
        <v>22</v>
      </c>
      <c r="D33" s="76">
        <v>4</v>
      </c>
      <c r="E33" s="129"/>
      <c r="F33" s="79">
        <f t="shared" si="1"/>
        <v>0</v>
      </c>
      <c r="G33" s="28"/>
    </row>
    <row r="34" spans="1:7" ht="14.5" customHeight="1">
      <c r="A34" s="84" t="s">
        <v>274</v>
      </c>
      <c r="B34" s="89" t="s">
        <v>59</v>
      </c>
      <c r="C34" s="90" t="s">
        <v>29</v>
      </c>
      <c r="D34" s="91">
        <v>4</v>
      </c>
      <c r="E34" s="129"/>
      <c r="F34" s="79">
        <f t="shared" si="1"/>
        <v>0</v>
      </c>
      <c r="G34" s="28"/>
    </row>
    <row r="35" spans="1:7" ht="15" customHeight="1" thickBot="1">
      <c r="A35" s="92" t="s">
        <v>68</v>
      </c>
      <c r="B35" s="52" t="s">
        <v>37</v>
      </c>
      <c r="C35" s="93" t="s">
        <v>39</v>
      </c>
      <c r="D35" s="93">
        <v>6</v>
      </c>
      <c r="E35" s="130"/>
      <c r="F35" s="94">
        <f t="shared" si="1"/>
        <v>0</v>
      </c>
      <c r="G35" s="28"/>
    </row>
    <row r="36" spans="1:7" ht="13.5" customHeight="1" thickBot="1">
      <c r="A36" s="58">
        <v>0</v>
      </c>
      <c r="B36" s="58"/>
      <c r="C36" s="58"/>
      <c r="D36" s="58"/>
      <c r="E36" s="95" t="s">
        <v>24</v>
      </c>
      <c r="F36" s="96">
        <f>SUM(F15:F35)</f>
        <v>0</v>
      </c>
      <c r="G36" s="58"/>
    </row>
    <row r="37" spans="1:7" ht="18" customHeight="1" thickBot="1">
      <c r="A37" s="59">
        <v>4</v>
      </c>
      <c r="B37" s="315" t="s">
        <v>69</v>
      </c>
      <c r="C37" s="308"/>
      <c r="D37" s="308"/>
      <c r="E37" s="308"/>
      <c r="F37" s="309"/>
      <c r="G37" s="23"/>
    </row>
    <row r="38" spans="1:7" ht="14.5" customHeight="1">
      <c r="A38" s="97" t="s">
        <v>77</v>
      </c>
      <c r="B38" s="61" t="s">
        <v>70</v>
      </c>
      <c r="C38" s="98" t="s">
        <v>23</v>
      </c>
      <c r="D38" s="99">
        <f>D20</f>
        <v>70</v>
      </c>
      <c r="E38" s="118"/>
      <c r="F38" s="39">
        <f t="shared" ref="F38:F48" si="2">D38*E38</f>
        <v>0</v>
      </c>
      <c r="G38" s="28"/>
    </row>
    <row r="39" spans="1:7" ht="24.5" customHeight="1">
      <c r="A39" s="100" t="s">
        <v>78</v>
      </c>
      <c r="B39" s="81" t="s">
        <v>71</v>
      </c>
      <c r="C39" s="75" t="s">
        <v>85</v>
      </c>
      <c r="D39" s="76">
        <f>D25</f>
        <v>60</v>
      </c>
      <c r="E39" s="119"/>
      <c r="F39" s="45">
        <f t="shared" si="2"/>
        <v>0</v>
      </c>
      <c r="G39" s="28"/>
    </row>
    <row r="40" spans="1:7" ht="27" customHeight="1">
      <c r="A40" s="100" t="s">
        <v>79</v>
      </c>
      <c r="B40" s="81" t="s">
        <v>72</v>
      </c>
      <c r="C40" s="75" t="s">
        <v>85</v>
      </c>
      <c r="D40" s="76">
        <f>ROUNDUP(D26/1.6,0)</f>
        <v>4</v>
      </c>
      <c r="E40" s="120"/>
      <c r="F40" s="101">
        <f t="shared" si="2"/>
        <v>0</v>
      </c>
      <c r="G40" s="28"/>
    </row>
    <row r="41" spans="1:7" ht="14.5" customHeight="1">
      <c r="A41" s="100" t="s">
        <v>80</v>
      </c>
      <c r="B41" s="81" t="s">
        <v>73</v>
      </c>
      <c r="C41" s="75" t="s">
        <v>23</v>
      </c>
      <c r="D41" s="76">
        <f>D22</f>
        <v>62</v>
      </c>
      <c r="E41" s="119"/>
      <c r="F41" s="45">
        <f t="shared" si="2"/>
        <v>0</v>
      </c>
      <c r="G41" s="28"/>
    </row>
    <row r="42" spans="1:7" ht="16.5" customHeight="1">
      <c r="A42" s="100" t="s">
        <v>81</v>
      </c>
      <c r="B42" s="81" t="s">
        <v>74</v>
      </c>
      <c r="C42" s="75" t="s">
        <v>23</v>
      </c>
      <c r="D42" s="76">
        <f>D28</f>
        <v>62</v>
      </c>
      <c r="E42" s="119"/>
      <c r="F42" s="45">
        <f t="shared" si="2"/>
        <v>0</v>
      </c>
      <c r="G42" s="28"/>
    </row>
    <row r="43" spans="1:7" ht="14.5" customHeight="1">
      <c r="A43" s="100" t="s">
        <v>278</v>
      </c>
      <c r="B43" s="81" t="s">
        <v>75</v>
      </c>
      <c r="C43" s="75" t="s">
        <v>22</v>
      </c>
      <c r="D43" s="76">
        <v>4</v>
      </c>
      <c r="E43" s="119"/>
      <c r="F43" s="45">
        <f t="shared" si="2"/>
        <v>0</v>
      </c>
      <c r="G43" s="28"/>
    </row>
    <row r="44" spans="1:7" ht="13.5" customHeight="1">
      <c r="A44" s="102" t="s">
        <v>82</v>
      </c>
      <c r="B44" s="81" t="s">
        <v>76</v>
      </c>
      <c r="C44" s="75" t="s">
        <v>22</v>
      </c>
      <c r="D44" s="103">
        <v>4</v>
      </c>
      <c r="E44" s="119"/>
      <c r="F44" s="45">
        <f t="shared" si="2"/>
        <v>0</v>
      </c>
      <c r="G44" s="28"/>
    </row>
    <row r="45" spans="1:7" ht="27" customHeight="1">
      <c r="A45" s="100" t="s">
        <v>83</v>
      </c>
      <c r="B45" s="81" t="s">
        <v>275</v>
      </c>
      <c r="C45" s="104" t="s">
        <v>22</v>
      </c>
      <c r="D45" s="104">
        <v>4</v>
      </c>
      <c r="E45" s="120"/>
      <c r="F45" s="101">
        <f t="shared" si="2"/>
        <v>0</v>
      </c>
      <c r="G45" s="28"/>
    </row>
    <row r="46" spans="1:7" ht="36.5" customHeight="1">
      <c r="A46" s="100" t="s">
        <v>279</v>
      </c>
      <c r="B46" s="105" t="s">
        <v>276</v>
      </c>
      <c r="C46" s="106" t="s">
        <v>22</v>
      </c>
      <c r="D46" s="106">
        <v>2</v>
      </c>
      <c r="E46" s="119"/>
      <c r="F46" s="45">
        <f t="shared" si="2"/>
        <v>0</v>
      </c>
      <c r="G46" s="28"/>
    </row>
    <row r="47" spans="1:7" ht="37.5" customHeight="1">
      <c r="A47" s="100" t="s">
        <v>280</v>
      </c>
      <c r="B47" s="105" t="s">
        <v>277</v>
      </c>
      <c r="C47" s="106" t="s">
        <v>22</v>
      </c>
      <c r="D47" s="106">
        <v>2</v>
      </c>
      <c r="E47" s="119"/>
      <c r="F47" s="45">
        <f t="shared" si="2"/>
        <v>0</v>
      </c>
      <c r="G47" s="28"/>
    </row>
    <row r="48" spans="1:7" ht="14.5" customHeight="1" thickBot="1">
      <c r="A48" s="107" t="s">
        <v>84</v>
      </c>
      <c r="B48" s="108" t="s">
        <v>38</v>
      </c>
      <c r="C48" s="53" t="s">
        <v>39</v>
      </c>
      <c r="D48" s="54">
        <v>3</v>
      </c>
      <c r="E48" s="121"/>
      <c r="F48" s="55">
        <f t="shared" si="2"/>
        <v>0</v>
      </c>
      <c r="G48" s="28"/>
    </row>
    <row r="49" spans="1:7" ht="13" customHeight="1" thickBot="1">
      <c r="A49" s="58">
        <v>0</v>
      </c>
      <c r="B49" s="58"/>
      <c r="C49" s="58"/>
      <c r="D49" s="58"/>
      <c r="E49" s="109" t="s">
        <v>24</v>
      </c>
      <c r="F49" s="96">
        <f>SUM(F38:F48)</f>
        <v>0</v>
      </c>
      <c r="G49" s="58"/>
    </row>
    <row r="50" spans="1:7" ht="18" customHeight="1" thickBot="1">
      <c r="A50" s="59">
        <v>5</v>
      </c>
      <c r="B50" s="315" t="s">
        <v>86</v>
      </c>
      <c r="C50" s="308"/>
      <c r="D50" s="308"/>
      <c r="E50" s="308"/>
      <c r="F50" s="309"/>
      <c r="G50" s="28"/>
    </row>
    <row r="51" spans="1:7" ht="16" customHeight="1">
      <c r="A51" s="35" t="s">
        <v>99</v>
      </c>
      <c r="B51" s="110" t="s">
        <v>87</v>
      </c>
      <c r="C51" s="111" t="s">
        <v>112</v>
      </c>
      <c r="D51" s="112">
        <v>1</v>
      </c>
      <c r="E51" s="122"/>
      <c r="F51" s="64">
        <f>D51*E51</f>
        <v>0</v>
      </c>
      <c r="G51" s="28"/>
    </row>
    <row r="52" spans="1:7" ht="13.5" customHeight="1">
      <c r="A52" s="41" t="s">
        <v>100</v>
      </c>
      <c r="B52" s="113" t="s">
        <v>88</v>
      </c>
      <c r="C52" s="43" t="s">
        <v>112</v>
      </c>
      <c r="D52" s="48">
        <v>1</v>
      </c>
      <c r="E52" s="120"/>
      <c r="F52" s="101">
        <f t="shared" ref="F52:F53" si="3">D52*E52</f>
        <v>0</v>
      </c>
      <c r="G52" s="28"/>
    </row>
    <row r="53" spans="1:7" ht="13" customHeight="1">
      <c r="A53" s="41" t="s">
        <v>101</v>
      </c>
      <c r="B53" s="113" t="s">
        <v>89</v>
      </c>
      <c r="C53" s="43" t="s">
        <v>112</v>
      </c>
      <c r="D53" s="48">
        <v>1</v>
      </c>
      <c r="E53" s="119"/>
      <c r="F53" s="45">
        <f t="shared" si="3"/>
        <v>0</v>
      </c>
      <c r="G53" s="28"/>
    </row>
    <row r="54" spans="1:7" ht="14.5" customHeight="1">
      <c r="A54" s="41" t="s">
        <v>102</v>
      </c>
      <c r="B54" s="113" t="s">
        <v>90</v>
      </c>
      <c r="C54" s="43" t="s">
        <v>29</v>
      </c>
      <c r="D54" s="48">
        <v>1</v>
      </c>
      <c r="E54" s="119"/>
      <c r="F54" s="45">
        <f>D54*E54</f>
        <v>0</v>
      </c>
      <c r="G54" s="28"/>
    </row>
    <row r="55" spans="1:7" ht="13" customHeight="1">
      <c r="A55" s="41" t="s">
        <v>103</v>
      </c>
      <c r="B55" s="113" t="s">
        <v>91</v>
      </c>
      <c r="C55" s="43" t="s">
        <v>112</v>
      </c>
      <c r="D55" s="48">
        <v>1</v>
      </c>
      <c r="E55" s="119"/>
      <c r="F55" s="45">
        <f>D55*E55</f>
        <v>0</v>
      </c>
      <c r="G55" s="28"/>
    </row>
    <row r="56" spans="1:7" ht="13.5" customHeight="1">
      <c r="A56" s="41" t="s">
        <v>104</v>
      </c>
      <c r="B56" s="113" t="s">
        <v>92</v>
      </c>
      <c r="C56" s="43" t="s">
        <v>29</v>
      </c>
      <c r="D56" s="48">
        <v>2</v>
      </c>
      <c r="E56" s="119"/>
      <c r="F56" s="45">
        <f t="shared" ref="F56:F63" si="4">D56*E56</f>
        <v>0</v>
      </c>
      <c r="G56" s="28"/>
    </row>
    <row r="57" spans="1:7" ht="13.5" customHeight="1">
      <c r="A57" s="41" t="s">
        <v>105</v>
      </c>
      <c r="B57" s="113" t="s">
        <v>93</v>
      </c>
      <c r="C57" s="43" t="s">
        <v>112</v>
      </c>
      <c r="D57" s="48">
        <v>1</v>
      </c>
      <c r="E57" s="119"/>
      <c r="F57" s="45">
        <f>D57*E57</f>
        <v>0</v>
      </c>
      <c r="G57" s="28"/>
    </row>
    <row r="58" spans="1:7" ht="14.5" customHeight="1">
      <c r="A58" s="41" t="s">
        <v>106</v>
      </c>
      <c r="B58" s="113" t="s">
        <v>94</v>
      </c>
      <c r="C58" s="43" t="s">
        <v>112</v>
      </c>
      <c r="D58" s="48">
        <v>1</v>
      </c>
      <c r="E58" s="119"/>
      <c r="F58" s="101">
        <f t="shared" ref="F58:F62" si="5">D58*E58</f>
        <v>0</v>
      </c>
      <c r="G58" s="28"/>
    </row>
    <row r="59" spans="1:7" ht="13" customHeight="1">
      <c r="A59" s="41" t="s">
        <v>107</v>
      </c>
      <c r="B59" s="113" t="s">
        <v>95</v>
      </c>
      <c r="C59" s="43" t="s">
        <v>112</v>
      </c>
      <c r="D59" s="48">
        <v>1</v>
      </c>
      <c r="E59" s="119"/>
      <c r="F59" s="45">
        <f t="shared" si="5"/>
        <v>0</v>
      </c>
      <c r="G59" s="28"/>
    </row>
    <row r="60" spans="1:7" ht="13.5" customHeight="1">
      <c r="A60" s="41" t="s">
        <v>108</v>
      </c>
      <c r="B60" s="113" t="s">
        <v>96</v>
      </c>
      <c r="C60" s="43" t="s">
        <v>112</v>
      </c>
      <c r="D60" s="48">
        <v>1</v>
      </c>
      <c r="E60" s="119"/>
      <c r="F60" s="45">
        <f t="shared" si="5"/>
        <v>0</v>
      </c>
      <c r="G60" s="28"/>
    </row>
    <row r="61" spans="1:7" ht="26.5" customHeight="1">
      <c r="A61" s="41" t="s">
        <v>109</v>
      </c>
      <c r="B61" s="114" t="s">
        <v>97</v>
      </c>
      <c r="C61" s="43" t="s">
        <v>112</v>
      </c>
      <c r="D61" s="48">
        <v>1</v>
      </c>
      <c r="E61" s="119"/>
      <c r="F61" s="45">
        <f t="shared" si="5"/>
        <v>0</v>
      </c>
      <c r="G61" s="28"/>
    </row>
    <row r="62" spans="1:7" ht="14.5" customHeight="1">
      <c r="A62" s="41" t="s">
        <v>110</v>
      </c>
      <c r="B62" s="113" t="s">
        <v>98</v>
      </c>
      <c r="C62" s="43" t="s">
        <v>112</v>
      </c>
      <c r="D62" s="48">
        <v>1</v>
      </c>
      <c r="E62" s="119"/>
      <c r="F62" s="45">
        <f t="shared" si="5"/>
        <v>0</v>
      </c>
      <c r="G62" s="28"/>
    </row>
    <row r="63" spans="1:7" ht="13.5" customHeight="1" thickBot="1">
      <c r="A63" s="51" t="s">
        <v>111</v>
      </c>
      <c r="B63" s="115" t="s">
        <v>37</v>
      </c>
      <c r="C63" s="53" t="s">
        <v>39</v>
      </c>
      <c r="D63" s="54">
        <v>5</v>
      </c>
      <c r="E63" s="121"/>
      <c r="F63" s="55">
        <f t="shared" si="4"/>
        <v>0</v>
      </c>
      <c r="G63" s="28"/>
    </row>
    <row r="64" spans="1:7" ht="12.65" customHeight="1" thickBot="1">
      <c r="A64" s="58">
        <v>0</v>
      </c>
      <c r="B64" s="58"/>
      <c r="C64" s="58"/>
      <c r="D64" s="58"/>
      <c r="E64" s="95" t="s">
        <v>24</v>
      </c>
      <c r="F64" s="96">
        <f>SUM(F51:F63)</f>
        <v>0</v>
      </c>
      <c r="G64" s="58"/>
    </row>
    <row r="65" spans="2:6" ht="13.5" thickBot="1"/>
    <row r="66" spans="2:6" ht="15.5" thickBot="1">
      <c r="B66" s="303" t="s">
        <v>113</v>
      </c>
      <c r="C66" s="304"/>
      <c r="D66" s="304"/>
      <c r="E66" s="304"/>
      <c r="F66" s="116">
        <f>SUM(F64,F49,F36,F17,F13)</f>
        <v>0</v>
      </c>
    </row>
    <row r="67" spans="2:6">
      <c r="B67" s="117"/>
      <c r="C67" s="117"/>
      <c r="D67" s="117"/>
      <c r="E67" s="117"/>
      <c r="F67" s="117"/>
    </row>
  </sheetData>
  <sheetProtection algorithmName="SHA-512" hashValue="Dn3CnruICJNeCR8KFNsqIgC3HEalqodsb6AOWloovqTMOp4LmmRtdfQVnnXu+b3I26mO7yfm/JIMPnvHWxSdWA==" saltValue="eztDVo1uZDCjlz1fkezcxQ==" spinCount="100000" sheet="1" objects="1" scenarios="1"/>
  <mergeCells count="9">
    <mergeCell ref="B66:E66"/>
    <mergeCell ref="A1:F1"/>
    <mergeCell ref="B4:F4"/>
    <mergeCell ref="A13:D13"/>
    <mergeCell ref="B14:F14"/>
    <mergeCell ref="B37:F37"/>
    <mergeCell ref="B50:F50"/>
    <mergeCell ref="B18:F18"/>
    <mergeCell ref="A17:D17"/>
  </mergeCells>
  <phoneticPr fontId="43" type="noConversion"/>
  <pageMargins left="0.7" right="0.7" top="0.75" bottom="0.75" header="0.3" footer="0.3"/>
  <pageSetup paperSize="9" scale="78" fitToWidth="0" fitToHeight="0" orientation="portrait" r:id="rId1"/>
  <rowBreaks count="1" manualBreakCount="1">
    <brk id="36" max="5" man="1"/>
  </rowBreaks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6A9BB-1009-474E-BC5F-D5191527E14C}">
  <dimension ref="A1:J87"/>
  <sheetViews>
    <sheetView topLeftCell="A64" zoomScale="115" zoomScaleNormal="115" workbookViewId="0">
      <selection activeCell="A51" sqref="A50:A51"/>
    </sheetView>
  </sheetViews>
  <sheetFormatPr defaultRowHeight="13"/>
  <cols>
    <col min="2" max="2" width="13.796875" bestFit="1" customWidth="1"/>
    <col min="3" max="3" width="54.8984375" customWidth="1"/>
    <col min="6" max="6" width="15" customWidth="1"/>
    <col min="7" max="7" width="14.8984375" customWidth="1"/>
    <col min="8" max="8" width="14.8984375" hidden="1" customWidth="1"/>
  </cols>
  <sheetData>
    <row r="1" spans="1:8" ht="74.5" customHeight="1" thickBot="1">
      <c r="A1" s="328" t="s">
        <v>205</v>
      </c>
      <c r="B1" s="329"/>
      <c r="C1" s="329"/>
      <c r="D1" s="329"/>
      <c r="E1" s="329"/>
      <c r="F1" s="329"/>
      <c r="G1" s="329"/>
      <c r="H1" s="330"/>
    </row>
    <row r="2" spans="1:8" ht="25.5" customHeight="1" thickBot="1">
      <c r="A2" s="131" t="s">
        <v>19</v>
      </c>
      <c r="B2" s="132" t="s">
        <v>25</v>
      </c>
      <c r="C2" s="25" t="s">
        <v>10</v>
      </c>
      <c r="D2" s="26" t="s">
        <v>20</v>
      </c>
      <c r="E2" s="26" t="s">
        <v>21</v>
      </c>
      <c r="F2" s="26" t="s">
        <v>0</v>
      </c>
      <c r="G2" s="27" t="s">
        <v>1</v>
      </c>
      <c r="H2" s="132" t="s">
        <v>116</v>
      </c>
    </row>
    <row r="3" spans="1:8" ht="13.5" thickBot="1">
      <c r="A3" s="133">
        <v>1</v>
      </c>
      <c r="B3" s="134"/>
      <c r="C3" s="135">
        <v>2</v>
      </c>
      <c r="D3" s="135">
        <v>3</v>
      </c>
      <c r="E3" s="135">
        <v>4</v>
      </c>
      <c r="F3" s="136">
        <v>5</v>
      </c>
      <c r="G3" s="137">
        <v>6</v>
      </c>
      <c r="H3" s="136">
        <v>7</v>
      </c>
    </row>
    <row r="4" spans="1:8" ht="15.5" thickBot="1">
      <c r="A4" s="331" t="s">
        <v>115</v>
      </c>
      <c r="B4" s="332"/>
      <c r="C4" s="332"/>
      <c r="D4" s="332"/>
      <c r="E4" s="332"/>
      <c r="F4" s="332"/>
      <c r="G4" s="332"/>
      <c r="H4" s="333"/>
    </row>
    <row r="5" spans="1:8" ht="15.5" thickBot="1">
      <c r="A5" s="138">
        <v>1</v>
      </c>
      <c r="B5" s="334" t="s">
        <v>33</v>
      </c>
      <c r="C5" s="335"/>
      <c r="D5" s="335"/>
      <c r="E5" s="335"/>
      <c r="F5" s="335"/>
      <c r="G5" s="335"/>
      <c r="H5" s="336"/>
    </row>
    <row r="6" spans="1:8" ht="23">
      <c r="A6" s="139">
        <v>1</v>
      </c>
      <c r="B6" s="140" t="s">
        <v>211</v>
      </c>
      <c r="C6" s="140" t="s">
        <v>206</v>
      </c>
      <c r="D6" s="62" t="s">
        <v>27</v>
      </c>
      <c r="E6" s="141">
        <v>3.25</v>
      </c>
      <c r="F6" s="254"/>
      <c r="G6" s="142">
        <f>E6*F6</f>
        <v>0</v>
      </c>
      <c r="H6" s="143"/>
    </row>
    <row r="7" spans="1:8" ht="23">
      <c r="A7" s="144">
        <v>2</v>
      </c>
      <c r="B7" s="145" t="s">
        <v>212</v>
      </c>
      <c r="C7" s="145" t="s">
        <v>207</v>
      </c>
      <c r="D7" s="146" t="s">
        <v>27</v>
      </c>
      <c r="E7" s="147">
        <v>71.62</v>
      </c>
      <c r="F7" s="255"/>
      <c r="G7" s="148">
        <f>E7*F7</f>
        <v>0</v>
      </c>
      <c r="H7" s="149"/>
    </row>
    <row r="8" spans="1:8" ht="23">
      <c r="A8" s="144">
        <v>3</v>
      </c>
      <c r="B8" s="150" t="s">
        <v>121</v>
      </c>
      <c r="C8" s="145" t="s">
        <v>208</v>
      </c>
      <c r="D8" s="146" t="s">
        <v>27</v>
      </c>
      <c r="E8" s="147">
        <v>113.08</v>
      </c>
      <c r="F8" s="255"/>
      <c r="G8" s="148">
        <f>E8*F8</f>
        <v>0</v>
      </c>
      <c r="H8" s="149"/>
    </row>
    <row r="9" spans="1:8" ht="23">
      <c r="A9" s="144">
        <v>4</v>
      </c>
      <c r="B9" s="150" t="s">
        <v>122</v>
      </c>
      <c r="C9" s="145" t="s">
        <v>117</v>
      </c>
      <c r="D9" s="146" t="s">
        <v>27</v>
      </c>
      <c r="E9" s="147">
        <v>113.08</v>
      </c>
      <c r="F9" s="255"/>
      <c r="G9" s="148">
        <f t="shared" ref="G9:G14" si="0">E9*F9</f>
        <v>0</v>
      </c>
      <c r="H9" s="149"/>
    </row>
    <row r="10" spans="1:8" ht="23">
      <c r="A10" s="144">
        <v>5</v>
      </c>
      <c r="B10" s="150" t="s">
        <v>123</v>
      </c>
      <c r="C10" s="145" t="s">
        <v>118</v>
      </c>
      <c r="D10" s="146" t="s">
        <v>27</v>
      </c>
      <c r="E10" s="147">
        <v>76.37</v>
      </c>
      <c r="F10" s="255"/>
      <c r="G10" s="148">
        <f>E10*F10</f>
        <v>0</v>
      </c>
      <c r="H10" s="149"/>
    </row>
    <row r="11" spans="1:8" ht="23">
      <c r="A11" s="144">
        <v>6</v>
      </c>
      <c r="B11" s="150" t="s">
        <v>124</v>
      </c>
      <c r="C11" s="145" t="s">
        <v>119</v>
      </c>
      <c r="D11" s="146" t="s">
        <v>27</v>
      </c>
      <c r="E11" s="147">
        <v>76.37</v>
      </c>
      <c r="F11" s="255"/>
      <c r="G11" s="148">
        <f t="shared" si="0"/>
        <v>0</v>
      </c>
      <c r="H11" s="149"/>
    </row>
    <row r="12" spans="1:8" ht="23">
      <c r="A12" s="144">
        <v>7</v>
      </c>
      <c r="B12" s="150" t="s">
        <v>125</v>
      </c>
      <c r="C12" s="145" t="s">
        <v>120</v>
      </c>
      <c r="D12" s="151" t="s">
        <v>23</v>
      </c>
      <c r="E12" s="147">
        <v>64.680000000000007</v>
      </c>
      <c r="F12" s="258"/>
      <c r="G12" s="152">
        <f>E12*F12</f>
        <v>0</v>
      </c>
      <c r="H12" s="153"/>
    </row>
    <row r="13" spans="1:8" ht="16" customHeight="1">
      <c r="A13" s="144">
        <v>8</v>
      </c>
      <c r="B13" s="150" t="s">
        <v>213</v>
      </c>
      <c r="C13" s="145" t="s">
        <v>209</v>
      </c>
      <c r="D13" s="154" t="s">
        <v>28</v>
      </c>
      <c r="E13" s="147">
        <v>1</v>
      </c>
      <c r="F13" s="258"/>
      <c r="G13" s="155">
        <f>E13*F13</f>
        <v>0</v>
      </c>
      <c r="H13" s="153"/>
    </row>
    <row r="14" spans="1:8" ht="23.5" thickBot="1">
      <c r="A14" s="156">
        <v>9</v>
      </c>
      <c r="B14" s="157" t="s">
        <v>214</v>
      </c>
      <c r="C14" s="157" t="s">
        <v>210</v>
      </c>
      <c r="D14" s="66" t="s">
        <v>28</v>
      </c>
      <c r="E14" s="158">
        <v>1</v>
      </c>
      <c r="F14" s="259"/>
      <c r="G14" s="159">
        <f t="shared" si="0"/>
        <v>0</v>
      </c>
      <c r="H14" s="160"/>
    </row>
    <row r="15" spans="1:8" ht="13.5" thickBot="1">
      <c r="F15" s="161" t="s">
        <v>24</v>
      </c>
      <c r="G15" s="162">
        <f>SUM(G6:G14)</f>
        <v>0</v>
      </c>
      <c r="H15" s="163"/>
    </row>
    <row r="16" spans="1:8" ht="15.5" thickBot="1">
      <c r="A16" s="164">
        <v>4</v>
      </c>
      <c r="B16" s="321" t="s">
        <v>126</v>
      </c>
      <c r="C16" s="322"/>
      <c r="D16" s="322"/>
      <c r="E16" s="322"/>
      <c r="F16" s="322"/>
      <c r="G16" s="322"/>
      <c r="H16" s="322"/>
    </row>
    <row r="17" spans="1:10" ht="22.5" customHeight="1" thickBot="1">
      <c r="A17" s="165">
        <v>1</v>
      </c>
      <c r="B17" s="166" t="s">
        <v>127</v>
      </c>
      <c r="C17" s="167" t="s">
        <v>128</v>
      </c>
      <c r="D17" s="168" t="s">
        <v>23</v>
      </c>
      <c r="E17" s="169">
        <v>139.57</v>
      </c>
      <c r="F17" s="257"/>
      <c r="G17" s="170">
        <f>E17*F17</f>
        <v>0</v>
      </c>
      <c r="H17" s="171"/>
      <c r="J17" s="172"/>
    </row>
    <row r="18" spans="1:10" ht="13.5" thickBot="1">
      <c r="F18" s="161" t="s">
        <v>24</v>
      </c>
      <c r="G18" s="162">
        <f>SUM(G17:G17)</f>
        <v>0</v>
      </c>
      <c r="H18" s="163">
        <v>0.20899999999999999</v>
      </c>
    </row>
    <row r="19" spans="1:10" ht="15.5" thickBot="1">
      <c r="A19" s="173">
        <v>5</v>
      </c>
      <c r="B19" s="334" t="s">
        <v>129</v>
      </c>
      <c r="C19" s="335"/>
      <c r="D19" s="335"/>
      <c r="E19" s="335"/>
      <c r="F19" s="335"/>
      <c r="G19" s="335"/>
      <c r="H19" s="336"/>
    </row>
    <row r="20" spans="1:10" ht="22.5" customHeight="1">
      <c r="A20" s="174">
        <v>1</v>
      </c>
      <c r="B20" s="140" t="s">
        <v>221</v>
      </c>
      <c r="C20" s="140" t="s">
        <v>215</v>
      </c>
      <c r="D20" s="175" t="s">
        <v>27</v>
      </c>
      <c r="E20" s="141">
        <v>19.350000000000001</v>
      </c>
      <c r="F20" s="254"/>
      <c r="G20" s="142">
        <f>E20*F20</f>
        <v>0</v>
      </c>
      <c r="H20" s="176"/>
    </row>
    <row r="21" spans="1:10" ht="16" customHeight="1">
      <c r="A21" s="177">
        <v>2</v>
      </c>
      <c r="B21" s="145" t="s">
        <v>222</v>
      </c>
      <c r="C21" s="145" t="s">
        <v>216</v>
      </c>
      <c r="D21" s="178" t="s">
        <v>22</v>
      </c>
      <c r="E21" s="147">
        <v>15</v>
      </c>
      <c r="F21" s="255"/>
      <c r="G21" s="152">
        <f t="shared" ref="G21:G35" si="1">E21*F21</f>
        <v>0</v>
      </c>
      <c r="H21" s="179"/>
    </row>
    <row r="22" spans="1:10">
      <c r="A22" s="177">
        <v>3</v>
      </c>
      <c r="B22" s="145" t="s">
        <v>139</v>
      </c>
      <c r="C22" s="145" t="s">
        <v>130</v>
      </c>
      <c r="D22" s="180" t="s">
        <v>27</v>
      </c>
      <c r="E22" s="147">
        <v>112.85</v>
      </c>
      <c r="F22" s="255"/>
      <c r="G22" s="152">
        <f t="shared" si="1"/>
        <v>0</v>
      </c>
      <c r="H22" s="179"/>
    </row>
    <row r="23" spans="1:10">
      <c r="A23" s="177">
        <v>4</v>
      </c>
      <c r="B23" s="145" t="s">
        <v>223</v>
      </c>
      <c r="C23" s="145" t="s">
        <v>217</v>
      </c>
      <c r="D23" s="178" t="s">
        <v>27</v>
      </c>
      <c r="E23" s="147">
        <v>71.62</v>
      </c>
      <c r="F23" s="255"/>
      <c r="G23" s="152">
        <f t="shared" si="1"/>
        <v>0</v>
      </c>
      <c r="H23" s="179"/>
    </row>
    <row r="24" spans="1:10">
      <c r="A24" s="177">
        <v>5</v>
      </c>
      <c r="B24" s="145" t="s">
        <v>140</v>
      </c>
      <c r="C24" s="145" t="s">
        <v>131</v>
      </c>
      <c r="D24" s="180" t="s">
        <v>27</v>
      </c>
      <c r="E24" s="147">
        <v>14.25</v>
      </c>
      <c r="F24" s="255"/>
      <c r="G24" s="152">
        <f t="shared" si="1"/>
        <v>0</v>
      </c>
      <c r="H24" s="181"/>
    </row>
    <row r="25" spans="1:10" ht="23">
      <c r="A25" s="177">
        <v>6</v>
      </c>
      <c r="B25" s="145" t="s">
        <v>141</v>
      </c>
      <c r="C25" s="145" t="s">
        <v>132</v>
      </c>
      <c r="D25" s="178" t="s">
        <v>27</v>
      </c>
      <c r="E25" s="147">
        <v>92.41</v>
      </c>
      <c r="F25" s="255"/>
      <c r="G25" s="152">
        <f t="shared" si="1"/>
        <v>0</v>
      </c>
      <c r="H25" s="181"/>
    </row>
    <row r="26" spans="1:10" ht="23">
      <c r="A26" s="182">
        <v>7</v>
      </c>
      <c r="B26" s="145" t="s">
        <v>141</v>
      </c>
      <c r="C26" s="145" t="s">
        <v>132</v>
      </c>
      <c r="D26" s="180" t="s">
        <v>27</v>
      </c>
      <c r="E26" s="147">
        <v>14.25</v>
      </c>
      <c r="F26" s="255"/>
      <c r="G26" s="152">
        <f t="shared" si="1"/>
        <v>0</v>
      </c>
      <c r="H26" s="181"/>
    </row>
    <row r="27" spans="1:10" ht="23">
      <c r="A27" s="177">
        <v>8</v>
      </c>
      <c r="B27" s="145" t="s">
        <v>142</v>
      </c>
      <c r="C27" s="145" t="s">
        <v>133</v>
      </c>
      <c r="D27" s="178" t="s">
        <v>27</v>
      </c>
      <c r="E27" s="147">
        <v>92.41</v>
      </c>
      <c r="F27" s="255"/>
      <c r="G27" s="152">
        <f t="shared" si="1"/>
        <v>0</v>
      </c>
      <c r="H27" s="181"/>
    </row>
    <row r="28" spans="1:10" ht="23">
      <c r="A28" s="177">
        <v>9</v>
      </c>
      <c r="B28" s="145" t="s">
        <v>143</v>
      </c>
      <c r="C28" s="145" t="s">
        <v>134</v>
      </c>
      <c r="D28" s="180" t="s">
        <v>27</v>
      </c>
      <c r="E28" s="147">
        <v>14.25</v>
      </c>
      <c r="F28" s="255"/>
      <c r="G28" s="152">
        <f t="shared" si="1"/>
        <v>0</v>
      </c>
      <c r="H28" s="181"/>
    </row>
    <row r="29" spans="1:10" ht="23">
      <c r="A29" s="177">
        <v>10</v>
      </c>
      <c r="B29" s="145" t="s">
        <v>144</v>
      </c>
      <c r="C29" s="145" t="s">
        <v>135</v>
      </c>
      <c r="D29" s="178" t="s">
        <v>27</v>
      </c>
      <c r="E29" s="147">
        <v>14.25</v>
      </c>
      <c r="F29" s="255"/>
      <c r="G29" s="152">
        <f t="shared" si="1"/>
        <v>0</v>
      </c>
      <c r="H29" s="181"/>
    </row>
    <row r="30" spans="1:10" ht="23">
      <c r="A30" s="177">
        <v>11</v>
      </c>
      <c r="B30" s="145" t="s">
        <v>224</v>
      </c>
      <c r="C30" s="145" t="s">
        <v>218</v>
      </c>
      <c r="D30" s="180" t="s">
        <v>27</v>
      </c>
      <c r="E30" s="147">
        <v>71.62</v>
      </c>
      <c r="F30" s="255"/>
      <c r="G30" s="152">
        <f t="shared" si="1"/>
        <v>0</v>
      </c>
      <c r="H30" s="181"/>
    </row>
    <row r="31" spans="1:10" ht="23" customHeight="1">
      <c r="A31" s="177">
        <v>12</v>
      </c>
      <c r="B31" s="145" t="s">
        <v>145</v>
      </c>
      <c r="C31" s="145" t="s">
        <v>136</v>
      </c>
      <c r="D31" s="180" t="s">
        <v>27</v>
      </c>
      <c r="E31" s="147">
        <v>20.440000000000001</v>
      </c>
      <c r="F31" s="255"/>
      <c r="G31" s="152">
        <f t="shared" si="1"/>
        <v>0</v>
      </c>
      <c r="H31" s="181"/>
    </row>
    <row r="32" spans="1:10" ht="15.5" customHeight="1">
      <c r="A32" s="183">
        <v>13</v>
      </c>
      <c r="B32" s="145" t="s">
        <v>146</v>
      </c>
      <c r="C32" s="145" t="s">
        <v>137</v>
      </c>
      <c r="D32" s="184" t="s">
        <v>27</v>
      </c>
      <c r="E32" s="147">
        <v>3.9790000000000001</v>
      </c>
      <c r="F32" s="255"/>
      <c r="G32" s="152">
        <f t="shared" si="1"/>
        <v>0</v>
      </c>
      <c r="H32" s="185"/>
    </row>
    <row r="33" spans="1:8" ht="23">
      <c r="A33" s="177">
        <v>14</v>
      </c>
      <c r="B33" s="145" t="s">
        <v>147</v>
      </c>
      <c r="C33" s="145" t="s">
        <v>138</v>
      </c>
      <c r="D33" s="180" t="s">
        <v>27</v>
      </c>
      <c r="E33" s="147">
        <v>8</v>
      </c>
      <c r="F33" s="255"/>
      <c r="G33" s="152">
        <f>E33*F33</f>
        <v>0</v>
      </c>
      <c r="H33" s="181"/>
    </row>
    <row r="34" spans="1:8" ht="13" customHeight="1">
      <c r="A34" s="177">
        <v>15</v>
      </c>
      <c r="B34" s="145" t="s">
        <v>225</v>
      </c>
      <c r="C34" s="186" t="s">
        <v>219</v>
      </c>
      <c r="D34" s="178" t="s">
        <v>27</v>
      </c>
      <c r="E34" s="147">
        <v>8</v>
      </c>
      <c r="F34" s="255"/>
      <c r="G34" s="152">
        <f>E34*F34</f>
        <v>0</v>
      </c>
      <c r="H34" s="181"/>
    </row>
    <row r="35" spans="1:8" ht="26" customHeight="1" thickBot="1">
      <c r="A35" s="187">
        <v>16</v>
      </c>
      <c r="B35" s="188" t="s">
        <v>226</v>
      </c>
      <c r="C35" s="188" t="s">
        <v>220</v>
      </c>
      <c r="D35" s="189" t="s">
        <v>23</v>
      </c>
      <c r="E35" s="190">
        <v>37.99</v>
      </c>
      <c r="F35" s="256"/>
      <c r="G35" s="191">
        <f t="shared" si="1"/>
        <v>0</v>
      </c>
      <c r="H35" s="192"/>
    </row>
    <row r="36" spans="1:8" ht="13.5" thickBot="1">
      <c r="F36" s="161" t="s">
        <v>24</v>
      </c>
      <c r="G36" s="162">
        <f>SUM(G20:G35)</f>
        <v>0</v>
      </c>
      <c r="H36" s="163">
        <v>126.307</v>
      </c>
    </row>
    <row r="37" spans="1:8" ht="15.5" thickBot="1">
      <c r="A37" s="193">
        <v>8</v>
      </c>
      <c r="B37" s="321" t="s">
        <v>227</v>
      </c>
      <c r="C37" s="322"/>
      <c r="D37" s="322"/>
      <c r="E37" s="322"/>
      <c r="F37" s="322"/>
      <c r="G37" s="322"/>
      <c r="H37" s="323"/>
    </row>
    <row r="38" spans="1:8" ht="16" customHeight="1">
      <c r="A38" s="194">
        <v>1</v>
      </c>
      <c r="B38" s="140" t="s">
        <v>228</v>
      </c>
      <c r="C38" s="140" t="s">
        <v>234</v>
      </c>
      <c r="D38" s="195" t="s">
        <v>23</v>
      </c>
      <c r="E38" s="141">
        <v>1</v>
      </c>
      <c r="F38" s="251"/>
      <c r="G38" s="196">
        <f>E38*F38</f>
        <v>0</v>
      </c>
      <c r="H38" s="197"/>
    </row>
    <row r="39" spans="1:8" ht="23">
      <c r="A39" s="144">
        <v>2</v>
      </c>
      <c r="B39" s="198" t="s">
        <v>229</v>
      </c>
      <c r="C39" s="198" t="s">
        <v>235</v>
      </c>
      <c r="D39" s="199" t="s">
        <v>22</v>
      </c>
      <c r="E39" s="200">
        <v>1</v>
      </c>
      <c r="F39" s="252"/>
      <c r="G39" s="201">
        <f t="shared" ref="G39:G43" si="2">E39*F39</f>
        <v>0</v>
      </c>
      <c r="H39" s="202"/>
    </row>
    <row r="40" spans="1:8">
      <c r="A40" s="203">
        <v>3</v>
      </c>
      <c r="B40" s="198" t="s">
        <v>230</v>
      </c>
      <c r="C40" s="198" t="s">
        <v>236</v>
      </c>
      <c r="D40" s="199" t="s">
        <v>22</v>
      </c>
      <c r="E40" s="200">
        <v>1</v>
      </c>
      <c r="F40" s="252"/>
      <c r="G40" s="201">
        <f t="shared" si="2"/>
        <v>0</v>
      </c>
      <c r="H40" s="202"/>
    </row>
    <row r="41" spans="1:8">
      <c r="A41" s="144">
        <v>4</v>
      </c>
      <c r="B41" s="198" t="s">
        <v>231</v>
      </c>
      <c r="C41" s="198" t="s">
        <v>237</v>
      </c>
      <c r="D41" s="199" t="s">
        <v>22</v>
      </c>
      <c r="E41" s="200">
        <v>1</v>
      </c>
      <c r="F41" s="252"/>
      <c r="G41" s="201">
        <f t="shared" si="2"/>
        <v>0</v>
      </c>
      <c r="H41" s="202"/>
    </row>
    <row r="42" spans="1:8">
      <c r="A42" s="203">
        <v>5</v>
      </c>
      <c r="B42" s="198" t="s">
        <v>232</v>
      </c>
      <c r="C42" s="198" t="s">
        <v>238</v>
      </c>
      <c r="D42" s="199" t="s">
        <v>22</v>
      </c>
      <c r="E42" s="200">
        <v>1</v>
      </c>
      <c r="F42" s="252"/>
      <c r="G42" s="201">
        <f t="shared" si="2"/>
        <v>0</v>
      </c>
      <c r="H42" s="202"/>
    </row>
    <row r="43" spans="1:8" ht="13.5" thickBot="1">
      <c r="A43" s="204">
        <v>6</v>
      </c>
      <c r="B43" s="205" t="s">
        <v>233</v>
      </c>
      <c r="C43" s="205" t="s">
        <v>239</v>
      </c>
      <c r="D43" s="206" t="s">
        <v>22</v>
      </c>
      <c r="E43" s="207">
        <v>1</v>
      </c>
      <c r="F43" s="253"/>
      <c r="G43" s="208">
        <f t="shared" si="2"/>
        <v>0</v>
      </c>
      <c r="H43" s="209"/>
    </row>
    <row r="44" spans="1:8" ht="13.5" thickBot="1">
      <c r="F44" s="163" t="s">
        <v>24</v>
      </c>
      <c r="G44" s="162">
        <f>SUM(G38:G43)</f>
        <v>0</v>
      </c>
      <c r="H44" s="163">
        <v>0.48</v>
      </c>
    </row>
    <row r="45" spans="1:8" ht="15.5" thickBot="1">
      <c r="A45" s="193">
        <v>9</v>
      </c>
      <c r="B45" s="321" t="s">
        <v>148</v>
      </c>
      <c r="C45" s="322"/>
      <c r="D45" s="322"/>
      <c r="E45" s="322"/>
      <c r="F45" s="322"/>
      <c r="G45" s="322"/>
      <c r="H45" s="323"/>
    </row>
    <row r="46" spans="1:8" ht="23">
      <c r="A46" s="210">
        <v>1</v>
      </c>
      <c r="B46" s="140" t="s">
        <v>170</v>
      </c>
      <c r="C46" s="140" t="s">
        <v>149</v>
      </c>
      <c r="D46" s="211" t="s">
        <v>22</v>
      </c>
      <c r="E46" s="141">
        <v>4</v>
      </c>
      <c r="F46" s="248"/>
      <c r="G46" s="212">
        <f>E46*F46</f>
        <v>0</v>
      </c>
      <c r="H46" s="213"/>
    </row>
    <row r="47" spans="1:8" ht="14" customHeight="1">
      <c r="A47" s="214">
        <v>2</v>
      </c>
      <c r="B47" s="215" t="s">
        <v>171</v>
      </c>
      <c r="C47" s="215" t="s">
        <v>240</v>
      </c>
      <c r="D47" s="216" t="s">
        <v>22</v>
      </c>
      <c r="E47" s="217">
        <v>4</v>
      </c>
      <c r="F47" s="249"/>
      <c r="G47" s="218">
        <f t="shared" ref="G47:G75" si="3">E47*F47</f>
        <v>0</v>
      </c>
      <c r="H47" s="219"/>
    </row>
    <row r="48" spans="1:8" ht="23">
      <c r="A48" s="214">
        <v>3</v>
      </c>
      <c r="B48" s="215" t="s">
        <v>172</v>
      </c>
      <c r="C48" s="215" t="s">
        <v>150</v>
      </c>
      <c r="D48" s="216" t="s">
        <v>22</v>
      </c>
      <c r="E48" s="217">
        <v>4</v>
      </c>
      <c r="F48" s="249"/>
      <c r="G48" s="218">
        <f t="shared" si="3"/>
        <v>0</v>
      </c>
      <c r="H48" s="220"/>
    </row>
    <row r="49" spans="1:8" ht="18.5" customHeight="1">
      <c r="A49" s="214">
        <v>4</v>
      </c>
      <c r="B49" s="215" t="s">
        <v>173</v>
      </c>
      <c r="C49" s="215" t="s">
        <v>151</v>
      </c>
      <c r="D49" s="216" t="s">
        <v>22</v>
      </c>
      <c r="E49" s="217">
        <v>14</v>
      </c>
      <c r="F49" s="249"/>
      <c r="G49" s="218">
        <f t="shared" si="3"/>
        <v>0</v>
      </c>
      <c r="H49" s="220"/>
    </row>
    <row r="50" spans="1:8" ht="16.5" customHeight="1">
      <c r="A50" s="214">
        <v>5</v>
      </c>
      <c r="B50" s="215" t="s">
        <v>249</v>
      </c>
      <c r="C50" s="215" t="s">
        <v>241</v>
      </c>
      <c r="D50" s="216" t="s">
        <v>22</v>
      </c>
      <c r="E50" s="217">
        <v>1</v>
      </c>
      <c r="F50" s="249"/>
      <c r="G50" s="218">
        <f t="shared" si="3"/>
        <v>0</v>
      </c>
      <c r="H50" s="220"/>
    </row>
    <row r="51" spans="1:8">
      <c r="A51" s="214">
        <v>6</v>
      </c>
      <c r="B51" s="215" t="s">
        <v>250</v>
      </c>
      <c r="C51" s="215" t="s">
        <v>242</v>
      </c>
      <c r="D51" s="216" t="s">
        <v>22</v>
      </c>
      <c r="E51" s="217">
        <v>1</v>
      </c>
      <c r="F51" s="249"/>
      <c r="G51" s="218">
        <f t="shared" si="3"/>
        <v>0</v>
      </c>
      <c r="H51" s="220"/>
    </row>
    <row r="52" spans="1:8">
      <c r="A52" s="214">
        <v>7</v>
      </c>
      <c r="B52" s="215" t="s">
        <v>174</v>
      </c>
      <c r="C52" s="215" t="s">
        <v>243</v>
      </c>
      <c r="D52" s="216" t="s">
        <v>22</v>
      </c>
      <c r="E52" s="217">
        <v>60</v>
      </c>
      <c r="F52" s="249"/>
      <c r="G52" s="218">
        <f t="shared" si="3"/>
        <v>0</v>
      </c>
      <c r="H52" s="220"/>
    </row>
    <row r="53" spans="1:8" ht="23">
      <c r="A53" s="214">
        <v>8</v>
      </c>
      <c r="B53" s="215" t="s">
        <v>175</v>
      </c>
      <c r="C53" s="215" t="s">
        <v>152</v>
      </c>
      <c r="D53" s="216" t="s">
        <v>22</v>
      </c>
      <c r="E53" s="217">
        <v>0.6</v>
      </c>
      <c r="F53" s="249"/>
      <c r="G53" s="218">
        <f t="shared" si="3"/>
        <v>0</v>
      </c>
      <c r="H53" s="220"/>
    </row>
    <row r="54" spans="1:8">
      <c r="A54" s="214">
        <v>9</v>
      </c>
      <c r="B54" s="215" t="s">
        <v>251</v>
      </c>
      <c r="C54" s="215" t="s">
        <v>244</v>
      </c>
      <c r="D54" s="216" t="s">
        <v>23</v>
      </c>
      <c r="E54" s="217">
        <v>27.26</v>
      </c>
      <c r="F54" s="249"/>
      <c r="G54" s="218">
        <f t="shared" si="3"/>
        <v>0</v>
      </c>
      <c r="H54" s="220"/>
    </row>
    <row r="55" spans="1:8" ht="23" customHeight="1">
      <c r="A55" s="214">
        <v>10</v>
      </c>
      <c r="B55" s="215" t="s">
        <v>176</v>
      </c>
      <c r="C55" s="215" t="s">
        <v>153</v>
      </c>
      <c r="D55" s="216" t="s">
        <v>23</v>
      </c>
      <c r="E55" s="217">
        <v>146.30000000000001</v>
      </c>
      <c r="F55" s="249"/>
      <c r="G55" s="218">
        <f t="shared" si="3"/>
        <v>0</v>
      </c>
      <c r="H55" s="220"/>
    </row>
    <row r="56" spans="1:8">
      <c r="A56" s="214">
        <v>11</v>
      </c>
      <c r="B56" s="215" t="s">
        <v>177</v>
      </c>
      <c r="C56" s="215" t="s">
        <v>154</v>
      </c>
      <c r="D56" s="216" t="s">
        <v>23</v>
      </c>
      <c r="E56" s="217">
        <v>12.96</v>
      </c>
      <c r="F56" s="249"/>
      <c r="G56" s="218">
        <f t="shared" si="3"/>
        <v>0</v>
      </c>
      <c r="H56" s="220"/>
    </row>
    <row r="57" spans="1:8" ht="24" customHeight="1">
      <c r="A57" s="214">
        <v>12</v>
      </c>
      <c r="B57" s="215" t="s">
        <v>178</v>
      </c>
      <c r="C57" s="215" t="s">
        <v>155</v>
      </c>
      <c r="D57" s="216" t="s">
        <v>27</v>
      </c>
      <c r="E57" s="217">
        <v>19.25</v>
      </c>
      <c r="F57" s="249"/>
      <c r="G57" s="218">
        <f t="shared" si="3"/>
        <v>0</v>
      </c>
      <c r="H57" s="220"/>
    </row>
    <row r="58" spans="1:8">
      <c r="A58" s="214">
        <v>13</v>
      </c>
      <c r="B58" s="215" t="s">
        <v>179</v>
      </c>
      <c r="C58" s="215" t="s">
        <v>156</v>
      </c>
      <c r="D58" s="216" t="s">
        <v>22</v>
      </c>
      <c r="E58" s="217">
        <v>20</v>
      </c>
      <c r="F58" s="249"/>
      <c r="G58" s="218">
        <f t="shared" si="3"/>
        <v>0</v>
      </c>
      <c r="H58" s="220"/>
    </row>
    <row r="59" spans="1:8">
      <c r="A59" s="214">
        <v>14</v>
      </c>
      <c r="B59" s="215" t="s">
        <v>252</v>
      </c>
      <c r="C59" s="215" t="s">
        <v>245</v>
      </c>
      <c r="D59" s="216" t="s">
        <v>22</v>
      </c>
      <c r="E59" s="217">
        <v>14</v>
      </c>
      <c r="F59" s="249"/>
      <c r="G59" s="218">
        <f t="shared" si="3"/>
        <v>0</v>
      </c>
      <c r="H59" s="220"/>
    </row>
    <row r="60" spans="1:8">
      <c r="A60" s="214">
        <v>15</v>
      </c>
      <c r="B60" s="215" t="s">
        <v>253</v>
      </c>
      <c r="C60" s="215" t="s">
        <v>246</v>
      </c>
      <c r="D60" s="216" t="s">
        <v>22</v>
      </c>
      <c r="E60" s="217">
        <v>14</v>
      </c>
      <c r="F60" s="249"/>
      <c r="G60" s="218">
        <f t="shared" si="3"/>
        <v>0</v>
      </c>
      <c r="H60" s="220"/>
    </row>
    <row r="61" spans="1:8" ht="13" customHeight="1">
      <c r="A61" s="214">
        <v>16</v>
      </c>
      <c r="B61" s="215" t="s">
        <v>180</v>
      </c>
      <c r="C61" s="215" t="s">
        <v>157</v>
      </c>
      <c r="D61" s="216" t="s">
        <v>23</v>
      </c>
      <c r="E61" s="217">
        <v>58.03</v>
      </c>
      <c r="F61" s="249"/>
      <c r="G61" s="218">
        <f t="shared" si="3"/>
        <v>0</v>
      </c>
      <c r="H61" s="220"/>
    </row>
    <row r="62" spans="1:8">
      <c r="A62" s="214">
        <v>17</v>
      </c>
      <c r="B62" s="215" t="s">
        <v>181</v>
      </c>
      <c r="C62" s="215" t="s">
        <v>158</v>
      </c>
      <c r="D62" s="216" t="s">
        <v>22</v>
      </c>
      <c r="E62" s="217">
        <v>47.884</v>
      </c>
      <c r="F62" s="249"/>
      <c r="G62" s="218">
        <f t="shared" si="3"/>
        <v>0</v>
      </c>
      <c r="H62" s="220"/>
    </row>
    <row r="63" spans="1:8">
      <c r="A63" s="214">
        <v>18</v>
      </c>
      <c r="B63" s="215" t="s">
        <v>254</v>
      </c>
      <c r="C63" s="215" t="s">
        <v>247</v>
      </c>
      <c r="D63" s="216" t="s">
        <v>22</v>
      </c>
      <c r="E63" s="217">
        <v>10.62</v>
      </c>
      <c r="F63" s="249"/>
      <c r="G63" s="218">
        <f t="shared" si="3"/>
        <v>0</v>
      </c>
      <c r="H63" s="220"/>
    </row>
    <row r="64" spans="1:8" ht="23">
      <c r="A64" s="214">
        <v>19</v>
      </c>
      <c r="B64" s="215" t="s">
        <v>255</v>
      </c>
      <c r="C64" s="215" t="s">
        <v>248</v>
      </c>
      <c r="D64" s="216" t="s">
        <v>23</v>
      </c>
      <c r="E64" s="217">
        <v>11.82</v>
      </c>
      <c r="F64" s="249"/>
      <c r="G64" s="218">
        <f t="shared" si="3"/>
        <v>0</v>
      </c>
      <c r="H64" s="220"/>
    </row>
    <row r="65" spans="1:8">
      <c r="A65" s="214">
        <v>20</v>
      </c>
      <c r="B65" s="215" t="s">
        <v>182</v>
      </c>
      <c r="C65" s="215" t="s">
        <v>159</v>
      </c>
      <c r="D65" s="216" t="s">
        <v>23</v>
      </c>
      <c r="E65" s="217">
        <v>47.48</v>
      </c>
      <c r="F65" s="249"/>
      <c r="G65" s="218">
        <f t="shared" si="3"/>
        <v>0</v>
      </c>
      <c r="H65" s="220"/>
    </row>
    <row r="66" spans="1:8" ht="23">
      <c r="A66" s="214">
        <v>21</v>
      </c>
      <c r="B66" s="215" t="s">
        <v>183</v>
      </c>
      <c r="C66" s="215" t="s">
        <v>160</v>
      </c>
      <c r="D66" s="216" t="s">
        <v>23</v>
      </c>
      <c r="E66" s="217">
        <v>45.17</v>
      </c>
      <c r="F66" s="249"/>
      <c r="G66" s="218">
        <f t="shared" si="3"/>
        <v>0</v>
      </c>
      <c r="H66" s="220"/>
    </row>
    <row r="67" spans="1:8">
      <c r="A67" s="214">
        <v>22</v>
      </c>
      <c r="B67" s="215" t="s">
        <v>184</v>
      </c>
      <c r="C67" s="215" t="s">
        <v>161</v>
      </c>
      <c r="D67" s="216" t="s">
        <v>22</v>
      </c>
      <c r="E67" s="217">
        <v>1</v>
      </c>
      <c r="F67" s="249"/>
      <c r="G67" s="218">
        <f t="shared" si="3"/>
        <v>0</v>
      </c>
      <c r="H67" s="220"/>
    </row>
    <row r="68" spans="1:8" ht="23">
      <c r="A68" s="214">
        <v>23</v>
      </c>
      <c r="B68" s="215" t="s">
        <v>185</v>
      </c>
      <c r="C68" s="215" t="s">
        <v>162</v>
      </c>
      <c r="D68" s="216" t="s">
        <v>23</v>
      </c>
      <c r="E68" s="217">
        <v>146.30000000000001</v>
      </c>
      <c r="F68" s="249"/>
      <c r="G68" s="218">
        <f t="shared" si="3"/>
        <v>0</v>
      </c>
      <c r="H68" s="220"/>
    </row>
    <row r="69" spans="1:8" ht="16" customHeight="1">
      <c r="A69" s="214">
        <v>24</v>
      </c>
      <c r="B69" s="215" t="s">
        <v>186</v>
      </c>
      <c r="C69" s="215" t="s">
        <v>163</v>
      </c>
      <c r="D69" s="216" t="s">
        <v>22</v>
      </c>
      <c r="E69" s="217">
        <v>60</v>
      </c>
      <c r="F69" s="249"/>
      <c r="G69" s="218">
        <f t="shared" si="3"/>
        <v>0</v>
      </c>
      <c r="H69" s="220"/>
    </row>
    <row r="70" spans="1:8" ht="23.5" customHeight="1">
      <c r="A70" s="214">
        <v>25</v>
      </c>
      <c r="B70" s="215" t="s">
        <v>187</v>
      </c>
      <c r="C70" s="215" t="s">
        <v>164</v>
      </c>
      <c r="D70" s="216" t="s">
        <v>26</v>
      </c>
      <c r="E70" s="217">
        <v>137.12299999999999</v>
      </c>
      <c r="F70" s="249"/>
      <c r="G70" s="218">
        <f t="shared" si="3"/>
        <v>0</v>
      </c>
      <c r="H70" s="220"/>
    </row>
    <row r="71" spans="1:8" ht="23.5" customHeight="1">
      <c r="A71" s="214">
        <v>26</v>
      </c>
      <c r="B71" s="215" t="s">
        <v>188</v>
      </c>
      <c r="C71" s="215" t="s">
        <v>165</v>
      </c>
      <c r="D71" s="216" t="s">
        <v>26</v>
      </c>
      <c r="E71" s="217">
        <v>137.12299999999999</v>
      </c>
      <c r="F71" s="249"/>
      <c r="G71" s="218">
        <f>E71*F71</f>
        <v>0</v>
      </c>
      <c r="H71" s="221"/>
    </row>
    <row r="72" spans="1:8" ht="24.5" customHeight="1">
      <c r="A72" s="214">
        <v>27</v>
      </c>
      <c r="B72" s="215" t="s">
        <v>189</v>
      </c>
      <c r="C72" s="215" t="s">
        <v>166</v>
      </c>
      <c r="D72" s="216" t="s">
        <v>26</v>
      </c>
      <c r="E72" s="217">
        <v>1371.23</v>
      </c>
      <c r="F72" s="249"/>
      <c r="G72" s="218">
        <f>E72*F72</f>
        <v>0</v>
      </c>
      <c r="H72" s="221"/>
    </row>
    <row r="73" spans="1:8" ht="15" customHeight="1">
      <c r="A73" s="214">
        <v>28</v>
      </c>
      <c r="B73" s="215" t="s">
        <v>190</v>
      </c>
      <c r="C73" s="215" t="s">
        <v>167</v>
      </c>
      <c r="D73" s="216" t="s">
        <v>26</v>
      </c>
      <c r="E73" s="217">
        <v>137.12299999999999</v>
      </c>
      <c r="F73" s="249"/>
      <c r="G73" s="218">
        <f>E73*F73</f>
        <v>0</v>
      </c>
      <c r="H73" s="221"/>
    </row>
    <row r="74" spans="1:8" ht="15" customHeight="1">
      <c r="A74" s="214">
        <v>29</v>
      </c>
      <c r="B74" s="215" t="s">
        <v>191</v>
      </c>
      <c r="C74" s="215" t="s">
        <v>168</v>
      </c>
      <c r="D74" s="216" t="s">
        <v>26</v>
      </c>
      <c r="E74" s="217">
        <v>98.168000000000006</v>
      </c>
      <c r="F74" s="249"/>
      <c r="G74" s="218">
        <f t="shared" si="3"/>
        <v>0</v>
      </c>
      <c r="H74" s="221"/>
    </row>
    <row r="75" spans="1:8" ht="23.5" thickBot="1">
      <c r="A75" s="222">
        <v>30</v>
      </c>
      <c r="B75" s="205" t="s">
        <v>192</v>
      </c>
      <c r="C75" s="205" t="s">
        <v>169</v>
      </c>
      <c r="D75" s="223" t="s">
        <v>26</v>
      </c>
      <c r="E75" s="207">
        <v>38.954999999999998</v>
      </c>
      <c r="F75" s="250"/>
      <c r="G75" s="224">
        <f t="shared" si="3"/>
        <v>0</v>
      </c>
      <c r="H75" s="225"/>
    </row>
    <row r="76" spans="1:8" ht="13.5" thickBot="1">
      <c r="F76" s="161" t="s">
        <v>24</v>
      </c>
      <c r="G76" s="162">
        <f>SUM(G46:G75)</f>
        <v>0</v>
      </c>
      <c r="H76" s="163">
        <v>15.685</v>
      </c>
    </row>
    <row r="77" spans="1:8" ht="15.5" thickBot="1">
      <c r="A77" s="164">
        <v>99</v>
      </c>
      <c r="B77" s="321" t="s">
        <v>193</v>
      </c>
      <c r="C77" s="322"/>
      <c r="D77" s="322"/>
      <c r="E77" s="322"/>
      <c r="F77" s="322"/>
      <c r="G77" s="322"/>
      <c r="H77" s="323"/>
    </row>
    <row r="78" spans="1:8" ht="23">
      <c r="A78" s="210">
        <v>1</v>
      </c>
      <c r="B78" s="140" t="s">
        <v>197</v>
      </c>
      <c r="C78" s="140" t="s">
        <v>194</v>
      </c>
      <c r="D78" s="226" t="s">
        <v>26</v>
      </c>
      <c r="E78" s="141">
        <v>142.68100000000001</v>
      </c>
      <c r="F78" s="248"/>
      <c r="G78" s="212">
        <f>E78*F78</f>
        <v>0</v>
      </c>
      <c r="H78" s="213"/>
    </row>
    <row r="79" spans="1:8" ht="34.5">
      <c r="A79" s="214">
        <v>2</v>
      </c>
      <c r="B79" s="215" t="s">
        <v>198</v>
      </c>
      <c r="C79" s="215" t="s">
        <v>195</v>
      </c>
      <c r="D79" s="227" t="s">
        <v>26</v>
      </c>
      <c r="E79" s="228">
        <v>142.68100000000001</v>
      </c>
      <c r="F79" s="249"/>
      <c r="G79" s="152">
        <f t="shared" ref="G79:G80" si="4">E79*F79</f>
        <v>0</v>
      </c>
      <c r="H79" s="219"/>
    </row>
    <row r="80" spans="1:8" ht="35" thickBot="1">
      <c r="A80" s="222">
        <v>3</v>
      </c>
      <c r="B80" s="205" t="s">
        <v>199</v>
      </c>
      <c r="C80" s="205" t="s">
        <v>196</v>
      </c>
      <c r="D80" s="206" t="s">
        <v>26</v>
      </c>
      <c r="E80" s="229">
        <v>142.68100000000001</v>
      </c>
      <c r="F80" s="250"/>
      <c r="G80" s="191">
        <f t="shared" si="4"/>
        <v>0</v>
      </c>
      <c r="H80" s="230"/>
    </row>
    <row r="81" spans="1:8" ht="15.5" thickBot="1">
      <c r="A81" s="231"/>
      <c r="B81" s="232"/>
      <c r="C81" s="233"/>
      <c r="D81" s="233"/>
      <c r="E81" s="233"/>
      <c r="F81" s="163" t="s">
        <v>24</v>
      </c>
      <c r="G81" s="162">
        <f>SUM(G78:G80)</f>
        <v>0</v>
      </c>
      <c r="H81" s="234"/>
    </row>
    <row r="82" spans="1:8" ht="15.5" thickBot="1">
      <c r="A82" s="324" t="s">
        <v>30</v>
      </c>
      <c r="B82" s="325"/>
      <c r="C82" s="325"/>
      <c r="D82" s="325"/>
      <c r="E82" s="325"/>
      <c r="F82" s="325"/>
      <c r="G82" s="325"/>
      <c r="H82" s="326"/>
    </row>
    <row r="83" spans="1:8" ht="15.5" thickBot="1">
      <c r="A83" s="235" t="s">
        <v>201</v>
      </c>
      <c r="B83" s="321" t="s">
        <v>200</v>
      </c>
      <c r="C83" s="322"/>
      <c r="D83" s="322"/>
      <c r="E83" s="322"/>
      <c r="F83" s="322"/>
      <c r="G83" s="322"/>
      <c r="H83" s="323"/>
    </row>
    <row r="84" spans="1:8" ht="13.5" thickBot="1">
      <c r="A84" s="236">
        <v>1</v>
      </c>
      <c r="B84" s="237">
        <v>210203703</v>
      </c>
      <c r="C84" s="237" t="s">
        <v>204</v>
      </c>
      <c r="D84" s="238" t="s">
        <v>22</v>
      </c>
      <c r="E84" s="239">
        <v>12</v>
      </c>
      <c r="F84" s="247"/>
      <c r="G84" s="240">
        <f>E84*F84</f>
        <v>0</v>
      </c>
      <c r="H84" s="241"/>
    </row>
    <row r="85" spans="1:8" ht="13.5" thickBot="1">
      <c r="A85" s="242"/>
      <c r="B85" s="243"/>
      <c r="D85" s="244"/>
      <c r="E85" s="245"/>
      <c r="F85" s="246" t="s">
        <v>24</v>
      </c>
      <c r="G85" s="162">
        <f>G84</f>
        <v>0</v>
      </c>
      <c r="H85" s="234"/>
    </row>
    <row r="86" spans="1:8" ht="13.5" thickBot="1">
      <c r="A86" s="242"/>
      <c r="B86" s="243"/>
      <c r="D86" s="244"/>
      <c r="E86" s="245"/>
    </row>
    <row r="87" spans="1:8" ht="15.5" thickBot="1">
      <c r="C87" s="303" t="s">
        <v>202</v>
      </c>
      <c r="D87" s="304"/>
      <c r="E87" s="304"/>
      <c r="F87" s="327"/>
      <c r="G87" s="116">
        <f>SUM(G85,G81,G76,G44,G36,G18,G15)</f>
        <v>0</v>
      </c>
      <c r="H87" s="116">
        <v>142.68100000000001</v>
      </c>
    </row>
  </sheetData>
  <sheetProtection algorithmName="SHA-512" hashValue="PAxB45xFFyPH9y5mVeyPdEmg6eCJy7BFBbUEjRmUMjc9/mXPNjLg7xHjWZA8Q1YIT0MW6jcExWwgZ3xEY476ag==" saltValue="Z3MwkicNOGtoi+h8TfXdAw==" spinCount="100000" sheet="1" objects="1" scenarios="1"/>
  <mergeCells count="11">
    <mergeCell ref="B77:H77"/>
    <mergeCell ref="A82:H82"/>
    <mergeCell ref="B83:H83"/>
    <mergeCell ref="C87:F87"/>
    <mergeCell ref="A1:H1"/>
    <mergeCell ref="A4:H4"/>
    <mergeCell ref="B5:H5"/>
    <mergeCell ref="B16:H16"/>
    <mergeCell ref="B19:H19"/>
    <mergeCell ref="B45:H45"/>
    <mergeCell ref="B37:H37"/>
  </mergeCells>
  <phoneticPr fontId="43" type="noConversion"/>
  <pageMargins left="0.7" right="0.7" top="0.75" bottom="0.75" header="0.3" footer="0.3"/>
  <pageSetup paperSize="9" scale="70" orientation="portrait" r:id="rId1"/>
  <rowBreaks count="1" manualBreakCount="1">
    <brk id="44" max="16383" man="1"/>
  </rowBreaks>
  <colBreaks count="1" manualBreakCount="1">
    <brk id="8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FF8F833A8A44EA8D88F930154EE1B" ma:contentTypeVersion="11" ma:contentTypeDescription="Create a new document." ma:contentTypeScope="" ma:versionID="370e3561666b31649ceca45a9fa19c15">
  <xsd:schema xmlns:xsd="http://www.w3.org/2001/XMLSchema" xmlns:xs="http://www.w3.org/2001/XMLSchema" xmlns:p="http://schemas.microsoft.com/office/2006/metadata/properties" xmlns:ns2="bb3d1ceb-ec91-4593-ab49-8ce9533748d9" xmlns:ns3="e4b31099-8163-4ac9-ab84-be06feeb7ef4" targetNamespace="http://schemas.microsoft.com/office/2006/metadata/properties" ma:root="true" ma:fieldsID="9aeddc6263e49941b2a8bc2301cd53bd" ns2:_="" ns3:_="">
    <xsd:import namespace="bb3d1ceb-ec91-4593-ab49-8ce9533748d9"/>
    <xsd:import namespace="e4b31099-8163-4ac9-ab84-be06feeb7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31099-8163-4ac9-ab84-be06feeb7ef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6735F26-1579-4CCC-8A68-D2EDCE528C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d1ceb-ec91-4593-ab49-8ce9533748d9"/>
    <ds:schemaRef ds:uri="e4b31099-8163-4ac9-ab84-be06feeb7e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6CEF7B-DFC7-4E89-84DA-42A4AE474C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6D907A-234D-4F27-819F-C8BA0C1630B9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bb3d1ceb-ec91-4593-ab49-8ce9533748d9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e4b31099-8163-4ac9-ab84-be06feeb7ef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Návrh na plnenie kritérií</vt:lpstr>
      <vt:lpstr>Výkaz výmer - Osvetlenie</vt:lpstr>
      <vt:lpstr>Výkaz výmer - Návrh priechodu</vt:lpstr>
      <vt:lpstr>'Výkaz výmer - Návrh priechodu'!Oblasť_tlače</vt:lpstr>
      <vt:lpstr>'Výkaz výmer - Osvetlenie'!Oblasť_tlače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Výkaz výmer_Odpadové teplo_Z` ON Bratislava.xlsx</dc:title>
  <dc:subject/>
  <dc:creator>NB HP 17</dc:creator>
  <cp:keywords/>
  <dc:description/>
  <cp:lastModifiedBy>Durbáková Simona, Mgr.</cp:lastModifiedBy>
  <cp:revision/>
  <cp:lastPrinted>2022-10-19T05:36:31Z</cp:lastPrinted>
  <dcterms:created xsi:type="dcterms:W3CDTF">2022-05-25T13:03:14Z</dcterms:created>
  <dcterms:modified xsi:type="dcterms:W3CDTF">2023-04-06T06:13:31Z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</Properties>
</file>