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eac429b1f72f01/Agentura reg. rozvoje/zakázky 2023/vzdělávání Ostrava/2 ZŘ/stavební/po schválení/"/>
    </mc:Choice>
  </mc:AlternateContent>
  <xr:revisionPtr revIDLastSave="0" documentId="8_{3F9ED8BC-D22C-481D-9994-1D6C42C5F89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01 Pol" sheetId="12" r:id="rId4"/>
    <sheet name="01 002 Pol" sheetId="13" r:id="rId5"/>
    <sheet name="01 003 Pol" sheetId="14" r:id="rId6"/>
    <sheet name="01 004 Pol" sheetId="15" r:id="rId7"/>
    <sheet name="02 001 Pol" sheetId="16" r:id="rId8"/>
    <sheet name="02 002 Pol" sheetId="17" r:id="rId9"/>
    <sheet name="02 004 Pol" sheetId="18" r:id="rId10"/>
    <sheet name="03 001 Pol" sheetId="19" r:id="rId11"/>
    <sheet name="03 002 Pol" sheetId="20" r:id="rId12"/>
    <sheet name="03 004 Pol" sheetId="21" r:id="rId13"/>
    <sheet name="04 001 Pol" sheetId="22" r:id="rId14"/>
    <sheet name="04 002 Pol" sheetId="23" r:id="rId15"/>
    <sheet name="04 004 Pol" sheetId="24" r:id="rId16"/>
  </sheets>
  <externalReferences>
    <externalReference r:id="rId17"/>
  </externalReferences>
  <definedNames>
    <definedName name="CelkemDPHVypocet" localSheetId="1">Stavba!$H$57</definedName>
    <definedName name="CenaCelkem">Stavba!$G$29</definedName>
    <definedName name="CenaCelkemBezDPH">Stavba!$G$28</definedName>
    <definedName name="CenaCelkemVypocet" localSheetId="1">Stavba!$I$57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'01 001 Pol'!$1:$7</definedName>
    <definedName name="_xlnm.Print_Titles" localSheetId="4">'01 002 Pol'!$1:$7</definedName>
    <definedName name="_xlnm.Print_Titles" localSheetId="5">'01 003 Pol'!$1:$7</definedName>
    <definedName name="_xlnm.Print_Titles" localSheetId="6">'01 004 Pol'!$1:$7</definedName>
    <definedName name="_xlnm.Print_Titles" localSheetId="7">'02 001 Pol'!$1:$7</definedName>
    <definedName name="_xlnm.Print_Titles" localSheetId="8">'02 002 Pol'!$1:$7</definedName>
    <definedName name="_xlnm.Print_Titles" localSheetId="9">'02 004 Pol'!$1:$7</definedName>
    <definedName name="_xlnm.Print_Titles" localSheetId="10">'03 001 Pol'!$1:$7</definedName>
    <definedName name="_xlnm.Print_Titles" localSheetId="11">'03 002 Pol'!$1:$7</definedName>
    <definedName name="_xlnm.Print_Titles" localSheetId="12">'03 004 Pol'!$1:$7</definedName>
    <definedName name="_xlnm.Print_Titles" localSheetId="13">'04 001 Pol'!$1:$7</definedName>
    <definedName name="_xlnm.Print_Titles" localSheetId="14">'04 002 Pol'!$1:$7</definedName>
    <definedName name="_xlnm.Print_Titles" localSheetId="15">'04 004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'01 001 Pol'!$A$1:$Y$134</definedName>
    <definedName name="_xlnm.Print_Area" localSheetId="4">'01 002 Pol'!$A$1:$Y$134</definedName>
    <definedName name="_xlnm.Print_Area" localSheetId="5">'01 003 Pol'!$A$1:$Y$140</definedName>
    <definedName name="_xlnm.Print_Area" localSheetId="6">'01 004 Pol'!$A$1:$Y$30</definedName>
    <definedName name="_xlnm.Print_Area" localSheetId="7">'02 001 Pol'!$A$1:$Y$142</definedName>
    <definedName name="_xlnm.Print_Area" localSheetId="8">'02 002 Pol'!$A$1:$Y$140</definedName>
    <definedName name="_xlnm.Print_Area" localSheetId="9">'02 004 Pol'!$A$1:$Y$30</definedName>
    <definedName name="_xlnm.Print_Area" localSheetId="10">'03 001 Pol'!$A$1:$Y$142</definedName>
    <definedName name="_xlnm.Print_Area" localSheetId="11">'03 002 Pol'!$A$1:$Y$124</definedName>
    <definedName name="_xlnm.Print_Area" localSheetId="12">'03 004 Pol'!$A$1:$Y$30</definedName>
    <definedName name="_xlnm.Print_Area" localSheetId="13">'04 001 Pol'!$A$1:$Y$135</definedName>
    <definedName name="_xlnm.Print_Area" localSheetId="14">'04 002 Pol'!$A$1:$Y$136</definedName>
    <definedName name="_xlnm.Print_Area" localSheetId="15">'04 004 Pol'!$A$1:$Y$30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Stavba!$F$57</definedName>
    <definedName name="ZakladDPHZakl">Stavba!$G$25</definedName>
    <definedName name="ZakladDPHZaklVypocet" localSheetId="1">Stavba!$G$57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4" l="1"/>
  <c r="G8" i="24" s="1"/>
  <c r="I9" i="24"/>
  <c r="K9" i="24"/>
  <c r="O9" i="24"/>
  <c r="Q9" i="24"/>
  <c r="V9" i="24"/>
  <c r="G10" i="24"/>
  <c r="I10" i="24"/>
  <c r="K10" i="24"/>
  <c r="M10" i="24"/>
  <c r="O10" i="24"/>
  <c r="Q10" i="24"/>
  <c r="V10" i="24"/>
  <c r="G11" i="24"/>
  <c r="I11" i="24"/>
  <c r="K11" i="24"/>
  <c r="M11" i="24"/>
  <c r="O11" i="24"/>
  <c r="Q11" i="24"/>
  <c r="V11" i="24"/>
  <c r="G12" i="24"/>
  <c r="M12" i="24" s="1"/>
  <c r="I12" i="24"/>
  <c r="K12" i="24"/>
  <c r="O12" i="24"/>
  <c r="Q12" i="24"/>
  <c r="V12" i="24"/>
  <c r="G13" i="24"/>
  <c r="M13" i="24" s="1"/>
  <c r="I13" i="24"/>
  <c r="K13" i="24"/>
  <c r="O13" i="24"/>
  <c r="Q13" i="24"/>
  <c r="V13" i="24"/>
  <c r="G15" i="24"/>
  <c r="I15" i="24"/>
  <c r="K15" i="24"/>
  <c r="M15" i="24"/>
  <c r="O15" i="24"/>
  <c r="Q15" i="24"/>
  <c r="V15" i="24"/>
  <c r="G16" i="24"/>
  <c r="M16" i="24" s="1"/>
  <c r="I16" i="24"/>
  <c r="K16" i="24"/>
  <c r="O16" i="24"/>
  <c r="Q16" i="24"/>
  <c r="V16" i="24"/>
  <c r="G17" i="24"/>
  <c r="M17" i="24" s="1"/>
  <c r="I17" i="24"/>
  <c r="K17" i="24"/>
  <c r="O17" i="24"/>
  <c r="Q17" i="24"/>
  <c r="V17" i="24"/>
  <c r="G18" i="24"/>
  <c r="I18" i="24"/>
  <c r="K18" i="24"/>
  <c r="M18" i="24"/>
  <c r="O18" i="24"/>
  <c r="Q18" i="24"/>
  <c r="V18" i="24"/>
  <c r="AE20" i="24"/>
  <c r="F56" i="1" s="1"/>
  <c r="G9" i="23"/>
  <c r="M9" i="23" s="1"/>
  <c r="I9" i="23"/>
  <c r="K9" i="23"/>
  <c r="O9" i="23"/>
  <c r="Q9" i="23"/>
  <c r="V9" i="23"/>
  <c r="G10" i="23"/>
  <c r="M10" i="23" s="1"/>
  <c r="I10" i="23"/>
  <c r="K10" i="23"/>
  <c r="O10" i="23"/>
  <c r="Q10" i="23"/>
  <c r="V10" i="23"/>
  <c r="G11" i="23"/>
  <c r="M11" i="23" s="1"/>
  <c r="I11" i="23"/>
  <c r="K11" i="23"/>
  <c r="O11" i="23"/>
  <c r="Q11" i="23"/>
  <c r="V11" i="23"/>
  <c r="G12" i="23"/>
  <c r="I12" i="23"/>
  <c r="K12" i="23"/>
  <c r="O12" i="23"/>
  <c r="Q12" i="23"/>
  <c r="V12" i="23"/>
  <c r="G13" i="23"/>
  <c r="M13" i="23" s="1"/>
  <c r="I13" i="23"/>
  <c r="K13" i="23"/>
  <c r="O13" i="23"/>
  <c r="Q13" i="23"/>
  <c r="V13" i="23"/>
  <c r="G14" i="23"/>
  <c r="I14" i="23"/>
  <c r="K14" i="23"/>
  <c r="M14" i="23"/>
  <c r="O14" i="23"/>
  <c r="Q14" i="23"/>
  <c r="V14" i="23"/>
  <c r="G16" i="23"/>
  <c r="I16" i="23"/>
  <c r="K16" i="23"/>
  <c r="O16" i="23"/>
  <c r="Q16" i="23"/>
  <c r="V16" i="23"/>
  <c r="G17" i="23"/>
  <c r="M17" i="23" s="1"/>
  <c r="I17" i="23"/>
  <c r="K17" i="23"/>
  <c r="O17" i="23"/>
  <c r="Q17" i="23"/>
  <c r="V17" i="23"/>
  <c r="G18" i="23"/>
  <c r="M18" i="23" s="1"/>
  <c r="I18" i="23"/>
  <c r="K18" i="23"/>
  <c r="O18" i="23"/>
  <c r="Q18" i="23"/>
  <c r="V18" i="23"/>
  <c r="G19" i="23"/>
  <c r="M19" i="23" s="1"/>
  <c r="I19" i="23"/>
  <c r="K19" i="23"/>
  <c r="O19" i="23"/>
  <c r="Q19" i="23"/>
  <c r="V19" i="23"/>
  <c r="G20" i="23"/>
  <c r="M20" i="23" s="1"/>
  <c r="I20" i="23"/>
  <c r="K20" i="23"/>
  <c r="O20" i="23"/>
  <c r="Q20" i="23"/>
  <c r="V20" i="23"/>
  <c r="G21" i="23"/>
  <c r="M21" i="23" s="1"/>
  <c r="I21" i="23"/>
  <c r="K21" i="23"/>
  <c r="O21" i="23"/>
  <c r="Q21" i="23"/>
  <c r="V21" i="23"/>
  <c r="G22" i="23"/>
  <c r="M22" i="23" s="1"/>
  <c r="I22" i="23"/>
  <c r="K22" i="23"/>
  <c r="O22" i="23"/>
  <c r="Q22" i="23"/>
  <c r="V22" i="23"/>
  <c r="G23" i="23"/>
  <c r="M23" i="23" s="1"/>
  <c r="I23" i="23"/>
  <c r="K23" i="23"/>
  <c r="O23" i="23"/>
  <c r="Q23" i="23"/>
  <c r="V23" i="23"/>
  <c r="G24" i="23"/>
  <c r="M24" i="23" s="1"/>
  <c r="I24" i="23"/>
  <c r="K24" i="23"/>
  <c r="O24" i="23"/>
  <c r="Q24" i="23"/>
  <c r="V24" i="23"/>
  <c r="G25" i="23"/>
  <c r="M25" i="23" s="1"/>
  <c r="I25" i="23"/>
  <c r="K25" i="23"/>
  <c r="O25" i="23"/>
  <c r="Q25" i="23"/>
  <c r="V25" i="23"/>
  <c r="G26" i="23"/>
  <c r="I26" i="23"/>
  <c r="K26" i="23"/>
  <c r="M26" i="23"/>
  <c r="O26" i="23"/>
  <c r="Q26" i="23"/>
  <c r="V26" i="23"/>
  <c r="G27" i="23"/>
  <c r="M27" i="23" s="1"/>
  <c r="I27" i="23"/>
  <c r="K27" i="23"/>
  <c r="O27" i="23"/>
  <c r="Q27" i="23"/>
  <c r="V27" i="23"/>
  <c r="G28" i="23"/>
  <c r="M28" i="23" s="1"/>
  <c r="I28" i="23"/>
  <c r="K28" i="23"/>
  <c r="O28" i="23"/>
  <c r="Q28" i="23"/>
  <c r="V28" i="23"/>
  <c r="G29" i="23"/>
  <c r="I29" i="23"/>
  <c r="G30" i="23"/>
  <c r="I30" i="23"/>
  <c r="K30" i="23"/>
  <c r="K29" i="23" s="1"/>
  <c r="M30" i="23"/>
  <c r="M29" i="23" s="1"/>
  <c r="O30" i="23"/>
  <c r="O29" i="23" s="1"/>
  <c r="Q30" i="23"/>
  <c r="Q29" i="23" s="1"/>
  <c r="V30" i="23"/>
  <c r="V29" i="23" s="1"/>
  <c r="V31" i="23"/>
  <c r="G32" i="23"/>
  <c r="G31" i="23" s="1"/>
  <c r="I32" i="23"/>
  <c r="I31" i="23" s="1"/>
  <c r="K32" i="23"/>
  <c r="K31" i="23" s="1"/>
  <c r="O32" i="23"/>
  <c r="O31" i="23" s="1"/>
  <c r="Q32" i="23"/>
  <c r="Q31" i="23" s="1"/>
  <c r="V32" i="23"/>
  <c r="G34" i="23"/>
  <c r="M34" i="23" s="1"/>
  <c r="I34" i="23"/>
  <c r="K34" i="23"/>
  <c r="O34" i="23"/>
  <c r="Q34" i="23"/>
  <c r="V34" i="23"/>
  <c r="G35" i="23"/>
  <c r="I35" i="23"/>
  <c r="K35" i="23"/>
  <c r="M35" i="23"/>
  <c r="O35" i="23"/>
  <c r="Q35" i="23"/>
  <c r="V35" i="23"/>
  <c r="G36" i="23"/>
  <c r="M36" i="23" s="1"/>
  <c r="I36" i="23"/>
  <c r="K36" i="23"/>
  <c r="O36" i="23"/>
  <c r="Q36" i="23"/>
  <c r="V36" i="23"/>
  <c r="G37" i="23"/>
  <c r="M37" i="23" s="1"/>
  <c r="I37" i="23"/>
  <c r="I33" i="23" s="1"/>
  <c r="K37" i="23"/>
  <c r="O37" i="23"/>
  <c r="Q37" i="23"/>
  <c r="V37" i="23"/>
  <c r="G38" i="23"/>
  <c r="I38" i="23"/>
  <c r="K38" i="23"/>
  <c r="M38" i="23"/>
  <c r="O38" i="23"/>
  <c r="Q38" i="23"/>
  <c r="V38" i="23"/>
  <c r="G39" i="23"/>
  <c r="I39" i="23"/>
  <c r="K39" i="23"/>
  <c r="M39" i="23"/>
  <c r="O39" i="23"/>
  <c r="Q39" i="23"/>
  <c r="V39" i="23"/>
  <c r="G41" i="23"/>
  <c r="M41" i="23" s="1"/>
  <c r="I41" i="23"/>
  <c r="K41" i="23"/>
  <c r="O41" i="23"/>
  <c r="Q41" i="23"/>
  <c r="V41" i="23"/>
  <c r="V40" i="23" s="1"/>
  <c r="G42" i="23"/>
  <c r="M42" i="23" s="1"/>
  <c r="I42" i="23"/>
  <c r="K42" i="23"/>
  <c r="O42" i="23"/>
  <c r="Q42" i="23"/>
  <c r="V42" i="23"/>
  <c r="G43" i="23"/>
  <c r="M43" i="23" s="1"/>
  <c r="I43" i="23"/>
  <c r="K43" i="23"/>
  <c r="O43" i="23"/>
  <c r="Q43" i="23"/>
  <c r="V43" i="23"/>
  <c r="G44" i="23"/>
  <c r="G40" i="23" s="1"/>
  <c r="I44" i="23"/>
  <c r="K44" i="23"/>
  <c r="O44" i="23"/>
  <c r="Q44" i="23"/>
  <c r="V44" i="23"/>
  <c r="G45" i="23"/>
  <c r="M45" i="23" s="1"/>
  <c r="I45" i="23"/>
  <c r="K45" i="23"/>
  <c r="O45" i="23"/>
  <c r="Q45" i="23"/>
  <c r="V45" i="23"/>
  <c r="G46" i="23"/>
  <c r="M46" i="23" s="1"/>
  <c r="I46" i="23"/>
  <c r="K46" i="23"/>
  <c r="O46" i="23"/>
  <c r="Q46" i="23"/>
  <c r="V46" i="23"/>
  <c r="G48" i="23"/>
  <c r="I48" i="23"/>
  <c r="K48" i="23"/>
  <c r="O48" i="23"/>
  <c r="Q48" i="23"/>
  <c r="V48" i="23"/>
  <c r="G49" i="23"/>
  <c r="M49" i="23" s="1"/>
  <c r="I49" i="23"/>
  <c r="K49" i="23"/>
  <c r="O49" i="23"/>
  <c r="Q49" i="23"/>
  <c r="V49" i="23"/>
  <c r="G50" i="23"/>
  <c r="I50" i="23"/>
  <c r="K50" i="23"/>
  <c r="M50" i="23"/>
  <c r="O50" i="23"/>
  <c r="Q50" i="23"/>
  <c r="V50" i="23"/>
  <c r="G51" i="23"/>
  <c r="I51" i="23"/>
  <c r="K51" i="23"/>
  <c r="M51" i="23"/>
  <c r="O51" i="23"/>
  <c r="Q51" i="23"/>
  <c r="V51" i="23"/>
  <c r="G52" i="23"/>
  <c r="M52" i="23" s="1"/>
  <c r="I52" i="23"/>
  <c r="K52" i="23"/>
  <c r="O52" i="23"/>
  <c r="Q52" i="23"/>
  <c r="V52" i="23"/>
  <c r="G53" i="23"/>
  <c r="M53" i="23" s="1"/>
  <c r="I53" i="23"/>
  <c r="K53" i="23"/>
  <c r="O53" i="23"/>
  <c r="Q53" i="23"/>
  <c r="V53" i="23"/>
  <c r="G54" i="23"/>
  <c r="M54" i="23" s="1"/>
  <c r="I54" i="23"/>
  <c r="K54" i="23"/>
  <c r="O54" i="23"/>
  <c r="Q54" i="23"/>
  <c r="V54" i="23"/>
  <c r="G55" i="23"/>
  <c r="M55" i="23" s="1"/>
  <c r="I55" i="23"/>
  <c r="K55" i="23"/>
  <c r="O55" i="23"/>
  <c r="Q55" i="23"/>
  <c r="V55" i="23"/>
  <c r="G56" i="23"/>
  <c r="M56" i="23" s="1"/>
  <c r="I56" i="23"/>
  <c r="K56" i="23"/>
  <c r="O56" i="23"/>
  <c r="Q56" i="23"/>
  <c r="V56" i="23"/>
  <c r="G57" i="23"/>
  <c r="M57" i="23" s="1"/>
  <c r="I57" i="23"/>
  <c r="K57" i="23"/>
  <c r="O57" i="23"/>
  <c r="Q57" i="23"/>
  <c r="V57" i="23"/>
  <c r="G58" i="23"/>
  <c r="M58" i="23" s="1"/>
  <c r="I58" i="23"/>
  <c r="K58" i="23"/>
  <c r="O58" i="23"/>
  <c r="Q58" i="23"/>
  <c r="V58" i="23"/>
  <c r="G59" i="23"/>
  <c r="M59" i="23" s="1"/>
  <c r="I59" i="23"/>
  <c r="K59" i="23"/>
  <c r="O59" i="23"/>
  <c r="Q59" i="23"/>
  <c r="V59" i="23"/>
  <c r="G60" i="23"/>
  <c r="M60" i="23" s="1"/>
  <c r="I60" i="23"/>
  <c r="K60" i="23"/>
  <c r="O60" i="23"/>
  <c r="Q60" i="23"/>
  <c r="V60" i="23"/>
  <c r="G61" i="23"/>
  <c r="M61" i="23" s="1"/>
  <c r="I61" i="23"/>
  <c r="K61" i="23"/>
  <c r="O61" i="23"/>
  <c r="Q61" i="23"/>
  <c r="V61" i="23"/>
  <c r="G62" i="23"/>
  <c r="I62" i="23"/>
  <c r="K62" i="23"/>
  <c r="M62" i="23"/>
  <c r="O62" i="23"/>
  <c r="Q62" i="23"/>
  <c r="V62" i="23"/>
  <c r="G64" i="23"/>
  <c r="I64" i="23"/>
  <c r="K64" i="23"/>
  <c r="O64" i="23"/>
  <c r="Q64" i="23"/>
  <c r="V64" i="23"/>
  <c r="G65" i="23"/>
  <c r="M65" i="23" s="1"/>
  <c r="I65" i="23"/>
  <c r="K65" i="23"/>
  <c r="K63" i="23" s="1"/>
  <c r="O65" i="23"/>
  <c r="Q65" i="23"/>
  <c r="V65" i="23"/>
  <c r="G66" i="23"/>
  <c r="M66" i="23" s="1"/>
  <c r="I66" i="23"/>
  <c r="K66" i="23"/>
  <c r="O66" i="23"/>
  <c r="Q66" i="23"/>
  <c r="V66" i="23"/>
  <c r="G67" i="23"/>
  <c r="I67" i="23"/>
  <c r="K67" i="23"/>
  <c r="M67" i="23"/>
  <c r="O67" i="23"/>
  <c r="Q67" i="23"/>
  <c r="V67" i="23"/>
  <c r="G68" i="23"/>
  <c r="M68" i="23" s="1"/>
  <c r="I68" i="23"/>
  <c r="K68" i="23"/>
  <c r="O68" i="23"/>
  <c r="Q68" i="23"/>
  <c r="V68" i="23"/>
  <c r="G69" i="23"/>
  <c r="M69" i="23" s="1"/>
  <c r="I69" i="23"/>
  <c r="K69" i="23"/>
  <c r="O69" i="23"/>
  <c r="Q69" i="23"/>
  <c r="V69" i="23"/>
  <c r="G70" i="23"/>
  <c r="M70" i="23" s="1"/>
  <c r="I70" i="23"/>
  <c r="K70" i="23"/>
  <c r="O70" i="23"/>
  <c r="Q70" i="23"/>
  <c r="V70" i="23"/>
  <c r="G71" i="23"/>
  <c r="I71" i="23"/>
  <c r="K71" i="23"/>
  <c r="M71" i="23"/>
  <c r="O71" i="23"/>
  <c r="Q71" i="23"/>
  <c r="V71" i="23"/>
  <c r="G72" i="23"/>
  <c r="M72" i="23" s="1"/>
  <c r="I72" i="23"/>
  <c r="K72" i="23"/>
  <c r="O72" i="23"/>
  <c r="Q72" i="23"/>
  <c r="V72" i="23"/>
  <c r="G74" i="23"/>
  <c r="I74" i="23"/>
  <c r="K74" i="23"/>
  <c r="M74" i="23"/>
  <c r="O74" i="23"/>
  <c r="Q74" i="23"/>
  <c r="V74" i="23"/>
  <c r="V73" i="23" s="1"/>
  <c r="G75" i="23"/>
  <c r="I75" i="23"/>
  <c r="K75" i="23"/>
  <c r="M75" i="23"/>
  <c r="O75" i="23"/>
  <c r="Q75" i="23"/>
  <c r="V75" i="23"/>
  <c r="G76" i="23"/>
  <c r="M76" i="23" s="1"/>
  <c r="I76" i="23"/>
  <c r="K76" i="23"/>
  <c r="O76" i="23"/>
  <c r="Q76" i="23"/>
  <c r="V76" i="23"/>
  <c r="G77" i="23"/>
  <c r="M77" i="23" s="1"/>
  <c r="I77" i="23"/>
  <c r="K77" i="23"/>
  <c r="O77" i="23"/>
  <c r="Q77" i="23"/>
  <c r="V77" i="23"/>
  <c r="G78" i="23"/>
  <c r="M78" i="23" s="1"/>
  <c r="I78" i="23"/>
  <c r="K78" i="23"/>
  <c r="O78" i="23"/>
  <c r="Q78" i="23"/>
  <c r="V78" i="23"/>
  <c r="G79" i="23"/>
  <c r="I79" i="23"/>
  <c r="K79" i="23"/>
  <c r="M79" i="23"/>
  <c r="O79" i="23"/>
  <c r="Q79" i="23"/>
  <c r="V79" i="23"/>
  <c r="G80" i="23"/>
  <c r="M80" i="23" s="1"/>
  <c r="I80" i="23"/>
  <c r="K80" i="23"/>
  <c r="O80" i="23"/>
  <c r="Q80" i="23"/>
  <c r="V80" i="23"/>
  <c r="G81" i="23"/>
  <c r="M81" i="23" s="1"/>
  <c r="I81" i="23"/>
  <c r="K81" i="23"/>
  <c r="O81" i="23"/>
  <c r="Q81" i="23"/>
  <c r="V81" i="23"/>
  <c r="G83" i="23"/>
  <c r="I83" i="23"/>
  <c r="K83" i="23"/>
  <c r="M83" i="23"/>
  <c r="O83" i="23"/>
  <c r="Q83" i="23"/>
  <c r="V83" i="23"/>
  <c r="G84" i="23"/>
  <c r="M84" i="23" s="1"/>
  <c r="I84" i="23"/>
  <c r="K84" i="23"/>
  <c r="O84" i="23"/>
  <c r="Q84" i="23"/>
  <c r="V84" i="23"/>
  <c r="G85" i="23"/>
  <c r="M85" i="23" s="1"/>
  <c r="I85" i="23"/>
  <c r="K85" i="23"/>
  <c r="O85" i="23"/>
  <c r="Q85" i="23"/>
  <c r="V85" i="23"/>
  <c r="G86" i="23"/>
  <c r="I86" i="23"/>
  <c r="K86" i="23"/>
  <c r="M86" i="23"/>
  <c r="O86" i="23"/>
  <c r="Q86" i="23"/>
  <c r="V86" i="23"/>
  <c r="G87" i="23"/>
  <c r="M87" i="23" s="1"/>
  <c r="I87" i="23"/>
  <c r="K87" i="23"/>
  <c r="O87" i="23"/>
  <c r="Q87" i="23"/>
  <c r="V87" i="23"/>
  <c r="G88" i="23"/>
  <c r="M88" i="23" s="1"/>
  <c r="I88" i="23"/>
  <c r="K88" i="23"/>
  <c r="O88" i="23"/>
  <c r="Q88" i="23"/>
  <c r="V88" i="23"/>
  <c r="G89" i="23"/>
  <c r="M89" i="23" s="1"/>
  <c r="I89" i="23"/>
  <c r="K89" i="23"/>
  <c r="O89" i="23"/>
  <c r="Q89" i="23"/>
  <c r="V89" i="23"/>
  <c r="G90" i="23"/>
  <c r="I90" i="23"/>
  <c r="K90" i="23"/>
  <c r="M90" i="23"/>
  <c r="O90" i="23"/>
  <c r="Q90" i="23"/>
  <c r="V90" i="23"/>
  <c r="G91" i="23"/>
  <c r="I91" i="23"/>
  <c r="K91" i="23"/>
  <c r="M91" i="23"/>
  <c r="O91" i="23"/>
  <c r="Q91" i="23"/>
  <c r="V91" i="23"/>
  <c r="G92" i="23"/>
  <c r="M92" i="23" s="1"/>
  <c r="I92" i="23"/>
  <c r="K92" i="23"/>
  <c r="O92" i="23"/>
  <c r="Q92" i="23"/>
  <c r="V92" i="23"/>
  <c r="G93" i="23"/>
  <c r="M93" i="23" s="1"/>
  <c r="I93" i="23"/>
  <c r="K93" i="23"/>
  <c r="O93" i="23"/>
  <c r="Q93" i="23"/>
  <c r="V93" i="23"/>
  <c r="G94" i="23"/>
  <c r="I94" i="23"/>
  <c r="K94" i="23"/>
  <c r="M94" i="23"/>
  <c r="O94" i="23"/>
  <c r="Q94" i="23"/>
  <c r="V94" i="23"/>
  <c r="G95" i="23"/>
  <c r="M95" i="23" s="1"/>
  <c r="I95" i="23"/>
  <c r="K95" i="23"/>
  <c r="O95" i="23"/>
  <c r="Q95" i="23"/>
  <c r="V95" i="23"/>
  <c r="G96" i="23"/>
  <c r="M96" i="23" s="1"/>
  <c r="I96" i="23"/>
  <c r="K96" i="23"/>
  <c r="O96" i="23"/>
  <c r="Q96" i="23"/>
  <c r="V96" i="23"/>
  <c r="G97" i="23"/>
  <c r="M97" i="23" s="1"/>
  <c r="I97" i="23"/>
  <c r="K97" i="23"/>
  <c r="O97" i="23"/>
  <c r="Q97" i="23"/>
  <c r="V97" i="23"/>
  <c r="G98" i="23"/>
  <c r="M98" i="23" s="1"/>
  <c r="I98" i="23"/>
  <c r="K98" i="23"/>
  <c r="O98" i="23"/>
  <c r="Q98" i="23"/>
  <c r="V98" i="23"/>
  <c r="G99" i="23"/>
  <c r="M99" i="23" s="1"/>
  <c r="I99" i="23"/>
  <c r="K99" i="23"/>
  <c r="O99" i="23"/>
  <c r="Q99" i="23"/>
  <c r="V99" i="23"/>
  <c r="G100" i="23"/>
  <c r="M100" i="23" s="1"/>
  <c r="I100" i="23"/>
  <c r="K100" i="23"/>
  <c r="O100" i="23"/>
  <c r="Q100" i="23"/>
  <c r="V100" i="23"/>
  <c r="G101" i="23"/>
  <c r="M101" i="23" s="1"/>
  <c r="I101" i="23"/>
  <c r="K101" i="23"/>
  <c r="O101" i="23"/>
  <c r="Q101" i="23"/>
  <c r="V101" i="23"/>
  <c r="G102" i="23"/>
  <c r="I102" i="23"/>
  <c r="K102" i="23"/>
  <c r="M102" i="23"/>
  <c r="O102" i="23"/>
  <c r="Q102" i="23"/>
  <c r="V102" i="23"/>
  <c r="G103" i="23"/>
  <c r="M103" i="23" s="1"/>
  <c r="I103" i="23"/>
  <c r="K103" i="23"/>
  <c r="O103" i="23"/>
  <c r="Q103" i="23"/>
  <c r="V103" i="23"/>
  <c r="G104" i="23"/>
  <c r="M104" i="23" s="1"/>
  <c r="I104" i="23"/>
  <c r="K104" i="23"/>
  <c r="O104" i="23"/>
  <c r="Q104" i="23"/>
  <c r="V104" i="23"/>
  <c r="G105" i="23"/>
  <c r="M105" i="23" s="1"/>
  <c r="I105" i="23"/>
  <c r="K105" i="23"/>
  <c r="O105" i="23"/>
  <c r="Q105" i="23"/>
  <c r="V105" i="23"/>
  <c r="G106" i="23"/>
  <c r="I106" i="23"/>
  <c r="K106" i="23"/>
  <c r="M106" i="23"/>
  <c r="O106" i="23"/>
  <c r="Q106" i="23"/>
  <c r="V106" i="23"/>
  <c r="G107" i="23"/>
  <c r="I107" i="23"/>
  <c r="K107" i="23"/>
  <c r="M107" i="23"/>
  <c r="O107" i="23"/>
  <c r="Q107" i="23"/>
  <c r="V107" i="23"/>
  <c r="G108" i="23"/>
  <c r="M108" i="23" s="1"/>
  <c r="I108" i="23"/>
  <c r="K108" i="23"/>
  <c r="O108" i="23"/>
  <c r="Q108" i="23"/>
  <c r="V108" i="23"/>
  <c r="G109" i="23"/>
  <c r="M109" i="23" s="1"/>
  <c r="I109" i="23"/>
  <c r="K109" i="23"/>
  <c r="O109" i="23"/>
  <c r="Q109" i="23"/>
  <c r="V109" i="23"/>
  <c r="G110" i="23"/>
  <c r="I110" i="23"/>
  <c r="K110" i="23"/>
  <c r="M110" i="23"/>
  <c r="O110" i="23"/>
  <c r="Q110" i="23"/>
  <c r="V110" i="23"/>
  <c r="G111" i="23"/>
  <c r="M111" i="23" s="1"/>
  <c r="I111" i="23"/>
  <c r="K111" i="23"/>
  <c r="O111" i="23"/>
  <c r="Q111" i="23"/>
  <c r="V111" i="23"/>
  <c r="G112" i="23"/>
  <c r="M112" i="23" s="1"/>
  <c r="I112" i="23"/>
  <c r="K112" i="23"/>
  <c r="O112" i="23"/>
  <c r="Q112" i="23"/>
  <c r="V112" i="23"/>
  <c r="G113" i="23"/>
  <c r="M113" i="23" s="1"/>
  <c r="I113" i="23"/>
  <c r="K113" i="23"/>
  <c r="O113" i="23"/>
  <c r="Q113" i="23"/>
  <c r="V113" i="23"/>
  <c r="G114" i="23"/>
  <c r="M114" i="23" s="1"/>
  <c r="I114" i="23"/>
  <c r="K114" i="23"/>
  <c r="O114" i="23"/>
  <c r="Q114" i="23"/>
  <c r="V114" i="23"/>
  <c r="G115" i="23"/>
  <c r="M115" i="23" s="1"/>
  <c r="I115" i="23"/>
  <c r="K115" i="23"/>
  <c r="O115" i="23"/>
  <c r="Q115" i="23"/>
  <c r="V115" i="23"/>
  <c r="G116" i="23"/>
  <c r="M116" i="23" s="1"/>
  <c r="I116" i="23"/>
  <c r="K116" i="23"/>
  <c r="O116" i="23"/>
  <c r="Q116" i="23"/>
  <c r="V116" i="23"/>
  <c r="G117" i="23"/>
  <c r="M117" i="23" s="1"/>
  <c r="I117" i="23"/>
  <c r="K117" i="23"/>
  <c r="O117" i="23"/>
  <c r="Q117" i="23"/>
  <c r="V117" i="23"/>
  <c r="G118" i="23"/>
  <c r="I118" i="23"/>
  <c r="K118" i="23"/>
  <c r="M118" i="23"/>
  <c r="O118" i="23"/>
  <c r="Q118" i="23"/>
  <c r="V118" i="23"/>
  <c r="G119" i="23"/>
  <c r="M119" i="23" s="1"/>
  <c r="I119" i="23"/>
  <c r="K119" i="23"/>
  <c r="O119" i="23"/>
  <c r="Q119" i="23"/>
  <c r="V119" i="23"/>
  <c r="G120" i="23"/>
  <c r="M120" i="23" s="1"/>
  <c r="I120" i="23"/>
  <c r="K120" i="23"/>
  <c r="O120" i="23"/>
  <c r="Q120" i="23"/>
  <c r="V120" i="23"/>
  <c r="G121" i="23"/>
  <c r="M121" i="23" s="1"/>
  <c r="I121" i="23"/>
  <c r="K121" i="23"/>
  <c r="O121" i="23"/>
  <c r="Q121" i="23"/>
  <c r="V121" i="23"/>
  <c r="G122" i="23"/>
  <c r="I122" i="23"/>
  <c r="K122" i="23"/>
  <c r="M122" i="23"/>
  <c r="O122" i="23"/>
  <c r="Q122" i="23"/>
  <c r="V122" i="23"/>
  <c r="G123" i="23"/>
  <c r="I123" i="23"/>
  <c r="K123" i="23"/>
  <c r="M123" i="23"/>
  <c r="O123" i="23"/>
  <c r="Q123" i="23"/>
  <c r="V123" i="23"/>
  <c r="G124" i="23"/>
  <c r="M124" i="23" s="1"/>
  <c r="I124" i="23"/>
  <c r="K124" i="23"/>
  <c r="O124" i="23"/>
  <c r="Q124" i="23"/>
  <c r="V124" i="23"/>
  <c r="AE126" i="23"/>
  <c r="F55" i="1" s="1"/>
  <c r="AF126" i="23"/>
  <c r="G55" i="1" s="1"/>
  <c r="G9" i="22"/>
  <c r="M9" i="22" s="1"/>
  <c r="I9" i="22"/>
  <c r="K9" i="22"/>
  <c r="O9" i="22"/>
  <c r="Q9" i="22"/>
  <c r="V9" i="22"/>
  <c r="V8" i="22" s="1"/>
  <c r="G10" i="22"/>
  <c r="G8" i="22" s="1"/>
  <c r="I10" i="22"/>
  <c r="K10" i="22"/>
  <c r="M10" i="22"/>
  <c r="O10" i="22"/>
  <c r="Q10" i="22"/>
  <c r="V10" i="22"/>
  <c r="G11" i="22"/>
  <c r="M11" i="22" s="1"/>
  <c r="I11" i="22"/>
  <c r="K11" i="22"/>
  <c r="O11" i="22"/>
  <c r="Q11" i="22"/>
  <c r="V11" i="22"/>
  <c r="G12" i="22"/>
  <c r="I12" i="22"/>
  <c r="K12" i="22"/>
  <c r="O12" i="22"/>
  <c r="Q12" i="22"/>
  <c r="V12" i="22"/>
  <c r="G13" i="22"/>
  <c r="M13" i="22" s="1"/>
  <c r="I13" i="22"/>
  <c r="K13" i="22"/>
  <c r="O13" i="22"/>
  <c r="Q13" i="22"/>
  <c r="V13" i="22"/>
  <c r="G14" i="22"/>
  <c r="I14" i="22"/>
  <c r="K14" i="22"/>
  <c r="M14" i="22"/>
  <c r="O14" i="22"/>
  <c r="Q14" i="22"/>
  <c r="V14" i="22"/>
  <c r="G16" i="22"/>
  <c r="I16" i="22"/>
  <c r="K16" i="22"/>
  <c r="O16" i="22"/>
  <c r="Q16" i="22"/>
  <c r="V16" i="22"/>
  <c r="G17" i="22"/>
  <c r="M17" i="22" s="1"/>
  <c r="I17" i="22"/>
  <c r="K17" i="22"/>
  <c r="O17" i="22"/>
  <c r="Q17" i="22"/>
  <c r="V17" i="22"/>
  <c r="G18" i="22"/>
  <c r="M18" i="22" s="1"/>
  <c r="I18" i="22"/>
  <c r="K18" i="22"/>
  <c r="O18" i="22"/>
  <c r="Q18" i="22"/>
  <c r="V18" i="22"/>
  <c r="G19" i="22"/>
  <c r="I19" i="22"/>
  <c r="K19" i="22"/>
  <c r="M19" i="22"/>
  <c r="O19" i="22"/>
  <c r="Q19" i="22"/>
  <c r="V19" i="22"/>
  <c r="G20" i="22"/>
  <c r="M20" i="22" s="1"/>
  <c r="I20" i="22"/>
  <c r="K20" i="22"/>
  <c r="O20" i="22"/>
  <c r="Q20" i="22"/>
  <c r="V20" i="22"/>
  <c r="G21" i="22"/>
  <c r="M21" i="22" s="1"/>
  <c r="I21" i="22"/>
  <c r="K21" i="22"/>
  <c r="O21" i="22"/>
  <c r="Q21" i="22"/>
  <c r="V21" i="22"/>
  <c r="G22" i="22"/>
  <c r="M22" i="22" s="1"/>
  <c r="I22" i="22"/>
  <c r="K22" i="22"/>
  <c r="O22" i="22"/>
  <c r="Q22" i="22"/>
  <c r="V22" i="22"/>
  <c r="G23" i="22"/>
  <c r="M23" i="22" s="1"/>
  <c r="I23" i="22"/>
  <c r="K23" i="22"/>
  <c r="O23" i="22"/>
  <c r="Q23" i="22"/>
  <c r="V23" i="22"/>
  <c r="G24" i="22"/>
  <c r="M24" i="22" s="1"/>
  <c r="I24" i="22"/>
  <c r="K24" i="22"/>
  <c r="O24" i="22"/>
  <c r="Q24" i="22"/>
  <c r="V24" i="22"/>
  <c r="G25" i="22"/>
  <c r="M25" i="22" s="1"/>
  <c r="I25" i="22"/>
  <c r="K25" i="22"/>
  <c r="O25" i="22"/>
  <c r="Q25" i="22"/>
  <c r="V25" i="22"/>
  <c r="G26" i="22"/>
  <c r="I26" i="22"/>
  <c r="K26" i="22"/>
  <c r="M26" i="22"/>
  <c r="O26" i="22"/>
  <c r="Q26" i="22"/>
  <c r="V26" i="22"/>
  <c r="G27" i="22"/>
  <c r="I27" i="22"/>
  <c r="K27" i="22"/>
  <c r="M27" i="22"/>
  <c r="O27" i="22"/>
  <c r="Q27" i="22"/>
  <c r="V27" i="22"/>
  <c r="G28" i="22"/>
  <c r="M28" i="22" s="1"/>
  <c r="I28" i="22"/>
  <c r="K28" i="22"/>
  <c r="O28" i="22"/>
  <c r="Q28" i="22"/>
  <c r="V28" i="22"/>
  <c r="G29" i="22"/>
  <c r="I29" i="22"/>
  <c r="O29" i="22"/>
  <c r="G30" i="22"/>
  <c r="I30" i="22"/>
  <c r="K30" i="22"/>
  <c r="K29" i="22" s="1"/>
  <c r="M30" i="22"/>
  <c r="M29" i="22" s="1"/>
  <c r="O30" i="22"/>
  <c r="Q30" i="22"/>
  <c r="Q29" i="22" s="1"/>
  <c r="V30" i="22"/>
  <c r="V29" i="22" s="1"/>
  <c r="G32" i="22"/>
  <c r="G31" i="22" s="1"/>
  <c r="I32" i="22"/>
  <c r="I31" i="22" s="1"/>
  <c r="K32" i="22"/>
  <c r="K31" i="22" s="1"/>
  <c r="O32" i="22"/>
  <c r="O31" i="22" s="1"/>
  <c r="Q32" i="22"/>
  <c r="Q31" i="22" s="1"/>
  <c r="V32" i="22"/>
  <c r="V31" i="22" s="1"/>
  <c r="G34" i="22"/>
  <c r="I34" i="22"/>
  <c r="K34" i="22"/>
  <c r="M34" i="22"/>
  <c r="O34" i="22"/>
  <c r="Q34" i="22"/>
  <c r="V34" i="22"/>
  <c r="G35" i="22"/>
  <c r="M35" i="22" s="1"/>
  <c r="I35" i="22"/>
  <c r="K35" i="22"/>
  <c r="O35" i="22"/>
  <c r="Q35" i="22"/>
  <c r="V35" i="22"/>
  <c r="G36" i="22"/>
  <c r="I36" i="22"/>
  <c r="K36" i="22"/>
  <c r="O36" i="22"/>
  <c r="Q36" i="22"/>
  <c r="V36" i="22"/>
  <c r="G37" i="22"/>
  <c r="M37" i="22" s="1"/>
  <c r="I37" i="22"/>
  <c r="K37" i="22"/>
  <c r="O37" i="22"/>
  <c r="Q37" i="22"/>
  <c r="V37" i="22"/>
  <c r="G38" i="22"/>
  <c r="I38" i="22"/>
  <c r="K38" i="22"/>
  <c r="M38" i="22"/>
  <c r="O38" i="22"/>
  <c r="Q38" i="22"/>
  <c r="V38" i="22"/>
  <c r="G39" i="22"/>
  <c r="I39" i="22"/>
  <c r="K39" i="22"/>
  <c r="M39" i="22"/>
  <c r="O39" i="22"/>
  <c r="Q39" i="22"/>
  <c r="V39" i="22"/>
  <c r="G41" i="22"/>
  <c r="M41" i="22" s="1"/>
  <c r="I41" i="22"/>
  <c r="K41" i="22"/>
  <c r="O41" i="22"/>
  <c r="Q41" i="22"/>
  <c r="V41" i="22"/>
  <c r="G42" i="22"/>
  <c r="I42" i="22"/>
  <c r="K42" i="22"/>
  <c r="O42" i="22"/>
  <c r="Q42" i="22"/>
  <c r="V42" i="22"/>
  <c r="G43" i="22"/>
  <c r="M43" i="22" s="1"/>
  <c r="I43" i="22"/>
  <c r="K43" i="22"/>
  <c r="O43" i="22"/>
  <c r="Q43" i="22"/>
  <c r="V43" i="22"/>
  <c r="G44" i="22"/>
  <c r="M44" i="22" s="1"/>
  <c r="I44" i="22"/>
  <c r="K44" i="22"/>
  <c r="O44" i="22"/>
  <c r="Q44" i="22"/>
  <c r="V44" i="22"/>
  <c r="G45" i="22"/>
  <c r="M45" i="22" s="1"/>
  <c r="I45" i="22"/>
  <c r="K45" i="22"/>
  <c r="O45" i="22"/>
  <c r="Q45" i="22"/>
  <c r="V45" i="22"/>
  <c r="G46" i="22"/>
  <c r="I46" i="22"/>
  <c r="K46" i="22"/>
  <c r="M46" i="22"/>
  <c r="O46" i="22"/>
  <c r="Q46" i="22"/>
  <c r="V46" i="22"/>
  <c r="G48" i="22"/>
  <c r="I48" i="22"/>
  <c r="K48" i="22"/>
  <c r="O48" i="22"/>
  <c r="Q48" i="22"/>
  <c r="V48" i="22"/>
  <c r="G49" i="22"/>
  <c r="M49" i="22" s="1"/>
  <c r="I49" i="22"/>
  <c r="K49" i="22"/>
  <c r="O49" i="22"/>
  <c r="Q49" i="22"/>
  <c r="V49" i="22"/>
  <c r="G50" i="22"/>
  <c r="I50" i="22"/>
  <c r="K50" i="22"/>
  <c r="M50" i="22"/>
  <c r="O50" i="22"/>
  <c r="Q50" i="22"/>
  <c r="V50" i="22"/>
  <c r="G51" i="22"/>
  <c r="I51" i="22"/>
  <c r="K51" i="22"/>
  <c r="M51" i="22"/>
  <c r="O51" i="22"/>
  <c r="Q51" i="22"/>
  <c r="V51" i="22"/>
  <c r="G52" i="22"/>
  <c r="M52" i="22" s="1"/>
  <c r="I52" i="22"/>
  <c r="K52" i="22"/>
  <c r="O52" i="22"/>
  <c r="Q52" i="22"/>
  <c r="V52" i="22"/>
  <c r="G53" i="22"/>
  <c r="M53" i="22" s="1"/>
  <c r="I53" i="22"/>
  <c r="K53" i="22"/>
  <c r="O53" i="22"/>
  <c r="Q53" i="22"/>
  <c r="V53" i="22"/>
  <c r="G54" i="22"/>
  <c r="M54" i="22" s="1"/>
  <c r="I54" i="22"/>
  <c r="K54" i="22"/>
  <c r="O54" i="22"/>
  <c r="Q54" i="22"/>
  <c r="V54" i="22"/>
  <c r="G55" i="22"/>
  <c r="M55" i="22" s="1"/>
  <c r="I55" i="22"/>
  <c r="K55" i="22"/>
  <c r="O55" i="22"/>
  <c r="Q55" i="22"/>
  <c r="V55" i="22"/>
  <c r="G56" i="22"/>
  <c r="M56" i="22" s="1"/>
  <c r="I56" i="22"/>
  <c r="K56" i="22"/>
  <c r="O56" i="22"/>
  <c r="Q56" i="22"/>
  <c r="V56" i="22"/>
  <c r="G57" i="22"/>
  <c r="M57" i="22" s="1"/>
  <c r="I57" i="22"/>
  <c r="K57" i="22"/>
  <c r="O57" i="22"/>
  <c r="Q57" i="22"/>
  <c r="V57" i="22"/>
  <c r="G58" i="22"/>
  <c r="I58" i="22"/>
  <c r="K58" i="22"/>
  <c r="M58" i="22"/>
  <c r="O58" i="22"/>
  <c r="Q58" i="22"/>
  <c r="V58" i="22"/>
  <c r="G59" i="22"/>
  <c r="M59" i="22" s="1"/>
  <c r="I59" i="22"/>
  <c r="K59" i="22"/>
  <c r="O59" i="22"/>
  <c r="Q59" i="22"/>
  <c r="V59" i="22"/>
  <c r="G60" i="22"/>
  <c r="M60" i="22" s="1"/>
  <c r="I60" i="22"/>
  <c r="K60" i="22"/>
  <c r="O60" i="22"/>
  <c r="Q60" i="22"/>
  <c r="V60" i="22"/>
  <c r="G61" i="22"/>
  <c r="M61" i="22" s="1"/>
  <c r="I61" i="22"/>
  <c r="K61" i="22"/>
  <c r="O61" i="22"/>
  <c r="Q61" i="22"/>
  <c r="V61" i="22"/>
  <c r="G62" i="22"/>
  <c r="I62" i="22"/>
  <c r="K62" i="22"/>
  <c r="M62" i="22"/>
  <c r="O62" i="22"/>
  <c r="Q62" i="22"/>
  <c r="V62" i="22"/>
  <c r="G64" i="22"/>
  <c r="I64" i="22"/>
  <c r="K64" i="22"/>
  <c r="O64" i="22"/>
  <c r="Q64" i="22"/>
  <c r="V64" i="22"/>
  <c r="G65" i="22"/>
  <c r="M65" i="22" s="1"/>
  <c r="I65" i="22"/>
  <c r="K65" i="22"/>
  <c r="O65" i="22"/>
  <c r="Q65" i="22"/>
  <c r="V65" i="22"/>
  <c r="G66" i="22"/>
  <c r="M66" i="22" s="1"/>
  <c r="I66" i="22"/>
  <c r="K66" i="22"/>
  <c r="O66" i="22"/>
  <c r="Q66" i="22"/>
  <c r="V66" i="22"/>
  <c r="G67" i="22"/>
  <c r="I67" i="22"/>
  <c r="K67" i="22"/>
  <c r="M67" i="22"/>
  <c r="O67" i="22"/>
  <c r="Q67" i="22"/>
  <c r="V67" i="22"/>
  <c r="G68" i="22"/>
  <c r="M68" i="22" s="1"/>
  <c r="I68" i="22"/>
  <c r="K68" i="22"/>
  <c r="O68" i="22"/>
  <c r="Q68" i="22"/>
  <c r="V68" i="22"/>
  <c r="G69" i="22"/>
  <c r="M69" i="22" s="1"/>
  <c r="I69" i="22"/>
  <c r="K69" i="22"/>
  <c r="O69" i="22"/>
  <c r="Q69" i="22"/>
  <c r="V69" i="22"/>
  <c r="G70" i="22"/>
  <c r="M70" i="22" s="1"/>
  <c r="I70" i="22"/>
  <c r="K70" i="22"/>
  <c r="O70" i="22"/>
  <c r="Q70" i="22"/>
  <c r="V70" i="22"/>
  <c r="G71" i="22"/>
  <c r="M71" i="22" s="1"/>
  <c r="I71" i="22"/>
  <c r="K71" i="22"/>
  <c r="O71" i="22"/>
  <c r="Q71" i="22"/>
  <c r="V71" i="22"/>
  <c r="G72" i="22"/>
  <c r="M72" i="22" s="1"/>
  <c r="I72" i="22"/>
  <c r="K72" i="22"/>
  <c r="O72" i="22"/>
  <c r="Q72" i="22"/>
  <c r="V72" i="22"/>
  <c r="G74" i="22"/>
  <c r="I74" i="22"/>
  <c r="K74" i="22"/>
  <c r="M74" i="22"/>
  <c r="O74" i="22"/>
  <c r="Q74" i="22"/>
  <c r="V74" i="22"/>
  <c r="G75" i="22"/>
  <c r="I75" i="22"/>
  <c r="K75" i="22"/>
  <c r="M75" i="22"/>
  <c r="O75" i="22"/>
  <c r="Q75" i="22"/>
  <c r="V75" i="22"/>
  <c r="G76" i="22"/>
  <c r="I76" i="22"/>
  <c r="K76" i="22"/>
  <c r="O76" i="22"/>
  <c r="Q76" i="22"/>
  <c r="V76" i="22"/>
  <c r="G77" i="22"/>
  <c r="M77" i="22" s="1"/>
  <c r="I77" i="22"/>
  <c r="K77" i="22"/>
  <c r="O77" i="22"/>
  <c r="Q77" i="22"/>
  <c r="V77" i="22"/>
  <c r="G78" i="22"/>
  <c r="M78" i="22" s="1"/>
  <c r="I78" i="22"/>
  <c r="K78" i="22"/>
  <c r="O78" i="22"/>
  <c r="Q78" i="22"/>
  <c r="V78" i="22"/>
  <c r="G79" i="22"/>
  <c r="I79" i="22"/>
  <c r="K79" i="22"/>
  <c r="M79" i="22"/>
  <c r="O79" i="22"/>
  <c r="Q79" i="22"/>
  <c r="V79" i="22"/>
  <c r="G80" i="22"/>
  <c r="M80" i="22" s="1"/>
  <c r="I80" i="22"/>
  <c r="K80" i="22"/>
  <c r="O80" i="22"/>
  <c r="Q80" i="22"/>
  <c r="V80" i="22"/>
  <c r="G81" i="22"/>
  <c r="M81" i="22" s="1"/>
  <c r="I81" i="22"/>
  <c r="K81" i="22"/>
  <c r="O81" i="22"/>
  <c r="Q81" i="22"/>
  <c r="V81" i="22"/>
  <c r="G83" i="22"/>
  <c r="I83" i="22"/>
  <c r="K83" i="22"/>
  <c r="O83" i="22"/>
  <c r="Q83" i="22"/>
  <c r="V83" i="22"/>
  <c r="G84" i="22"/>
  <c r="M84" i="22" s="1"/>
  <c r="I84" i="22"/>
  <c r="K84" i="22"/>
  <c r="O84" i="22"/>
  <c r="Q84" i="22"/>
  <c r="V84" i="22"/>
  <c r="G85" i="22"/>
  <c r="M85" i="22" s="1"/>
  <c r="I85" i="22"/>
  <c r="K85" i="22"/>
  <c r="O85" i="22"/>
  <c r="Q85" i="22"/>
  <c r="V85" i="22"/>
  <c r="G86" i="22"/>
  <c r="I86" i="22"/>
  <c r="K86" i="22"/>
  <c r="M86" i="22"/>
  <c r="O86" i="22"/>
  <c r="Q86" i="22"/>
  <c r="V86" i="22"/>
  <c r="G87" i="22"/>
  <c r="I87" i="22"/>
  <c r="K87" i="22"/>
  <c r="M87" i="22"/>
  <c r="O87" i="22"/>
  <c r="Q87" i="22"/>
  <c r="V87" i="22"/>
  <c r="G88" i="22"/>
  <c r="M88" i="22" s="1"/>
  <c r="I88" i="22"/>
  <c r="K88" i="22"/>
  <c r="O88" i="22"/>
  <c r="Q88" i="22"/>
  <c r="V88" i="22"/>
  <c r="G89" i="22"/>
  <c r="M89" i="22" s="1"/>
  <c r="I89" i="22"/>
  <c r="K89" i="22"/>
  <c r="O89" i="22"/>
  <c r="Q89" i="22"/>
  <c r="V89" i="22"/>
  <c r="G90" i="22"/>
  <c r="I90" i="22"/>
  <c r="K90" i="22"/>
  <c r="M90" i="22"/>
  <c r="O90" i="22"/>
  <c r="Q90" i="22"/>
  <c r="V90" i="22"/>
  <c r="G91" i="22"/>
  <c r="I91" i="22"/>
  <c r="K91" i="22"/>
  <c r="M91" i="22"/>
  <c r="O91" i="22"/>
  <c r="Q91" i="22"/>
  <c r="V91" i="22"/>
  <c r="G92" i="22"/>
  <c r="M92" i="22" s="1"/>
  <c r="I92" i="22"/>
  <c r="K92" i="22"/>
  <c r="O92" i="22"/>
  <c r="Q92" i="22"/>
  <c r="V92" i="22"/>
  <c r="G93" i="22"/>
  <c r="M93" i="22" s="1"/>
  <c r="I93" i="22"/>
  <c r="K93" i="22"/>
  <c r="O93" i="22"/>
  <c r="Q93" i="22"/>
  <c r="V93" i="22"/>
  <c r="G94" i="22"/>
  <c r="M94" i="22" s="1"/>
  <c r="I94" i="22"/>
  <c r="K94" i="22"/>
  <c r="O94" i="22"/>
  <c r="Q94" i="22"/>
  <c r="V94" i="22"/>
  <c r="G95" i="22"/>
  <c r="M95" i="22" s="1"/>
  <c r="I95" i="22"/>
  <c r="K95" i="22"/>
  <c r="O95" i="22"/>
  <c r="Q95" i="22"/>
  <c r="V95" i="22"/>
  <c r="G96" i="22"/>
  <c r="M96" i="22" s="1"/>
  <c r="I96" i="22"/>
  <c r="K96" i="22"/>
  <c r="O96" i="22"/>
  <c r="Q96" i="22"/>
  <c r="V96" i="22"/>
  <c r="G97" i="22"/>
  <c r="M97" i="22" s="1"/>
  <c r="I97" i="22"/>
  <c r="K97" i="22"/>
  <c r="O97" i="22"/>
  <c r="Q97" i="22"/>
  <c r="V97" i="22"/>
  <c r="G98" i="22"/>
  <c r="I98" i="22"/>
  <c r="K98" i="22"/>
  <c r="M98" i="22"/>
  <c r="O98" i="22"/>
  <c r="Q98" i="22"/>
  <c r="V98" i="22"/>
  <c r="G99" i="22"/>
  <c r="M99" i="22" s="1"/>
  <c r="I99" i="22"/>
  <c r="K99" i="22"/>
  <c r="O99" i="22"/>
  <c r="Q99" i="22"/>
  <c r="V99" i="22"/>
  <c r="G100" i="22"/>
  <c r="M100" i="22" s="1"/>
  <c r="I100" i="22"/>
  <c r="K100" i="22"/>
  <c r="O100" i="22"/>
  <c r="Q100" i="22"/>
  <c r="V100" i="22"/>
  <c r="G101" i="22"/>
  <c r="M101" i="22" s="1"/>
  <c r="I101" i="22"/>
  <c r="K101" i="22"/>
  <c r="O101" i="22"/>
  <c r="Q101" i="22"/>
  <c r="V101" i="22"/>
  <c r="G102" i="22"/>
  <c r="I102" i="22"/>
  <c r="K102" i="22"/>
  <c r="M102" i="22"/>
  <c r="O102" i="22"/>
  <c r="Q102" i="22"/>
  <c r="V102" i="22"/>
  <c r="G103" i="22"/>
  <c r="I103" i="22"/>
  <c r="K103" i="22"/>
  <c r="M103" i="22"/>
  <c r="O103" i="22"/>
  <c r="Q103" i="22"/>
  <c r="V103" i="22"/>
  <c r="G104" i="22"/>
  <c r="M104" i="22" s="1"/>
  <c r="I104" i="22"/>
  <c r="K104" i="22"/>
  <c r="O104" i="22"/>
  <c r="Q104" i="22"/>
  <c r="V104" i="22"/>
  <c r="G105" i="22"/>
  <c r="M105" i="22" s="1"/>
  <c r="I105" i="22"/>
  <c r="K105" i="22"/>
  <c r="O105" i="22"/>
  <c r="Q105" i="22"/>
  <c r="V105" i="22"/>
  <c r="G106" i="22"/>
  <c r="I106" i="22"/>
  <c r="K106" i="22"/>
  <c r="M106" i="22"/>
  <c r="O106" i="22"/>
  <c r="Q106" i="22"/>
  <c r="V106" i="22"/>
  <c r="G107" i="22"/>
  <c r="I107" i="22"/>
  <c r="K107" i="22"/>
  <c r="M107" i="22"/>
  <c r="O107" i="22"/>
  <c r="Q107" i="22"/>
  <c r="V107" i="22"/>
  <c r="G108" i="22"/>
  <c r="M108" i="22" s="1"/>
  <c r="I108" i="22"/>
  <c r="K108" i="22"/>
  <c r="O108" i="22"/>
  <c r="Q108" i="22"/>
  <c r="V108" i="22"/>
  <c r="G109" i="22"/>
  <c r="M109" i="22" s="1"/>
  <c r="I109" i="22"/>
  <c r="K109" i="22"/>
  <c r="O109" i="22"/>
  <c r="Q109" i="22"/>
  <c r="V109" i="22"/>
  <c r="G110" i="22"/>
  <c r="M110" i="22" s="1"/>
  <c r="I110" i="22"/>
  <c r="K110" i="22"/>
  <c r="O110" i="22"/>
  <c r="Q110" i="22"/>
  <c r="V110" i="22"/>
  <c r="G111" i="22"/>
  <c r="M111" i="22" s="1"/>
  <c r="I111" i="22"/>
  <c r="K111" i="22"/>
  <c r="O111" i="22"/>
  <c r="Q111" i="22"/>
  <c r="V111" i="22"/>
  <c r="G112" i="22"/>
  <c r="M112" i="22" s="1"/>
  <c r="I112" i="22"/>
  <c r="K112" i="22"/>
  <c r="O112" i="22"/>
  <c r="Q112" i="22"/>
  <c r="V112" i="22"/>
  <c r="G113" i="22"/>
  <c r="M113" i="22" s="1"/>
  <c r="I113" i="22"/>
  <c r="K113" i="22"/>
  <c r="O113" i="22"/>
  <c r="Q113" i="22"/>
  <c r="V113" i="22"/>
  <c r="G114" i="22"/>
  <c r="I114" i="22"/>
  <c r="K114" i="22"/>
  <c r="M114" i="22"/>
  <c r="O114" i="22"/>
  <c r="Q114" i="22"/>
  <c r="V114" i="22"/>
  <c r="G115" i="22"/>
  <c r="M115" i="22" s="1"/>
  <c r="I115" i="22"/>
  <c r="K115" i="22"/>
  <c r="O115" i="22"/>
  <c r="Q115" i="22"/>
  <c r="V115" i="22"/>
  <c r="G116" i="22"/>
  <c r="M116" i="22" s="1"/>
  <c r="I116" i="22"/>
  <c r="K116" i="22"/>
  <c r="O116" i="22"/>
  <c r="Q116" i="22"/>
  <c r="V116" i="22"/>
  <c r="G117" i="22"/>
  <c r="M117" i="22" s="1"/>
  <c r="I117" i="22"/>
  <c r="K117" i="22"/>
  <c r="O117" i="22"/>
  <c r="Q117" i="22"/>
  <c r="V117" i="22"/>
  <c r="G118" i="22"/>
  <c r="I118" i="22"/>
  <c r="K118" i="22"/>
  <c r="M118" i="22"/>
  <c r="O118" i="22"/>
  <c r="Q118" i="22"/>
  <c r="V118" i="22"/>
  <c r="G119" i="22"/>
  <c r="I119" i="22"/>
  <c r="K119" i="22"/>
  <c r="M119" i="22"/>
  <c r="O119" i="22"/>
  <c r="Q119" i="22"/>
  <c r="V119" i="22"/>
  <c r="G120" i="22"/>
  <c r="M120" i="22" s="1"/>
  <c r="I120" i="22"/>
  <c r="K120" i="22"/>
  <c r="O120" i="22"/>
  <c r="Q120" i="22"/>
  <c r="V120" i="22"/>
  <c r="G121" i="22"/>
  <c r="M121" i="22" s="1"/>
  <c r="I121" i="22"/>
  <c r="K121" i="22"/>
  <c r="O121" i="22"/>
  <c r="Q121" i="22"/>
  <c r="V121" i="22"/>
  <c r="G122" i="22"/>
  <c r="I122" i="22"/>
  <c r="K122" i="22"/>
  <c r="M122" i="22"/>
  <c r="O122" i="22"/>
  <c r="Q122" i="22"/>
  <c r="V122" i="22"/>
  <c r="G123" i="22"/>
  <c r="I123" i="22"/>
  <c r="K123" i="22"/>
  <c r="M123" i="22"/>
  <c r="O123" i="22"/>
  <c r="Q123" i="22"/>
  <c r="V123" i="22"/>
  <c r="AE125" i="22"/>
  <c r="F54" i="1" s="1"/>
  <c r="G9" i="21"/>
  <c r="M9" i="21" s="1"/>
  <c r="I9" i="21"/>
  <c r="K9" i="21"/>
  <c r="O9" i="21"/>
  <c r="Q9" i="21"/>
  <c r="V9" i="21"/>
  <c r="G10" i="21"/>
  <c r="M10" i="21" s="1"/>
  <c r="I10" i="21"/>
  <c r="K10" i="21"/>
  <c r="O10" i="21"/>
  <c r="Q10" i="21"/>
  <c r="V10" i="21"/>
  <c r="G11" i="21"/>
  <c r="I11" i="21"/>
  <c r="K11" i="21"/>
  <c r="M11" i="21"/>
  <c r="O11" i="21"/>
  <c r="Q11" i="21"/>
  <c r="V11" i="21"/>
  <c r="G12" i="21"/>
  <c r="G8" i="21" s="1"/>
  <c r="G20" i="21" s="1"/>
  <c r="I12" i="21"/>
  <c r="K12" i="21"/>
  <c r="O12" i="21"/>
  <c r="Q12" i="21"/>
  <c r="V12" i="21"/>
  <c r="G13" i="21"/>
  <c r="M13" i="21" s="1"/>
  <c r="I13" i="21"/>
  <c r="K13" i="21"/>
  <c r="O13" i="21"/>
  <c r="Q13" i="21"/>
  <c r="V13" i="21"/>
  <c r="G15" i="21"/>
  <c r="I15" i="21"/>
  <c r="K15" i="21"/>
  <c r="M15" i="21"/>
  <c r="O15" i="21"/>
  <c r="Q15" i="21"/>
  <c r="V15" i="21"/>
  <c r="G16" i="21"/>
  <c r="G14" i="21" s="1"/>
  <c r="I16" i="21"/>
  <c r="K16" i="21"/>
  <c r="O16" i="21"/>
  <c r="Q16" i="21"/>
  <c r="V16" i="21"/>
  <c r="G17" i="21"/>
  <c r="I17" i="21"/>
  <c r="K17" i="21"/>
  <c r="M17" i="21"/>
  <c r="O17" i="21"/>
  <c r="Q17" i="21"/>
  <c r="V17" i="21"/>
  <c r="G18" i="21"/>
  <c r="M18" i="21" s="1"/>
  <c r="I18" i="21"/>
  <c r="K18" i="21"/>
  <c r="O18" i="21"/>
  <c r="Q18" i="21"/>
  <c r="V18" i="21"/>
  <c r="AE20" i="21"/>
  <c r="F52" i="1" s="1"/>
  <c r="G9" i="20"/>
  <c r="I9" i="20"/>
  <c r="K9" i="20"/>
  <c r="O9" i="20"/>
  <c r="Q9" i="20"/>
  <c r="V9" i="20"/>
  <c r="G10" i="20"/>
  <c r="I10" i="20"/>
  <c r="K10" i="20"/>
  <c r="O10" i="20"/>
  <c r="Q10" i="20"/>
  <c r="V10" i="20"/>
  <c r="G11" i="20"/>
  <c r="M11" i="20" s="1"/>
  <c r="I11" i="20"/>
  <c r="K11" i="20"/>
  <c r="O11" i="20"/>
  <c r="Q11" i="20"/>
  <c r="V11" i="20"/>
  <c r="G12" i="20"/>
  <c r="I12" i="20"/>
  <c r="K12" i="20"/>
  <c r="M12" i="20"/>
  <c r="O12" i="20"/>
  <c r="Q12" i="20"/>
  <c r="V12" i="20"/>
  <c r="G13" i="20"/>
  <c r="M13" i="20" s="1"/>
  <c r="I13" i="20"/>
  <c r="K13" i="20"/>
  <c r="O13" i="20"/>
  <c r="Q13" i="20"/>
  <c r="V13" i="20"/>
  <c r="G14" i="20"/>
  <c r="I14" i="20"/>
  <c r="K14" i="20"/>
  <c r="M14" i="20"/>
  <c r="O14" i="20"/>
  <c r="Q14" i="20"/>
  <c r="V14" i="20"/>
  <c r="G15" i="20"/>
  <c r="M15" i="20" s="1"/>
  <c r="I15" i="20"/>
  <c r="K15" i="20"/>
  <c r="O15" i="20"/>
  <c r="Q15" i="20"/>
  <c r="V15" i="20"/>
  <c r="G17" i="20"/>
  <c r="I17" i="20"/>
  <c r="K17" i="20"/>
  <c r="O17" i="20"/>
  <c r="Q17" i="20"/>
  <c r="V17" i="20"/>
  <c r="G18" i="20"/>
  <c r="I18" i="20"/>
  <c r="K18" i="20"/>
  <c r="M18" i="20"/>
  <c r="O18" i="20"/>
  <c r="Q18" i="20"/>
  <c r="V18" i="20"/>
  <c r="G19" i="20"/>
  <c r="M19" i="20" s="1"/>
  <c r="I19" i="20"/>
  <c r="K19" i="20"/>
  <c r="O19" i="20"/>
  <c r="Q19" i="20"/>
  <c r="V19" i="20"/>
  <c r="G20" i="20"/>
  <c r="I20" i="20"/>
  <c r="K20" i="20"/>
  <c r="M20" i="20"/>
  <c r="O20" i="20"/>
  <c r="Q20" i="20"/>
  <c r="V20" i="20"/>
  <c r="G21" i="20"/>
  <c r="M21" i="20" s="1"/>
  <c r="I21" i="20"/>
  <c r="K21" i="20"/>
  <c r="O21" i="20"/>
  <c r="Q21" i="20"/>
  <c r="V21" i="20"/>
  <c r="G22" i="20"/>
  <c r="M22" i="20" s="1"/>
  <c r="I22" i="20"/>
  <c r="K22" i="20"/>
  <c r="O22" i="20"/>
  <c r="Q22" i="20"/>
  <c r="V22" i="20"/>
  <c r="G23" i="20"/>
  <c r="M23" i="20" s="1"/>
  <c r="I23" i="20"/>
  <c r="K23" i="20"/>
  <c r="O23" i="20"/>
  <c r="Q23" i="20"/>
  <c r="V23" i="20"/>
  <c r="G24" i="20"/>
  <c r="I24" i="20"/>
  <c r="K24" i="20"/>
  <c r="M24" i="20"/>
  <c r="O24" i="20"/>
  <c r="Q24" i="20"/>
  <c r="V24" i="20"/>
  <c r="G25" i="20"/>
  <c r="M25" i="20" s="1"/>
  <c r="I25" i="20"/>
  <c r="K25" i="20"/>
  <c r="O25" i="20"/>
  <c r="Q25" i="20"/>
  <c r="V25" i="20"/>
  <c r="G26" i="20"/>
  <c r="I26" i="20"/>
  <c r="K26" i="20"/>
  <c r="M26" i="20"/>
  <c r="O26" i="20"/>
  <c r="Q26" i="20"/>
  <c r="V26" i="20"/>
  <c r="G27" i="20"/>
  <c r="M27" i="20" s="1"/>
  <c r="I27" i="20"/>
  <c r="K27" i="20"/>
  <c r="O27" i="20"/>
  <c r="Q27" i="20"/>
  <c r="V27" i="20"/>
  <c r="G28" i="20"/>
  <c r="M28" i="20" s="1"/>
  <c r="I28" i="20"/>
  <c r="K28" i="20"/>
  <c r="O28" i="20"/>
  <c r="Q28" i="20"/>
  <c r="V28" i="20"/>
  <c r="G29" i="20"/>
  <c r="M29" i="20" s="1"/>
  <c r="I29" i="20"/>
  <c r="K29" i="20"/>
  <c r="O29" i="20"/>
  <c r="Q29" i="20"/>
  <c r="V29" i="20"/>
  <c r="G30" i="20"/>
  <c r="I30" i="20"/>
  <c r="K30" i="20"/>
  <c r="M30" i="20"/>
  <c r="O30" i="20"/>
  <c r="Q30" i="20"/>
  <c r="V30" i="20"/>
  <c r="G31" i="20"/>
  <c r="O31" i="20"/>
  <c r="G32" i="20"/>
  <c r="M32" i="20" s="1"/>
  <c r="M31" i="20" s="1"/>
  <c r="I32" i="20"/>
  <c r="I31" i="20" s="1"/>
  <c r="K32" i="20"/>
  <c r="K31" i="20" s="1"/>
  <c r="O32" i="20"/>
  <c r="Q32" i="20"/>
  <c r="Q31" i="20" s="1"/>
  <c r="V32" i="20"/>
  <c r="V31" i="20" s="1"/>
  <c r="G33" i="20"/>
  <c r="K33" i="20"/>
  <c r="O33" i="20"/>
  <c r="V33" i="20"/>
  <c r="G34" i="20"/>
  <c r="I34" i="20"/>
  <c r="I33" i="20" s="1"/>
  <c r="K34" i="20"/>
  <c r="M34" i="20"/>
  <c r="M33" i="20" s="1"/>
  <c r="O34" i="20"/>
  <c r="Q34" i="20"/>
  <c r="Q33" i="20" s="1"/>
  <c r="V34" i="20"/>
  <c r="G36" i="20"/>
  <c r="M36" i="20" s="1"/>
  <c r="I36" i="20"/>
  <c r="K36" i="20"/>
  <c r="O36" i="20"/>
  <c r="Q36" i="20"/>
  <c r="V36" i="20"/>
  <c r="G37" i="20"/>
  <c r="M37" i="20" s="1"/>
  <c r="I37" i="20"/>
  <c r="K37" i="20"/>
  <c r="O37" i="20"/>
  <c r="Q37" i="20"/>
  <c r="V37" i="20"/>
  <c r="G38" i="20"/>
  <c r="I38" i="20"/>
  <c r="K38" i="20"/>
  <c r="M38" i="20"/>
  <c r="O38" i="20"/>
  <c r="Q38" i="20"/>
  <c r="V38" i="20"/>
  <c r="G39" i="20"/>
  <c r="M39" i="20" s="1"/>
  <c r="I39" i="20"/>
  <c r="K39" i="20"/>
  <c r="O39" i="20"/>
  <c r="O35" i="20" s="1"/>
  <c r="Q39" i="20"/>
  <c r="V39" i="20"/>
  <c r="G40" i="20"/>
  <c r="I40" i="20"/>
  <c r="K40" i="20"/>
  <c r="M40" i="20"/>
  <c r="O40" i="20"/>
  <c r="Q40" i="20"/>
  <c r="V40" i="20"/>
  <c r="G41" i="20"/>
  <c r="M41" i="20" s="1"/>
  <c r="I41" i="20"/>
  <c r="K41" i="20"/>
  <c r="O41" i="20"/>
  <c r="Q41" i="20"/>
  <c r="V41" i="20"/>
  <c r="G43" i="20"/>
  <c r="M43" i="20" s="1"/>
  <c r="I43" i="20"/>
  <c r="K43" i="20"/>
  <c r="O43" i="20"/>
  <c r="Q43" i="20"/>
  <c r="V43" i="20"/>
  <c r="G44" i="20"/>
  <c r="I44" i="20"/>
  <c r="K44" i="20"/>
  <c r="M44" i="20"/>
  <c r="O44" i="20"/>
  <c r="Q44" i="20"/>
  <c r="V44" i="20"/>
  <c r="G45" i="20"/>
  <c r="M45" i="20" s="1"/>
  <c r="I45" i="20"/>
  <c r="K45" i="20"/>
  <c r="O45" i="20"/>
  <c r="Q45" i="20"/>
  <c r="V45" i="20"/>
  <c r="G46" i="20"/>
  <c r="I46" i="20"/>
  <c r="K46" i="20"/>
  <c r="M46" i="20"/>
  <c r="O46" i="20"/>
  <c r="Q46" i="20"/>
  <c r="V46" i="20"/>
  <c r="G47" i="20"/>
  <c r="M47" i="20" s="1"/>
  <c r="I47" i="20"/>
  <c r="K47" i="20"/>
  <c r="O47" i="20"/>
  <c r="Q47" i="20"/>
  <c r="V47" i="20"/>
  <c r="G48" i="20"/>
  <c r="M48" i="20" s="1"/>
  <c r="I48" i="20"/>
  <c r="K48" i="20"/>
  <c r="O48" i="20"/>
  <c r="Q48" i="20"/>
  <c r="V48" i="20"/>
  <c r="G50" i="20"/>
  <c r="M50" i="20" s="1"/>
  <c r="I50" i="20"/>
  <c r="K50" i="20"/>
  <c r="O50" i="20"/>
  <c r="Q50" i="20"/>
  <c r="V50" i="20"/>
  <c r="G51" i="20"/>
  <c r="M51" i="20" s="1"/>
  <c r="I51" i="20"/>
  <c r="K51" i="20"/>
  <c r="O51" i="20"/>
  <c r="O49" i="20" s="1"/>
  <c r="Q51" i="20"/>
  <c r="V51" i="20"/>
  <c r="G52" i="20"/>
  <c r="I52" i="20"/>
  <c r="K52" i="20"/>
  <c r="M52" i="20"/>
  <c r="O52" i="20"/>
  <c r="Q52" i="20"/>
  <c r="V52" i="20"/>
  <c r="G53" i="20"/>
  <c r="M53" i="20" s="1"/>
  <c r="I53" i="20"/>
  <c r="K53" i="20"/>
  <c r="O53" i="20"/>
  <c r="Q53" i="20"/>
  <c r="V53" i="20"/>
  <c r="G54" i="20"/>
  <c r="M54" i="20" s="1"/>
  <c r="I54" i="20"/>
  <c r="K54" i="20"/>
  <c r="O54" i="20"/>
  <c r="Q54" i="20"/>
  <c r="V54" i="20"/>
  <c r="G55" i="20"/>
  <c r="M55" i="20" s="1"/>
  <c r="I55" i="20"/>
  <c r="K55" i="20"/>
  <c r="O55" i="20"/>
  <c r="Q55" i="20"/>
  <c r="V55" i="20"/>
  <c r="G56" i="20"/>
  <c r="I56" i="20"/>
  <c r="K56" i="20"/>
  <c r="M56" i="20"/>
  <c r="O56" i="20"/>
  <c r="Q56" i="20"/>
  <c r="V56" i="20"/>
  <c r="G57" i="20"/>
  <c r="M57" i="20" s="1"/>
  <c r="I57" i="20"/>
  <c r="K57" i="20"/>
  <c r="O57" i="20"/>
  <c r="Q57" i="20"/>
  <c r="V57" i="20"/>
  <c r="G58" i="20"/>
  <c r="I58" i="20"/>
  <c r="K58" i="20"/>
  <c r="M58" i="20"/>
  <c r="O58" i="20"/>
  <c r="Q58" i="20"/>
  <c r="V58" i="20"/>
  <c r="G60" i="20"/>
  <c r="I60" i="20"/>
  <c r="K60" i="20"/>
  <c r="M60" i="20"/>
  <c r="O60" i="20"/>
  <c r="Q60" i="20"/>
  <c r="V60" i="20"/>
  <c r="G61" i="20"/>
  <c r="M61" i="20" s="1"/>
  <c r="I61" i="20"/>
  <c r="K61" i="20"/>
  <c r="O61" i="20"/>
  <c r="Q61" i="20"/>
  <c r="V61" i="20"/>
  <c r="G62" i="20"/>
  <c r="M62" i="20" s="1"/>
  <c r="I62" i="20"/>
  <c r="K62" i="20"/>
  <c r="O62" i="20"/>
  <c r="Q62" i="20"/>
  <c r="V62" i="20"/>
  <c r="G63" i="20"/>
  <c r="M63" i="20" s="1"/>
  <c r="I63" i="20"/>
  <c r="K63" i="20"/>
  <c r="O63" i="20"/>
  <c r="O59" i="20" s="1"/>
  <c r="Q63" i="20"/>
  <c r="V63" i="20"/>
  <c r="G64" i="20"/>
  <c r="I64" i="20"/>
  <c r="K64" i="20"/>
  <c r="M64" i="20"/>
  <c r="O64" i="20"/>
  <c r="Q64" i="20"/>
  <c r="V64" i="20"/>
  <c r="G65" i="20"/>
  <c r="M65" i="20" s="1"/>
  <c r="I65" i="20"/>
  <c r="K65" i="20"/>
  <c r="O65" i="20"/>
  <c r="Q65" i="20"/>
  <c r="V65" i="20"/>
  <c r="G66" i="20"/>
  <c r="M66" i="20" s="1"/>
  <c r="I66" i="20"/>
  <c r="K66" i="20"/>
  <c r="O66" i="20"/>
  <c r="Q66" i="20"/>
  <c r="V66" i="20"/>
  <c r="G67" i="20"/>
  <c r="M67" i="20" s="1"/>
  <c r="I67" i="20"/>
  <c r="K67" i="20"/>
  <c r="O67" i="20"/>
  <c r="Q67" i="20"/>
  <c r="V67" i="20"/>
  <c r="G68" i="20"/>
  <c r="I68" i="20"/>
  <c r="K68" i="20"/>
  <c r="M68" i="20"/>
  <c r="O68" i="20"/>
  <c r="Q68" i="20"/>
  <c r="V68" i="20"/>
  <c r="G70" i="20"/>
  <c r="I70" i="20"/>
  <c r="K70" i="20"/>
  <c r="M70" i="20"/>
  <c r="O70" i="20"/>
  <c r="Q70" i="20"/>
  <c r="V70" i="20"/>
  <c r="G71" i="20"/>
  <c r="M71" i="20" s="1"/>
  <c r="I71" i="20"/>
  <c r="K71" i="20"/>
  <c r="O71" i="20"/>
  <c r="Q71" i="20"/>
  <c r="V71" i="20"/>
  <c r="G72" i="20"/>
  <c r="I72" i="20"/>
  <c r="K72" i="20"/>
  <c r="M72" i="20"/>
  <c r="O72" i="20"/>
  <c r="Q72" i="20"/>
  <c r="V72" i="20"/>
  <c r="G73" i="20"/>
  <c r="M73" i="20" s="1"/>
  <c r="I73" i="20"/>
  <c r="K73" i="20"/>
  <c r="O73" i="20"/>
  <c r="Q73" i="20"/>
  <c r="V73" i="20"/>
  <c r="G74" i="20"/>
  <c r="M74" i="20" s="1"/>
  <c r="I74" i="20"/>
  <c r="K74" i="20"/>
  <c r="O74" i="20"/>
  <c r="Q74" i="20"/>
  <c r="V74" i="20"/>
  <c r="G75" i="20"/>
  <c r="M75" i="20" s="1"/>
  <c r="I75" i="20"/>
  <c r="K75" i="20"/>
  <c r="O75" i="20"/>
  <c r="Q75" i="20"/>
  <c r="V75" i="20"/>
  <c r="G76" i="20"/>
  <c r="I76" i="20"/>
  <c r="K76" i="20"/>
  <c r="M76" i="20"/>
  <c r="O76" i="20"/>
  <c r="Q76" i="20"/>
  <c r="V76" i="20"/>
  <c r="G77" i="20"/>
  <c r="M77" i="20" s="1"/>
  <c r="I77" i="20"/>
  <c r="K77" i="20"/>
  <c r="O77" i="20"/>
  <c r="Q77" i="20"/>
  <c r="V77" i="20"/>
  <c r="G78" i="20"/>
  <c r="M78" i="20" s="1"/>
  <c r="I78" i="20"/>
  <c r="K78" i="20"/>
  <c r="O78" i="20"/>
  <c r="Q78" i="20"/>
  <c r="V78" i="20"/>
  <c r="G79" i="20"/>
  <c r="M79" i="20" s="1"/>
  <c r="I79" i="20"/>
  <c r="K79" i="20"/>
  <c r="O79" i="20"/>
  <c r="Q79" i="20"/>
  <c r="V79" i="20"/>
  <c r="G80" i="20"/>
  <c r="I80" i="20"/>
  <c r="K80" i="20"/>
  <c r="M80" i="20"/>
  <c r="O80" i="20"/>
  <c r="Q80" i="20"/>
  <c r="V80" i="20"/>
  <c r="G81" i="20"/>
  <c r="M81" i="20" s="1"/>
  <c r="I81" i="20"/>
  <c r="K81" i="20"/>
  <c r="O81" i="20"/>
  <c r="Q81" i="20"/>
  <c r="V81" i="20"/>
  <c r="G82" i="20"/>
  <c r="M82" i="20" s="1"/>
  <c r="I82" i="20"/>
  <c r="K82" i="20"/>
  <c r="O82" i="20"/>
  <c r="Q82" i="20"/>
  <c r="V82" i="20"/>
  <c r="G83" i="20"/>
  <c r="M83" i="20" s="1"/>
  <c r="I83" i="20"/>
  <c r="K83" i="20"/>
  <c r="O83" i="20"/>
  <c r="Q83" i="20"/>
  <c r="V83" i="20"/>
  <c r="G84" i="20"/>
  <c r="M84" i="20" s="1"/>
  <c r="I84" i="20"/>
  <c r="K84" i="20"/>
  <c r="O84" i="20"/>
  <c r="Q84" i="20"/>
  <c r="V84" i="20"/>
  <c r="G85" i="20"/>
  <c r="M85" i="20" s="1"/>
  <c r="I85" i="20"/>
  <c r="K85" i="20"/>
  <c r="O85" i="20"/>
  <c r="Q85" i="20"/>
  <c r="V85" i="20"/>
  <c r="G86" i="20"/>
  <c r="I86" i="20"/>
  <c r="K86" i="20"/>
  <c r="M86" i="20"/>
  <c r="O86" i="20"/>
  <c r="Q86" i="20"/>
  <c r="V86" i="20"/>
  <c r="G87" i="20"/>
  <c r="M87" i="20" s="1"/>
  <c r="I87" i="20"/>
  <c r="K87" i="20"/>
  <c r="O87" i="20"/>
  <c r="Q87" i="20"/>
  <c r="V87" i="20"/>
  <c r="G88" i="20"/>
  <c r="I88" i="20"/>
  <c r="K88" i="20"/>
  <c r="M88" i="20"/>
  <c r="O88" i="20"/>
  <c r="Q88" i="20"/>
  <c r="V88" i="20"/>
  <c r="G89" i="20"/>
  <c r="M89" i="20" s="1"/>
  <c r="I89" i="20"/>
  <c r="K89" i="20"/>
  <c r="O89" i="20"/>
  <c r="Q89" i="20"/>
  <c r="V89" i="20"/>
  <c r="G90" i="20"/>
  <c r="M90" i="20" s="1"/>
  <c r="I90" i="20"/>
  <c r="K90" i="20"/>
  <c r="O90" i="20"/>
  <c r="Q90" i="20"/>
  <c r="V90" i="20"/>
  <c r="G91" i="20"/>
  <c r="M91" i="20" s="1"/>
  <c r="I91" i="20"/>
  <c r="K91" i="20"/>
  <c r="O91" i="20"/>
  <c r="Q91" i="20"/>
  <c r="V91" i="20"/>
  <c r="G92" i="20"/>
  <c r="I92" i="20"/>
  <c r="K92" i="20"/>
  <c r="M92" i="20"/>
  <c r="O92" i="20"/>
  <c r="Q92" i="20"/>
  <c r="V92" i="20"/>
  <c r="G93" i="20"/>
  <c r="M93" i="20" s="1"/>
  <c r="I93" i="20"/>
  <c r="K93" i="20"/>
  <c r="O93" i="20"/>
  <c r="Q93" i="20"/>
  <c r="V93" i="20"/>
  <c r="G94" i="20"/>
  <c r="M94" i="20" s="1"/>
  <c r="I94" i="20"/>
  <c r="K94" i="20"/>
  <c r="O94" i="20"/>
  <c r="Q94" i="20"/>
  <c r="V94" i="20"/>
  <c r="G95" i="20"/>
  <c r="M95" i="20" s="1"/>
  <c r="I95" i="20"/>
  <c r="K95" i="20"/>
  <c r="O95" i="20"/>
  <c r="Q95" i="20"/>
  <c r="V95" i="20"/>
  <c r="G96" i="20"/>
  <c r="I96" i="20"/>
  <c r="K96" i="20"/>
  <c r="M96" i="20"/>
  <c r="O96" i="20"/>
  <c r="Q96" i="20"/>
  <c r="V96" i="20"/>
  <c r="G97" i="20"/>
  <c r="M97" i="20" s="1"/>
  <c r="I97" i="20"/>
  <c r="K97" i="20"/>
  <c r="O97" i="20"/>
  <c r="Q97" i="20"/>
  <c r="V97" i="20"/>
  <c r="G98" i="20"/>
  <c r="I98" i="20"/>
  <c r="K98" i="20"/>
  <c r="M98" i="20"/>
  <c r="O98" i="20"/>
  <c r="Q98" i="20"/>
  <c r="V98" i="20"/>
  <c r="G99" i="20"/>
  <c r="M99" i="20" s="1"/>
  <c r="I99" i="20"/>
  <c r="K99" i="20"/>
  <c r="O99" i="20"/>
  <c r="Q99" i="20"/>
  <c r="V99" i="20"/>
  <c r="G100" i="20"/>
  <c r="M100" i="20" s="1"/>
  <c r="I100" i="20"/>
  <c r="K100" i="20"/>
  <c r="O100" i="20"/>
  <c r="Q100" i="20"/>
  <c r="V100" i="20"/>
  <c r="G101" i="20"/>
  <c r="M101" i="20" s="1"/>
  <c r="I101" i="20"/>
  <c r="K101" i="20"/>
  <c r="O101" i="20"/>
  <c r="Q101" i="20"/>
  <c r="V101" i="20"/>
  <c r="G102" i="20"/>
  <c r="I102" i="20"/>
  <c r="K102" i="20"/>
  <c r="M102" i="20"/>
  <c r="O102" i="20"/>
  <c r="Q102" i="20"/>
  <c r="V102" i="20"/>
  <c r="G103" i="20"/>
  <c r="M103" i="20" s="1"/>
  <c r="I103" i="20"/>
  <c r="K103" i="20"/>
  <c r="O103" i="20"/>
  <c r="Q103" i="20"/>
  <c r="V103" i="20"/>
  <c r="G104" i="20"/>
  <c r="I104" i="20"/>
  <c r="K104" i="20"/>
  <c r="M104" i="20"/>
  <c r="O104" i="20"/>
  <c r="Q104" i="20"/>
  <c r="V104" i="20"/>
  <c r="G105" i="20"/>
  <c r="M105" i="20" s="1"/>
  <c r="I105" i="20"/>
  <c r="K105" i="20"/>
  <c r="O105" i="20"/>
  <c r="Q105" i="20"/>
  <c r="V105" i="20"/>
  <c r="G106" i="20"/>
  <c r="M106" i="20" s="1"/>
  <c r="I106" i="20"/>
  <c r="K106" i="20"/>
  <c r="O106" i="20"/>
  <c r="Q106" i="20"/>
  <c r="V106" i="20"/>
  <c r="G107" i="20"/>
  <c r="M107" i="20" s="1"/>
  <c r="I107" i="20"/>
  <c r="K107" i="20"/>
  <c r="O107" i="20"/>
  <c r="Q107" i="20"/>
  <c r="V107" i="20"/>
  <c r="G108" i="20"/>
  <c r="I108" i="20"/>
  <c r="K108" i="20"/>
  <c r="M108" i="20"/>
  <c r="O108" i="20"/>
  <c r="Q108" i="20"/>
  <c r="V108" i="20"/>
  <c r="G109" i="20"/>
  <c r="M109" i="20" s="1"/>
  <c r="I109" i="20"/>
  <c r="K109" i="20"/>
  <c r="O109" i="20"/>
  <c r="Q109" i="20"/>
  <c r="V109" i="20"/>
  <c r="G110" i="20"/>
  <c r="M110" i="20" s="1"/>
  <c r="I110" i="20"/>
  <c r="K110" i="20"/>
  <c r="O110" i="20"/>
  <c r="Q110" i="20"/>
  <c r="V110" i="20"/>
  <c r="G111" i="20"/>
  <c r="M111" i="20" s="1"/>
  <c r="I111" i="20"/>
  <c r="K111" i="20"/>
  <c r="O111" i="20"/>
  <c r="Q111" i="20"/>
  <c r="V111" i="20"/>
  <c r="G112" i="20"/>
  <c r="I112" i="20"/>
  <c r="K112" i="20"/>
  <c r="M112" i="20"/>
  <c r="O112" i="20"/>
  <c r="Q112" i="20"/>
  <c r="V112" i="20"/>
  <c r="AE114" i="20"/>
  <c r="F51" i="1" s="1"/>
  <c r="G9" i="19"/>
  <c r="M9" i="19" s="1"/>
  <c r="I9" i="19"/>
  <c r="I8" i="19" s="1"/>
  <c r="K9" i="19"/>
  <c r="O9" i="19"/>
  <c r="Q9" i="19"/>
  <c r="V9" i="19"/>
  <c r="G10" i="19"/>
  <c r="M10" i="19" s="1"/>
  <c r="I10" i="19"/>
  <c r="K10" i="19"/>
  <c r="O10" i="19"/>
  <c r="Q10" i="19"/>
  <c r="V10" i="19"/>
  <c r="G11" i="19"/>
  <c r="M11" i="19" s="1"/>
  <c r="I11" i="19"/>
  <c r="K11" i="19"/>
  <c r="O11" i="19"/>
  <c r="Q11" i="19"/>
  <c r="V11" i="19"/>
  <c r="G12" i="19"/>
  <c r="I12" i="19"/>
  <c r="K12" i="19"/>
  <c r="O12" i="19"/>
  <c r="Q12" i="19"/>
  <c r="V12" i="19"/>
  <c r="G13" i="19"/>
  <c r="I13" i="19"/>
  <c r="K13" i="19"/>
  <c r="M13" i="19"/>
  <c r="O13" i="19"/>
  <c r="Q13" i="19"/>
  <c r="V13" i="19"/>
  <c r="G14" i="19"/>
  <c r="M14" i="19" s="1"/>
  <c r="I14" i="19"/>
  <c r="K14" i="19"/>
  <c r="O14" i="19"/>
  <c r="Q14" i="19"/>
  <c r="V14" i="19"/>
  <c r="G15" i="19"/>
  <c r="M15" i="19" s="1"/>
  <c r="I15" i="19"/>
  <c r="K15" i="19"/>
  <c r="O15" i="19"/>
  <c r="Q15" i="19"/>
  <c r="V15" i="19"/>
  <c r="G17" i="19"/>
  <c r="I17" i="19"/>
  <c r="K17" i="19"/>
  <c r="M17" i="19"/>
  <c r="O17" i="19"/>
  <c r="Q17" i="19"/>
  <c r="V17" i="19"/>
  <c r="G18" i="19"/>
  <c r="M18" i="19" s="1"/>
  <c r="I18" i="19"/>
  <c r="K18" i="19"/>
  <c r="O18" i="19"/>
  <c r="Q18" i="19"/>
  <c r="V18" i="19"/>
  <c r="G19" i="19"/>
  <c r="I19" i="19"/>
  <c r="K19" i="19"/>
  <c r="M19" i="19"/>
  <c r="O19" i="19"/>
  <c r="Q19" i="19"/>
  <c r="V19" i="19"/>
  <c r="G20" i="19"/>
  <c r="M20" i="19" s="1"/>
  <c r="I20" i="19"/>
  <c r="K20" i="19"/>
  <c r="O20" i="19"/>
  <c r="Q20" i="19"/>
  <c r="V20" i="19"/>
  <c r="G21" i="19"/>
  <c r="M21" i="19" s="1"/>
  <c r="I21" i="19"/>
  <c r="K21" i="19"/>
  <c r="O21" i="19"/>
  <c r="Q21" i="19"/>
  <c r="V21" i="19"/>
  <c r="G22" i="19"/>
  <c r="M22" i="19" s="1"/>
  <c r="I22" i="19"/>
  <c r="K22" i="19"/>
  <c r="O22" i="19"/>
  <c r="Q22" i="19"/>
  <c r="V22" i="19"/>
  <c r="G23" i="19"/>
  <c r="M23" i="19" s="1"/>
  <c r="I23" i="19"/>
  <c r="K23" i="19"/>
  <c r="O23" i="19"/>
  <c r="Q23" i="19"/>
  <c r="V23" i="19"/>
  <c r="G24" i="19"/>
  <c r="M24" i="19" s="1"/>
  <c r="I24" i="19"/>
  <c r="K24" i="19"/>
  <c r="O24" i="19"/>
  <c r="Q24" i="19"/>
  <c r="V24" i="19"/>
  <c r="G25" i="19"/>
  <c r="I25" i="19"/>
  <c r="K25" i="19"/>
  <c r="M25" i="19"/>
  <c r="O25" i="19"/>
  <c r="Q25" i="19"/>
  <c r="V25" i="19"/>
  <c r="G26" i="19"/>
  <c r="M26" i="19" s="1"/>
  <c r="I26" i="19"/>
  <c r="K26" i="19"/>
  <c r="O26" i="19"/>
  <c r="Q26" i="19"/>
  <c r="V26" i="19"/>
  <c r="G27" i="19"/>
  <c r="M27" i="19" s="1"/>
  <c r="I27" i="19"/>
  <c r="K27" i="19"/>
  <c r="O27" i="19"/>
  <c r="Q27" i="19"/>
  <c r="V27" i="19"/>
  <c r="G28" i="19"/>
  <c r="M28" i="19" s="1"/>
  <c r="I28" i="19"/>
  <c r="K28" i="19"/>
  <c r="O28" i="19"/>
  <c r="Q28" i="19"/>
  <c r="V28" i="19"/>
  <c r="G29" i="19"/>
  <c r="I29" i="19"/>
  <c r="K29" i="19"/>
  <c r="M29" i="19"/>
  <c r="O29" i="19"/>
  <c r="Q29" i="19"/>
  <c r="V29" i="19"/>
  <c r="G30" i="19"/>
  <c r="O30" i="19"/>
  <c r="G31" i="19"/>
  <c r="M31" i="19" s="1"/>
  <c r="M30" i="19" s="1"/>
  <c r="I31" i="19"/>
  <c r="I30" i="19" s="1"/>
  <c r="K31" i="19"/>
  <c r="K30" i="19" s="1"/>
  <c r="O31" i="19"/>
  <c r="Q31" i="19"/>
  <c r="Q30" i="19" s="1"/>
  <c r="V31" i="19"/>
  <c r="V30" i="19" s="1"/>
  <c r="G32" i="19"/>
  <c r="K32" i="19"/>
  <c r="O32" i="19"/>
  <c r="V32" i="19"/>
  <c r="G33" i="19"/>
  <c r="I33" i="19"/>
  <c r="I32" i="19" s="1"/>
  <c r="K33" i="19"/>
  <c r="M33" i="19"/>
  <c r="M32" i="19" s="1"/>
  <c r="O33" i="19"/>
  <c r="Q33" i="19"/>
  <c r="Q32" i="19" s="1"/>
  <c r="V33" i="19"/>
  <c r="G35" i="19"/>
  <c r="M35" i="19" s="1"/>
  <c r="I35" i="19"/>
  <c r="K35" i="19"/>
  <c r="O35" i="19"/>
  <c r="Q35" i="19"/>
  <c r="V35" i="19"/>
  <c r="G36" i="19"/>
  <c r="I36" i="19"/>
  <c r="K36" i="19"/>
  <c r="O36" i="19"/>
  <c r="Q36" i="19"/>
  <c r="V36" i="19"/>
  <c r="G37" i="19"/>
  <c r="I37" i="19"/>
  <c r="K37" i="19"/>
  <c r="M37" i="19"/>
  <c r="O37" i="19"/>
  <c r="Q37" i="19"/>
  <c r="V37" i="19"/>
  <c r="G38" i="19"/>
  <c r="M38" i="19" s="1"/>
  <c r="I38" i="19"/>
  <c r="K38" i="19"/>
  <c r="O38" i="19"/>
  <c r="Q38" i="19"/>
  <c r="V38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2" i="19"/>
  <c r="M42" i="19" s="1"/>
  <c r="I42" i="19"/>
  <c r="K42" i="19"/>
  <c r="O42" i="19"/>
  <c r="Q42" i="19"/>
  <c r="V42" i="19"/>
  <c r="G43" i="19"/>
  <c r="I43" i="19"/>
  <c r="K43" i="19"/>
  <c r="M43" i="19"/>
  <c r="O43" i="19"/>
  <c r="Q43" i="19"/>
  <c r="V43" i="19"/>
  <c r="G44" i="19"/>
  <c r="M44" i="19" s="1"/>
  <c r="I44" i="19"/>
  <c r="K44" i="19"/>
  <c r="O44" i="19"/>
  <c r="Q44" i="19"/>
  <c r="V44" i="19"/>
  <c r="G45" i="19"/>
  <c r="I45" i="19"/>
  <c r="K45" i="19"/>
  <c r="M45" i="19"/>
  <c r="O45" i="19"/>
  <c r="Q45" i="19"/>
  <c r="V45" i="19"/>
  <c r="G46" i="19"/>
  <c r="M46" i="19" s="1"/>
  <c r="I46" i="19"/>
  <c r="K46" i="19"/>
  <c r="O46" i="19"/>
  <c r="Q46" i="19"/>
  <c r="V46" i="19"/>
  <c r="G47" i="19"/>
  <c r="M47" i="19" s="1"/>
  <c r="I47" i="19"/>
  <c r="K47" i="19"/>
  <c r="O47" i="19"/>
  <c r="Q47" i="19"/>
  <c r="V47" i="19"/>
  <c r="G49" i="19"/>
  <c r="M49" i="19" s="1"/>
  <c r="I49" i="19"/>
  <c r="I48" i="19" s="1"/>
  <c r="K49" i="19"/>
  <c r="O49" i="19"/>
  <c r="Q49" i="19"/>
  <c r="V49" i="19"/>
  <c r="G50" i="19"/>
  <c r="M50" i="19" s="1"/>
  <c r="I50" i="19"/>
  <c r="K50" i="19"/>
  <c r="K48" i="19" s="1"/>
  <c r="O50" i="19"/>
  <c r="Q50" i="19"/>
  <c r="V50" i="19"/>
  <c r="G51" i="19"/>
  <c r="M51" i="19" s="1"/>
  <c r="I51" i="19"/>
  <c r="K51" i="19"/>
  <c r="O51" i="19"/>
  <c r="Q51" i="19"/>
  <c r="V51" i="19"/>
  <c r="G52" i="19"/>
  <c r="M52" i="19" s="1"/>
  <c r="I52" i="19"/>
  <c r="K52" i="19"/>
  <c r="O52" i="19"/>
  <c r="Q52" i="19"/>
  <c r="V52" i="19"/>
  <c r="G53" i="19"/>
  <c r="I53" i="19"/>
  <c r="K53" i="19"/>
  <c r="M53" i="19"/>
  <c r="O53" i="19"/>
  <c r="Q53" i="19"/>
  <c r="V53" i="19"/>
  <c r="G54" i="19"/>
  <c r="M54" i="19" s="1"/>
  <c r="I54" i="19"/>
  <c r="K54" i="19"/>
  <c r="O54" i="19"/>
  <c r="Q54" i="19"/>
  <c r="V54" i="19"/>
  <c r="G55" i="19"/>
  <c r="M55" i="19" s="1"/>
  <c r="I55" i="19"/>
  <c r="K55" i="19"/>
  <c r="O55" i="19"/>
  <c r="Q55" i="19"/>
  <c r="V55" i="19"/>
  <c r="G56" i="19"/>
  <c r="M56" i="19" s="1"/>
  <c r="I56" i="19"/>
  <c r="K56" i="19"/>
  <c r="O56" i="19"/>
  <c r="Q56" i="19"/>
  <c r="V56" i="19"/>
  <c r="G57" i="19"/>
  <c r="I57" i="19"/>
  <c r="K57" i="19"/>
  <c r="M57" i="19"/>
  <c r="O57" i="19"/>
  <c r="Q57" i="19"/>
  <c r="V57" i="19"/>
  <c r="G58" i="19"/>
  <c r="M58" i="19" s="1"/>
  <c r="I58" i="19"/>
  <c r="K58" i="19"/>
  <c r="O58" i="19"/>
  <c r="Q58" i="19"/>
  <c r="V58" i="19"/>
  <c r="G59" i="19"/>
  <c r="M59" i="19" s="1"/>
  <c r="I59" i="19"/>
  <c r="K59" i="19"/>
  <c r="O59" i="19"/>
  <c r="Q59" i="19"/>
  <c r="V59" i="19"/>
  <c r="G60" i="19"/>
  <c r="M60" i="19" s="1"/>
  <c r="I60" i="19"/>
  <c r="K60" i="19"/>
  <c r="O60" i="19"/>
  <c r="Q60" i="19"/>
  <c r="V60" i="19"/>
  <c r="G61" i="19"/>
  <c r="I61" i="19"/>
  <c r="K61" i="19"/>
  <c r="M61" i="19"/>
  <c r="O61" i="19"/>
  <c r="Q61" i="19"/>
  <c r="V61" i="19"/>
  <c r="G62" i="19"/>
  <c r="M62" i="19" s="1"/>
  <c r="I62" i="19"/>
  <c r="K62" i="19"/>
  <c r="O62" i="19"/>
  <c r="Q62" i="19"/>
  <c r="V62" i="19"/>
  <c r="G63" i="19"/>
  <c r="I63" i="19"/>
  <c r="K63" i="19"/>
  <c r="M63" i="19"/>
  <c r="O63" i="19"/>
  <c r="Q63" i="19"/>
  <c r="V63" i="19"/>
  <c r="G65" i="19"/>
  <c r="I65" i="19"/>
  <c r="K65" i="19"/>
  <c r="M65" i="19"/>
  <c r="O65" i="19"/>
  <c r="Q65" i="19"/>
  <c r="V65" i="19"/>
  <c r="G66" i="19"/>
  <c r="M66" i="19" s="1"/>
  <c r="I66" i="19"/>
  <c r="K66" i="19"/>
  <c r="O66" i="19"/>
  <c r="Q66" i="19"/>
  <c r="V66" i="19"/>
  <c r="G67" i="19"/>
  <c r="M67" i="19" s="1"/>
  <c r="I67" i="19"/>
  <c r="K67" i="19"/>
  <c r="O67" i="19"/>
  <c r="Q67" i="19"/>
  <c r="V67" i="19"/>
  <c r="G68" i="19"/>
  <c r="M68" i="19" s="1"/>
  <c r="I68" i="19"/>
  <c r="K68" i="19"/>
  <c r="O68" i="19"/>
  <c r="O64" i="19" s="1"/>
  <c r="Q68" i="19"/>
  <c r="V68" i="19"/>
  <c r="G69" i="19"/>
  <c r="I69" i="19"/>
  <c r="K69" i="19"/>
  <c r="M69" i="19"/>
  <c r="O69" i="19"/>
  <c r="Q69" i="19"/>
  <c r="V69" i="19"/>
  <c r="G70" i="19"/>
  <c r="M70" i="19" s="1"/>
  <c r="I70" i="19"/>
  <c r="K70" i="19"/>
  <c r="O70" i="19"/>
  <c r="Q70" i="19"/>
  <c r="V70" i="19"/>
  <c r="G71" i="19"/>
  <c r="M71" i="19" s="1"/>
  <c r="I71" i="19"/>
  <c r="K71" i="19"/>
  <c r="O71" i="19"/>
  <c r="Q71" i="19"/>
  <c r="V71" i="19"/>
  <c r="G72" i="19"/>
  <c r="I72" i="19"/>
  <c r="K72" i="19"/>
  <c r="O72" i="19"/>
  <c r="Q72" i="19"/>
  <c r="V72" i="19"/>
  <c r="G73" i="19"/>
  <c r="I73" i="19"/>
  <c r="K73" i="19"/>
  <c r="M73" i="19"/>
  <c r="O73" i="19"/>
  <c r="Q73" i="19"/>
  <c r="V73" i="19"/>
  <c r="G75" i="19"/>
  <c r="M75" i="19" s="1"/>
  <c r="I75" i="19"/>
  <c r="K75" i="19"/>
  <c r="O75" i="19"/>
  <c r="Q75" i="19"/>
  <c r="V75" i="19"/>
  <c r="G76" i="19"/>
  <c r="I76" i="19"/>
  <c r="K76" i="19"/>
  <c r="O76" i="19"/>
  <c r="Q76" i="19"/>
  <c r="V76" i="19"/>
  <c r="G77" i="19"/>
  <c r="I77" i="19"/>
  <c r="K77" i="19"/>
  <c r="M77" i="19"/>
  <c r="O77" i="19"/>
  <c r="Q77" i="19"/>
  <c r="V77" i="19"/>
  <c r="G78" i="19"/>
  <c r="M78" i="19" s="1"/>
  <c r="I78" i="19"/>
  <c r="K78" i="19"/>
  <c r="O78" i="19"/>
  <c r="Q78" i="19"/>
  <c r="V78" i="19"/>
  <c r="G79" i="19"/>
  <c r="M79" i="19" s="1"/>
  <c r="I79" i="19"/>
  <c r="K79" i="19"/>
  <c r="O79" i="19"/>
  <c r="Q79" i="19"/>
  <c r="V79" i="19"/>
  <c r="G80" i="19"/>
  <c r="M80" i="19" s="1"/>
  <c r="I80" i="19"/>
  <c r="K80" i="19"/>
  <c r="O80" i="19"/>
  <c r="Q80" i="19"/>
  <c r="V80" i="19"/>
  <c r="G81" i="19"/>
  <c r="I81" i="19"/>
  <c r="K81" i="19"/>
  <c r="M81" i="19"/>
  <c r="O81" i="19"/>
  <c r="Q81" i="19"/>
  <c r="V81" i="19"/>
  <c r="G82" i="19"/>
  <c r="M82" i="19" s="1"/>
  <c r="I82" i="19"/>
  <c r="K82" i="19"/>
  <c r="O82" i="19"/>
  <c r="Q82" i="19"/>
  <c r="V82" i="19"/>
  <c r="G83" i="19"/>
  <c r="M83" i="19" s="1"/>
  <c r="I83" i="19"/>
  <c r="K83" i="19"/>
  <c r="O83" i="19"/>
  <c r="Q83" i="19"/>
  <c r="V83" i="19"/>
  <c r="G85" i="19"/>
  <c r="M85" i="19" s="1"/>
  <c r="I85" i="19"/>
  <c r="K85" i="19"/>
  <c r="O85" i="19"/>
  <c r="Q85" i="19"/>
  <c r="V85" i="19"/>
  <c r="G86" i="19"/>
  <c r="M86" i="19" s="1"/>
  <c r="I86" i="19"/>
  <c r="K86" i="19"/>
  <c r="O86" i="19"/>
  <c r="Q86" i="19"/>
  <c r="V86" i="19"/>
  <c r="G87" i="19"/>
  <c r="M87" i="19" s="1"/>
  <c r="I87" i="19"/>
  <c r="K87" i="19"/>
  <c r="O87" i="19"/>
  <c r="Q87" i="19"/>
  <c r="V87" i="19"/>
  <c r="G88" i="19"/>
  <c r="M88" i="19" s="1"/>
  <c r="I88" i="19"/>
  <c r="K88" i="19"/>
  <c r="O88" i="19"/>
  <c r="Q88" i="19"/>
  <c r="V88" i="19"/>
  <c r="G89" i="19"/>
  <c r="I89" i="19"/>
  <c r="K89" i="19"/>
  <c r="M89" i="19"/>
  <c r="O89" i="19"/>
  <c r="Q89" i="19"/>
  <c r="V89" i="19"/>
  <c r="G90" i="19"/>
  <c r="M90" i="19" s="1"/>
  <c r="I90" i="19"/>
  <c r="K90" i="19"/>
  <c r="O90" i="19"/>
  <c r="Q90" i="19"/>
  <c r="V90" i="19"/>
  <c r="G91" i="19"/>
  <c r="M91" i="19" s="1"/>
  <c r="I91" i="19"/>
  <c r="K91" i="19"/>
  <c r="O91" i="19"/>
  <c r="Q91" i="19"/>
  <c r="V91" i="19"/>
  <c r="G92" i="19"/>
  <c r="M92" i="19" s="1"/>
  <c r="I92" i="19"/>
  <c r="K92" i="19"/>
  <c r="O92" i="19"/>
  <c r="Q92" i="19"/>
  <c r="V92" i="19"/>
  <c r="G93" i="19"/>
  <c r="I93" i="19"/>
  <c r="K93" i="19"/>
  <c r="M93" i="19"/>
  <c r="O93" i="19"/>
  <c r="Q93" i="19"/>
  <c r="V93" i="19"/>
  <c r="G94" i="19"/>
  <c r="M94" i="19" s="1"/>
  <c r="I94" i="19"/>
  <c r="K94" i="19"/>
  <c r="O94" i="19"/>
  <c r="Q94" i="19"/>
  <c r="V94" i="19"/>
  <c r="G95" i="19"/>
  <c r="M95" i="19" s="1"/>
  <c r="I95" i="19"/>
  <c r="K95" i="19"/>
  <c r="O95" i="19"/>
  <c r="Q95" i="19"/>
  <c r="V95" i="19"/>
  <c r="G96" i="19"/>
  <c r="M96" i="19" s="1"/>
  <c r="I96" i="19"/>
  <c r="K96" i="19"/>
  <c r="O96" i="19"/>
  <c r="Q96" i="19"/>
  <c r="V96" i="19"/>
  <c r="G97" i="19"/>
  <c r="I97" i="19"/>
  <c r="K97" i="19"/>
  <c r="M97" i="19"/>
  <c r="O97" i="19"/>
  <c r="Q97" i="19"/>
  <c r="V97" i="19"/>
  <c r="G98" i="19"/>
  <c r="M98" i="19" s="1"/>
  <c r="I98" i="19"/>
  <c r="K98" i="19"/>
  <c r="O98" i="19"/>
  <c r="Q98" i="19"/>
  <c r="V98" i="19"/>
  <c r="G99" i="19"/>
  <c r="I99" i="19"/>
  <c r="K99" i="19"/>
  <c r="M99" i="19"/>
  <c r="O99" i="19"/>
  <c r="Q99" i="19"/>
  <c r="V99" i="19"/>
  <c r="G100" i="19"/>
  <c r="M100" i="19" s="1"/>
  <c r="I100" i="19"/>
  <c r="K100" i="19"/>
  <c r="O100" i="19"/>
  <c r="Q100" i="19"/>
  <c r="V100" i="19"/>
  <c r="G101" i="19"/>
  <c r="M101" i="19" s="1"/>
  <c r="I101" i="19"/>
  <c r="K101" i="19"/>
  <c r="O101" i="19"/>
  <c r="Q101" i="19"/>
  <c r="V101" i="19"/>
  <c r="G102" i="19"/>
  <c r="M102" i="19" s="1"/>
  <c r="I102" i="19"/>
  <c r="K102" i="19"/>
  <c r="O102" i="19"/>
  <c r="Q102" i="19"/>
  <c r="V102" i="19"/>
  <c r="G103" i="19"/>
  <c r="M103" i="19" s="1"/>
  <c r="I103" i="19"/>
  <c r="K103" i="19"/>
  <c r="O103" i="19"/>
  <c r="Q103" i="19"/>
  <c r="V103" i="19"/>
  <c r="G104" i="19"/>
  <c r="M104" i="19" s="1"/>
  <c r="I104" i="19"/>
  <c r="K104" i="19"/>
  <c r="O104" i="19"/>
  <c r="Q104" i="19"/>
  <c r="V104" i="19"/>
  <c r="G105" i="19"/>
  <c r="I105" i="19"/>
  <c r="K105" i="19"/>
  <c r="M105" i="19"/>
  <c r="O105" i="19"/>
  <c r="Q105" i="19"/>
  <c r="V105" i="19"/>
  <c r="G106" i="19"/>
  <c r="M106" i="19" s="1"/>
  <c r="I106" i="19"/>
  <c r="K106" i="19"/>
  <c r="O106" i="19"/>
  <c r="Q106" i="19"/>
  <c r="V106" i="19"/>
  <c r="G107" i="19"/>
  <c r="M107" i="19" s="1"/>
  <c r="I107" i="19"/>
  <c r="K107" i="19"/>
  <c r="O107" i="19"/>
  <c r="Q107" i="19"/>
  <c r="V107" i="19"/>
  <c r="G108" i="19"/>
  <c r="M108" i="19" s="1"/>
  <c r="I108" i="19"/>
  <c r="K108" i="19"/>
  <c r="O108" i="19"/>
  <c r="Q108" i="19"/>
  <c r="V108" i="19"/>
  <c r="G109" i="19"/>
  <c r="I109" i="19"/>
  <c r="K109" i="19"/>
  <c r="M109" i="19"/>
  <c r="O109" i="19"/>
  <c r="Q109" i="19"/>
  <c r="V109" i="19"/>
  <c r="G110" i="19"/>
  <c r="M110" i="19" s="1"/>
  <c r="I110" i="19"/>
  <c r="K110" i="19"/>
  <c r="O110" i="19"/>
  <c r="Q110" i="19"/>
  <c r="V110" i="19"/>
  <c r="G111" i="19"/>
  <c r="M111" i="19" s="1"/>
  <c r="I111" i="19"/>
  <c r="K111" i="19"/>
  <c r="O111" i="19"/>
  <c r="Q111" i="19"/>
  <c r="V111" i="19"/>
  <c r="G112" i="19"/>
  <c r="I112" i="19"/>
  <c r="K112" i="19"/>
  <c r="O112" i="19"/>
  <c r="Q112" i="19"/>
  <c r="V112" i="19"/>
  <c r="G113" i="19"/>
  <c r="I113" i="19"/>
  <c r="K113" i="19"/>
  <c r="M113" i="19"/>
  <c r="O113" i="19"/>
  <c r="Q113" i="19"/>
  <c r="V113" i="19"/>
  <c r="G114" i="19"/>
  <c r="M114" i="19" s="1"/>
  <c r="I114" i="19"/>
  <c r="K114" i="19"/>
  <c r="O114" i="19"/>
  <c r="Q114" i="19"/>
  <c r="V114" i="19"/>
  <c r="G115" i="19"/>
  <c r="I115" i="19"/>
  <c r="K115" i="19"/>
  <c r="M115" i="19"/>
  <c r="O115" i="19"/>
  <c r="Q115" i="19"/>
  <c r="V115" i="19"/>
  <c r="G116" i="19"/>
  <c r="M116" i="19" s="1"/>
  <c r="I116" i="19"/>
  <c r="K116" i="19"/>
  <c r="O116" i="19"/>
  <c r="Q116" i="19"/>
  <c r="V116" i="19"/>
  <c r="G117" i="19"/>
  <c r="M117" i="19" s="1"/>
  <c r="I117" i="19"/>
  <c r="K117" i="19"/>
  <c r="O117" i="19"/>
  <c r="Q117" i="19"/>
  <c r="V117" i="19"/>
  <c r="G118" i="19"/>
  <c r="M118" i="19" s="1"/>
  <c r="I118" i="19"/>
  <c r="K118" i="19"/>
  <c r="O118" i="19"/>
  <c r="Q118" i="19"/>
  <c r="V118" i="19"/>
  <c r="G119" i="19"/>
  <c r="I119" i="19"/>
  <c r="K119" i="19"/>
  <c r="M119" i="19"/>
  <c r="O119" i="19"/>
  <c r="Q119" i="19"/>
  <c r="V119" i="19"/>
  <c r="G120" i="19"/>
  <c r="M120" i="19" s="1"/>
  <c r="I120" i="19"/>
  <c r="K120" i="19"/>
  <c r="O120" i="19"/>
  <c r="Q120" i="19"/>
  <c r="V120" i="19"/>
  <c r="G121" i="19"/>
  <c r="I121" i="19"/>
  <c r="K121" i="19"/>
  <c r="M121" i="19"/>
  <c r="O121" i="19"/>
  <c r="Q121" i="19"/>
  <c r="V121" i="19"/>
  <c r="G122" i="19"/>
  <c r="M122" i="19" s="1"/>
  <c r="I122" i="19"/>
  <c r="K122" i="19"/>
  <c r="O122" i="19"/>
  <c r="Q122" i="19"/>
  <c r="V122" i="19"/>
  <c r="G123" i="19"/>
  <c r="M123" i="19" s="1"/>
  <c r="I123" i="19"/>
  <c r="K123" i="19"/>
  <c r="O123" i="19"/>
  <c r="Q123" i="19"/>
  <c r="V123" i="19"/>
  <c r="G124" i="19"/>
  <c r="M124" i="19" s="1"/>
  <c r="I124" i="19"/>
  <c r="K124" i="19"/>
  <c r="O124" i="19"/>
  <c r="Q124" i="19"/>
  <c r="V124" i="19"/>
  <c r="G125" i="19"/>
  <c r="I125" i="19"/>
  <c r="K125" i="19"/>
  <c r="M125" i="19"/>
  <c r="O125" i="19"/>
  <c r="Q125" i="19"/>
  <c r="V125" i="19"/>
  <c r="G126" i="19"/>
  <c r="M126" i="19" s="1"/>
  <c r="I126" i="19"/>
  <c r="K126" i="19"/>
  <c r="O126" i="19"/>
  <c r="Q126" i="19"/>
  <c r="V126" i="19"/>
  <c r="G127" i="19"/>
  <c r="M127" i="19" s="1"/>
  <c r="I127" i="19"/>
  <c r="K127" i="19"/>
  <c r="O127" i="19"/>
  <c r="Q127" i="19"/>
  <c r="V127" i="19"/>
  <c r="G128" i="19"/>
  <c r="M128" i="19" s="1"/>
  <c r="I128" i="19"/>
  <c r="K128" i="19"/>
  <c r="O128" i="19"/>
  <c r="Q128" i="19"/>
  <c r="V128" i="19"/>
  <c r="G129" i="19"/>
  <c r="I129" i="19"/>
  <c r="K129" i="19"/>
  <c r="M129" i="19"/>
  <c r="O129" i="19"/>
  <c r="Q129" i="19"/>
  <c r="V129" i="19"/>
  <c r="G130" i="19"/>
  <c r="M130" i="19" s="1"/>
  <c r="I130" i="19"/>
  <c r="K130" i="19"/>
  <c r="O130" i="19"/>
  <c r="Q130" i="19"/>
  <c r="V130" i="19"/>
  <c r="AE132" i="19"/>
  <c r="F50" i="1" s="1"/>
  <c r="G9" i="18"/>
  <c r="I9" i="18"/>
  <c r="K9" i="18"/>
  <c r="O9" i="18"/>
  <c r="Q9" i="18"/>
  <c r="Q8" i="18" s="1"/>
  <c r="V9" i="18"/>
  <c r="G10" i="18"/>
  <c r="M10" i="18" s="1"/>
  <c r="I10" i="18"/>
  <c r="K10" i="18"/>
  <c r="O10" i="18"/>
  <c r="Q10" i="18"/>
  <c r="V10" i="18"/>
  <c r="G11" i="18"/>
  <c r="I11" i="18"/>
  <c r="K11" i="18"/>
  <c r="M11" i="18"/>
  <c r="O11" i="18"/>
  <c r="Q11" i="18"/>
  <c r="V11" i="18"/>
  <c r="G12" i="18"/>
  <c r="M12" i="18" s="1"/>
  <c r="I12" i="18"/>
  <c r="K12" i="18"/>
  <c r="O12" i="18"/>
  <c r="Q12" i="18"/>
  <c r="V12" i="18"/>
  <c r="G13" i="18"/>
  <c r="M13" i="18" s="1"/>
  <c r="I13" i="18"/>
  <c r="K13" i="18"/>
  <c r="O13" i="18"/>
  <c r="Q13" i="18"/>
  <c r="V13" i="18"/>
  <c r="G15" i="18"/>
  <c r="I15" i="18"/>
  <c r="K15" i="18"/>
  <c r="K14" i="18" s="1"/>
  <c r="M15" i="18"/>
  <c r="O15" i="18"/>
  <c r="Q15" i="18"/>
  <c r="V15" i="18"/>
  <c r="G16" i="18"/>
  <c r="M16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8" i="18"/>
  <c r="I18" i="18"/>
  <c r="I14" i="18" s="1"/>
  <c r="K18" i="18"/>
  <c r="M18" i="18"/>
  <c r="O18" i="18"/>
  <c r="Q18" i="18"/>
  <c r="V18" i="18"/>
  <c r="AE20" i="18"/>
  <c r="F48" i="1" s="1"/>
  <c r="G9" i="17"/>
  <c r="I9" i="17"/>
  <c r="K9" i="17"/>
  <c r="O9" i="17"/>
  <c r="Q9" i="17"/>
  <c r="V9" i="17"/>
  <c r="G10" i="17"/>
  <c r="M10" i="17" s="1"/>
  <c r="I10" i="17"/>
  <c r="K10" i="17"/>
  <c r="O10" i="17"/>
  <c r="Q10" i="17"/>
  <c r="V10" i="17"/>
  <c r="G11" i="17"/>
  <c r="I11" i="17"/>
  <c r="K11" i="17"/>
  <c r="M11" i="17"/>
  <c r="O11" i="17"/>
  <c r="Q11" i="17"/>
  <c r="V11" i="17"/>
  <c r="G12" i="17"/>
  <c r="M12" i="17" s="1"/>
  <c r="I12" i="17"/>
  <c r="K12" i="17"/>
  <c r="O12" i="17"/>
  <c r="Q12" i="17"/>
  <c r="V12" i="17"/>
  <c r="G13" i="17"/>
  <c r="M13" i="17" s="1"/>
  <c r="I13" i="17"/>
  <c r="K13" i="17"/>
  <c r="O13" i="17"/>
  <c r="Q13" i="17"/>
  <c r="V13" i="17"/>
  <c r="G14" i="17"/>
  <c r="I14" i="17"/>
  <c r="K14" i="17"/>
  <c r="M14" i="17"/>
  <c r="O14" i="17"/>
  <c r="Q14" i="17"/>
  <c r="V14" i="17"/>
  <c r="G15" i="17"/>
  <c r="M15" i="17" s="1"/>
  <c r="I15" i="17"/>
  <c r="K15" i="17"/>
  <c r="O15" i="17"/>
  <c r="Q15" i="17"/>
  <c r="V15" i="17"/>
  <c r="G17" i="17"/>
  <c r="I17" i="17"/>
  <c r="K17" i="17"/>
  <c r="O17" i="17"/>
  <c r="Q17" i="17"/>
  <c r="V17" i="17"/>
  <c r="G18" i="17"/>
  <c r="I18" i="17"/>
  <c r="K18" i="17"/>
  <c r="M18" i="17"/>
  <c r="O18" i="17"/>
  <c r="Q18" i="17"/>
  <c r="V18" i="17"/>
  <c r="G19" i="17"/>
  <c r="M19" i="17" s="1"/>
  <c r="I19" i="17"/>
  <c r="K19" i="17"/>
  <c r="O19" i="17"/>
  <c r="Q19" i="17"/>
  <c r="V19" i="17"/>
  <c r="G20" i="17"/>
  <c r="I20" i="17"/>
  <c r="K20" i="17"/>
  <c r="M20" i="17"/>
  <c r="O20" i="17"/>
  <c r="Q20" i="17"/>
  <c r="V20" i="17"/>
  <c r="G21" i="17"/>
  <c r="M21" i="17" s="1"/>
  <c r="I21" i="17"/>
  <c r="K21" i="17"/>
  <c r="O21" i="17"/>
  <c r="Q21" i="17"/>
  <c r="V21" i="17"/>
  <c r="G22" i="17"/>
  <c r="M22" i="17" s="1"/>
  <c r="I22" i="17"/>
  <c r="K22" i="17"/>
  <c r="O22" i="17"/>
  <c r="Q22" i="17"/>
  <c r="V22" i="17"/>
  <c r="G23" i="17"/>
  <c r="I23" i="17"/>
  <c r="K23" i="17"/>
  <c r="M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I26" i="17"/>
  <c r="K26" i="17"/>
  <c r="M26" i="17"/>
  <c r="O26" i="17"/>
  <c r="Q26" i="17"/>
  <c r="V26" i="17"/>
  <c r="G27" i="17"/>
  <c r="M27" i="17" s="1"/>
  <c r="I27" i="17"/>
  <c r="K27" i="17"/>
  <c r="O27" i="17"/>
  <c r="Q27" i="17"/>
  <c r="V27" i="17"/>
  <c r="G28" i="17"/>
  <c r="I28" i="17"/>
  <c r="K28" i="17"/>
  <c r="M28" i="17"/>
  <c r="O28" i="17"/>
  <c r="Q28" i="17"/>
  <c r="V28" i="17"/>
  <c r="G29" i="17"/>
  <c r="M29" i="17" s="1"/>
  <c r="I29" i="17"/>
  <c r="K29" i="17"/>
  <c r="O29" i="17"/>
  <c r="Q29" i="17"/>
  <c r="V29" i="17"/>
  <c r="I30" i="17"/>
  <c r="G31" i="17"/>
  <c r="G30" i="17" s="1"/>
  <c r="I31" i="17"/>
  <c r="K31" i="17"/>
  <c r="K30" i="17" s="1"/>
  <c r="O31" i="17"/>
  <c r="O30" i="17" s="1"/>
  <c r="Q31" i="17"/>
  <c r="Q30" i="17" s="1"/>
  <c r="V31" i="17"/>
  <c r="V30" i="17" s="1"/>
  <c r="G33" i="17"/>
  <c r="G32" i="17" s="1"/>
  <c r="I33" i="17"/>
  <c r="I32" i="17" s="1"/>
  <c r="K33" i="17"/>
  <c r="K32" i="17" s="1"/>
  <c r="O33" i="17"/>
  <c r="O32" i="17" s="1"/>
  <c r="Q33" i="17"/>
  <c r="Q32" i="17" s="1"/>
  <c r="V33" i="17"/>
  <c r="V32" i="17" s="1"/>
  <c r="G35" i="17"/>
  <c r="I35" i="17"/>
  <c r="K35" i="17"/>
  <c r="M35" i="17"/>
  <c r="O35" i="17"/>
  <c r="Q35" i="17"/>
  <c r="V35" i="17"/>
  <c r="G36" i="17"/>
  <c r="M36" i="17" s="1"/>
  <c r="I36" i="17"/>
  <c r="K36" i="17"/>
  <c r="O36" i="17"/>
  <c r="Q36" i="17"/>
  <c r="V36" i="17"/>
  <c r="G37" i="17"/>
  <c r="M37" i="17" s="1"/>
  <c r="I37" i="17"/>
  <c r="K37" i="17"/>
  <c r="O37" i="17"/>
  <c r="Q37" i="17"/>
  <c r="V37" i="17"/>
  <c r="G38" i="17"/>
  <c r="M38" i="17" s="1"/>
  <c r="I38" i="17"/>
  <c r="K38" i="17"/>
  <c r="O38" i="17"/>
  <c r="Q38" i="17"/>
  <c r="Q34" i="17" s="1"/>
  <c r="V38" i="17"/>
  <c r="G39" i="17"/>
  <c r="I39" i="17"/>
  <c r="K39" i="17"/>
  <c r="M39" i="17"/>
  <c r="O39" i="17"/>
  <c r="Q39" i="17"/>
  <c r="V39" i="17"/>
  <c r="G40" i="17"/>
  <c r="M40" i="17" s="1"/>
  <c r="I40" i="17"/>
  <c r="K40" i="17"/>
  <c r="O40" i="17"/>
  <c r="Q40" i="17"/>
  <c r="V40" i="17"/>
  <c r="G42" i="17"/>
  <c r="I42" i="17"/>
  <c r="K42" i="17"/>
  <c r="K41" i="17" s="1"/>
  <c r="O42" i="17"/>
  <c r="Q42" i="17"/>
  <c r="V42" i="17"/>
  <c r="G43" i="17"/>
  <c r="M43" i="17" s="1"/>
  <c r="I43" i="17"/>
  <c r="K43" i="17"/>
  <c r="O43" i="17"/>
  <c r="Q43" i="17"/>
  <c r="V43" i="17"/>
  <c r="G44" i="17"/>
  <c r="I44" i="17"/>
  <c r="K44" i="17"/>
  <c r="M44" i="17"/>
  <c r="O44" i="17"/>
  <c r="Q44" i="17"/>
  <c r="V44" i="17"/>
  <c r="G45" i="17"/>
  <c r="M45" i="17" s="1"/>
  <c r="I45" i="17"/>
  <c r="K45" i="17"/>
  <c r="O45" i="17"/>
  <c r="Q45" i="17"/>
  <c r="V45" i="17"/>
  <c r="G46" i="17"/>
  <c r="M46" i="17" s="1"/>
  <c r="I46" i="17"/>
  <c r="K46" i="17"/>
  <c r="O46" i="17"/>
  <c r="Q46" i="17"/>
  <c r="V46" i="17"/>
  <c r="G47" i="17"/>
  <c r="M47" i="17" s="1"/>
  <c r="I47" i="17"/>
  <c r="K47" i="17"/>
  <c r="O47" i="17"/>
  <c r="Q47" i="17"/>
  <c r="V47" i="17"/>
  <c r="G49" i="17"/>
  <c r="I49" i="17"/>
  <c r="K49" i="17"/>
  <c r="O49" i="17"/>
  <c r="Q49" i="17"/>
  <c r="V49" i="17"/>
  <c r="G50" i="17"/>
  <c r="M50" i="17" s="1"/>
  <c r="I50" i="17"/>
  <c r="K50" i="17"/>
  <c r="O50" i="17"/>
  <c r="Q50" i="17"/>
  <c r="V50" i="17"/>
  <c r="G51" i="17"/>
  <c r="I51" i="17"/>
  <c r="K51" i="17"/>
  <c r="M51" i="17"/>
  <c r="O51" i="17"/>
  <c r="Q51" i="17"/>
  <c r="V51" i="17"/>
  <c r="G52" i="17"/>
  <c r="M52" i="17" s="1"/>
  <c r="I52" i="17"/>
  <c r="K52" i="17"/>
  <c r="O52" i="17"/>
  <c r="Q52" i="17"/>
  <c r="V52" i="17"/>
  <c r="G53" i="17"/>
  <c r="M53" i="17" s="1"/>
  <c r="I53" i="17"/>
  <c r="K53" i="17"/>
  <c r="O53" i="17"/>
  <c r="Q53" i="17"/>
  <c r="V53" i="17"/>
  <c r="G54" i="17"/>
  <c r="M54" i="17" s="1"/>
  <c r="I54" i="17"/>
  <c r="K54" i="17"/>
  <c r="O54" i="17"/>
  <c r="Q54" i="17"/>
  <c r="V54" i="17"/>
  <c r="G55" i="17"/>
  <c r="I55" i="17"/>
  <c r="K55" i="17"/>
  <c r="M55" i="17"/>
  <c r="O55" i="17"/>
  <c r="Q55" i="17"/>
  <c r="V55" i="17"/>
  <c r="G56" i="17"/>
  <c r="I56" i="17"/>
  <c r="K56" i="17"/>
  <c r="M56" i="17"/>
  <c r="O56" i="17"/>
  <c r="Q56" i="17"/>
  <c r="V56" i="17"/>
  <c r="G57" i="17"/>
  <c r="M57" i="17" s="1"/>
  <c r="I57" i="17"/>
  <c r="K57" i="17"/>
  <c r="O57" i="17"/>
  <c r="Q57" i="17"/>
  <c r="V57" i="17"/>
  <c r="G58" i="17"/>
  <c r="M58" i="17" s="1"/>
  <c r="I58" i="17"/>
  <c r="K58" i="17"/>
  <c r="O58" i="17"/>
  <c r="Q58" i="17"/>
  <c r="V58" i="17"/>
  <c r="G59" i="17"/>
  <c r="I59" i="17"/>
  <c r="K59" i="17"/>
  <c r="M59" i="17"/>
  <c r="O59" i="17"/>
  <c r="Q59" i="17"/>
  <c r="V59" i="17"/>
  <c r="G60" i="17"/>
  <c r="I60" i="17"/>
  <c r="K60" i="17"/>
  <c r="M60" i="17"/>
  <c r="O60" i="17"/>
  <c r="Q60" i="17"/>
  <c r="V60" i="17"/>
  <c r="G61" i="17"/>
  <c r="M61" i="17" s="1"/>
  <c r="I61" i="17"/>
  <c r="K61" i="17"/>
  <c r="O61" i="17"/>
  <c r="Q61" i="17"/>
  <c r="V61" i="17"/>
  <c r="G62" i="17"/>
  <c r="M62" i="17" s="1"/>
  <c r="I62" i="17"/>
  <c r="K62" i="17"/>
  <c r="O62" i="17"/>
  <c r="Q62" i="17"/>
  <c r="V62" i="17"/>
  <c r="G63" i="17"/>
  <c r="I63" i="17"/>
  <c r="K63" i="17"/>
  <c r="M63" i="17"/>
  <c r="O63" i="17"/>
  <c r="Q63" i="17"/>
  <c r="V63" i="17"/>
  <c r="G64" i="17"/>
  <c r="M64" i="17" s="1"/>
  <c r="I64" i="17"/>
  <c r="K64" i="17"/>
  <c r="O64" i="17"/>
  <c r="Q64" i="17"/>
  <c r="V64" i="17"/>
  <c r="G66" i="17"/>
  <c r="M66" i="17" s="1"/>
  <c r="I66" i="17"/>
  <c r="K66" i="17"/>
  <c r="O66" i="17"/>
  <c r="Q66" i="17"/>
  <c r="V66" i="17"/>
  <c r="G67" i="17"/>
  <c r="I67" i="17"/>
  <c r="K67" i="17"/>
  <c r="M67" i="17"/>
  <c r="O67" i="17"/>
  <c r="Q67" i="17"/>
  <c r="V67" i="17"/>
  <c r="G68" i="17"/>
  <c r="I68" i="17"/>
  <c r="K68" i="17"/>
  <c r="M68" i="17"/>
  <c r="O68" i="17"/>
  <c r="Q68" i="17"/>
  <c r="V68" i="17"/>
  <c r="G69" i="17"/>
  <c r="M69" i="17" s="1"/>
  <c r="I69" i="17"/>
  <c r="K69" i="17"/>
  <c r="O69" i="17"/>
  <c r="Q69" i="17"/>
  <c r="V69" i="17"/>
  <c r="G70" i="17"/>
  <c r="M70" i="17" s="1"/>
  <c r="I70" i="17"/>
  <c r="K70" i="17"/>
  <c r="O70" i="17"/>
  <c r="Q70" i="17"/>
  <c r="V70" i="17"/>
  <c r="G71" i="17"/>
  <c r="M71" i="17" s="1"/>
  <c r="I71" i="17"/>
  <c r="K71" i="17"/>
  <c r="O71" i="17"/>
  <c r="Q71" i="17"/>
  <c r="V71" i="17"/>
  <c r="G72" i="17"/>
  <c r="M72" i="17" s="1"/>
  <c r="I72" i="17"/>
  <c r="K72" i="17"/>
  <c r="O72" i="17"/>
  <c r="Q72" i="17"/>
  <c r="V72" i="17"/>
  <c r="G73" i="17"/>
  <c r="M73" i="17" s="1"/>
  <c r="I73" i="17"/>
  <c r="K73" i="17"/>
  <c r="O73" i="17"/>
  <c r="Q73" i="17"/>
  <c r="V73" i="17"/>
  <c r="G74" i="17"/>
  <c r="M74" i="17" s="1"/>
  <c r="I74" i="17"/>
  <c r="K74" i="17"/>
  <c r="O74" i="17"/>
  <c r="Q74" i="17"/>
  <c r="V74" i="17"/>
  <c r="G76" i="17"/>
  <c r="M76" i="17" s="1"/>
  <c r="I76" i="17"/>
  <c r="K76" i="17"/>
  <c r="O76" i="17"/>
  <c r="Q76" i="17"/>
  <c r="V76" i="17"/>
  <c r="G77" i="17"/>
  <c r="I77" i="17"/>
  <c r="K77" i="17"/>
  <c r="O77" i="17"/>
  <c r="Q77" i="17"/>
  <c r="V77" i="17"/>
  <c r="G78" i="17"/>
  <c r="M78" i="17" s="1"/>
  <c r="I78" i="17"/>
  <c r="K78" i="17"/>
  <c r="O78" i="17"/>
  <c r="Q78" i="17"/>
  <c r="V78" i="17"/>
  <c r="G79" i="17"/>
  <c r="M79" i="17" s="1"/>
  <c r="I79" i="17"/>
  <c r="K79" i="17"/>
  <c r="O79" i="17"/>
  <c r="Q79" i="17"/>
  <c r="V79" i="17"/>
  <c r="G80" i="17"/>
  <c r="I80" i="17"/>
  <c r="K80" i="17"/>
  <c r="M80" i="17"/>
  <c r="O80" i="17"/>
  <c r="Q80" i="17"/>
  <c r="V80" i="17"/>
  <c r="G81" i="17"/>
  <c r="M81" i="17" s="1"/>
  <c r="I81" i="17"/>
  <c r="K81" i="17"/>
  <c r="O81" i="17"/>
  <c r="Q81" i="17"/>
  <c r="V81" i="17"/>
  <c r="G82" i="17"/>
  <c r="I82" i="17"/>
  <c r="K82" i="17"/>
  <c r="M82" i="17"/>
  <c r="O82" i="17"/>
  <c r="Q82" i="17"/>
  <c r="V82" i="17"/>
  <c r="G83" i="17"/>
  <c r="M83" i="17" s="1"/>
  <c r="I83" i="17"/>
  <c r="K83" i="17"/>
  <c r="O83" i="17"/>
  <c r="Q83" i="17"/>
  <c r="V83" i="17"/>
  <c r="G85" i="17"/>
  <c r="I85" i="17"/>
  <c r="K85" i="17"/>
  <c r="O85" i="17"/>
  <c r="Q85" i="17"/>
  <c r="V85" i="17"/>
  <c r="G86" i="17"/>
  <c r="I86" i="17"/>
  <c r="K86" i="17"/>
  <c r="M86" i="17"/>
  <c r="O86" i="17"/>
  <c r="Q86" i="17"/>
  <c r="V86" i="17"/>
  <c r="G87" i="17"/>
  <c r="M87" i="17" s="1"/>
  <c r="I87" i="17"/>
  <c r="K87" i="17"/>
  <c r="O87" i="17"/>
  <c r="Q87" i="17"/>
  <c r="V87" i="17"/>
  <c r="G88" i="17"/>
  <c r="I88" i="17"/>
  <c r="K88" i="17"/>
  <c r="M88" i="17"/>
  <c r="O88" i="17"/>
  <c r="Q88" i="17"/>
  <c r="V88" i="17"/>
  <c r="G89" i="17"/>
  <c r="M89" i="17" s="1"/>
  <c r="I89" i="17"/>
  <c r="K89" i="17"/>
  <c r="O89" i="17"/>
  <c r="Q89" i="17"/>
  <c r="V89" i="17"/>
  <c r="G90" i="17"/>
  <c r="M90" i="17" s="1"/>
  <c r="I90" i="17"/>
  <c r="K90" i="17"/>
  <c r="O90" i="17"/>
  <c r="Q90" i="17"/>
  <c r="V90" i="17"/>
  <c r="G91" i="17"/>
  <c r="M91" i="17" s="1"/>
  <c r="I91" i="17"/>
  <c r="K91" i="17"/>
  <c r="O91" i="17"/>
  <c r="Q91" i="17"/>
  <c r="V91" i="17"/>
  <c r="G92" i="17"/>
  <c r="I92" i="17"/>
  <c r="K92" i="17"/>
  <c r="M92" i="17"/>
  <c r="O92" i="17"/>
  <c r="Q92" i="17"/>
  <c r="V92" i="17"/>
  <c r="G93" i="17"/>
  <c r="M93" i="17" s="1"/>
  <c r="I93" i="17"/>
  <c r="K93" i="17"/>
  <c r="O93" i="17"/>
  <c r="Q93" i="17"/>
  <c r="V93" i="17"/>
  <c r="G94" i="17"/>
  <c r="M94" i="17" s="1"/>
  <c r="I94" i="17"/>
  <c r="K94" i="17"/>
  <c r="O94" i="17"/>
  <c r="Q94" i="17"/>
  <c r="V94" i="17"/>
  <c r="G95" i="17"/>
  <c r="M95" i="17" s="1"/>
  <c r="I95" i="17"/>
  <c r="K95" i="17"/>
  <c r="O95" i="17"/>
  <c r="Q95" i="17"/>
  <c r="V95" i="17"/>
  <c r="G96" i="17"/>
  <c r="I96" i="17"/>
  <c r="K96" i="17"/>
  <c r="M96" i="17"/>
  <c r="O96" i="17"/>
  <c r="Q96" i="17"/>
  <c r="V96" i="17"/>
  <c r="G97" i="17"/>
  <c r="M97" i="17" s="1"/>
  <c r="I97" i="17"/>
  <c r="K97" i="17"/>
  <c r="O97" i="17"/>
  <c r="Q97" i="17"/>
  <c r="V97" i="17"/>
  <c r="G98" i="17"/>
  <c r="I98" i="17"/>
  <c r="K98" i="17"/>
  <c r="M98" i="17"/>
  <c r="O98" i="17"/>
  <c r="Q98" i="17"/>
  <c r="V98" i="17"/>
  <c r="G99" i="17"/>
  <c r="M99" i="17" s="1"/>
  <c r="I99" i="17"/>
  <c r="K99" i="17"/>
  <c r="O99" i="17"/>
  <c r="Q99" i="17"/>
  <c r="V99" i="17"/>
  <c r="G100" i="17"/>
  <c r="M100" i="17" s="1"/>
  <c r="I100" i="17"/>
  <c r="K100" i="17"/>
  <c r="O100" i="17"/>
  <c r="Q100" i="17"/>
  <c r="V100" i="17"/>
  <c r="G101" i="17"/>
  <c r="M101" i="17" s="1"/>
  <c r="I101" i="17"/>
  <c r="K101" i="17"/>
  <c r="O101" i="17"/>
  <c r="Q101" i="17"/>
  <c r="V101" i="17"/>
  <c r="G102" i="17"/>
  <c r="M102" i="17" s="1"/>
  <c r="I102" i="17"/>
  <c r="K102" i="17"/>
  <c r="O102" i="17"/>
  <c r="Q102" i="17"/>
  <c r="V102" i="17"/>
  <c r="G103" i="17"/>
  <c r="M103" i="17" s="1"/>
  <c r="I103" i="17"/>
  <c r="K103" i="17"/>
  <c r="O103" i="17"/>
  <c r="Q103" i="17"/>
  <c r="V103" i="17"/>
  <c r="G104" i="17"/>
  <c r="M104" i="17" s="1"/>
  <c r="I104" i="17"/>
  <c r="K104" i="17"/>
  <c r="O104" i="17"/>
  <c r="Q104" i="17"/>
  <c r="V104" i="17"/>
  <c r="G105" i="17"/>
  <c r="M105" i="17" s="1"/>
  <c r="I105" i="17"/>
  <c r="K105" i="17"/>
  <c r="O105" i="17"/>
  <c r="Q105" i="17"/>
  <c r="V105" i="17"/>
  <c r="G106" i="17"/>
  <c r="I106" i="17"/>
  <c r="K106" i="17"/>
  <c r="M106" i="17"/>
  <c r="O106" i="17"/>
  <c r="Q106" i="17"/>
  <c r="V106" i="17"/>
  <c r="G107" i="17"/>
  <c r="M107" i="17" s="1"/>
  <c r="I107" i="17"/>
  <c r="K107" i="17"/>
  <c r="O107" i="17"/>
  <c r="Q107" i="17"/>
  <c r="V107" i="17"/>
  <c r="G108" i="17"/>
  <c r="I108" i="17"/>
  <c r="K108" i="17"/>
  <c r="M108" i="17"/>
  <c r="O108" i="17"/>
  <c r="Q108" i="17"/>
  <c r="V108" i="17"/>
  <c r="G109" i="17"/>
  <c r="M109" i="17" s="1"/>
  <c r="I109" i="17"/>
  <c r="K109" i="17"/>
  <c r="O109" i="17"/>
  <c r="Q109" i="17"/>
  <c r="V109" i="17"/>
  <c r="G110" i="17"/>
  <c r="M110" i="17" s="1"/>
  <c r="I110" i="17"/>
  <c r="K110" i="17"/>
  <c r="O110" i="17"/>
  <c r="Q110" i="17"/>
  <c r="V110" i="17"/>
  <c r="G111" i="17"/>
  <c r="M111" i="17" s="1"/>
  <c r="I111" i="17"/>
  <c r="K111" i="17"/>
  <c r="O111" i="17"/>
  <c r="Q111" i="17"/>
  <c r="V111" i="17"/>
  <c r="G112" i="17"/>
  <c r="M112" i="17" s="1"/>
  <c r="I112" i="17"/>
  <c r="K112" i="17"/>
  <c r="O112" i="17"/>
  <c r="Q112" i="17"/>
  <c r="V112" i="17"/>
  <c r="G113" i="17"/>
  <c r="M113" i="17" s="1"/>
  <c r="I113" i="17"/>
  <c r="K113" i="17"/>
  <c r="O113" i="17"/>
  <c r="Q113" i="17"/>
  <c r="V113" i="17"/>
  <c r="G114" i="17"/>
  <c r="M114" i="17" s="1"/>
  <c r="I114" i="17"/>
  <c r="K114" i="17"/>
  <c r="O114" i="17"/>
  <c r="Q114" i="17"/>
  <c r="V114" i="17"/>
  <c r="G115" i="17"/>
  <c r="M115" i="17" s="1"/>
  <c r="I115" i="17"/>
  <c r="K115" i="17"/>
  <c r="O115" i="17"/>
  <c r="Q115" i="17"/>
  <c r="V115" i="17"/>
  <c r="G116" i="17"/>
  <c r="I116" i="17"/>
  <c r="K116" i="17"/>
  <c r="M116" i="17"/>
  <c r="O116" i="17"/>
  <c r="Q116" i="17"/>
  <c r="V116" i="17"/>
  <c r="G117" i="17"/>
  <c r="M117" i="17" s="1"/>
  <c r="I117" i="17"/>
  <c r="K117" i="17"/>
  <c r="O117" i="17"/>
  <c r="Q117" i="17"/>
  <c r="V117" i="17"/>
  <c r="G118" i="17"/>
  <c r="M118" i="17" s="1"/>
  <c r="I118" i="17"/>
  <c r="K118" i="17"/>
  <c r="O118" i="17"/>
  <c r="Q118" i="17"/>
  <c r="V118" i="17"/>
  <c r="G119" i="17"/>
  <c r="M119" i="17" s="1"/>
  <c r="I119" i="17"/>
  <c r="K119" i="17"/>
  <c r="O119" i="17"/>
  <c r="Q119" i="17"/>
  <c r="V119" i="17"/>
  <c r="G120" i="17"/>
  <c r="M120" i="17" s="1"/>
  <c r="I120" i="17"/>
  <c r="K120" i="17"/>
  <c r="O120" i="17"/>
  <c r="Q120" i="17"/>
  <c r="V120" i="17"/>
  <c r="G121" i="17"/>
  <c r="M121" i="17" s="1"/>
  <c r="I121" i="17"/>
  <c r="K121" i="17"/>
  <c r="O121" i="17"/>
  <c r="Q121" i="17"/>
  <c r="V121" i="17"/>
  <c r="G122" i="17"/>
  <c r="I122" i="17"/>
  <c r="K122" i="17"/>
  <c r="M122" i="17"/>
  <c r="O122" i="17"/>
  <c r="Q122" i="17"/>
  <c r="V122" i="17"/>
  <c r="G123" i="17"/>
  <c r="M123" i="17" s="1"/>
  <c r="I123" i="17"/>
  <c r="K123" i="17"/>
  <c r="O123" i="17"/>
  <c r="Q123" i="17"/>
  <c r="V123" i="17"/>
  <c r="G124" i="17"/>
  <c r="I124" i="17"/>
  <c r="K124" i="17"/>
  <c r="M124" i="17"/>
  <c r="O124" i="17"/>
  <c r="Q124" i="17"/>
  <c r="V124" i="17"/>
  <c r="G125" i="17"/>
  <c r="M125" i="17" s="1"/>
  <c r="I125" i="17"/>
  <c r="K125" i="17"/>
  <c r="O125" i="17"/>
  <c r="Q125" i="17"/>
  <c r="V125" i="17"/>
  <c r="G126" i="17"/>
  <c r="M126" i="17" s="1"/>
  <c r="I126" i="17"/>
  <c r="K126" i="17"/>
  <c r="O126" i="17"/>
  <c r="Q126" i="17"/>
  <c r="V126" i="17"/>
  <c r="G127" i="17"/>
  <c r="M127" i="17" s="1"/>
  <c r="I127" i="17"/>
  <c r="K127" i="17"/>
  <c r="O127" i="17"/>
  <c r="Q127" i="17"/>
  <c r="V127" i="17"/>
  <c r="G128" i="17"/>
  <c r="M128" i="17" s="1"/>
  <c r="I128" i="17"/>
  <c r="K128" i="17"/>
  <c r="O128" i="17"/>
  <c r="Q128" i="17"/>
  <c r="V128" i="17"/>
  <c r="AE130" i="17"/>
  <c r="F47" i="1" s="1"/>
  <c r="G9" i="16"/>
  <c r="I9" i="16"/>
  <c r="K9" i="16"/>
  <c r="M9" i="16"/>
  <c r="O9" i="16"/>
  <c r="Q9" i="16"/>
  <c r="V9" i="16"/>
  <c r="G10" i="16"/>
  <c r="M10" i="16" s="1"/>
  <c r="I10" i="16"/>
  <c r="K10" i="16"/>
  <c r="O10" i="16"/>
  <c r="Q10" i="16"/>
  <c r="V10" i="16"/>
  <c r="G11" i="16"/>
  <c r="I11" i="16"/>
  <c r="K11" i="16"/>
  <c r="M11" i="16"/>
  <c r="O11" i="16"/>
  <c r="Q11" i="16"/>
  <c r="V11" i="16"/>
  <c r="G12" i="16"/>
  <c r="I12" i="16"/>
  <c r="K12" i="16"/>
  <c r="O12" i="16"/>
  <c r="Q12" i="16"/>
  <c r="V12" i="16"/>
  <c r="G13" i="16"/>
  <c r="M13" i="16" s="1"/>
  <c r="I13" i="16"/>
  <c r="K13" i="16"/>
  <c r="O13" i="16"/>
  <c r="Q13" i="16"/>
  <c r="V13" i="16"/>
  <c r="G14" i="16"/>
  <c r="M14" i="16" s="1"/>
  <c r="I14" i="16"/>
  <c r="K14" i="16"/>
  <c r="O14" i="16"/>
  <c r="Q14" i="16"/>
  <c r="V14" i="16"/>
  <c r="G15" i="16"/>
  <c r="M15" i="16" s="1"/>
  <c r="I15" i="16"/>
  <c r="K15" i="16"/>
  <c r="O15" i="16"/>
  <c r="Q15" i="16"/>
  <c r="V15" i="16"/>
  <c r="G17" i="16"/>
  <c r="M17" i="16" s="1"/>
  <c r="I17" i="16"/>
  <c r="K17" i="16"/>
  <c r="O17" i="16"/>
  <c r="Q17" i="16"/>
  <c r="V17" i="16"/>
  <c r="G18" i="16"/>
  <c r="M18" i="16" s="1"/>
  <c r="I18" i="16"/>
  <c r="K18" i="16"/>
  <c r="O18" i="16"/>
  <c r="Q18" i="16"/>
  <c r="V18" i="16"/>
  <c r="G19" i="16"/>
  <c r="M19" i="16" s="1"/>
  <c r="I19" i="16"/>
  <c r="K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M21" i="16"/>
  <c r="O21" i="16"/>
  <c r="Q21" i="16"/>
  <c r="V21" i="16"/>
  <c r="G22" i="16"/>
  <c r="M22" i="16" s="1"/>
  <c r="I22" i="16"/>
  <c r="K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8" i="16"/>
  <c r="M28" i="16" s="1"/>
  <c r="I28" i="16"/>
  <c r="K28" i="16"/>
  <c r="O28" i="16"/>
  <c r="Q28" i="16"/>
  <c r="V28" i="16"/>
  <c r="G29" i="16"/>
  <c r="M29" i="16" s="1"/>
  <c r="I29" i="16"/>
  <c r="K29" i="16"/>
  <c r="O29" i="16"/>
  <c r="Q29" i="16"/>
  <c r="V29" i="16"/>
  <c r="G30" i="16"/>
  <c r="K30" i="16"/>
  <c r="V30" i="16"/>
  <c r="G31" i="16"/>
  <c r="M31" i="16" s="1"/>
  <c r="M30" i="16" s="1"/>
  <c r="I31" i="16"/>
  <c r="I30" i="16" s="1"/>
  <c r="K31" i="16"/>
  <c r="O31" i="16"/>
  <c r="O30" i="16" s="1"/>
  <c r="Q31" i="16"/>
  <c r="Q30" i="16" s="1"/>
  <c r="V31" i="16"/>
  <c r="G32" i="16"/>
  <c r="G33" i="16"/>
  <c r="M33" i="16" s="1"/>
  <c r="M32" i="16" s="1"/>
  <c r="I33" i="16"/>
  <c r="I32" i="16" s="1"/>
  <c r="K33" i="16"/>
  <c r="K32" i="16" s="1"/>
  <c r="O33" i="16"/>
  <c r="O32" i="16" s="1"/>
  <c r="Q33" i="16"/>
  <c r="Q32" i="16" s="1"/>
  <c r="V33" i="16"/>
  <c r="V32" i="16" s="1"/>
  <c r="G35" i="16"/>
  <c r="I35" i="16"/>
  <c r="K35" i="16"/>
  <c r="M35" i="16"/>
  <c r="O35" i="16"/>
  <c r="Q35" i="16"/>
  <c r="V35" i="16"/>
  <c r="G36" i="16"/>
  <c r="I36" i="16"/>
  <c r="K36" i="16"/>
  <c r="O36" i="16"/>
  <c r="O34" i="16" s="1"/>
  <c r="Q36" i="16"/>
  <c r="V36" i="16"/>
  <c r="G37" i="16"/>
  <c r="M37" i="16" s="1"/>
  <c r="I37" i="16"/>
  <c r="K37" i="16"/>
  <c r="O37" i="16"/>
  <c r="Q37" i="16"/>
  <c r="V37" i="16"/>
  <c r="G38" i="16"/>
  <c r="M38" i="16" s="1"/>
  <c r="I38" i="16"/>
  <c r="K38" i="16"/>
  <c r="O38" i="16"/>
  <c r="Q38" i="16"/>
  <c r="V38" i="16"/>
  <c r="G39" i="16"/>
  <c r="M39" i="16" s="1"/>
  <c r="I39" i="16"/>
  <c r="K39" i="16"/>
  <c r="O39" i="16"/>
  <c r="Q39" i="16"/>
  <c r="V39" i="16"/>
  <c r="G40" i="16"/>
  <c r="M40" i="16" s="1"/>
  <c r="I40" i="16"/>
  <c r="K40" i="16"/>
  <c r="O40" i="16"/>
  <c r="Q40" i="16"/>
  <c r="V40" i="16"/>
  <c r="G42" i="16"/>
  <c r="M42" i="16" s="1"/>
  <c r="I42" i="16"/>
  <c r="K42" i="16"/>
  <c r="O42" i="16"/>
  <c r="O41" i="16" s="1"/>
  <c r="Q42" i="16"/>
  <c r="V42" i="16"/>
  <c r="G43" i="16"/>
  <c r="M43" i="16" s="1"/>
  <c r="I43" i="16"/>
  <c r="K43" i="16"/>
  <c r="O43" i="16"/>
  <c r="Q43" i="16"/>
  <c r="V43" i="16"/>
  <c r="G44" i="16"/>
  <c r="M44" i="16" s="1"/>
  <c r="I44" i="16"/>
  <c r="K44" i="16"/>
  <c r="O44" i="16"/>
  <c r="Q44" i="16"/>
  <c r="V44" i="16"/>
  <c r="G45" i="16"/>
  <c r="M45" i="16" s="1"/>
  <c r="I45" i="16"/>
  <c r="K45" i="16"/>
  <c r="O45" i="16"/>
  <c r="Q45" i="16"/>
  <c r="V45" i="16"/>
  <c r="G46" i="16"/>
  <c r="M46" i="16" s="1"/>
  <c r="I46" i="16"/>
  <c r="K46" i="16"/>
  <c r="O46" i="16"/>
  <c r="Q46" i="16"/>
  <c r="V46" i="16"/>
  <c r="G47" i="16"/>
  <c r="I47" i="16"/>
  <c r="K47" i="16"/>
  <c r="M47" i="16"/>
  <c r="O47" i="16"/>
  <c r="Q47" i="16"/>
  <c r="V47" i="16"/>
  <c r="G49" i="16"/>
  <c r="I49" i="16"/>
  <c r="K49" i="16"/>
  <c r="M49" i="16"/>
  <c r="O49" i="16"/>
  <c r="Q49" i="16"/>
  <c r="V49" i="16"/>
  <c r="G50" i="16"/>
  <c r="M50" i="16" s="1"/>
  <c r="I50" i="16"/>
  <c r="K50" i="16"/>
  <c r="O50" i="16"/>
  <c r="Q50" i="16"/>
  <c r="V50" i="16"/>
  <c r="G51" i="16"/>
  <c r="I51" i="16"/>
  <c r="K51" i="16"/>
  <c r="M51" i="16"/>
  <c r="O51" i="16"/>
  <c r="Q51" i="16"/>
  <c r="V51" i="16"/>
  <c r="G52" i="16"/>
  <c r="M52" i="16" s="1"/>
  <c r="I52" i="16"/>
  <c r="K52" i="16"/>
  <c r="O52" i="16"/>
  <c r="Q52" i="16"/>
  <c r="V52" i="16"/>
  <c r="G53" i="16"/>
  <c r="M53" i="16" s="1"/>
  <c r="I53" i="16"/>
  <c r="K53" i="16"/>
  <c r="O53" i="16"/>
  <c r="Q53" i="16"/>
  <c r="V53" i="16"/>
  <c r="G54" i="16"/>
  <c r="M54" i="16" s="1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M56" i="16" s="1"/>
  <c r="I56" i="16"/>
  <c r="K56" i="16"/>
  <c r="O56" i="16"/>
  <c r="Q56" i="16"/>
  <c r="V56" i="16"/>
  <c r="G57" i="16"/>
  <c r="M57" i="16" s="1"/>
  <c r="I57" i="16"/>
  <c r="K57" i="16"/>
  <c r="O57" i="16"/>
  <c r="Q57" i="16"/>
  <c r="V57" i="16"/>
  <c r="G58" i="16"/>
  <c r="M58" i="16" s="1"/>
  <c r="I58" i="16"/>
  <c r="K58" i="16"/>
  <c r="O58" i="16"/>
  <c r="Q58" i="16"/>
  <c r="V58" i="16"/>
  <c r="G59" i="16"/>
  <c r="I59" i="16"/>
  <c r="K59" i="16"/>
  <c r="M59" i="16"/>
  <c r="O59" i="16"/>
  <c r="Q59" i="16"/>
  <c r="V59" i="16"/>
  <c r="G60" i="16"/>
  <c r="M60" i="16" s="1"/>
  <c r="I60" i="16"/>
  <c r="K60" i="16"/>
  <c r="O60" i="16"/>
  <c r="Q60" i="16"/>
  <c r="V60" i="16"/>
  <c r="G61" i="16"/>
  <c r="M61" i="16" s="1"/>
  <c r="I61" i="16"/>
  <c r="K61" i="16"/>
  <c r="O61" i="16"/>
  <c r="Q61" i="16"/>
  <c r="V61" i="16"/>
  <c r="G62" i="16"/>
  <c r="M62" i="16" s="1"/>
  <c r="I62" i="16"/>
  <c r="K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K64" i="16"/>
  <c r="O64" i="16"/>
  <c r="Q64" i="16"/>
  <c r="V64" i="16"/>
  <c r="G66" i="16"/>
  <c r="M66" i="16" s="1"/>
  <c r="I66" i="16"/>
  <c r="K66" i="16"/>
  <c r="O66" i="16"/>
  <c r="O65" i="16" s="1"/>
  <c r="Q66" i="16"/>
  <c r="V66" i="16"/>
  <c r="G67" i="16"/>
  <c r="M67" i="16" s="1"/>
  <c r="I67" i="16"/>
  <c r="K67" i="16"/>
  <c r="O67" i="16"/>
  <c r="Q67" i="16"/>
  <c r="V67" i="16"/>
  <c r="G68" i="16"/>
  <c r="M68" i="16" s="1"/>
  <c r="I68" i="16"/>
  <c r="K68" i="16"/>
  <c r="O68" i="16"/>
  <c r="Q68" i="16"/>
  <c r="V68" i="16"/>
  <c r="G69" i="16"/>
  <c r="M69" i="16" s="1"/>
  <c r="I69" i="16"/>
  <c r="K69" i="16"/>
  <c r="O69" i="16"/>
  <c r="Q69" i="16"/>
  <c r="V69" i="16"/>
  <c r="G70" i="16"/>
  <c r="M70" i="16" s="1"/>
  <c r="I70" i="16"/>
  <c r="K70" i="16"/>
  <c r="O70" i="16"/>
  <c r="Q70" i="16"/>
  <c r="V70" i="16"/>
  <c r="G71" i="16"/>
  <c r="I71" i="16"/>
  <c r="K71" i="16"/>
  <c r="M71" i="16"/>
  <c r="O71" i="16"/>
  <c r="Q71" i="16"/>
  <c r="V71" i="16"/>
  <c r="G72" i="16"/>
  <c r="M72" i="16" s="1"/>
  <c r="I72" i="16"/>
  <c r="K72" i="16"/>
  <c r="O72" i="16"/>
  <c r="Q72" i="16"/>
  <c r="V72" i="16"/>
  <c r="G73" i="16"/>
  <c r="I73" i="16"/>
  <c r="K73" i="16"/>
  <c r="M73" i="16"/>
  <c r="O73" i="16"/>
  <c r="Q73" i="16"/>
  <c r="V73" i="16"/>
  <c r="G74" i="16"/>
  <c r="M74" i="16" s="1"/>
  <c r="I74" i="16"/>
  <c r="K74" i="16"/>
  <c r="O74" i="16"/>
  <c r="Q74" i="16"/>
  <c r="V74" i="16"/>
  <c r="G76" i="16"/>
  <c r="I76" i="16"/>
  <c r="K76" i="16"/>
  <c r="O76" i="16"/>
  <c r="Q76" i="16"/>
  <c r="V76" i="16"/>
  <c r="G77" i="16"/>
  <c r="I77" i="16"/>
  <c r="K77" i="16"/>
  <c r="M77" i="16"/>
  <c r="O77" i="16"/>
  <c r="Q77" i="16"/>
  <c r="V77" i="16"/>
  <c r="G78" i="16"/>
  <c r="M78" i="16" s="1"/>
  <c r="I78" i="16"/>
  <c r="K78" i="16"/>
  <c r="O78" i="16"/>
  <c r="Q78" i="16"/>
  <c r="V78" i="16"/>
  <c r="G79" i="16"/>
  <c r="I79" i="16"/>
  <c r="K79" i="16"/>
  <c r="M79" i="16"/>
  <c r="O79" i="16"/>
  <c r="Q79" i="16"/>
  <c r="V79" i="16"/>
  <c r="G80" i="16"/>
  <c r="M80" i="16" s="1"/>
  <c r="I80" i="16"/>
  <c r="K80" i="16"/>
  <c r="O80" i="16"/>
  <c r="Q80" i="16"/>
  <c r="V80" i="16"/>
  <c r="G81" i="16"/>
  <c r="M81" i="16" s="1"/>
  <c r="I81" i="16"/>
  <c r="K81" i="16"/>
  <c r="O81" i="16"/>
  <c r="Q81" i="16"/>
  <c r="V81" i="16"/>
  <c r="G82" i="16"/>
  <c r="M82" i="16" s="1"/>
  <c r="I82" i="16"/>
  <c r="K82" i="16"/>
  <c r="O82" i="16"/>
  <c r="Q82" i="16"/>
  <c r="V82" i="16"/>
  <c r="G83" i="16"/>
  <c r="M83" i="16" s="1"/>
  <c r="I83" i="16"/>
  <c r="K83" i="16"/>
  <c r="O83" i="16"/>
  <c r="Q83" i="16"/>
  <c r="V83" i="16"/>
  <c r="G85" i="16"/>
  <c r="M85" i="16" s="1"/>
  <c r="I85" i="16"/>
  <c r="K85" i="16"/>
  <c r="O85" i="16"/>
  <c r="Q85" i="16"/>
  <c r="V85" i="16"/>
  <c r="G86" i="16"/>
  <c r="M86" i="16" s="1"/>
  <c r="I86" i="16"/>
  <c r="K86" i="16"/>
  <c r="O86" i="16"/>
  <c r="Q86" i="16"/>
  <c r="V86" i="16"/>
  <c r="G87" i="16"/>
  <c r="M87" i="16" s="1"/>
  <c r="I87" i="16"/>
  <c r="K87" i="16"/>
  <c r="O87" i="16"/>
  <c r="Q87" i="16"/>
  <c r="V87" i="16"/>
  <c r="G88" i="16"/>
  <c r="M88" i="16" s="1"/>
  <c r="I88" i="16"/>
  <c r="K88" i="16"/>
  <c r="O88" i="16"/>
  <c r="Q88" i="16"/>
  <c r="V88" i="16"/>
  <c r="G89" i="16"/>
  <c r="I89" i="16"/>
  <c r="K89" i="16"/>
  <c r="M89" i="16"/>
  <c r="O89" i="16"/>
  <c r="Q89" i="16"/>
  <c r="V89" i="16"/>
  <c r="G90" i="16"/>
  <c r="M90" i="16" s="1"/>
  <c r="I90" i="16"/>
  <c r="K90" i="16"/>
  <c r="O90" i="16"/>
  <c r="Q90" i="16"/>
  <c r="V90" i="16"/>
  <c r="G91" i="16"/>
  <c r="I91" i="16"/>
  <c r="K91" i="16"/>
  <c r="M91" i="16"/>
  <c r="O91" i="16"/>
  <c r="Q91" i="16"/>
  <c r="V91" i="16"/>
  <c r="G92" i="16"/>
  <c r="M92" i="16" s="1"/>
  <c r="I92" i="16"/>
  <c r="K92" i="16"/>
  <c r="O92" i="16"/>
  <c r="Q92" i="16"/>
  <c r="V92" i="16"/>
  <c r="G93" i="16"/>
  <c r="M93" i="16" s="1"/>
  <c r="I93" i="16"/>
  <c r="K93" i="16"/>
  <c r="O93" i="16"/>
  <c r="Q93" i="16"/>
  <c r="V93" i="16"/>
  <c r="G94" i="16"/>
  <c r="M94" i="16" s="1"/>
  <c r="I94" i="16"/>
  <c r="K94" i="16"/>
  <c r="O94" i="16"/>
  <c r="Q94" i="16"/>
  <c r="V94" i="16"/>
  <c r="G95" i="16"/>
  <c r="M95" i="16" s="1"/>
  <c r="I95" i="16"/>
  <c r="K95" i="16"/>
  <c r="O95" i="16"/>
  <c r="Q95" i="16"/>
  <c r="V95" i="16"/>
  <c r="G96" i="16"/>
  <c r="M96" i="16" s="1"/>
  <c r="I96" i="16"/>
  <c r="K96" i="16"/>
  <c r="O96" i="16"/>
  <c r="Q96" i="16"/>
  <c r="V96" i="16"/>
  <c r="G97" i="16"/>
  <c r="M97" i="16" s="1"/>
  <c r="I97" i="16"/>
  <c r="K97" i="16"/>
  <c r="O97" i="16"/>
  <c r="Q97" i="16"/>
  <c r="V97" i="16"/>
  <c r="G98" i="16"/>
  <c r="M98" i="16" s="1"/>
  <c r="I98" i="16"/>
  <c r="K98" i="16"/>
  <c r="O98" i="16"/>
  <c r="Q98" i="16"/>
  <c r="V98" i="16"/>
  <c r="G99" i="16"/>
  <c r="I99" i="16"/>
  <c r="K99" i="16"/>
  <c r="M99" i="16"/>
  <c r="O99" i="16"/>
  <c r="Q99" i="16"/>
  <c r="V99" i="16"/>
  <c r="G100" i="16"/>
  <c r="I100" i="16"/>
  <c r="K100" i="16"/>
  <c r="O100" i="16"/>
  <c r="Q100" i="16"/>
  <c r="V100" i="16"/>
  <c r="G101" i="16"/>
  <c r="M101" i="16" s="1"/>
  <c r="I101" i="16"/>
  <c r="K101" i="16"/>
  <c r="O101" i="16"/>
  <c r="Q101" i="16"/>
  <c r="V101" i="16"/>
  <c r="G102" i="16"/>
  <c r="M102" i="16" s="1"/>
  <c r="I102" i="16"/>
  <c r="K102" i="16"/>
  <c r="O102" i="16"/>
  <c r="Q102" i="16"/>
  <c r="V102" i="16"/>
  <c r="G103" i="16"/>
  <c r="M103" i="16" s="1"/>
  <c r="I103" i="16"/>
  <c r="K103" i="16"/>
  <c r="O103" i="16"/>
  <c r="Q103" i="16"/>
  <c r="V103" i="16"/>
  <c r="G104" i="16"/>
  <c r="M104" i="16" s="1"/>
  <c r="I104" i="16"/>
  <c r="K104" i="16"/>
  <c r="O104" i="16"/>
  <c r="Q104" i="16"/>
  <c r="V104" i="16"/>
  <c r="G105" i="16"/>
  <c r="I105" i="16"/>
  <c r="K105" i="16"/>
  <c r="M105" i="16"/>
  <c r="O105" i="16"/>
  <c r="Q105" i="16"/>
  <c r="V105" i="16"/>
  <c r="G106" i="16"/>
  <c r="M106" i="16" s="1"/>
  <c r="I106" i="16"/>
  <c r="K106" i="16"/>
  <c r="O106" i="16"/>
  <c r="Q106" i="16"/>
  <c r="V106" i="16"/>
  <c r="G107" i="16"/>
  <c r="I107" i="16"/>
  <c r="K107" i="16"/>
  <c r="M107" i="16"/>
  <c r="O107" i="16"/>
  <c r="Q107" i="16"/>
  <c r="V107" i="16"/>
  <c r="G108" i="16"/>
  <c r="M108" i="16" s="1"/>
  <c r="I108" i="16"/>
  <c r="K108" i="16"/>
  <c r="O108" i="16"/>
  <c r="Q108" i="16"/>
  <c r="V108" i="16"/>
  <c r="G109" i="16"/>
  <c r="M109" i="16" s="1"/>
  <c r="I109" i="16"/>
  <c r="K109" i="16"/>
  <c r="O109" i="16"/>
  <c r="Q109" i="16"/>
  <c r="V109" i="16"/>
  <c r="G110" i="16"/>
  <c r="M110" i="16" s="1"/>
  <c r="I110" i="16"/>
  <c r="K110" i="16"/>
  <c r="O110" i="16"/>
  <c r="Q110" i="16"/>
  <c r="V110" i="16"/>
  <c r="G111" i="16"/>
  <c r="M111" i="16" s="1"/>
  <c r="I111" i="16"/>
  <c r="K111" i="16"/>
  <c r="O111" i="16"/>
  <c r="Q111" i="16"/>
  <c r="V111" i="16"/>
  <c r="G112" i="16"/>
  <c r="M112" i="16" s="1"/>
  <c r="I112" i="16"/>
  <c r="K112" i="16"/>
  <c r="O112" i="16"/>
  <c r="Q112" i="16"/>
  <c r="V112" i="16"/>
  <c r="G113" i="16"/>
  <c r="M113" i="16" s="1"/>
  <c r="I113" i="16"/>
  <c r="K113" i="16"/>
  <c r="O113" i="16"/>
  <c r="Q113" i="16"/>
  <c r="V113" i="16"/>
  <c r="G114" i="16"/>
  <c r="M114" i="16" s="1"/>
  <c r="I114" i="16"/>
  <c r="K114" i="16"/>
  <c r="O114" i="16"/>
  <c r="Q114" i="16"/>
  <c r="V114" i="16"/>
  <c r="G115" i="16"/>
  <c r="I115" i="16"/>
  <c r="K115" i="16"/>
  <c r="M115" i="16"/>
  <c r="O115" i="16"/>
  <c r="Q115" i="16"/>
  <c r="V115" i="16"/>
  <c r="G116" i="16"/>
  <c r="M116" i="16" s="1"/>
  <c r="I116" i="16"/>
  <c r="K116" i="16"/>
  <c r="O116" i="16"/>
  <c r="Q116" i="16"/>
  <c r="V116" i="16"/>
  <c r="G117" i="16"/>
  <c r="M117" i="16" s="1"/>
  <c r="I117" i="16"/>
  <c r="K117" i="16"/>
  <c r="O117" i="16"/>
  <c r="Q117" i="16"/>
  <c r="V117" i="16"/>
  <c r="G118" i="16"/>
  <c r="M118" i="16" s="1"/>
  <c r="I118" i="16"/>
  <c r="K118" i="16"/>
  <c r="O118" i="16"/>
  <c r="Q118" i="16"/>
  <c r="V118" i="16"/>
  <c r="G119" i="16"/>
  <c r="M119" i="16" s="1"/>
  <c r="I119" i="16"/>
  <c r="K119" i="16"/>
  <c r="O119" i="16"/>
  <c r="Q119" i="16"/>
  <c r="V119" i="16"/>
  <c r="G120" i="16"/>
  <c r="M120" i="16" s="1"/>
  <c r="I120" i="16"/>
  <c r="K120" i="16"/>
  <c r="O120" i="16"/>
  <c r="Q120" i="16"/>
  <c r="V120" i="16"/>
  <c r="G121" i="16"/>
  <c r="I121" i="16"/>
  <c r="K121" i="16"/>
  <c r="M121" i="16"/>
  <c r="O121" i="16"/>
  <c r="Q121" i="16"/>
  <c r="V121" i="16"/>
  <c r="G122" i="16"/>
  <c r="M122" i="16" s="1"/>
  <c r="I122" i="16"/>
  <c r="K122" i="16"/>
  <c r="O122" i="16"/>
  <c r="Q122" i="16"/>
  <c r="V122" i="16"/>
  <c r="G123" i="16"/>
  <c r="I123" i="16"/>
  <c r="K123" i="16"/>
  <c r="M123" i="16"/>
  <c r="O123" i="16"/>
  <c r="Q123" i="16"/>
  <c r="V123" i="16"/>
  <c r="G124" i="16"/>
  <c r="M124" i="16" s="1"/>
  <c r="I124" i="16"/>
  <c r="K124" i="16"/>
  <c r="O124" i="16"/>
  <c r="Q124" i="16"/>
  <c r="V124" i="16"/>
  <c r="G125" i="16"/>
  <c r="M125" i="16" s="1"/>
  <c r="I125" i="16"/>
  <c r="K125" i="16"/>
  <c r="O125" i="16"/>
  <c r="Q125" i="16"/>
  <c r="V125" i="16"/>
  <c r="G126" i="16"/>
  <c r="M126" i="16" s="1"/>
  <c r="I126" i="16"/>
  <c r="K126" i="16"/>
  <c r="O126" i="16"/>
  <c r="Q126" i="16"/>
  <c r="V126" i="16"/>
  <c r="G127" i="16"/>
  <c r="M127" i="16" s="1"/>
  <c r="I127" i="16"/>
  <c r="K127" i="16"/>
  <c r="O127" i="16"/>
  <c r="Q127" i="16"/>
  <c r="V127" i="16"/>
  <c r="G128" i="16"/>
  <c r="M128" i="16" s="1"/>
  <c r="I128" i="16"/>
  <c r="K128" i="16"/>
  <c r="O128" i="16"/>
  <c r="Q128" i="16"/>
  <c r="V128" i="16"/>
  <c r="G129" i="16"/>
  <c r="M129" i="16" s="1"/>
  <c r="I129" i="16"/>
  <c r="K129" i="16"/>
  <c r="O129" i="16"/>
  <c r="Q129" i="16"/>
  <c r="V129" i="16"/>
  <c r="G130" i="16"/>
  <c r="M130" i="16" s="1"/>
  <c r="I130" i="16"/>
  <c r="K130" i="16"/>
  <c r="O130" i="16"/>
  <c r="Q130" i="16"/>
  <c r="V130" i="16"/>
  <c r="AE132" i="16"/>
  <c r="G9" i="15"/>
  <c r="G8" i="15" s="1"/>
  <c r="I9" i="15"/>
  <c r="K9" i="15"/>
  <c r="O9" i="15"/>
  <c r="Q9" i="15"/>
  <c r="V9" i="15"/>
  <c r="G10" i="15"/>
  <c r="M10" i="15" s="1"/>
  <c r="I10" i="15"/>
  <c r="K10" i="15"/>
  <c r="O10" i="15"/>
  <c r="Q10" i="15"/>
  <c r="V10" i="15"/>
  <c r="G11" i="15"/>
  <c r="I11" i="15"/>
  <c r="K11" i="15"/>
  <c r="M11" i="15"/>
  <c r="O11" i="15"/>
  <c r="Q11" i="15"/>
  <c r="V11" i="15"/>
  <c r="G12" i="15"/>
  <c r="M12" i="15" s="1"/>
  <c r="I12" i="15"/>
  <c r="K12" i="15"/>
  <c r="O12" i="15"/>
  <c r="Q12" i="15"/>
  <c r="V12" i="15"/>
  <c r="G13" i="15"/>
  <c r="M13" i="15" s="1"/>
  <c r="I13" i="15"/>
  <c r="K13" i="15"/>
  <c r="O13" i="15"/>
  <c r="Q13" i="15"/>
  <c r="V13" i="15"/>
  <c r="G15" i="15"/>
  <c r="M15" i="15" s="1"/>
  <c r="I15" i="15"/>
  <c r="K15" i="15"/>
  <c r="K14" i="15" s="1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I18" i="15"/>
  <c r="K18" i="15"/>
  <c r="M18" i="15"/>
  <c r="O18" i="15"/>
  <c r="Q18" i="15"/>
  <c r="V18" i="15"/>
  <c r="AE20" i="15"/>
  <c r="F44" i="1" s="1"/>
  <c r="G9" i="14"/>
  <c r="I9" i="14"/>
  <c r="K9" i="14"/>
  <c r="M9" i="14"/>
  <c r="O9" i="14"/>
  <c r="Q9" i="14"/>
  <c r="V9" i="14"/>
  <c r="G10" i="14"/>
  <c r="I10" i="14"/>
  <c r="K10" i="14"/>
  <c r="O10" i="14"/>
  <c r="O8" i="14" s="1"/>
  <c r="Q10" i="14"/>
  <c r="V10" i="14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6" i="14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8" i="14"/>
  <c r="M18" i="14" s="1"/>
  <c r="I18" i="14"/>
  <c r="K18" i="14"/>
  <c r="O18" i="14"/>
  <c r="Q18" i="14"/>
  <c r="V18" i="14"/>
  <c r="G19" i="14"/>
  <c r="M19" i="14" s="1"/>
  <c r="I19" i="14"/>
  <c r="K19" i="14"/>
  <c r="O19" i="14"/>
  <c r="Q19" i="14"/>
  <c r="V19" i="14"/>
  <c r="G20" i="14"/>
  <c r="M20" i="14" s="1"/>
  <c r="I20" i="14"/>
  <c r="K20" i="14"/>
  <c r="O20" i="14"/>
  <c r="Q20" i="14"/>
  <c r="V20" i="14"/>
  <c r="G21" i="14"/>
  <c r="I21" i="14"/>
  <c r="K21" i="14"/>
  <c r="M21" i="14"/>
  <c r="O21" i="14"/>
  <c r="Q21" i="14"/>
  <c r="V21" i="14"/>
  <c r="G22" i="14"/>
  <c r="M22" i="14" s="1"/>
  <c r="I22" i="14"/>
  <c r="K22" i="14"/>
  <c r="O22" i="14"/>
  <c r="Q22" i="14"/>
  <c r="V22" i="14"/>
  <c r="G23" i="14"/>
  <c r="I23" i="14"/>
  <c r="K23" i="14"/>
  <c r="M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M27" i="14" s="1"/>
  <c r="I27" i="14"/>
  <c r="K27" i="14"/>
  <c r="O27" i="14"/>
  <c r="Q27" i="14"/>
  <c r="V27" i="14"/>
  <c r="G28" i="14"/>
  <c r="M28" i="14" s="1"/>
  <c r="I28" i="14"/>
  <c r="K28" i="14"/>
  <c r="O28" i="14"/>
  <c r="Q28" i="14"/>
  <c r="V28" i="14"/>
  <c r="I29" i="14"/>
  <c r="G30" i="14"/>
  <c r="M30" i="14" s="1"/>
  <c r="M29" i="14" s="1"/>
  <c r="I30" i="14"/>
  <c r="K30" i="14"/>
  <c r="K29" i="14" s="1"/>
  <c r="O30" i="14"/>
  <c r="O29" i="14" s="1"/>
  <c r="Q30" i="14"/>
  <c r="Q29" i="14" s="1"/>
  <c r="V30" i="14"/>
  <c r="V29" i="14" s="1"/>
  <c r="I31" i="14"/>
  <c r="G32" i="14"/>
  <c r="G31" i="14" s="1"/>
  <c r="I32" i="14"/>
  <c r="K32" i="14"/>
  <c r="K31" i="14" s="1"/>
  <c r="O32" i="14"/>
  <c r="O31" i="14" s="1"/>
  <c r="Q32" i="14"/>
  <c r="Q31" i="14" s="1"/>
  <c r="V32" i="14"/>
  <c r="V31" i="14" s="1"/>
  <c r="G34" i="14"/>
  <c r="M34" i="14" s="1"/>
  <c r="I34" i="14"/>
  <c r="K34" i="14"/>
  <c r="O34" i="14"/>
  <c r="Q34" i="14"/>
  <c r="V34" i="14"/>
  <c r="G35" i="14"/>
  <c r="M35" i="14" s="1"/>
  <c r="I35" i="14"/>
  <c r="I33" i="14" s="1"/>
  <c r="K35" i="14"/>
  <c r="O35" i="14"/>
  <c r="Q35" i="14"/>
  <c r="V35" i="14"/>
  <c r="G36" i="14"/>
  <c r="M36" i="14" s="1"/>
  <c r="I36" i="14"/>
  <c r="K36" i="14"/>
  <c r="O36" i="14"/>
  <c r="Q36" i="14"/>
  <c r="V36" i="14"/>
  <c r="G37" i="14"/>
  <c r="M37" i="14" s="1"/>
  <c r="I37" i="14"/>
  <c r="K37" i="14"/>
  <c r="O37" i="14"/>
  <c r="Q37" i="14"/>
  <c r="V37" i="14"/>
  <c r="G38" i="14"/>
  <c r="M38" i="14" s="1"/>
  <c r="I38" i="14"/>
  <c r="K38" i="14"/>
  <c r="O38" i="14"/>
  <c r="Q38" i="14"/>
  <c r="V38" i="14"/>
  <c r="G39" i="14"/>
  <c r="M39" i="14" s="1"/>
  <c r="I39" i="14"/>
  <c r="K39" i="14"/>
  <c r="O39" i="14"/>
  <c r="Q39" i="14"/>
  <c r="V39" i="14"/>
  <c r="G41" i="14"/>
  <c r="M41" i="14" s="1"/>
  <c r="I41" i="14"/>
  <c r="K41" i="14"/>
  <c r="O41" i="14"/>
  <c r="Q41" i="14"/>
  <c r="V41" i="14"/>
  <c r="G42" i="14"/>
  <c r="I42" i="14"/>
  <c r="K42" i="14"/>
  <c r="O42" i="14"/>
  <c r="Q42" i="14"/>
  <c r="V42" i="14"/>
  <c r="G43" i="14"/>
  <c r="I43" i="14"/>
  <c r="K43" i="14"/>
  <c r="M43" i="14"/>
  <c r="O43" i="14"/>
  <c r="Q43" i="14"/>
  <c r="V43" i="14"/>
  <c r="G44" i="14"/>
  <c r="M44" i="14" s="1"/>
  <c r="I44" i="14"/>
  <c r="K44" i="14"/>
  <c r="O44" i="14"/>
  <c r="Q44" i="14"/>
  <c r="V44" i="14"/>
  <c r="G45" i="14"/>
  <c r="I45" i="14"/>
  <c r="K45" i="14"/>
  <c r="M45" i="14"/>
  <c r="O45" i="14"/>
  <c r="Q45" i="14"/>
  <c r="V45" i="14"/>
  <c r="G46" i="14"/>
  <c r="M46" i="14" s="1"/>
  <c r="I46" i="14"/>
  <c r="K46" i="14"/>
  <c r="O46" i="14"/>
  <c r="Q46" i="14"/>
  <c r="V46" i="14"/>
  <c r="G48" i="14"/>
  <c r="I48" i="14"/>
  <c r="K48" i="14"/>
  <c r="O48" i="14"/>
  <c r="Q48" i="14"/>
  <c r="V48" i="14"/>
  <c r="G49" i="14"/>
  <c r="I49" i="14"/>
  <c r="K49" i="14"/>
  <c r="M49" i="14"/>
  <c r="O49" i="14"/>
  <c r="Q49" i="14"/>
  <c r="V49" i="14"/>
  <c r="G50" i="14"/>
  <c r="M50" i="14" s="1"/>
  <c r="I50" i="14"/>
  <c r="K50" i="14"/>
  <c r="O50" i="14"/>
  <c r="Q50" i="14"/>
  <c r="V50" i="14"/>
  <c r="G51" i="14"/>
  <c r="I51" i="14"/>
  <c r="K51" i="14"/>
  <c r="M51" i="14"/>
  <c r="O51" i="14"/>
  <c r="Q51" i="14"/>
  <c r="V51" i="14"/>
  <c r="G52" i="14"/>
  <c r="M52" i="14" s="1"/>
  <c r="I52" i="14"/>
  <c r="K52" i="14"/>
  <c r="O52" i="14"/>
  <c r="Q52" i="14"/>
  <c r="V52" i="14"/>
  <c r="G53" i="14"/>
  <c r="M53" i="14" s="1"/>
  <c r="I53" i="14"/>
  <c r="K53" i="14"/>
  <c r="O53" i="14"/>
  <c r="Q53" i="14"/>
  <c r="V53" i="14"/>
  <c r="G54" i="14"/>
  <c r="M54" i="14" s="1"/>
  <c r="I54" i="14"/>
  <c r="K54" i="14"/>
  <c r="O54" i="14"/>
  <c r="Q54" i="14"/>
  <c r="V54" i="14"/>
  <c r="G55" i="14"/>
  <c r="M55" i="14" s="1"/>
  <c r="I55" i="14"/>
  <c r="K55" i="14"/>
  <c r="O55" i="14"/>
  <c r="Q55" i="14"/>
  <c r="V55" i="14"/>
  <c r="G56" i="14"/>
  <c r="M56" i="14" s="1"/>
  <c r="I56" i="14"/>
  <c r="K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G60" i="14"/>
  <c r="M60" i="14" s="1"/>
  <c r="I60" i="14"/>
  <c r="K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4" i="14"/>
  <c r="I64" i="14"/>
  <c r="K64" i="14"/>
  <c r="O64" i="14"/>
  <c r="Q64" i="14"/>
  <c r="V64" i="14"/>
  <c r="G65" i="14"/>
  <c r="I65" i="14"/>
  <c r="K65" i="14"/>
  <c r="M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69" i="14"/>
  <c r="M69" i="14" s="1"/>
  <c r="I69" i="14"/>
  <c r="K69" i="14"/>
  <c r="O69" i="14"/>
  <c r="Q69" i="14"/>
  <c r="V69" i="14"/>
  <c r="G70" i="14"/>
  <c r="M70" i="14" s="1"/>
  <c r="I70" i="14"/>
  <c r="K70" i="14"/>
  <c r="O70" i="14"/>
  <c r="Q70" i="14"/>
  <c r="V70" i="14"/>
  <c r="G71" i="14"/>
  <c r="I71" i="14"/>
  <c r="K71" i="14"/>
  <c r="M71" i="14"/>
  <c r="O71" i="14"/>
  <c r="Q71" i="14"/>
  <c r="V71" i="14"/>
  <c r="G72" i="14"/>
  <c r="M72" i="14" s="1"/>
  <c r="I72" i="14"/>
  <c r="K72" i="14"/>
  <c r="O72" i="14"/>
  <c r="Q72" i="14"/>
  <c r="V72" i="14"/>
  <c r="G74" i="14"/>
  <c r="M74" i="14" s="1"/>
  <c r="I74" i="14"/>
  <c r="K74" i="14"/>
  <c r="O74" i="14"/>
  <c r="Q74" i="14"/>
  <c r="V74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7" i="14"/>
  <c r="I77" i="14"/>
  <c r="K77" i="14"/>
  <c r="M77" i="14"/>
  <c r="O77" i="14"/>
  <c r="Q77" i="14"/>
  <c r="V77" i="14"/>
  <c r="G78" i="14"/>
  <c r="M78" i="14" s="1"/>
  <c r="I78" i="14"/>
  <c r="K78" i="14"/>
  <c r="O78" i="14"/>
  <c r="Q78" i="14"/>
  <c r="V78" i="14"/>
  <c r="G79" i="14"/>
  <c r="I79" i="14"/>
  <c r="K79" i="14"/>
  <c r="M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3" i="14"/>
  <c r="I83" i="14"/>
  <c r="K83" i="14"/>
  <c r="M83" i="14"/>
  <c r="O83" i="14"/>
  <c r="Q83" i="14"/>
  <c r="V83" i="14"/>
  <c r="G84" i="14"/>
  <c r="M84" i="14" s="1"/>
  <c r="I84" i="14"/>
  <c r="K84" i="14"/>
  <c r="O84" i="14"/>
  <c r="Q84" i="14"/>
  <c r="V84" i="14"/>
  <c r="G85" i="14"/>
  <c r="M85" i="14" s="1"/>
  <c r="I85" i="14"/>
  <c r="K85" i="14"/>
  <c r="O85" i="14"/>
  <c r="Q85" i="14"/>
  <c r="V85" i="14"/>
  <c r="G86" i="14"/>
  <c r="M86" i="14" s="1"/>
  <c r="I86" i="14"/>
  <c r="K86" i="14"/>
  <c r="O86" i="14"/>
  <c r="Q86" i="14"/>
  <c r="V86" i="14"/>
  <c r="G87" i="14"/>
  <c r="M87" i="14" s="1"/>
  <c r="I87" i="14"/>
  <c r="K87" i="14"/>
  <c r="O87" i="14"/>
  <c r="Q87" i="14"/>
  <c r="V87" i="14"/>
  <c r="G88" i="14"/>
  <c r="M88" i="14" s="1"/>
  <c r="I88" i="14"/>
  <c r="K88" i="14"/>
  <c r="O88" i="14"/>
  <c r="Q88" i="14"/>
  <c r="V88" i="14"/>
  <c r="G89" i="14"/>
  <c r="I89" i="14"/>
  <c r="K89" i="14"/>
  <c r="M89" i="14"/>
  <c r="O89" i="14"/>
  <c r="Q89" i="14"/>
  <c r="V89" i="14"/>
  <c r="G90" i="14"/>
  <c r="M90" i="14" s="1"/>
  <c r="I90" i="14"/>
  <c r="K90" i="14"/>
  <c r="O90" i="14"/>
  <c r="Q90" i="14"/>
  <c r="V90" i="14"/>
  <c r="G91" i="14"/>
  <c r="I91" i="14"/>
  <c r="K91" i="14"/>
  <c r="M91" i="14"/>
  <c r="O91" i="14"/>
  <c r="Q91" i="14"/>
  <c r="V91" i="14"/>
  <c r="G92" i="14"/>
  <c r="M92" i="14" s="1"/>
  <c r="I92" i="14"/>
  <c r="K92" i="14"/>
  <c r="O92" i="14"/>
  <c r="Q92" i="14"/>
  <c r="V92" i="14"/>
  <c r="G93" i="14"/>
  <c r="M93" i="14" s="1"/>
  <c r="I93" i="14"/>
  <c r="K93" i="14"/>
  <c r="O93" i="14"/>
  <c r="Q93" i="14"/>
  <c r="V93" i="14"/>
  <c r="G94" i="14"/>
  <c r="M94" i="14" s="1"/>
  <c r="I94" i="14"/>
  <c r="K94" i="14"/>
  <c r="O94" i="14"/>
  <c r="Q94" i="14"/>
  <c r="V94" i="14"/>
  <c r="G95" i="14"/>
  <c r="M95" i="14" s="1"/>
  <c r="I95" i="14"/>
  <c r="K95" i="14"/>
  <c r="O95" i="14"/>
  <c r="Q95" i="14"/>
  <c r="V95" i="14"/>
  <c r="G96" i="14"/>
  <c r="M96" i="14" s="1"/>
  <c r="I96" i="14"/>
  <c r="K96" i="14"/>
  <c r="O96" i="14"/>
  <c r="Q96" i="14"/>
  <c r="V96" i="14"/>
  <c r="G97" i="14"/>
  <c r="I97" i="14"/>
  <c r="K97" i="14"/>
  <c r="M97" i="14"/>
  <c r="O97" i="14"/>
  <c r="Q97" i="14"/>
  <c r="V97" i="14"/>
  <c r="G98" i="14"/>
  <c r="M98" i="14" s="1"/>
  <c r="I98" i="14"/>
  <c r="K98" i="14"/>
  <c r="O98" i="14"/>
  <c r="Q98" i="14"/>
  <c r="V98" i="14"/>
  <c r="G99" i="14"/>
  <c r="I99" i="14"/>
  <c r="K99" i="14"/>
  <c r="M99" i="14"/>
  <c r="O99" i="14"/>
  <c r="Q99" i="14"/>
  <c r="V99" i="14"/>
  <c r="G100" i="14"/>
  <c r="M100" i="14" s="1"/>
  <c r="I100" i="14"/>
  <c r="K100" i="14"/>
  <c r="O100" i="14"/>
  <c r="Q100" i="14"/>
  <c r="V100" i="14"/>
  <c r="G101" i="14"/>
  <c r="M101" i="14" s="1"/>
  <c r="I101" i="14"/>
  <c r="K101" i="14"/>
  <c r="O101" i="14"/>
  <c r="Q101" i="14"/>
  <c r="V101" i="14"/>
  <c r="G102" i="14"/>
  <c r="M102" i="14" s="1"/>
  <c r="I102" i="14"/>
  <c r="K102" i="14"/>
  <c r="O102" i="14"/>
  <c r="Q102" i="14"/>
  <c r="V102" i="14"/>
  <c r="G103" i="14"/>
  <c r="M103" i="14" s="1"/>
  <c r="I103" i="14"/>
  <c r="K103" i="14"/>
  <c r="O103" i="14"/>
  <c r="Q103" i="14"/>
  <c r="V103" i="14"/>
  <c r="G104" i="14"/>
  <c r="M104" i="14" s="1"/>
  <c r="I104" i="14"/>
  <c r="K104" i="14"/>
  <c r="O104" i="14"/>
  <c r="Q104" i="14"/>
  <c r="V104" i="14"/>
  <c r="G105" i="14"/>
  <c r="I105" i="14"/>
  <c r="K105" i="14"/>
  <c r="M105" i="14"/>
  <c r="O105" i="14"/>
  <c r="Q105" i="14"/>
  <c r="V105" i="14"/>
  <c r="G106" i="14"/>
  <c r="M106" i="14" s="1"/>
  <c r="I106" i="14"/>
  <c r="K106" i="14"/>
  <c r="O106" i="14"/>
  <c r="Q106" i="14"/>
  <c r="V106" i="14"/>
  <c r="G107" i="14"/>
  <c r="I107" i="14"/>
  <c r="K107" i="14"/>
  <c r="M107" i="14"/>
  <c r="O107" i="14"/>
  <c r="Q107" i="14"/>
  <c r="V107" i="14"/>
  <c r="G108" i="14"/>
  <c r="M108" i="14" s="1"/>
  <c r="I108" i="14"/>
  <c r="K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M110" i="14" s="1"/>
  <c r="I110" i="14"/>
  <c r="K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M112" i="14" s="1"/>
  <c r="I112" i="14"/>
  <c r="K112" i="14"/>
  <c r="O112" i="14"/>
  <c r="Q112" i="14"/>
  <c r="V112" i="14"/>
  <c r="G113" i="14"/>
  <c r="I113" i="14"/>
  <c r="K113" i="14"/>
  <c r="M113" i="14"/>
  <c r="O113" i="14"/>
  <c r="Q113" i="14"/>
  <c r="V113" i="14"/>
  <c r="G114" i="14"/>
  <c r="M114" i="14" s="1"/>
  <c r="I114" i="14"/>
  <c r="K114" i="14"/>
  <c r="O114" i="14"/>
  <c r="Q114" i="14"/>
  <c r="V114" i="14"/>
  <c r="G115" i="14"/>
  <c r="I115" i="14"/>
  <c r="K115" i="14"/>
  <c r="M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8" i="14"/>
  <c r="M118" i="14" s="1"/>
  <c r="I118" i="14"/>
  <c r="K118" i="14"/>
  <c r="O118" i="14"/>
  <c r="Q118" i="14"/>
  <c r="V118" i="14"/>
  <c r="G119" i="14"/>
  <c r="M119" i="14" s="1"/>
  <c r="I119" i="14"/>
  <c r="K119" i="14"/>
  <c r="O119" i="14"/>
  <c r="Q119" i="14"/>
  <c r="V119" i="14"/>
  <c r="G120" i="14"/>
  <c r="M120" i="14" s="1"/>
  <c r="I120" i="14"/>
  <c r="K120" i="14"/>
  <c r="O120" i="14"/>
  <c r="Q120" i="14"/>
  <c r="V120" i="14"/>
  <c r="G121" i="14"/>
  <c r="I121" i="14"/>
  <c r="K121" i="14"/>
  <c r="M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I123" i="14"/>
  <c r="K123" i="14"/>
  <c r="M123" i="14"/>
  <c r="O123" i="14"/>
  <c r="Q123" i="14"/>
  <c r="V123" i="14"/>
  <c r="G124" i="14"/>
  <c r="M124" i="14" s="1"/>
  <c r="I124" i="14"/>
  <c r="K124" i="14"/>
  <c r="O124" i="14"/>
  <c r="Q124" i="14"/>
  <c r="V124" i="14"/>
  <c r="G125" i="14"/>
  <c r="M125" i="14" s="1"/>
  <c r="I125" i="14"/>
  <c r="K125" i="14"/>
  <c r="O125" i="14"/>
  <c r="Q125" i="14"/>
  <c r="V125" i="14"/>
  <c r="G126" i="14"/>
  <c r="M126" i="14" s="1"/>
  <c r="I126" i="14"/>
  <c r="K126" i="14"/>
  <c r="O126" i="14"/>
  <c r="Q126" i="14"/>
  <c r="V126" i="14"/>
  <c r="G127" i="14"/>
  <c r="M127" i="14" s="1"/>
  <c r="I127" i="14"/>
  <c r="K127" i="14"/>
  <c r="O127" i="14"/>
  <c r="Q127" i="14"/>
  <c r="V127" i="14"/>
  <c r="G128" i="14"/>
  <c r="M128" i="14" s="1"/>
  <c r="I128" i="14"/>
  <c r="K128" i="14"/>
  <c r="O128" i="14"/>
  <c r="Q128" i="14"/>
  <c r="V128" i="14"/>
  <c r="AE130" i="14"/>
  <c r="F43" i="1" s="1"/>
  <c r="G9" i="13"/>
  <c r="M9" i="13" s="1"/>
  <c r="I9" i="13"/>
  <c r="K9" i="13"/>
  <c r="O9" i="13"/>
  <c r="Q9" i="13"/>
  <c r="V9" i="13"/>
  <c r="G10" i="13"/>
  <c r="M10" i="13" s="1"/>
  <c r="I10" i="13"/>
  <c r="K10" i="13"/>
  <c r="O10" i="13"/>
  <c r="Q10" i="13"/>
  <c r="V10" i="13"/>
  <c r="G11" i="13"/>
  <c r="M11" i="13" s="1"/>
  <c r="I11" i="13"/>
  <c r="K11" i="13"/>
  <c r="O11" i="13"/>
  <c r="Q11" i="13"/>
  <c r="V11" i="13"/>
  <c r="G12" i="13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4" i="13"/>
  <c r="M14" i="13" s="1"/>
  <c r="I14" i="13"/>
  <c r="K14" i="13"/>
  <c r="O14" i="13"/>
  <c r="Q14" i="13"/>
  <c r="V14" i="13"/>
  <c r="G16" i="13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I18" i="13"/>
  <c r="K18" i="13"/>
  <c r="M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3" i="13"/>
  <c r="M23" i="13" s="1"/>
  <c r="I23" i="13"/>
  <c r="K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K25" i="13"/>
  <c r="M25" i="13"/>
  <c r="O25" i="13"/>
  <c r="Q25" i="13"/>
  <c r="V25" i="13"/>
  <c r="G26" i="13"/>
  <c r="M26" i="13" s="1"/>
  <c r="I26" i="13"/>
  <c r="K26" i="13"/>
  <c r="O26" i="13"/>
  <c r="Q26" i="13"/>
  <c r="V26" i="13"/>
  <c r="G27" i="13"/>
  <c r="M27" i="13" s="1"/>
  <c r="I27" i="13"/>
  <c r="K27" i="13"/>
  <c r="O27" i="13"/>
  <c r="Q27" i="13"/>
  <c r="V27" i="13"/>
  <c r="G28" i="13"/>
  <c r="M28" i="13" s="1"/>
  <c r="I28" i="13"/>
  <c r="K28" i="13"/>
  <c r="O28" i="13"/>
  <c r="Q28" i="13"/>
  <c r="V28" i="13"/>
  <c r="G29" i="13"/>
  <c r="O29" i="13"/>
  <c r="G30" i="13"/>
  <c r="I30" i="13"/>
  <c r="I29" i="13" s="1"/>
  <c r="K30" i="13"/>
  <c r="K29" i="13" s="1"/>
  <c r="M30" i="13"/>
  <c r="M29" i="13" s="1"/>
  <c r="O30" i="13"/>
  <c r="Q30" i="13"/>
  <c r="Q29" i="13" s="1"/>
  <c r="V30" i="13"/>
  <c r="V29" i="13" s="1"/>
  <c r="G31" i="13"/>
  <c r="G32" i="13"/>
  <c r="I32" i="13"/>
  <c r="I31" i="13" s="1"/>
  <c r="K32" i="13"/>
  <c r="K31" i="13" s="1"/>
  <c r="M32" i="13"/>
  <c r="M31" i="13" s="1"/>
  <c r="O32" i="13"/>
  <c r="O31" i="13" s="1"/>
  <c r="Q32" i="13"/>
  <c r="Q31" i="13" s="1"/>
  <c r="V32" i="13"/>
  <c r="V31" i="13" s="1"/>
  <c r="G34" i="13"/>
  <c r="M34" i="13" s="1"/>
  <c r="I34" i="13"/>
  <c r="K34" i="13"/>
  <c r="O34" i="13"/>
  <c r="Q34" i="13"/>
  <c r="V34" i="13"/>
  <c r="G35" i="13"/>
  <c r="M35" i="13" s="1"/>
  <c r="I35" i="13"/>
  <c r="K35" i="13"/>
  <c r="O35" i="13"/>
  <c r="Q35" i="13"/>
  <c r="V35" i="13"/>
  <c r="V33" i="13" s="1"/>
  <c r="G36" i="13"/>
  <c r="M36" i="13" s="1"/>
  <c r="I36" i="13"/>
  <c r="K36" i="13"/>
  <c r="O36" i="13"/>
  <c r="Q36" i="13"/>
  <c r="V36" i="13"/>
  <c r="G37" i="13"/>
  <c r="M37" i="13" s="1"/>
  <c r="I37" i="13"/>
  <c r="K37" i="13"/>
  <c r="O37" i="13"/>
  <c r="Q37" i="13"/>
  <c r="V37" i="13"/>
  <c r="G38" i="13"/>
  <c r="I38" i="13"/>
  <c r="K38" i="13"/>
  <c r="M38" i="13"/>
  <c r="O38" i="13"/>
  <c r="Q38" i="13"/>
  <c r="V38" i="13"/>
  <c r="G39" i="13"/>
  <c r="M39" i="13" s="1"/>
  <c r="I39" i="13"/>
  <c r="K39" i="13"/>
  <c r="O39" i="13"/>
  <c r="Q39" i="13"/>
  <c r="V39" i="13"/>
  <c r="G41" i="13"/>
  <c r="I41" i="13"/>
  <c r="K41" i="13"/>
  <c r="O41" i="13"/>
  <c r="Q41" i="13"/>
  <c r="V41" i="13"/>
  <c r="V40" i="13" s="1"/>
  <c r="G42" i="13"/>
  <c r="M42" i="13" s="1"/>
  <c r="I42" i="13"/>
  <c r="K42" i="13"/>
  <c r="O42" i="13"/>
  <c r="Q42" i="13"/>
  <c r="V42" i="13"/>
  <c r="G43" i="13"/>
  <c r="M43" i="13" s="1"/>
  <c r="I43" i="13"/>
  <c r="K43" i="13"/>
  <c r="O43" i="13"/>
  <c r="Q43" i="13"/>
  <c r="V43" i="13"/>
  <c r="G44" i="13"/>
  <c r="M44" i="13" s="1"/>
  <c r="I44" i="13"/>
  <c r="K44" i="13"/>
  <c r="O44" i="13"/>
  <c r="Q44" i="13"/>
  <c r="V44" i="13"/>
  <c r="G45" i="13"/>
  <c r="M45" i="13" s="1"/>
  <c r="I45" i="13"/>
  <c r="K45" i="13"/>
  <c r="O45" i="13"/>
  <c r="Q45" i="13"/>
  <c r="V45" i="13"/>
  <c r="G46" i="13"/>
  <c r="M46" i="13" s="1"/>
  <c r="I46" i="13"/>
  <c r="K46" i="13"/>
  <c r="O46" i="13"/>
  <c r="Q46" i="13"/>
  <c r="V46" i="13"/>
  <c r="G48" i="13"/>
  <c r="M48" i="13" s="1"/>
  <c r="I48" i="13"/>
  <c r="K48" i="13"/>
  <c r="O48" i="13"/>
  <c r="Q48" i="13"/>
  <c r="V48" i="13"/>
  <c r="G49" i="13"/>
  <c r="I49" i="13"/>
  <c r="K49" i="13"/>
  <c r="O49" i="13"/>
  <c r="Q49" i="13"/>
  <c r="V49" i="13"/>
  <c r="G50" i="13"/>
  <c r="M50" i="13" s="1"/>
  <c r="I50" i="13"/>
  <c r="K50" i="13"/>
  <c r="O50" i="13"/>
  <c r="Q50" i="13"/>
  <c r="V50" i="13"/>
  <c r="G51" i="13"/>
  <c r="M51" i="13" s="1"/>
  <c r="I51" i="13"/>
  <c r="K51" i="13"/>
  <c r="O51" i="13"/>
  <c r="Q51" i="13"/>
  <c r="V51" i="13"/>
  <c r="G52" i="13"/>
  <c r="I52" i="13"/>
  <c r="K52" i="13"/>
  <c r="M52" i="13"/>
  <c r="O52" i="13"/>
  <c r="Q52" i="13"/>
  <c r="V52" i="13"/>
  <c r="G53" i="13"/>
  <c r="M53" i="13" s="1"/>
  <c r="I53" i="13"/>
  <c r="K53" i="13"/>
  <c r="O53" i="13"/>
  <c r="Q53" i="13"/>
  <c r="V53" i="13"/>
  <c r="G54" i="13"/>
  <c r="I54" i="13"/>
  <c r="K54" i="13"/>
  <c r="M54" i="13"/>
  <c r="O54" i="13"/>
  <c r="Q54" i="13"/>
  <c r="V54" i="13"/>
  <c r="G55" i="13"/>
  <c r="M55" i="13" s="1"/>
  <c r="I55" i="13"/>
  <c r="K55" i="13"/>
  <c r="O55" i="13"/>
  <c r="Q55" i="13"/>
  <c r="V55" i="13"/>
  <c r="G56" i="13"/>
  <c r="I56" i="13"/>
  <c r="K56" i="13"/>
  <c r="M56" i="13"/>
  <c r="O56" i="13"/>
  <c r="Q56" i="13"/>
  <c r="V56" i="13"/>
  <c r="G57" i="13"/>
  <c r="M57" i="13" s="1"/>
  <c r="I57" i="13"/>
  <c r="K57" i="13"/>
  <c r="O57" i="13"/>
  <c r="Q57" i="13"/>
  <c r="V57" i="13"/>
  <c r="G58" i="13"/>
  <c r="M58" i="13" s="1"/>
  <c r="I58" i="13"/>
  <c r="K58" i="13"/>
  <c r="O58" i="13"/>
  <c r="Q58" i="13"/>
  <c r="V58" i="13"/>
  <c r="G60" i="13"/>
  <c r="M60" i="13" s="1"/>
  <c r="I60" i="13"/>
  <c r="K60" i="13"/>
  <c r="O60" i="13"/>
  <c r="Q60" i="13"/>
  <c r="V60" i="13"/>
  <c r="G61" i="13"/>
  <c r="I61" i="13"/>
  <c r="K61" i="13"/>
  <c r="O61" i="13"/>
  <c r="Q61" i="13"/>
  <c r="V61" i="13"/>
  <c r="G62" i="13"/>
  <c r="M62" i="13" s="1"/>
  <c r="I62" i="13"/>
  <c r="K62" i="13"/>
  <c r="O62" i="13"/>
  <c r="Q62" i="13"/>
  <c r="V62" i="13"/>
  <c r="G63" i="13"/>
  <c r="M63" i="13" s="1"/>
  <c r="I63" i="13"/>
  <c r="K63" i="13"/>
  <c r="O63" i="13"/>
  <c r="Q63" i="13"/>
  <c r="V63" i="13"/>
  <c r="G64" i="13"/>
  <c r="I64" i="13"/>
  <c r="K64" i="13"/>
  <c r="M64" i="13"/>
  <c r="O64" i="13"/>
  <c r="Q64" i="13"/>
  <c r="V64" i="13"/>
  <c r="G65" i="13"/>
  <c r="M65" i="13" s="1"/>
  <c r="I65" i="13"/>
  <c r="K65" i="13"/>
  <c r="O65" i="13"/>
  <c r="Q65" i="13"/>
  <c r="V65" i="13"/>
  <c r="G66" i="13"/>
  <c r="M66" i="13" s="1"/>
  <c r="I66" i="13"/>
  <c r="K66" i="13"/>
  <c r="O66" i="13"/>
  <c r="Q66" i="13"/>
  <c r="V66" i="13"/>
  <c r="G67" i="13"/>
  <c r="M67" i="13" s="1"/>
  <c r="I67" i="13"/>
  <c r="K67" i="13"/>
  <c r="O67" i="13"/>
  <c r="Q67" i="13"/>
  <c r="V67" i="13"/>
  <c r="G68" i="13"/>
  <c r="I68" i="13"/>
  <c r="K68" i="13"/>
  <c r="M68" i="13"/>
  <c r="O68" i="13"/>
  <c r="Q68" i="13"/>
  <c r="V68" i="13"/>
  <c r="G70" i="13"/>
  <c r="I70" i="13"/>
  <c r="K70" i="13"/>
  <c r="M70" i="13"/>
  <c r="O70" i="13"/>
  <c r="Q70" i="13"/>
  <c r="V70" i="13"/>
  <c r="G71" i="13"/>
  <c r="M71" i="13" s="1"/>
  <c r="I71" i="13"/>
  <c r="K71" i="13"/>
  <c r="O71" i="13"/>
  <c r="Q71" i="13"/>
  <c r="V71" i="13"/>
  <c r="G72" i="13"/>
  <c r="M72" i="13" s="1"/>
  <c r="I72" i="13"/>
  <c r="K72" i="13"/>
  <c r="O72" i="13"/>
  <c r="Q72" i="13"/>
  <c r="V72" i="13"/>
  <c r="G73" i="13"/>
  <c r="M73" i="13" s="1"/>
  <c r="I73" i="13"/>
  <c r="K73" i="13"/>
  <c r="O73" i="13"/>
  <c r="Q73" i="13"/>
  <c r="V73" i="13"/>
  <c r="G74" i="13"/>
  <c r="M74" i="13" s="1"/>
  <c r="I74" i="13"/>
  <c r="K74" i="13"/>
  <c r="O74" i="13"/>
  <c r="Q74" i="13"/>
  <c r="V74" i="13"/>
  <c r="G75" i="13"/>
  <c r="M75" i="13" s="1"/>
  <c r="I75" i="13"/>
  <c r="K75" i="13"/>
  <c r="O75" i="13"/>
  <c r="Q75" i="13"/>
  <c r="V75" i="13"/>
  <c r="G76" i="13"/>
  <c r="M76" i="13" s="1"/>
  <c r="I76" i="13"/>
  <c r="K76" i="13"/>
  <c r="O76" i="13"/>
  <c r="Q76" i="13"/>
  <c r="V76" i="13"/>
  <c r="G77" i="13"/>
  <c r="M77" i="13" s="1"/>
  <c r="I77" i="13"/>
  <c r="K77" i="13"/>
  <c r="O77" i="13"/>
  <c r="Q77" i="13"/>
  <c r="V77" i="13"/>
  <c r="G79" i="13"/>
  <c r="M79" i="13" s="1"/>
  <c r="I79" i="13"/>
  <c r="K79" i="13"/>
  <c r="O79" i="13"/>
  <c r="Q79" i="13"/>
  <c r="V79" i="13"/>
  <c r="G80" i="13"/>
  <c r="I80" i="13"/>
  <c r="K80" i="13"/>
  <c r="M80" i="13"/>
  <c r="O80" i="13"/>
  <c r="Q80" i="13"/>
  <c r="V80" i="13"/>
  <c r="G81" i="13"/>
  <c r="I81" i="13"/>
  <c r="K81" i="13"/>
  <c r="O81" i="13"/>
  <c r="Q81" i="13"/>
  <c r="V81" i="13"/>
  <c r="G82" i="13"/>
  <c r="M82" i="13" s="1"/>
  <c r="I82" i="13"/>
  <c r="K82" i="13"/>
  <c r="O82" i="13"/>
  <c r="Q82" i="13"/>
  <c r="V82" i="13"/>
  <c r="G83" i="13"/>
  <c r="M83" i="13" s="1"/>
  <c r="I83" i="13"/>
  <c r="K83" i="13"/>
  <c r="O83" i="13"/>
  <c r="Q83" i="13"/>
  <c r="V83" i="13"/>
  <c r="G84" i="13"/>
  <c r="M84" i="13" s="1"/>
  <c r="I84" i="13"/>
  <c r="K84" i="13"/>
  <c r="O84" i="13"/>
  <c r="Q84" i="13"/>
  <c r="V84" i="13"/>
  <c r="G85" i="13"/>
  <c r="M85" i="13" s="1"/>
  <c r="I85" i="13"/>
  <c r="K85" i="13"/>
  <c r="O85" i="13"/>
  <c r="Q85" i="13"/>
  <c r="V85" i="13"/>
  <c r="G86" i="13"/>
  <c r="M86" i="13" s="1"/>
  <c r="I86" i="13"/>
  <c r="K86" i="13"/>
  <c r="O86" i="13"/>
  <c r="Q86" i="13"/>
  <c r="V86" i="13"/>
  <c r="G87" i="13"/>
  <c r="M87" i="13" s="1"/>
  <c r="I87" i="13"/>
  <c r="K87" i="13"/>
  <c r="O87" i="13"/>
  <c r="Q87" i="13"/>
  <c r="V87" i="13"/>
  <c r="G88" i="13"/>
  <c r="M88" i="13" s="1"/>
  <c r="I88" i="13"/>
  <c r="K88" i="13"/>
  <c r="O88" i="13"/>
  <c r="Q88" i="13"/>
  <c r="V88" i="13"/>
  <c r="G89" i="13"/>
  <c r="M89" i="13" s="1"/>
  <c r="I89" i="13"/>
  <c r="K89" i="13"/>
  <c r="O89" i="13"/>
  <c r="Q89" i="13"/>
  <c r="V89" i="13"/>
  <c r="G90" i="13"/>
  <c r="M90" i="13" s="1"/>
  <c r="I90" i="13"/>
  <c r="K90" i="13"/>
  <c r="O90" i="13"/>
  <c r="Q90" i="13"/>
  <c r="V90" i="13"/>
  <c r="G91" i="13"/>
  <c r="M91" i="13" s="1"/>
  <c r="I91" i="13"/>
  <c r="K91" i="13"/>
  <c r="O91" i="13"/>
  <c r="Q91" i="13"/>
  <c r="V91" i="13"/>
  <c r="G92" i="13"/>
  <c r="I92" i="13"/>
  <c r="K92" i="13"/>
  <c r="M92" i="13"/>
  <c r="O92" i="13"/>
  <c r="Q92" i="13"/>
  <c r="V92" i="13"/>
  <c r="G93" i="13"/>
  <c r="M93" i="13" s="1"/>
  <c r="I93" i="13"/>
  <c r="K93" i="13"/>
  <c r="O93" i="13"/>
  <c r="Q93" i="13"/>
  <c r="V93" i="13"/>
  <c r="G94" i="13"/>
  <c r="M94" i="13" s="1"/>
  <c r="I94" i="13"/>
  <c r="K94" i="13"/>
  <c r="O94" i="13"/>
  <c r="Q94" i="13"/>
  <c r="V94" i="13"/>
  <c r="G95" i="13"/>
  <c r="M95" i="13" s="1"/>
  <c r="I95" i="13"/>
  <c r="K95" i="13"/>
  <c r="O95" i="13"/>
  <c r="Q95" i="13"/>
  <c r="V95" i="13"/>
  <c r="G96" i="13"/>
  <c r="M96" i="13" s="1"/>
  <c r="I96" i="13"/>
  <c r="K96" i="13"/>
  <c r="O96" i="13"/>
  <c r="Q96" i="13"/>
  <c r="V96" i="13"/>
  <c r="G97" i="13"/>
  <c r="M97" i="13" s="1"/>
  <c r="I97" i="13"/>
  <c r="K97" i="13"/>
  <c r="O97" i="13"/>
  <c r="Q97" i="13"/>
  <c r="V97" i="13"/>
  <c r="G98" i="13"/>
  <c r="M98" i="13" s="1"/>
  <c r="I98" i="13"/>
  <c r="K98" i="13"/>
  <c r="O98" i="13"/>
  <c r="Q98" i="13"/>
  <c r="V98" i="13"/>
  <c r="G99" i="13"/>
  <c r="M99" i="13" s="1"/>
  <c r="I99" i="13"/>
  <c r="K99" i="13"/>
  <c r="O99" i="13"/>
  <c r="Q99" i="13"/>
  <c r="V99" i="13"/>
  <c r="G100" i="13"/>
  <c r="M100" i="13" s="1"/>
  <c r="I100" i="13"/>
  <c r="K100" i="13"/>
  <c r="O100" i="13"/>
  <c r="Q100" i="13"/>
  <c r="V100" i="13"/>
  <c r="G101" i="13"/>
  <c r="M101" i="13" s="1"/>
  <c r="I101" i="13"/>
  <c r="K101" i="13"/>
  <c r="O101" i="13"/>
  <c r="Q101" i="13"/>
  <c r="V101" i="13"/>
  <c r="G102" i="13"/>
  <c r="M102" i="13" s="1"/>
  <c r="I102" i="13"/>
  <c r="K102" i="13"/>
  <c r="O102" i="13"/>
  <c r="Q102" i="13"/>
  <c r="V102" i="13"/>
  <c r="G103" i="13"/>
  <c r="M103" i="13" s="1"/>
  <c r="I103" i="13"/>
  <c r="K103" i="13"/>
  <c r="O103" i="13"/>
  <c r="Q103" i="13"/>
  <c r="V103" i="13"/>
  <c r="G104" i="13"/>
  <c r="I104" i="13"/>
  <c r="K104" i="13"/>
  <c r="M104" i="13"/>
  <c r="O104" i="13"/>
  <c r="Q104" i="13"/>
  <c r="V104" i="13"/>
  <c r="G105" i="13"/>
  <c r="I105" i="13"/>
  <c r="K105" i="13"/>
  <c r="M105" i="13"/>
  <c r="O105" i="13"/>
  <c r="Q105" i="13"/>
  <c r="V105" i="13"/>
  <c r="G106" i="13"/>
  <c r="M106" i="13" s="1"/>
  <c r="I106" i="13"/>
  <c r="K106" i="13"/>
  <c r="O106" i="13"/>
  <c r="Q106" i="13"/>
  <c r="V106" i="13"/>
  <c r="G107" i="13"/>
  <c r="M107" i="13" s="1"/>
  <c r="I107" i="13"/>
  <c r="K107" i="13"/>
  <c r="O107" i="13"/>
  <c r="Q107" i="13"/>
  <c r="V107" i="13"/>
  <c r="G108" i="13"/>
  <c r="M108" i="13" s="1"/>
  <c r="I108" i="13"/>
  <c r="K108" i="13"/>
  <c r="O108" i="13"/>
  <c r="Q108" i="13"/>
  <c r="V108" i="13"/>
  <c r="G109" i="13"/>
  <c r="I109" i="13"/>
  <c r="K109" i="13"/>
  <c r="M109" i="13"/>
  <c r="O109" i="13"/>
  <c r="Q109" i="13"/>
  <c r="V109" i="13"/>
  <c r="G110" i="13"/>
  <c r="M110" i="13" s="1"/>
  <c r="I110" i="13"/>
  <c r="K110" i="13"/>
  <c r="O110" i="13"/>
  <c r="Q110" i="13"/>
  <c r="V110" i="13"/>
  <c r="G111" i="13"/>
  <c r="M111" i="13" s="1"/>
  <c r="I111" i="13"/>
  <c r="K111" i="13"/>
  <c r="O111" i="13"/>
  <c r="Q111" i="13"/>
  <c r="V111" i="13"/>
  <c r="G112" i="13"/>
  <c r="I112" i="13"/>
  <c r="K112" i="13"/>
  <c r="M112" i="13"/>
  <c r="O112" i="13"/>
  <c r="Q112" i="13"/>
  <c r="V112" i="13"/>
  <c r="G113" i="13"/>
  <c r="M113" i="13" s="1"/>
  <c r="I113" i="13"/>
  <c r="K113" i="13"/>
  <c r="O113" i="13"/>
  <c r="Q113" i="13"/>
  <c r="V113" i="13"/>
  <c r="G114" i="13"/>
  <c r="M114" i="13" s="1"/>
  <c r="I114" i="13"/>
  <c r="K114" i="13"/>
  <c r="O114" i="13"/>
  <c r="Q114" i="13"/>
  <c r="V114" i="13"/>
  <c r="G115" i="13"/>
  <c r="M115" i="13" s="1"/>
  <c r="I115" i="13"/>
  <c r="K115" i="13"/>
  <c r="O115" i="13"/>
  <c r="Q115" i="13"/>
  <c r="V115" i="13"/>
  <c r="G116" i="13"/>
  <c r="I116" i="13"/>
  <c r="K116" i="13"/>
  <c r="M116" i="13"/>
  <c r="O116" i="13"/>
  <c r="Q116" i="13"/>
  <c r="V116" i="13"/>
  <c r="G117" i="13"/>
  <c r="M117" i="13" s="1"/>
  <c r="I117" i="13"/>
  <c r="K117" i="13"/>
  <c r="O117" i="13"/>
  <c r="Q117" i="13"/>
  <c r="V117" i="13"/>
  <c r="G118" i="13"/>
  <c r="M118" i="13" s="1"/>
  <c r="I118" i="13"/>
  <c r="K118" i="13"/>
  <c r="O118" i="13"/>
  <c r="Q118" i="13"/>
  <c r="V118" i="13"/>
  <c r="G119" i="13"/>
  <c r="M119" i="13" s="1"/>
  <c r="I119" i="13"/>
  <c r="K119" i="13"/>
  <c r="O119" i="13"/>
  <c r="Q119" i="13"/>
  <c r="V119" i="13"/>
  <c r="G120" i="13"/>
  <c r="I120" i="13"/>
  <c r="K120" i="13"/>
  <c r="M120" i="13"/>
  <c r="O120" i="13"/>
  <c r="Q120" i="13"/>
  <c r="V120" i="13"/>
  <c r="G121" i="13"/>
  <c r="M121" i="13" s="1"/>
  <c r="I121" i="13"/>
  <c r="K121" i="13"/>
  <c r="O121" i="13"/>
  <c r="Q121" i="13"/>
  <c r="V121" i="13"/>
  <c r="G122" i="13"/>
  <c r="M122" i="13" s="1"/>
  <c r="I122" i="13"/>
  <c r="K122" i="13"/>
  <c r="O122" i="13"/>
  <c r="Q122" i="13"/>
  <c r="V122" i="13"/>
  <c r="AE124" i="13"/>
  <c r="F42" i="1" s="1"/>
  <c r="G9" i="12"/>
  <c r="M9" i="12" s="1"/>
  <c r="I9" i="12"/>
  <c r="K9" i="12"/>
  <c r="O9" i="12"/>
  <c r="O8" i="12" s="1"/>
  <c r="Q9" i="12"/>
  <c r="Q8" i="12" s="1"/>
  <c r="V9" i="12"/>
  <c r="G10" i="12"/>
  <c r="M10" i="12" s="1"/>
  <c r="I10" i="12"/>
  <c r="K10" i="12"/>
  <c r="O10" i="12"/>
  <c r="Q10" i="12"/>
  <c r="V10" i="12"/>
  <c r="G12" i="12"/>
  <c r="M12" i="12" s="1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I14" i="12"/>
  <c r="K14" i="12"/>
  <c r="M14" i="12"/>
  <c r="O14" i="12"/>
  <c r="Q14" i="12"/>
  <c r="V14" i="12"/>
  <c r="G15" i="12"/>
  <c r="M15" i="12" s="1"/>
  <c r="I15" i="12"/>
  <c r="K15" i="12"/>
  <c r="O15" i="12"/>
  <c r="O11" i="12" s="1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1" i="12"/>
  <c r="I21" i="12"/>
  <c r="I20" i="12" s="1"/>
  <c r="K21" i="12"/>
  <c r="M21" i="12"/>
  <c r="O21" i="12"/>
  <c r="Q21" i="12"/>
  <c r="Q20" i="12" s="1"/>
  <c r="V21" i="12"/>
  <c r="V20" i="12" s="1"/>
  <c r="G22" i="12"/>
  <c r="I22" i="12"/>
  <c r="K22" i="12"/>
  <c r="M22" i="12"/>
  <c r="O22" i="12"/>
  <c r="Q22" i="12"/>
  <c r="V22" i="12"/>
  <c r="G23" i="12"/>
  <c r="G20" i="12" s="1"/>
  <c r="I66" i="1" s="1"/>
  <c r="I23" i="12"/>
  <c r="K23" i="12"/>
  <c r="O23" i="12"/>
  <c r="O20" i="12" s="1"/>
  <c r="Q23" i="12"/>
  <c r="V23" i="12"/>
  <c r="G25" i="12"/>
  <c r="M25" i="12" s="1"/>
  <c r="I25" i="12"/>
  <c r="K25" i="12"/>
  <c r="O25" i="12"/>
  <c r="Q25" i="12"/>
  <c r="Q24" i="12" s="1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K38" i="12"/>
  <c r="G39" i="12"/>
  <c r="G38" i="12" s="1"/>
  <c r="I39" i="12"/>
  <c r="I38" i="12" s="1"/>
  <c r="K39" i="12"/>
  <c r="M39" i="12"/>
  <c r="M38" i="12" s="1"/>
  <c r="O39" i="12"/>
  <c r="O38" i="12" s="1"/>
  <c r="Q39" i="12"/>
  <c r="Q38" i="12" s="1"/>
  <c r="V39" i="12"/>
  <c r="V38" i="12" s="1"/>
  <c r="G40" i="12"/>
  <c r="I69" i="1" s="1"/>
  <c r="O40" i="12"/>
  <c r="G41" i="12"/>
  <c r="I41" i="12"/>
  <c r="I40" i="12" s="1"/>
  <c r="K41" i="12"/>
  <c r="K40" i="12" s="1"/>
  <c r="M41" i="12"/>
  <c r="M40" i="12" s="1"/>
  <c r="O41" i="12"/>
  <c r="Q41" i="12"/>
  <c r="Q40" i="12" s="1"/>
  <c r="V41" i="12"/>
  <c r="V40" i="12" s="1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50" i="12"/>
  <c r="M50" i="12" s="1"/>
  <c r="I50" i="12"/>
  <c r="K50" i="12"/>
  <c r="O50" i="12"/>
  <c r="Q50" i="12"/>
  <c r="V50" i="12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I60" i="12"/>
  <c r="K60" i="12"/>
  <c r="O60" i="12"/>
  <c r="Q60" i="12"/>
  <c r="V60" i="12"/>
  <c r="G61" i="12"/>
  <c r="I61" i="12"/>
  <c r="K61" i="12"/>
  <c r="M61" i="12"/>
  <c r="O61" i="12"/>
  <c r="Q61" i="12"/>
  <c r="V61" i="12"/>
  <c r="G62" i="12"/>
  <c r="M62" i="12" s="1"/>
  <c r="I62" i="12"/>
  <c r="K62" i="12"/>
  <c r="O62" i="12"/>
  <c r="Q62" i="12"/>
  <c r="V62" i="12"/>
  <c r="G63" i="12"/>
  <c r="I63" i="12"/>
  <c r="K63" i="12"/>
  <c r="M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7" i="12"/>
  <c r="I67" i="12"/>
  <c r="K67" i="12"/>
  <c r="M67" i="12"/>
  <c r="O67" i="12"/>
  <c r="Q67" i="12"/>
  <c r="V67" i="12"/>
  <c r="G68" i="12"/>
  <c r="I68" i="12"/>
  <c r="K68" i="12"/>
  <c r="O68" i="12"/>
  <c r="O66" i="12" s="1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4" i="12"/>
  <c r="M74" i="12" s="1"/>
  <c r="I74" i="12"/>
  <c r="K74" i="12"/>
  <c r="O74" i="12"/>
  <c r="Q74" i="12"/>
  <c r="V74" i="12"/>
  <c r="G76" i="12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I79" i="12"/>
  <c r="K79" i="12"/>
  <c r="M79" i="12"/>
  <c r="O79" i="12"/>
  <c r="Q79" i="12"/>
  <c r="V79" i="12"/>
  <c r="G80" i="12"/>
  <c r="M80" i="12" s="1"/>
  <c r="I80" i="12"/>
  <c r="K80" i="12"/>
  <c r="O80" i="12"/>
  <c r="Q80" i="12"/>
  <c r="V80" i="12"/>
  <c r="G81" i="12"/>
  <c r="I81" i="12"/>
  <c r="K81" i="12"/>
  <c r="M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M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M96" i="12" s="1"/>
  <c r="I96" i="12"/>
  <c r="K96" i="12"/>
  <c r="O96" i="12"/>
  <c r="Q96" i="12"/>
  <c r="V96" i="12"/>
  <c r="G97" i="12"/>
  <c r="I97" i="12"/>
  <c r="K97" i="12"/>
  <c r="M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I105" i="12"/>
  <c r="K105" i="12"/>
  <c r="M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I111" i="12"/>
  <c r="K111" i="12"/>
  <c r="M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I121" i="12"/>
  <c r="K121" i="12"/>
  <c r="M121" i="12"/>
  <c r="O121" i="12"/>
  <c r="Q121" i="12"/>
  <c r="V121" i="12"/>
  <c r="G122" i="12"/>
  <c r="M122" i="12" s="1"/>
  <c r="I122" i="12"/>
  <c r="K122" i="12"/>
  <c r="O122" i="12"/>
  <c r="Q122" i="12"/>
  <c r="V122" i="12"/>
  <c r="AE124" i="12"/>
  <c r="H57" i="1"/>
  <c r="I55" i="1"/>
  <c r="J28" i="1"/>
  <c r="J26" i="1"/>
  <c r="G38" i="1"/>
  <c r="F38" i="1"/>
  <c r="J23" i="1"/>
  <c r="J24" i="1"/>
  <c r="J25" i="1"/>
  <c r="J27" i="1"/>
  <c r="E24" i="1"/>
  <c r="G24" i="1"/>
  <c r="E26" i="1"/>
  <c r="G26" i="1"/>
  <c r="M14" i="15" l="1"/>
  <c r="Q56" i="12"/>
  <c r="Q78" i="13"/>
  <c r="Q59" i="13"/>
  <c r="Q47" i="13"/>
  <c r="V8" i="13"/>
  <c r="Q63" i="14"/>
  <c r="G63" i="14"/>
  <c r="O15" i="14"/>
  <c r="Q84" i="16"/>
  <c r="Q16" i="16"/>
  <c r="Q75" i="17"/>
  <c r="G82" i="22"/>
  <c r="M83" i="22"/>
  <c r="V75" i="12"/>
  <c r="K66" i="12"/>
  <c r="I66" i="12"/>
  <c r="G56" i="12"/>
  <c r="V56" i="12"/>
  <c r="Q49" i="12"/>
  <c r="O49" i="12"/>
  <c r="K8" i="12"/>
  <c r="K69" i="13"/>
  <c r="I69" i="13"/>
  <c r="Q40" i="13"/>
  <c r="Q8" i="13"/>
  <c r="K82" i="14"/>
  <c r="I82" i="14"/>
  <c r="V73" i="14"/>
  <c r="Q47" i="14"/>
  <c r="G47" i="14"/>
  <c r="G40" i="14"/>
  <c r="K15" i="14"/>
  <c r="V8" i="14"/>
  <c r="I8" i="14"/>
  <c r="V14" i="15"/>
  <c r="V84" i="16"/>
  <c r="G75" i="16"/>
  <c r="K65" i="16"/>
  <c r="K41" i="16"/>
  <c r="V34" i="16"/>
  <c r="I34" i="16"/>
  <c r="V16" i="16"/>
  <c r="K8" i="16"/>
  <c r="G84" i="17"/>
  <c r="AF20" i="21"/>
  <c r="G52" i="1" s="1"/>
  <c r="I52" i="1" s="1"/>
  <c r="I75" i="12"/>
  <c r="K49" i="12"/>
  <c r="K42" i="12"/>
  <c r="I42" i="12"/>
  <c r="V11" i="12"/>
  <c r="I8" i="12"/>
  <c r="G78" i="13"/>
  <c r="V78" i="13"/>
  <c r="O40" i="13"/>
  <c r="V15" i="13"/>
  <c r="G8" i="13"/>
  <c r="K40" i="14"/>
  <c r="V33" i="14"/>
  <c r="I14" i="15"/>
  <c r="F46" i="1"/>
  <c r="F45" i="1"/>
  <c r="I75" i="16"/>
  <c r="K48" i="16"/>
  <c r="I48" i="16"/>
  <c r="I8" i="16"/>
  <c r="I84" i="17"/>
  <c r="Q65" i="17"/>
  <c r="V48" i="17"/>
  <c r="O48" i="17"/>
  <c r="M42" i="17"/>
  <c r="G41" i="17"/>
  <c r="M10" i="20"/>
  <c r="AF114" i="20"/>
  <c r="G51" i="1" s="1"/>
  <c r="I51" i="1" s="1"/>
  <c r="O75" i="12"/>
  <c r="G66" i="12"/>
  <c r="G42" i="12"/>
  <c r="O24" i="12"/>
  <c r="K24" i="12"/>
  <c r="Q11" i="12"/>
  <c r="M8" i="12"/>
  <c r="I78" i="13"/>
  <c r="O69" i="13"/>
  <c r="O59" i="13"/>
  <c r="O47" i="13"/>
  <c r="K40" i="13"/>
  <c r="K33" i="13"/>
  <c r="I33" i="13"/>
  <c r="Q15" i="13"/>
  <c r="K8" i="13"/>
  <c r="O82" i="14"/>
  <c r="Q73" i="14"/>
  <c r="O73" i="14"/>
  <c r="V63" i="14"/>
  <c r="Q40" i="14"/>
  <c r="Q15" i="14"/>
  <c r="G15" i="14"/>
  <c r="G8" i="14"/>
  <c r="O14" i="15"/>
  <c r="V8" i="15"/>
  <c r="G84" i="16"/>
  <c r="Q65" i="16"/>
  <c r="Q41" i="16"/>
  <c r="M41" i="16"/>
  <c r="G34" i="16"/>
  <c r="O75" i="17"/>
  <c r="V82" i="23"/>
  <c r="AF124" i="12"/>
  <c r="K75" i="12"/>
  <c r="K56" i="12"/>
  <c r="I56" i="12"/>
  <c r="I24" i="12"/>
  <c r="V59" i="13"/>
  <c r="I59" i="13"/>
  <c r="V47" i="13"/>
  <c r="I47" i="13"/>
  <c r="I40" i="13"/>
  <c r="O15" i="13"/>
  <c r="I8" i="13"/>
  <c r="K73" i="14"/>
  <c r="I63" i="14"/>
  <c r="V47" i="14"/>
  <c r="Q33" i="14"/>
  <c r="O33" i="14"/>
  <c r="K8" i="14"/>
  <c r="Q8" i="15"/>
  <c r="K84" i="16"/>
  <c r="I84" i="16"/>
  <c r="V75" i="16"/>
  <c r="O48" i="16"/>
  <c r="G48" i="16"/>
  <c r="K34" i="16"/>
  <c r="K16" i="16"/>
  <c r="I16" i="16"/>
  <c r="O8" i="16"/>
  <c r="K65" i="17"/>
  <c r="I48" i="17"/>
  <c r="F39" i="1"/>
  <c r="F41" i="1"/>
  <c r="F40" i="1"/>
  <c r="Q66" i="12"/>
  <c r="I49" i="12"/>
  <c r="K11" i="12"/>
  <c r="G8" i="12"/>
  <c r="K78" i="13"/>
  <c r="Q69" i="13"/>
  <c r="G40" i="13"/>
  <c r="O33" i="13"/>
  <c r="K15" i="13"/>
  <c r="Q82" i="14"/>
  <c r="O63" i="14"/>
  <c r="I47" i="14"/>
  <c r="K33" i="14"/>
  <c r="Q8" i="14"/>
  <c r="O8" i="15"/>
  <c r="Q34" i="16"/>
  <c r="V8" i="16"/>
  <c r="K48" i="17"/>
  <c r="G48" i="17"/>
  <c r="Q75" i="12"/>
  <c r="G75" i="12"/>
  <c r="V66" i="12"/>
  <c r="O56" i="12"/>
  <c r="Q42" i="12"/>
  <c r="I11" i="12"/>
  <c r="V8" i="12"/>
  <c r="V69" i="13"/>
  <c r="G59" i="13"/>
  <c r="G47" i="13"/>
  <c r="I15" i="13"/>
  <c r="V82" i="14"/>
  <c r="K63" i="14"/>
  <c r="O47" i="14"/>
  <c r="O40" i="14"/>
  <c r="V15" i="14"/>
  <c r="Q14" i="15"/>
  <c r="K8" i="15"/>
  <c r="O84" i="16"/>
  <c r="Q75" i="16"/>
  <c r="O75" i="16"/>
  <c r="V65" i="16"/>
  <c r="Q48" i="16"/>
  <c r="V41" i="16"/>
  <c r="O16" i="16"/>
  <c r="Q8" i="16"/>
  <c r="Q84" i="17"/>
  <c r="O84" i="17"/>
  <c r="I84" i="19"/>
  <c r="V69" i="20"/>
  <c r="V49" i="12"/>
  <c r="V42" i="12"/>
  <c r="O42" i="12"/>
  <c r="G24" i="12"/>
  <c r="V24" i="12"/>
  <c r="K20" i="12"/>
  <c r="AF124" i="13"/>
  <c r="G42" i="1" s="1"/>
  <c r="I42" i="1" s="1"/>
  <c r="O78" i="13"/>
  <c r="K59" i="13"/>
  <c r="K47" i="13"/>
  <c r="Q33" i="13"/>
  <c r="G15" i="13"/>
  <c r="O8" i="13"/>
  <c r="I73" i="14"/>
  <c r="K47" i="14"/>
  <c r="V40" i="14"/>
  <c r="I40" i="14"/>
  <c r="M33" i="14"/>
  <c r="I15" i="14"/>
  <c r="G14" i="15"/>
  <c r="G20" i="15" s="1"/>
  <c r="I8" i="15"/>
  <c r="K75" i="16"/>
  <c r="I65" i="16"/>
  <c r="V48" i="16"/>
  <c r="I41" i="16"/>
  <c r="AF132" i="16"/>
  <c r="K84" i="17"/>
  <c r="K75" i="17"/>
  <c r="O65" i="17"/>
  <c r="G65" i="17"/>
  <c r="K84" i="19"/>
  <c r="G40" i="22"/>
  <c r="M42" i="22"/>
  <c r="G63" i="23"/>
  <c r="I47" i="23"/>
  <c r="Q33" i="23"/>
  <c r="Q8" i="24"/>
  <c r="O41" i="17"/>
  <c r="G34" i="17"/>
  <c r="V8" i="17"/>
  <c r="O8" i="18"/>
  <c r="G84" i="19"/>
  <c r="G64" i="19"/>
  <c r="Q41" i="19"/>
  <c r="M41" i="19"/>
  <c r="G34" i="19"/>
  <c r="K49" i="20"/>
  <c r="I49" i="20"/>
  <c r="M42" i="20"/>
  <c r="G16" i="20"/>
  <c r="V8" i="20"/>
  <c r="O14" i="21"/>
  <c r="K8" i="21"/>
  <c r="K47" i="22"/>
  <c r="V40" i="22"/>
  <c r="G33" i="22"/>
  <c r="V33" i="22"/>
  <c r="AF125" i="22"/>
  <c r="Q8" i="22"/>
  <c r="K47" i="23"/>
  <c r="G47" i="23"/>
  <c r="O40" i="23"/>
  <c r="G33" i="23"/>
  <c r="V8" i="23"/>
  <c r="K14" i="24"/>
  <c r="O8" i="24"/>
  <c r="V16" i="17"/>
  <c r="Q8" i="17"/>
  <c r="Q14" i="18"/>
  <c r="K8" i="18"/>
  <c r="O84" i="19"/>
  <c r="O74" i="19"/>
  <c r="Q64" i="19"/>
  <c r="O48" i="19"/>
  <c r="G48" i="19"/>
  <c r="K34" i="19"/>
  <c r="K16" i="19"/>
  <c r="I16" i="19"/>
  <c r="O8" i="19"/>
  <c r="O69" i="20"/>
  <c r="Q59" i="20"/>
  <c r="I42" i="20"/>
  <c r="I16" i="20"/>
  <c r="K14" i="21"/>
  <c r="I14" i="21"/>
  <c r="I8" i="21"/>
  <c r="I82" i="22"/>
  <c r="K73" i="22"/>
  <c r="Q63" i="22"/>
  <c r="Q40" i="22"/>
  <c r="I33" i="22"/>
  <c r="Q15" i="22"/>
  <c r="I82" i="23"/>
  <c r="G82" i="23"/>
  <c r="V33" i="23"/>
  <c r="G8" i="23"/>
  <c r="Q8" i="23"/>
  <c r="Q14" i="24"/>
  <c r="K8" i="24"/>
  <c r="F49" i="1"/>
  <c r="F53" i="1"/>
  <c r="V65" i="17"/>
  <c r="V41" i="17"/>
  <c r="V34" i="17"/>
  <c r="M31" i="17"/>
  <c r="M30" i="17" s="1"/>
  <c r="Q16" i="17"/>
  <c r="O8" i="17"/>
  <c r="G14" i="18"/>
  <c r="I8" i="18"/>
  <c r="V74" i="19"/>
  <c r="I74" i="19"/>
  <c r="V64" i="19"/>
  <c r="Q34" i="19"/>
  <c r="V8" i="19"/>
  <c r="K69" i="20"/>
  <c r="I69" i="20"/>
  <c r="V59" i="20"/>
  <c r="Q35" i="20"/>
  <c r="Q8" i="20"/>
  <c r="O8" i="20"/>
  <c r="K82" i="22"/>
  <c r="O73" i="22"/>
  <c r="V63" i="22"/>
  <c r="O63" i="22"/>
  <c r="Q47" i="22"/>
  <c r="V15" i="22"/>
  <c r="O15" i="22"/>
  <c r="K8" i="22"/>
  <c r="K82" i="23"/>
  <c r="O73" i="23"/>
  <c r="Q15" i="23"/>
  <c r="G14" i="24"/>
  <c r="G20" i="24" s="1"/>
  <c r="I8" i="24"/>
  <c r="Q41" i="17"/>
  <c r="I34" i="17"/>
  <c r="O16" i="17"/>
  <c r="K8" i="17"/>
  <c r="G8" i="18"/>
  <c r="G20" i="18" s="1"/>
  <c r="Q84" i="19"/>
  <c r="Q48" i="19"/>
  <c r="V41" i="19"/>
  <c r="O16" i="19"/>
  <c r="Q8" i="19"/>
  <c r="V42" i="20"/>
  <c r="V35" i="20"/>
  <c r="V16" i="20"/>
  <c r="K8" i="20"/>
  <c r="O82" i="22"/>
  <c r="Q73" i="22"/>
  <c r="O47" i="22"/>
  <c r="K40" i="22"/>
  <c r="I8" i="22"/>
  <c r="Q73" i="23"/>
  <c r="K73" i="23"/>
  <c r="Q63" i="23"/>
  <c r="Q40" i="23"/>
  <c r="V15" i="23"/>
  <c r="O15" i="23"/>
  <c r="K8" i="23"/>
  <c r="V84" i="17"/>
  <c r="V75" i="17"/>
  <c r="I75" i="17"/>
  <c r="Q48" i="17"/>
  <c r="O34" i="17"/>
  <c r="K16" i="17"/>
  <c r="I8" i="17"/>
  <c r="V14" i="18"/>
  <c r="V84" i="19"/>
  <c r="G74" i="19"/>
  <c r="V48" i="19"/>
  <c r="I41" i="19"/>
  <c r="AF132" i="19"/>
  <c r="Q49" i="20"/>
  <c r="O8" i="21"/>
  <c r="I63" i="22"/>
  <c r="V47" i="22"/>
  <c r="I40" i="22"/>
  <c r="K33" i="22"/>
  <c r="I15" i="22"/>
  <c r="V63" i="23"/>
  <c r="O63" i="23"/>
  <c r="Q47" i="23"/>
  <c r="O33" i="23"/>
  <c r="I8" i="23"/>
  <c r="V14" i="24"/>
  <c r="I16" i="17"/>
  <c r="G8" i="17"/>
  <c r="G130" i="17" s="1"/>
  <c r="K74" i="19"/>
  <c r="K64" i="19"/>
  <c r="I64" i="19"/>
  <c r="O41" i="19"/>
  <c r="O34" i="19"/>
  <c r="Q16" i="19"/>
  <c r="K59" i="20"/>
  <c r="I59" i="20"/>
  <c r="V49" i="20"/>
  <c r="Q42" i="20"/>
  <c r="O42" i="20"/>
  <c r="Q16" i="20"/>
  <c r="O16" i="20"/>
  <c r="G8" i="20"/>
  <c r="Q14" i="21"/>
  <c r="V8" i="21"/>
  <c r="G73" i="22"/>
  <c r="V73" i="22"/>
  <c r="K63" i="22"/>
  <c r="G63" i="22"/>
  <c r="I47" i="22"/>
  <c r="O33" i="22"/>
  <c r="K15" i="22"/>
  <c r="G15" i="22"/>
  <c r="G125" i="22" s="1"/>
  <c r="O8" i="22"/>
  <c r="O82" i="23"/>
  <c r="V47" i="23"/>
  <c r="O47" i="23"/>
  <c r="K40" i="23"/>
  <c r="K33" i="23"/>
  <c r="I15" i="23"/>
  <c r="I14" i="24"/>
  <c r="G75" i="17"/>
  <c r="I65" i="17"/>
  <c r="I41" i="17"/>
  <c r="K34" i="17"/>
  <c r="G16" i="17"/>
  <c r="O14" i="18"/>
  <c r="V8" i="18"/>
  <c r="Q74" i="19"/>
  <c r="K41" i="19"/>
  <c r="V34" i="19"/>
  <c r="I34" i="19"/>
  <c r="V16" i="19"/>
  <c r="K8" i="19"/>
  <c r="Q69" i="20"/>
  <c r="K42" i="20"/>
  <c r="K35" i="20"/>
  <c r="I35" i="20"/>
  <c r="K16" i="20"/>
  <c r="I8" i="20"/>
  <c r="V14" i="21"/>
  <c r="Q8" i="21"/>
  <c r="V82" i="22"/>
  <c r="Q82" i="22"/>
  <c r="I73" i="22"/>
  <c r="G47" i="22"/>
  <c r="O40" i="22"/>
  <c r="Q33" i="22"/>
  <c r="Q82" i="23"/>
  <c r="I73" i="23"/>
  <c r="G73" i="23"/>
  <c r="I63" i="23"/>
  <c r="I40" i="23"/>
  <c r="K15" i="23"/>
  <c r="G15" i="23"/>
  <c r="O8" i="23"/>
  <c r="O14" i="24"/>
  <c r="V8" i="24"/>
  <c r="M14" i="24"/>
  <c r="AF20" i="24"/>
  <c r="G56" i="1" s="1"/>
  <c r="I56" i="1" s="1"/>
  <c r="M9" i="24"/>
  <c r="M8" i="24" s="1"/>
  <c r="M82" i="23"/>
  <c r="M73" i="23"/>
  <c r="M40" i="23"/>
  <c r="M33" i="23"/>
  <c r="M64" i="23"/>
  <c r="M63" i="23" s="1"/>
  <c r="M48" i="23"/>
  <c r="M47" i="23" s="1"/>
  <c r="M44" i="23"/>
  <c r="M32" i="23"/>
  <c r="M31" i="23" s="1"/>
  <c r="M16" i="23"/>
  <c r="M15" i="23" s="1"/>
  <c r="M12" i="23"/>
  <c r="M8" i="23" s="1"/>
  <c r="M82" i="22"/>
  <c r="M40" i="22"/>
  <c r="M76" i="22"/>
  <c r="M73" i="22" s="1"/>
  <c r="M64" i="22"/>
  <c r="M63" i="22" s="1"/>
  <c r="M48" i="22"/>
  <c r="M47" i="22" s="1"/>
  <c r="M36" i="22"/>
  <c r="M33" i="22" s="1"/>
  <c r="M32" i="22"/>
  <c r="M31" i="22" s="1"/>
  <c r="M16" i="22"/>
  <c r="M15" i="22" s="1"/>
  <c r="M12" i="22"/>
  <c r="M8" i="22" s="1"/>
  <c r="M16" i="21"/>
  <c r="M14" i="21" s="1"/>
  <c r="M12" i="21"/>
  <c r="M8" i="21" s="1"/>
  <c r="M49" i="20"/>
  <c r="M59" i="20"/>
  <c r="M69" i="20"/>
  <c r="M35" i="20"/>
  <c r="G69" i="20"/>
  <c r="G49" i="20"/>
  <c r="G42" i="20"/>
  <c r="M17" i="20"/>
  <c r="M16" i="20" s="1"/>
  <c r="M9" i="20"/>
  <c r="M8" i="20" s="1"/>
  <c r="G59" i="20"/>
  <c r="G35" i="20"/>
  <c r="M48" i="19"/>
  <c r="M16" i="19"/>
  <c r="M34" i="19"/>
  <c r="G16" i="19"/>
  <c r="G8" i="19"/>
  <c r="M112" i="19"/>
  <c r="M84" i="19" s="1"/>
  <c r="M76" i="19"/>
  <c r="M74" i="19" s="1"/>
  <c r="M72" i="19"/>
  <c r="M64" i="19" s="1"/>
  <c r="G41" i="19"/>
  <c r="M36" i="19"/>
  <c r="M12" i="19"/>
  <c r="M8" i="19" s="1"/>
  <c r="M14" i="18"/>
  <c r="AF20" i="18"/>
  <c r="G48" i="1" s="1"/>
  <c r="I48" i="1" s="1"/>
  <c r="M9" i="18"/>
  <c r="M8" i="18" s="1"/>
  <c r="M65" i="17"/>
  <c r="M41" i="17"/>
  <c r="M34" i="17"/>
  <c r="M85" i="17"/>
  <c r="M84" i="17" s="1"/>
  <c r="M77" i="17"/>
  <c r="M75" i="17" s="1"/>
  <c r="M49" i="17"/>
  <c r="M48" i="17" s="1"/>
  <c r="M33" i="17"/>
  <c r="M32" i="17" s="1"/>
  <c r="M17" i="17"/>
  <c r="M16" i="17" s="1"/>
  <c r="M9" i="17"/>
  <c r="M8" i="17" s="1"/>
  <c r="AF130" i="17"/>
  <c r="G47" i="1" s="1"/>
  <c r="I47" i="1" s="1"/>
  <c r="M48" i="16"/>
  <c r="M84" i="16"/>
  <c r="M16" i="16"/>
  <c r="M65" i="16"/>
  <c r="M34" i="16"/>
  <c r="G16" i="16"/>
  <c r="G8" i="16"/>
  <c r="M100" i="16"/>
  <c r="M76" i="16"/>
  <c r="M75" i="16" s="1"/>
  <c r="G65" i="16"/>
  <c r="G41" i="16"/>
  <c r="M36" i="16"/>
  <c r="M12" i="16"/>
  <c r="M8" i="16" s="1"/>
  <c r="AF20" i="15"/>
  <c r="G44" i="1" s="1"/>
  <c r="I44" i="1" s="1"/>
  <c r="M9" i="15"/>
  <c r="M8" i="15" s="1"/>
  <c r="M82" i="14"/>
  <c r="M73" i="14"/>
  <c r="G82" i="14"/>
  <c r="G73" i="14"/>
  <c r="M64" i="14"/>
  <c r="M63" i="14" s="1"/>
  <c r="M48" i="14"/>
  <c r="M47" i="14" s="1"/>
  <c r="G33" i="14"/>
  <c r="M32" i="14"/>
  <c r="M31" i="14" s="1"/>
  <c r="G29" i="14"/>
  <c r="I68" i="1" s="1"/>
  <c r="M16" i="14"/>
  <c r="M15" i="14" s="1"/>
  <c r="M42" i="14"/>
  <c r="M40" i="14" s="1"/>
  <c r="M10" i="14"/>
  <c r="M8" i="14" s="1"/>
  <c r="AF130" i="14"/>
  <c r="G43" i="1" s="1"/>
  <c r="I43" i="1" s="1"/>
  <c r="M69" i="13"/>
  <c r="M33" i="13"/>
  <c r="G69" i="13"/>
  <c r="G33" i="13"/>
  <c r="M16" i="13"/>
  <c r="M15" i="13" s="1"/>
  <c r="M12" i="13"/>
  <c r="M8" i="13" s="1"/>
  <c r="M81" i="13"/>
  <c r="M78" i="13" s="1"/>
  <c r="M61" i="13"/>
  <c r="M59" i="13" s="1"/>
  <c r="M49" i="13"/>
  <c r="M47" i="13" s="1"/>
  <c r="M41" i="13"/>
  <c r="M40" i="13" s="1"/>
  <c r="M24" i="12"/>
  <c r="M11" i="12"/>
  <c r="M49" i="12"/>
  <c r="M42" i="12"/>
  <c r="M76" i="12"/>
  <c r="M75" i="12" s="1"/>
  <c r="M68" i="12"/>
  <c r="M66" i="12" s="1"/>
  <c r="M60" i="12"/>
  <c r="M56" i="12" s="1"/>
  <c r="G49" i="12"/>
  <c r="G11" i="12"/>
  <c r="M23" i="12"/>
  <c r="M20" i="12" s="1"/>
  <c r="G132" i="19" l="1"/>
  <c r="G39" i="1"/>
  <c r="G57" i="1" s="1"/>
  <c r="G25" i="1" s="1"/>
  <c r="G41" i="1"/>
  <c r="G40" i="1"/>
  <c r="I40" i="1" s="1"/>
  <c r="I70" i="1"/>
  <c r="G50" i="1"/>
  <c r="I50" i="1" s="1"/>
  <c r="G49" i="1"/>
  <c r="I49" i="1" s="1"/>
  <c r="I41" i="1"/>
  <c r="I74" i="1"/>
  <c r="I77" i="1"/>
  <c r="I20" i="1" s="1"/>
  <c r="I67" i="1"/>
  <c r="I72" i="1"/>
  <c r="I75" i="1"/>
  <c r="I18" i="1" s="1"/>
  <c r="F57" i="1"/>
  <c r="G23" i="1" s="1"/>
  <c r="G130" i="14"/>
  <c r="G54" i="1"/>
  <c r="I54" i="1" s="1"/>
  <c r="G53" i="1"/>
  <c r="I53" i="1" s="1"/>
  <c r="G114" i="20"/>
  <c r="G46" i="1"/>
  <c r="I46" i="1" s="1"/>
  <c r="G45" i="1"/>
  <c r="I45" i="1" s="1"/>
  <c r="I64" i="1"/>
  <c r="G124" i="12"/>
  <c r="G124" i="13"/>
  <c r="I73" i="1"/>
  <c r="G132" i="16"/>
  <c r="G126" i="23"/>
  <c r="I76" i="1"/>
  <c r="I19" i="1" s="1"/>
  <c r="I65" i="1"/>
  <c r="I71" i="1"/>
  <c r="I17" i="1" s="1"/>
  <c r="I39" i="1" l="1"/>
  <c r="I57" i="1" s="1"/>
  <c r="I16" i="1"/>
  <c r="I21" i="1" s="1"/>
  <c r="I78" i="1"/>
  <c r="A27" i="1"/>
  <c r="A28" i="1" l="1"/>
  <c r="G28" i="1"/>
  <c r="G27" i="1" s="1"/>
  <c r="G29" i="1" s="1"/>
  <c r="J64" i="1"/>
  <c r="J76" i="1"/>
  <c r="J67" i="1"/>
  <c r="J65" i="1"/>
  <c r="J69" i="1"/>
  <c r="J74" i="1"/>
  <c r="J71" i="1"/>
  <c r="J66" i="1"/>
  <c r="J73" i="1"/>
  <c r="J68" i="1"/>
  <c r="J75" i="1"/>
  <c r="J70" i="1"/>
  <c r="J77" i="1"/>
  <c r="J72" i="1"/>
  <c r="J56" i="1"/>
  <c r="J51" i="1"/>
  <c r="J48" i="1"/>
  <c r="J54" i="1"/>
  <c r="J49" i="1"/>
  <c r="J50" i="1"/>
  <c r="J47" i="1"/>
  <c r="J52" i="1"/>
  <c r="J41" i="1"/>
  <c r="J46" i="1"/>
  <c r="J39" i="1"/>
  <c r="J57" i="1" s="1"/>
  <c r="J45" i="1"/>
  <c r="J44" i="1"/>
  <c r="J43" i="1"/>
  <c r="J55" i="1"/>
  <c r="J40" i="1"/>
  <c r="J53" i="1"/>
  <c r="J42" i="1"/>
  <c r="J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6C4DF80B-D393-4631-8545-CD4703D8299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D242ACC-6964-4E8A-AF23-6D7ADC44D37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9F7F8703-95A0-4B7D-B42C-F91865CEF39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94AE06C-3871-4AC1-8251-2A006DE256D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6F609D1C-231F-4044-AC5F-EA850326E34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E71A3EA-9C5C-4FE5-A1CF-4431FD727FF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FF5D67D3-61BA-465E-A35F-9895DDA22BE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153792E-C269-4ADC-BBB8-E6A67F5818E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30C45ECC-1DC9-4CE0-9CCA-D60AA1C0B46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C6FFED2-A45F-4B2E-B4E5-AAD7C282EAB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00B28EE6-6B8C-4260-BA1A-604E3FBEBA4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7157D47-91A8-4FB1-9624-5F74414B3CD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6A1323AF-01BB-4F76-BC72-330FF9F9F34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097D7AC-017F-4B06-B36A-2DE7DBAD9F5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8BF58D4B-742F-48A8-99F3-62F14EAB15E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7B8FBD9-17B4-45C2-B62C-B6E9A915F13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94FA01E7-E946-4DA2-B71A-0CDDFB40ED0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F5FD307-CABE-4B71-A72D-B9FDCCB1A5A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7F7E5351-7B1D-42A7-A4DD-9DED2FBC604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C7E9F60-9252-4222-9EE3-4041815467B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80B0756B-3A34-49D2-83DB-D2BEA2953BF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D996B8B-27A4-4738-8299-C65E2C0ED86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5D38F3FE-E2E0-421D-A1C0-DC668A67227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AA0B556-0FB3-4746-9ED2-E7B196BF39E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Hrabalík</author>
  </authors>
  <commentList>
    <comment ref="S6" authorId="0" shapeId="0" xr:uid="{86476E83-ECBC-4FA1-B1D9-F2F11D47BEC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CAB2E62-F3AE-46C3-AF01-6EDF79F782F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<sst xmlns="http://schemas.openxmlformats.org/spreadsheetml/2006/main" count="9168" uniqueCount="446">
  <si>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</si>
  <si>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</si>
  <si>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</si>
  <si>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</si>
  <si>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</si>
  <si>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</si>
  <si>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</si>
  <si>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</si>
  <si>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</si>
  <si>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</si>
  <si>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</si>
  <si>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</si>
  <si>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</si>
  <si>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</si>
  <si>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</si>
  <si>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</si>
  <si>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</si>
  <si>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</si>
  <si>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</si>
  <si>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</si>
  <si>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</si>
  <si>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</si>
  <si>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</si>
  <si>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</si>
  <si>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</si>
  <si>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</si>
  <si>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</si>
  <si>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</si>
  <si>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</si>
  <si>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</si>
  <si>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</si>
  <si>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</si>
  <si>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</si>
  <si>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</si>
  <si>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</si>
  <si>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</si>
  <si>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</si>
  <si>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</si>
  <si>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</si>
  <si>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</si>
  <si>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</si>
  <si>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</si>
  <si>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</si>
  <si>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Rozpočtář</t>
  </si>
  <si>
    <t>2023_04_20</t>
  </si>
  <si>
    <t>Školy Ostrava</t>
  </si>
  <si>
    <t>Stavba</t>
  </si>
  <si>
    <t>01</t>
  </si>
  <si>
    <t>ZŠ Bohumínská</t>
  </si>
  <si>
    <t>001</t>
  </si>
  <si>
    <t>2.NP - Multimediální učebna (odstínění RACK)</t>
  </si>
  <si>
    <t>002</t>
  </si>
  <si>
    <t>3.NP - Přirodovědná učebna</t>
  </si>
  <si>
    <t>003</t>
  </si>
  <si>
    <t>3.NP - Jazyková učebna a učebna informatiky</t>
  </si>
  <si>
    <t>004</t>
  </si>
  <si>
    <t>ON + VN</t>
  </si>
  <si>
    <t>02</t>
  </si>
  <si>
    <t>ZŠ Škrobálková</t>
  </si>
  <si>
    <t>3.NP - Multimediální učebna</t>
  </si>
  <si>
    <t>1.NP - Jazyková učebna</t>
  </si>
  <si>
    <t>03</t>
  </si>
  <si>
    <t>ZŠ Chrustova</t>
  </si>
  <si>
    <t>3.NP - Jazyková učebna</t>
  </si>
  <si>
    <t>2.NP - Multimediální učebna</t>
  </si>
  <si>
    <t>04</t>
  </si>
  <si>
    <t>ZŠ Pěší</t>
  </si>
  <si>
    <t>1.NP - Jazyková učena</t>
  </si>
  <si>
    <t>Celkem za stavbu</t>
  </si>
  <si>
    <t>CZK</t>
  </si>
  <si>
    <t>Rekapitulace dílů</t>
  </si>
  <si>
    <t>Typ dílu</t>
  </si>
  <si>
    <t>342</t>
  </si>
  <si>
    <t>Stěny a příčky montované lehké</t>
  </si>
  <si>
    <t>6</t>
  </si>
  <si>
    <t>Úpravy povrchů, podlahy a osazování výplní</t>
  </si>
  <si>
    <t>64</t>
  </si>
  <si>
    <t>Výplně otvorů</t>
  </si>
  <si>
    <t>9</t>
  </si>
  <si>
    <t>Ostatní konstrukce a práce, bourání</t>
  </si>
  <si>
    <t>94</t>
  </si>
  <si>
    <t>Lešení a stavební výtahy</t>
  </si>
  <si>
    <t>99</t>
  </si>
  <si>
    <t>Staveništní přesun hmot</t>
  </si>
  <si>
    <t>997</t>
  </si>
  <si>
    <t>Přesun sutě</t>
  </si>
  <si>
    <t>725</t>
  </si>
  <si>
    <t>Zdravotechnika - zařizovací předměty</t>
  </si>
  <si>
    <t>776</t>
  </si>
  <si>
    <t>Podlahy povlakové</t>
  </si>
  <si>
    <t>781</t>
  </si>
  <si>
    <t>Obklady keramické</t>
  </si>
  <si>
    <t>784</t>
  </si>
  <si>
    <t>Malby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</si>
  <si>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</si>
  <si>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</si>
  <si>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</si>
  <si>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</si>
  <si>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</si>
  <si>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</si>
  <si>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</si>
  <si>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</si>
  <si>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</si>
  <si>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</si>
  <si>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</si>
  <si>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</si>
  <si>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</si>
  <si>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</si>
  <si>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</si>
  <si>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</si>
  <si>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</si>
  <si>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</si>
  <si>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</si>
  <si>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</si>
  <si>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</si>
  <si>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</si>
  <si>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</si>
  <si>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</si>
  <si>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</si>
  <si>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</si>
  <si>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</si>
  <si>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</si>
  <si>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</si>
  <si>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</si>
  <si>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</si>
  <si>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</si>
  <si>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342013322</t>
  </si>
  <si>
    <t>Příčka SDK tl.150 mm,ocel.kce,2x oplášť.,RF 12,5mm tloušťka izolace 100 mm, EI 90</t>
  </si>
  <si>
    <t>m2</t>
  </si>
  <si>
    <t>RTS 23/ I</t>
  </si>
  <si>
    <t>Práce</t>
  </si>
  <si>
    <t>Běžná</t>
  </si>
  <si>
    <t>POL1_</t>
  </si>
  <si>
    <t>342_001</t>
  </si>
  <si>
    <t>Výztuha pro tabuli (interaktivní projektor)</t>
  </si>
  <si>
    <t>kpl</t>
  </si>
  <si>
    <t>Vlastní</t>
  </si>
  <si>
    <t>Indiv</t>
  </si>
  <si>
    <t>612403388</t>
  </si>
  <si>
    <t>Hrubá výplň rýh ve stropech maltou jakékoli šířky rýhy</t>
  </si>
  <si>
    <t>POL1_1</t>
  </si>
  <si>
    <t>611425531</t>
  </si>
  <si>
    <t>Vápenocementová štuková omítka rýh ve stropech šířky do 150 mm</t>
  </si>
  <si>
    <t>612403399</t>
  </si>
  <si>
    <t>Hrubá výplň rýh ve stěnách maltou jakékoli šířky rýhy</t>
  </si>
  <si>
    <t>612423531</t>
  </si>
  <si>
    <t>Vápenocementová štuková omítka rýh ve stěnách šířky do 150 mm</t>
  </si>
  <si>
    <t>612325215</t>
  </si>
  <si>
    <t>Vápenocementová hladká omítka malých ploch do 4,0</t>
  </si>
  <si>
    <t>kus</t>
  </si>
  <si>
    <t>619991001</t>
  </si>
  <si>
    <t>Zakrytí podlah fólií přilepenou lepící páskou</t>
  </si>
  <si>
    <t>URS 12/ I</t>
  </si>
  <si>
    <t>619991011</t>
  </si>
  <si>
    <t>Obalení konstrukcí a prvků fólií přilepenou lepící páskou</t>
  </si>
  <si>
    <t>632681113</t>
  </si>
  <si>
    <t>Vyspravení betonových podlah rychletuhnoucím betonem  - vysprávka D přes 50 do  200 a tl 60 mm</t>
  </si>
  <si>
    <t>m</t>
  </si>
  <si>
    <t>642942111</t>
  </si>
  <si>
    <t>Osazení zárubní dveřních ocelových, pl. do 2,5 m2</t>
  </si>
  <si>
    <t>55330475</t>
  </si>
  <si>
    <t>Zárubeň ocelová S150 rozměr 800 x 1970 x 150 L mm</t>
  </si>
  <si>
    <t>SPCM</t>
  </si>
  <si>
    <t>Specifikace</t>
  </si>
  <si>
    <t>POL3_</t>
  </si>
  <si>
    <t>64_001</t>
  </si>
  <si>
    <t>D+M Vnitřních dveří, s kováním, fab vložkou, klikou, označením</t>
  </si>
  <si>
    <t>952901107</t>
  </si>
  <si>
    <t>Čištění budov omytí dvojitých nebo zdvojených oken nebo balkonových dveří plochy do 2,5m2</t>
  </si>
  <si>
    <t>952901122</t>
  </si>
  <si>
    <t>Čištění budov omytí dveří nebo vrat p lochy do 3,0m2</t>
  </si>
  <si>
    <t>952902021</t>
  </si>
  <si>
    <t>Čištění budov zametení hladkých podlah</t>
  </si>
  <si>
    <t>952902031</t>
  </si>
  <si>
    <t>Čištění budov omytí hladkých podlah</t>
  </si>
  <si>
    <t>952902611</t>
  </si>
  <si>
    <t>Čištění budov vysátí prachu z ostatních ploch</t>
  </si>
  <si>
    <t>974012553</t>
  </si>
  <si>
    <t>Vysekání rýh v dlažbě betonové nebo jiné monolitické hl do 100 mm š do 100 mm</t>
  </si>
  <si>
    <t>974049121</t>
  </si>
  <si>
    <t>Vysekání rýh v betonových zdech hl do 30 mm š do 30 mm</t>
  </si>
  <si>
    <t>974049133</t>
  </si>
  <si>
    <t>Vysekání rýh v betonových zdech hl do 50 mm š do 100 mm</t>
  </si>
  <si>
    <t>974082113</t>
  </si>
  <si>
    <t>Vysekání rýh pro vodiče v omítce MV nebo MVC stěn š do 50 mm</t>
  </si>
  <si>
    <t>977131213</t>
  </si>
  <si>
    <t>Vrt dovrch příklepD12mm zdivo beton</t>
  </si>
  <si>
    <t>977311112</t>
  </si>
  <si>
    <t>Řezání stávajících betonových mazanin nevyztužených hl do 100 mm</t>
  </si>
  <si>
    <t>32mm</t>
  </si>
  <si>
    <t>UV stabilní ohebná dvouplášťová korugovaná trubka o průměru 32mm</t>
  </si>
  <si>
    <t>POL3_0</t>
  </si>
  <si>
    <t>40mm</t>
  </si>
  <si>
    <t>UV stabilní ohebná dvouplášťová korugovaná trubka o průměru 40mm</t>
  </si>
  <si>
    <t>941955002</t>
  </si>
  <si>
    <t>Lešení lehké pomocné, výška podlahy do 1,9 m</t>
  </si>
  <si>
    <t>999281211</t>
  </si>
  <si>
    <t>Přesun hmot, opravy vněj. plášťů výšky do 25 m</t>
  </si>
  <si>
    <t>t</t>
  </si>
  <si>
    <t>Přesun hmot</t>
  </si>
  <si>
    <t>POL7_</t>
  </si>
  <si>
    <t>997013213</t>
  </si>
  <si>
    <t>Doprava suť budova v-12m ručně</t>
  </si>
  <si>
    <t>997013501</t>
  </si>
  <si>
    <t>Odvoz suti a vybouraných hmot na skládku nebo meziskládku do 1 km se složením</t>
  </si>
  <si>
    <t>979081121</t>
  </si>
  <si>
    <t>Příplatek k ceně za každý započatý 1 km  přes 1 km - celkem 20 km</t>
  </si>
  <si>
    <t>997013831</t>
  </si>
  <si>
    <t>Poplatky za uložení stavebního směsného odpadu na skládce ( skládkovné)</t>
  </si>
  <si>
    <t>979095312</t>
  </si>
  <si>
    <t>Naložení a složení suti</t>
  </si>
  <si>
    <t>99900000R</t>
  </si>
  <si>
    <t>Kontejner - přistavení, naložení a odvoz suti vč skládkovného</t>
  </si>
  <si>
    <t>725210821</t>
  </si>
  <si>
    <t>Demontáž umyvadel bez výtokových armatur</t>
  </si>
  <si>
    <t>soubor</t>
  </si>
  <si>
    <t>POL1_7</t>
  </si>
  <si>
    <t>725820801</t>
  </si>
  <si>
    <t>Demontáž baterie nástěnné do G 3 / 4</t>
  </si>
  <si>
    <t>725829121</t>
  </si>
  <si>
    <t>Montáž baterie umyvadlové nástěnné pákové a klasické ostatní typ</t>
  </si>
  <si>
    <t>5514561R1</t>
  </si>
  <si>
    <t>baterie umyvadlová</t>
  </si>
  <si>
    <t>64213637</t>
  </si>
  <si>
    <t>Umyvadlo keramické LYRA Plus s otvorem pro baterii 650 x 520 mm</t>
  </si>
  <si>
    <t>Instalatérské práce</t>
  </si>
  <si>
    <t>Instalatérské práce spojené s přívodem vody a odpadu k novému umyvadlu z prostoru stávajícího umyvadla. Cena včetně materiálu, instalace a dopravy, podružného materiálu, roháčků, sifonu</t>
  </si>
  <si>
    <t>5976100R1</t>
  </si>
  <si>
    <t>obkládačky keramické</t>
  </si>
  <si>
    <t>781471810</t>
  </si>
  <si>
    <t>Demontáž obkladů z obkladaček keramických kladených do malty</t>
  </si>
  <si>
    <t>781474116</t>
  </si>
  <si>
    <t>Montáž obkladů vnitřních keramických hladkých do 35 ks/m2 lepených flexibilním lepidlem</t>
  </si>
  <si>
    <t>781479191</t>
  </si>
  <si>
    <t>Příplatek k montáži obkladů vnitřních keramických hladkých za plochu do 10 m2</t>
  </si>
  <si>
    <t>781479196</t>
  </si>
  <si>
    <t>Příplatek k montáži obkladů vnitřních keramických hladkých za spárování tmelem dvousložkovým</t>
  </si>
  <si>
    <t>781491815</t>
  </si>
  <si>
    <t>Odstranění profilu ukončovacího</t>
  </si>
  <si>
    <t>781111121</t>
  </si>
  <si>
    <t>Plastové profily rohové lepené flexibilním lepidlem</t>
  </si>
  <si>
    <t>781495115</t>
  </si>
  <si>
    <t>Spárování vnitřních obkladů silikonem</t>
  </si>
  <si>
    <t>998781202</t>
  </si>
  <si>
    <t>Přesun hmot pro obklady keramické, výšky do 12 m</t>
  </si>
  <si>
    <t>784111031</t>
  </si>
  <si>
    <t>Omytí podkladu v místnostech výšky do 3,80 m</t>
  </si>
  <si>
    <t>784402801</t>
  </si>
  <si>
    <t>Oškrabání malby v mísnostech výšky do 3,80 m</t>
  </si>
  <si>
    <t>784161211</t>
  </si>
  <si>
    <t>Lokální vyrovnání podkladu sádrovou stěrkou plochy do 0,25 m2 v místnostech výšky do 3,80 m</t>
  </si>
  <si>
    <t>784191201</t>
  </si>
  <si>
    <t>Hloubková jednonásobná penetrace podkladu v místnostech výšky do 3,80 m</t>
  </si>
  <si>
    <t>784191003</t>
  </si>
  <si>
    <t>Čištění vnitřních ploch oken dvojitých nebo zdvojených po provedení malířských prací</t>
  </si>
  <si>
    <t>784191005</t>
  </si>
  <si>
    <t>Čištění vnitřních ploch dveří nebo vrat po provedení malířských prací</t>
  </si>
  <si>
    <t>784191007</t>
  </si>
  <si>
    <t>Čištění vnitřních ploch podlah po provedení malířských prací</t>
  </si>
  <si>
    <t>784195212</t>
  </si>
  <si>
    <t>Dvojnásobné bílé malby  ze směsí za sucha dobře otěruvzdorných v místnostech do 3,80 m</t>
  </si>
  <si>
    <t>Podružné práce</t>
  </si>
  <si>
    <t>Pomocné práce, doprava</t>
  </si>
  <si>
    <t>210201523R07</t>
  </si>
  <si>
    <t xml:space="preserve">Svítidlo LED stropní závěsné 2 upev.body, vč. dodávky svítidla </t>
  </si>
  <si>
    <t>Silový rozvaděč</t>
  </si>
  <si>
    <t>Silový rozvaděč pro instalaci pod omítku. 28 DIN pozic, plastové dveře s rámem, N+PE svorkovnice, stupeň krytí IP30, rozměry: dle potřeby a výrobce. Včetně podružného materiálu.</t>
  </si>
  <si>
    <t>Instalace</t>
  </si>
  <si>
    <t>Instalace silového rozvaděče do stěny</t>
  </si>
  <si>
    <t>R-položka</t>
  </si>
  <si>
    <t>POL12_1</t>
  </si>
  <si>
    <t>M21_001</t>
  </si>
  <si>
    <t>Proudový chránič 1x 3F 16 A, rozměry 2 DIN, jmenovité napětí 230/400V, Charakteristika B, Jmenovitý reziduální proud 0,03A.</t>
  </si>
  <si>
    <t>Instalace proudového chrániče do rozvaděče, zapojení.</t>
  </si>
  <si>
    <t>Přepěťová ochrana a ostatní mo</t>
  </si>
  <si>
    <t>Svodič přepětí 280V, 12,5kA do silového rozvaděče a ostatní drobný montážní materiál pro silový rozvaděč (nulové můstky, propojovací kabely, svorky, atd).</t>
  </si>
  <si>
    <t>Instalace ostatního drobného instalačního materiálu</t>
  </si>
  <si>
    <t>Instalace zásuvky 230V</t>
  </si>
  <si>
    <t>Rámeček 4</t>
  </si>
  <si>
    <t>Rámeček 4-násobný bílý</t>
  </si>
  <si>
    <t>Rámeček 1</t>
  </si>
  <si>
    <t>Rámeček 1-násobný bílý</t>
  </si>
  <si>
    <t>Instalace rámečku</t>
  </si>
  <si>
    <t>CYKY-J 3x2,5mm</t>
  </si>
  <si>
    <t>Silový kabel CYKY-J 3x2,5mm</t>
  </si>
  <si>
    <t>CYKY-J 3x1,5mm</t>
  </si>
  <si>
    <t>Silový kabel CYKY-J 3x1,5mm</t>
  </si>
  <si>
    <t>Instalace silového kabelu</t>
  </si>
  <si>
    <t>210120421</t>
  </si>
  <si>
    <t>Jistič jednopólový modulární</t>
  </si>
  <si>
    <t>35822001015</t>
  </si>
  <si>
    <t>Jistič do 80 A 1 pól. charakteristika B, LTN-16B-1</t>
  </si>
  <si>
    <t>358220010318R</t>
  </si>
  <si>
    <t>Jistič do 80 A 1pól. charakteristika B</t>
  </si>
  <si>
    <t>210010321</t>
  </si>
  <si>
    <t>Krabice univerzální KU a odbočná KO se zapoj.,kruh</t>
  </si>
  <si>
    <t>210010313</t>
  </si>
  <si>
    <t>Krabice odbočná KO, bez zapojení-čtvercová včetně dodávky KO 125 E s víčkem</t>
  </si>
  <si>
    <t>210111013</t>
  </si>
  <si>
    <t>Zásuvka s přepěťovou ochranou - provedení 2P+PE včetně dodávky zásuvky 5599A-A02357</t>
  </si>
  <si>
    <t>210111011RT12</t>
  </si>
  <si>
    <t>Zásuvka domovní zapuštěná - provedení 2P+PE (1 zásuvka/2 zásuvka)</t>
  </si>
  <si>
    <t>210800117</t>
  </si>
  <si>
    <t>Kabel CYKY 750 V 5x4 mm2 uložený pod omítkou nebo do lišty včetně dodávky kabelu</t>
  </si>
  <si>
    <t>210010026</t>
  </si>
  <si>
    <t>Trubka ohebná z PVC volně, vnější pruměr 25 mm včetně dodávky Spiroflex SF 20 + vývodky SFM 25</t>
  </si>
  <si>
    <t>Instalace keystonu RJ45 na kabel</t>
  </si>
  <si>
    <t>Krytzásuvky</t>
  </si>
  <si>
    <t>Kryt zásuvky komunikační 2-násobná přímá bílá</t>
  </si>
  <si>
    <t>Instalace CAT 5 kabelu do připravených chrániček nebo lišt</t>
  </si>
  <si>
    <t>POL12_0</t>
  </si>
  <si>
    <t>CAT5E kabel</t>
  </si>
  <si>
    <t>Datový UTP cat.5 kabel bezhalogenový</t>
  </si>
  <si>
    <t>Dotykový display</t>
  </si>
  <si>
    <t>Instalace interaktivní tabule</t>
  </si>
  <si>
    <t>Keystona CAT5</t>
  </si>
  <si>
    <t>Samořezný keystone CAT5E UTP RJ45 černý</t>
  </si>
  <si>
    <t>RJ45 konektor</t>
  </si>
  <si>
    <t>RJ 45 konektor instalační na kabel - CAT5E</t>
  </si>
  <si>
    <t>Instalace keystonu RJ45 konektoru na kabel</t>
  </si>
  <si>
    <t>Instalace krytu zásuvky komunikační</t>
  </si>
  <si>
    <t>CY 6</t>
  </si>
  <si>
    <t>Zemnící kabel zelenožlutý CY 6</t>
  </si>
  <si>
    <t>210020304R05</t>
  </si>
  <si>
    <t>Žlab kabelový s příslušenstvím, 110/60 mm bez víka</t>
  </si>
  <si>
    <t>M21_002</t>
  </si>
  <si>
    <t>Podlahová lišta elektroinstalační</t>
  </si>
  <si>
    <t>222260605</t>
  </si>
  <si>
    <t>Lišta vkládací LV 40x20, na úchyt.body,zavíčkování</t>
  </si>
  <si>
    <t>345709990007</t>
  </si>
  <si>
    <t>Lišta vkládací LV 40 x 40 mm bílá, dl. 2 m</t>
  </si>
  <si>
    <t>M21_003</t>
  </si>
  <si>
    <t>Podložka pod panelovou dvojkrabici vč. dodávky</t>
  </si>
  <si>
    <t>M21_004</t>
  </si>
  <si>
    <t>Panelová krabice pod dvojzásuvku</t>
  </si>
  <si>
    <t>M21_005</t>
  </si>
  <si>
    <t>Jistič do hlavního rozvaděče 3F, vč. dodávky jističe B char</t>
  </si>
  <si>
    <t>ks</t>
  </si>
  <si>
    <t>M21_006</t>
  </si>
  <si>
    <t xml:space="preserve">Přepěťová ochrana do hl. rozvaděče 3F, vč. dodávky </t>
  </si>
  <si>
    <t>Instalace zemnícího kabelu</t>
  </si>
  <si>
    <t>Revize</t>
  </si>
  <si>
    <t>Výchozí revize elektro pro silové rozvody v učebně + pro podružný silový rozvaděč + pro provozní osvětlení.</t>
  </si>
  <si>
    <t>M21_007</t>
  </si>
  <si>
    <t>Hlavni vypínač do rozvaděče</t>
  </si>
  <si>
    <t>M21_008</t>
  </si>
  <si>
    <t>Demontáž stávajícího vybavení, vč.nábytku</t>
  </si>
  <si>
    <t>SUM</t>
  </si>
  <si>
    <t>Poznámky uchazeče k zadání</t>
  </si>
  <si>
    <t>POPUZIV</t>
  </si>
  <si>
    <t>END</t>
  </si>
  <si>
    <t>20</t>
  </si>
  <si>
    <t>Vápenocementová hladká omítka malých ploch do 4,0 m2 na stěnách</t>
  </si>
  <si>
    <t>Vrt dovrch příklep do D12mm zdivo beton</t>
  </si>
  <si>
    <t>776511810</t>
  </si>
  <si>
    <t>Demontáž lepených povlakových podlah bez podložky ručně</t>
  </si>
  <si>
    <t>284110000</t>
  </si>
  <si>
    <t>Linoleum - typ podlahové krytiny byl vyvinut specielně pro školy a školky. Složení z několika vrstev (nášlapná vrstva s dekorem, podkladní probarvená vrstva, podkladní vrstva). Celková tloušťka 2 mm.</t>
  </si>
  <si>
    <t>776111115</t>
  </si>
  <si>
    <t>Broušení podkladu povlakových podlah před litím stěrky</t>
  </si>
  <si>
    <t>776111116</t>
  </si>
  <si>
    <t>Odstranění zbytků lepidla z podkladu povlakových podlah broušením</t>
  </si>
  <si>
    <t>776111311</t>
  </si>
  <si>
    <t>Vysátí podkladu povlakových podlah</t>
  </si>
  <si>
    <t>776121411</t>
  </si>
  <si>
    <t>Dvousložková penetrace podkladu povlakových podlah</t>
  </si>
  <si>
    <t>776141111</t>
  </si>
  <si>
    <t>Vyrovnání podkladu povlakových podlah stěrkou pevnosti 20 MPa tl 3 mm</t>
  </si>
  <si>
    <t>776223112</t>
  </si>
  <si>
    <t>Spoj povlakových podlahovin z PVC svařováním za studena</t>
  </si>
  <si>
    <t>776991121</t>
  </si>
  <si>
    <t>Základní čištění nově položených podlahovin vysátím a setřením vlhkým mopem</t>
  </si>
  <si>
    <t>776991821</t>
  </si>
  <si>
    <t>Odstranění lepidla ručně z podlah</t>
  </si>
  <si>
    <t>998776202</t>
  </si>
  <si>
    <t>Přesun hmot pro podlahy povlakové, výšky do 12 m</t>
  </si>
  <si>
    <t>Pomocné práce, doprava, měření.</t>
  </si>
  <si>
    <t>19"rozvaděč</t>
  </si>
  <si>
    <t>19" rozvaděč 9U/600x600, patch panel, skleněné dveře, šedý, včetně rozvodného panelu 230V. Cena včetně dopravy, instalace.</t>
  </si>
  <si>
    <t>Jistič</t>
  </si>
  <si>
    <t>Jistič 3F 16A, rozměry 2 DIN, jmenovité napětí 230/400V, Charakteristika B,</t>
  </si>
  <si>
    <t>Silový rozvaděč pro instalaci pod omítku. 28 DIN pozic, plastové dveře s rámem, N+PE svorkovnice, počet řad 2, stupeň krytí IP30, rozměry: dle výrobce. Včetně podružného materiálu.</t>
  </si>
  <si>
    <t>Jistič do 80 A 1pól. charakteristika C</t>
  </si>
  <si>
    <t>345715380</t>
  </si>
  <si>
    <t>Krabice univerzální bezhalogenová KU 68-1901 HF</t>
  </si>
  <si>
    <t>210020304R06</t>
  </si>
  <si>
    <t>Žlab kabelový s příslušenstvím, 85/50 mm bez víka</t>
  </si>
  <si>
    <t>Vyspravení betonových podlah rychletuhnoucím betonem  - vysprávka D přes 50 do  200 a tl 30 mm</t>
  </si>
  <si>
    <t>977131115</t>
  </si>
  <si>
    <t>Vrty příklepovými vrtáky do D 12 mm do cihelného zdiva nebo prostého betonu</t>
  </si>
  <si>
    <t>Vysekání rýh v dlažbě betonové nebo jiné monolitické hl do 100 mm š do 300 mm</t>
  </si>
  <si>
    <t>776401800</t>
  </si>
  <si>
    <t>Odstranění soklíků a lišt pryžových nebo plastových</t>
  </si>
  <si>
    <t>776521100</t>
  </si>
  <si>
    <t>Lepení pásů z PVC standardním lepidlem</t>
  </si>
  <si>
    <t>2834214R1</t>
  </si>
  <si>
    <t>Soklová lišta délky 2,5m. Lišta je složená ze dvou kusů. Horní část odklopíte, vymalujete přiléhající stěnu až pod lištu a odpadá obtížné čištění lišty.</t>
  </si>
  <si>
    <t>776421111</t>
  </si>
  <si>
    <t>Montáž obvodových lišt lepením</t>
  </si>
  <si>
    <t>210010026R2</t>
  </si>
  <si>
    <t>Trubka ohebná z PVC volně, vnější pruměr 20 mm včetně dodávky Spiroflex SF 20 + vývodky SFM 25</t>
  </si>
  <si>
    <t>210010315</t>
  </si>
  <si>
    <t>Krabice odbočná KT 250, bez zapojení - obdélníková včetně dodávky KT 250 s víčkem</t>
  </si>
  <si>
    <t>Rámeček 3</t>
  </si>
  <si>
    <t>Rámeček 3-násobný bílý</t>
  </si>
  <si>
    <t>Silový rozvaděč pro instalaci pod omítku. 36 DIN pozic, plastové dveře s rámem, N+PE svorkovnice, počet řad 2, stupeň krytí IP30, rozměry: dle výrobce. Včetně podružného materiálu.</t>
  </si>
  <si>
    <t>005121010R</t>
  </si>
  <si>
    <t>Vybudování zařízení staveniště</t>
  </si>
  <si>
    <t>Soubor</t>
  </si>
  <si>
    <t>VRN</t>
  </si>
  <si>
    <t>POL99_8</t>
  </si>
  <si>
    <t>005121020R</t>
  </si>
  <si>
    <t xml:space="preserve">Provoz zařízení staveniště </t>
  </si>
  <si>
    <t>005121030R</t>
  </si>
  <si>
    <t>Odstranění zařízení staveniště</t>
  </si>
  <si>
    <t>005122010R</t>
  </si>
  <si>
    <t xml:space="preserve">Provoz objednatele </t>
  </si>
  <si>
    <t>005124010R</t>
  </si>
  <si>
    <t>Koordinační činnost</t>
  </si>
  <si>
    <t>005211010R</t>
  </si>
  <si>
    <t>Předání a převzetí staveniště</t>
  </si>
  <si>
    <t>005211080R</t>
  </si>
  <si>
    <t xml:space="preserve">Bezpečnostní a hygienická opatření na staveništi </t>
  </si>
  <si>
    <t>00524 R</t>
  </si>
  <si>
    <t>Předání a převzetí díla</t>
  </si>
  <si>
    <t>005261010R</t>
  </si>
  <si>
    <t>Pojištění dodavatele a pojištění díla</t>
  </si>
  <si>
    <t>6_0001</t>
  </si>
  <si>
    <t>Rozšíření stupínku na hl. 2000 mm a šíři 600mm vč.schodových hran a opláštění podlahovinou</t>
  </si>
  <si>
    <t>Vápenocementová hladká omítka malých ploch do 4,0 m2 na stěnách pod obklady</t>
  </si>
  <si>
    <t>776_001</t>
  </si>
  <si>
    <t>D+M OSB podlahových desek pro vytvření zdvojené podlahy, vč. konstrukce</t>
  </si>
  <si>
    <t>Krytzásuvky1</t>
  </si>
  <si>
    <t>Kryt zásuvky komunikační 1-násobná přímá bílá</t>
  </si>
  <si>
    <t>Silový rozvaděč pro instalaci pod omítku. 28 DIN pozic, plastové dveře s rámem, N+PE svorkovnice, počet řad 2, stupeň krytí IP30, rozměry: 359x464x130 mm. Včetně podružného materiálu.</t>
  </si>
  <si>
    <t>Vrty příklepovými vrtáky D 16 mm do cihelného zdiva nebo prostého betonu</t>
  </si>
  <si>
    <t>Krytzásuvky 1</t>
  </si>
  <si>
    <t>M21_009</t>
  </si>
  <si>
    <t>Krabice do parapetního žlabu, vč. dodávky</t>
  </si>
  <si>
    <t>784_001</t>
  </si>
  <si>
    <t>D+M olejový nátěr kolem učebny</t>
  </si>
  <si>
    <t>CY 4</t>
  </si>
  <si>
    <t>Rámeček 2</t>
  </si>
  <si>
    <t>Rámeček 2-násobný bílý</t>
  </si>
  <si>
    <t>9_121113</t>
  </si>
  <si>
    <t>Zapravení pásu v podlahovině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</si>
</sst>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 shrinkToFit="1"/>
    </xf>
    <xf numFmtId="4" fontId="8" fillId="0" borderId="34" xfId="0" applyNumberFormat="1" applyFont="1" applyBorder="1" applyAlignment="1">
      <alignment vertical="center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8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 shrinkToFit="1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4" fontId="17" fillId="4" borderId="0" xfId="0" applyNumberFormat="1" applyFont="1" applyFill="1" applyAlignment="1" applyProtection="1">
      <alignment vertical="top" shrinkToFit="1"/>
      <protection locked="0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5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5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165" fontId="17" fillId="4" borderId="0" xfId="0" applyNumberFormat="1" applyFont="1" applyFill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2" t="s">
        <v>41</v>
      </c>
      <c r="B2" s="192"/>
      <c r="C2" s="192"/>
      <c r="D2" s="192"/>
      <c r="E2" s="192"/>
      <c r="F2" s="192"/>
      <c r="G2" s="192"/>
    </row>
  </sheetData>
  <sheetProtection algorithmName="SHA-512" hashValue="8DNOugf/ZFSnNeBfrQYtjSPAeuFZ04V2ooTnKL5g/1f5OdkgA5X6l3XfLp4mmP+W0YF75NJ1pb4YqDjGSDdh9w==" saltValue="DM+wFsT1akiO+ZOQwCHMCg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31A8-9E26-4D79-AF32-FE703228E35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57</v>
      </c>
      <c r="C3" s="260" t="s">
        <v>58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55</v>
      </c>
      <c r="C4" s="263" t="s">
        <v>56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5" t="s">
        <v>124</v>
      </c>
      <c r="B8" s="166" t="s">
        <v>96</v>
      </c>
      <c r="C8" s="185" t="s">
        <v>29</v>
      </c>
      <c r="D8" s="167"/>
      <c r="E8" s="168"/>
      <c r="F8" s="169"/>
      <c r="G8" s="170">
        <f>SUMIF(AG9:AG13,"&lt;&gt;NOR",G9:G13)</f>
        <v>0</v>
      </c>
      <c r="H8" s="164"/>
      <c r="I8" s="164">
        <f>SUM(I9:I13)</f>
        <v>0</v>
      </c>
      <c r="J8" s="164"/>
      <c r="K8" s="164">
        <f>SUM(K9:K13)</f>
        <v>0</v>
      </c>
      <c r="L8" s="164"/>
      <c r="M8" s="164">
        <f>SUM(M9:M13)</f>
        <v>0</v>
      </c>
      <c r="N8" s="163"/>
      <c r="O8" s="163">
        <f>SUM(O9:O13)</f>
        <v>0</v>
      </c>
      <c r="P8" s="163"/>
      <c r="Q8" s="163">
        <f>SUM(Q9:Q13)</f>
        <v>0</v>
      </c>
      <c r="R8" s="164"/>
      <c r="S8" s="164"/>
      <c r="T8" s="164"/>
      <c r="U8" s="164"/>
      <c r="V8" s="164">
        <f>SUM(V9:V13)</f>
        <v>0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406</v>
      </c>
      <c r="C9" s="186" t="s">
        <v>407</v>
      </c>
      <c r="D9" s="180" t="s">
        <v>408</v>
      </c>
      <c r="E9" s="181">
        <v>1</v>
      </c>
      <c r="F9" s="182"/>
      <c r="G9" s="183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1"/>
      <c r="S9" s="161" t="s">
        <v>129</v>
      </c>
      <c r="T9" s="161" t="s">
        <v>137</v>
      </c>
      <c r="U9" s="161">
        <v>0</v>
      </c>
      <c r="V9" s="161">
        <f>ROUND(E9*U9,2)</f>
        <v>0</v>
      </c>
      <c r="W9" s="161"/>
      <c r="X9" s="161" t="s">
        <v>409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410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411</v>
      </c>
      <c r="C10" s="186" t="s">
        <v>412</v>
      </c>
      <c r="D10" s="180" t="s">
        <v>408</v>
      </c>
      <c r="E10" s="181">
        <v>1</v>
      </c>
      <c r="F10" s="182"/>
      <c r="G10" s="183">
        <f>ROUND(E10*F10,2)</f>
        <v>0</v>
      </c>
      <c r="H10" s="162"/>
      <c r="I10" s="161">
        <f>ROUND(E10*H10,2)</f>
        <v>0</v>
      </c>
      <c r="J10" s="162"/>
      <c r="K10" s="161">
        <f>ROUND(E10*J10,2)</f>
        <v>0</v>
      </c>
      <c r="L10" s="161">
        <v>21</v>
      </c>
      <c r="M10" s="161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1"/>
      <c r="S10" s="161" t="s">
        <v>129</v>
      </c>
      <c r="T10" s="161" t="s">
        <v>137</v>
      </c>
      <c r="U10" s="161">
        <v>0</v>
      </c>
      <c r="V10" s="161">
        <f>ROUND(E10*U10,2)</f>
        <v>0</v>
      </c>
      <c r="W10" s="161"/>
      <c r="X10" s="161" t="s">
        <v>409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410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413</v>
      </c>
      <c r="C11" s="186" t="s">
        <v>414</v>
      </c>
      <c r="D11" s="180" t="s">
        <v>408</v>
      </c>
      <c r="E11" s="181">
        <v>1</v>
      </c>
      <c r="F11" s="182"/>
      <c r="G11" s="183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21</v>
      </c>
      <c r="M11" s="161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1"/>
      <c r="S11" s="161" t="s">
        <v>129</v>
      </c>
      <c r="T11" s="161" t="s">
        <v>137</v>
      </c>
      <c r="U11" s="161">
        <v>0</v>
      </c>
      <c r="V11" s="161">
        <f>ROUND(E11*U11,2)</f>
        <v>0</v>
      </c>
      <c r="W11" s="161"/>
      <c r="X11" s="161" t="s">
        <v>409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410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8">
        <v>4</v>
      </c>
      <c r="B12" s="179" t="s">
        <v>415</v>
      </c>
      <c r="C12" s="186" t="s">
        <v>416</v>
      </c>
      <c r="D12" s="180" t="s">
        <v>408</v>
      </c>
      <c r="E12" s="181">
        <v>1</v>
      </c>
      <c r="F12" s="182"/>
      <c r="G12" s="183">
        <f>ROUND(E12*F12,2)</f>
        <v>0</v>
      </c>
      <c r="H12" s="162"/>
      <c r="I12" s="161">
        <f>ROUND(E12*H12,2)</f>
        <v>0</v>
      </c>
      <c r="J12" s="162"/>
      <c r="K12" s="161">
        <f>ROUND(E12*J12,2)</f>
        <v>0</v>
      </c>
      <c r="L12" s="161">
        <v>21</v>
      </c>
      <c r="M12" s="161">
        <f>G12*(1+L12/100)</f>
        <v>0</v>
      </c>
      <c r="N12" s="160">
        <v>0</v>
      </c>
      <c r="O12" s="160">
        <f>ROUND(E12*N12,2)</f>
        <v>0</v>
      </c>
      <c r="P12" s="160">
        <v>0</v>
      </c>
      <c r="Q12" s="160">
        <f>ROUND(E12*P12,2)</f>
        <v>0</v>
      </c>
      <c r="R12" s="161"/>
      <c r="S12" s="161" t="s">
        <v>129</v>
      </c>
      <c r="T12" s="161" t="s">
        <v>137</v>
      </c>
      <c r="U12" s="161">
        <v>0</v>
      </c>
      <c r="V12" s="161">
        <f>ROUND(E12*U12,2)</f>
        <v>0</v>
      </c>
      <c r="W12" s="161"/>
      <c r="X12" s="161" t="s">
        <v>409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410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78">
        <v>5</v>
      </c>
      <c r="B13" s="179" t="s">
        <v>417</v>
      </c>
      <c r="C13" s="186" t="s">
        <v>418</v>
      </c>
      <c r="D13" s="180" t="s">
        <v>408</v>
      </c>
      <c r="E13" s="181">
        <v>1</v>
      </c>
      <c r="F13" s="182"/>
      <c r="G13" s="183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21</v>
      </c>
      <c r="M13" s="161">
        <f>G13*(1+L13/100)</f>
        <v>0</v>
      </c>
      <c r="N13" s="160">
        <v>0</v>
      </c>
      <c r="O13" s="160">
        <f>ROUND(E13*N13,2)</f>
        <v>0</v>
      </c>
      <c r="P13" s="160">
        <v>0</v>
      </c>
      <c r="Q13" s="160">
        <f>ROUND(E13*P13,2)</f>
        <v>0</v>
      </c>
      <c r="R13" s="161"/>
      <c r="S13" s="161" t="s">
        <v>129</v>
      </c>
      <c r="T13" s="161" t="s">
        <v>137</v>
      </c>
      <c r="U13" s="161">
        <v>0</v>
      </c>
      <c r="V13" s="161">
        <f>ROUND(E13*U13,2)</f>
        <v>0</v>
      </c>
      <c r="W13" s="161"/>
      <c r="X13" s="161" t="s">
        <v>409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410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5">
      <c r="A14" s="165" t="s">
        <v>124</v>
      </c>
      <c r="B14" s="166" t="s">
        <v>97</v>
      </c>
      <c r="C14" s="185" t="s">
        <v>30</v>
      </c>
      <c r="D14" s="167"/>
      <c r="E14" s="168"/>
      <c r="F14" s="169"/>
      <c r="G14" s="170">
        <f>SUMIF(AG15:AG18,"&lt;&gt;NOR",G15:G18)</f>
        <v>0</v>
      </c>
      <c r="H14" s="164"/>
      <c r="I14" s="164">
        <f>SUM(I15:I18)</f>
        <v>0</v>
      </c>
      <c r="J14" s="164"/>
      <c r="K14" s="164">
        <f>SUM(K15:K18)</f>
        <v>0</v>
      </c>
      <c r="L14" s="164"/>
      <c r="M14" s="164">
        <f>SUM(M15:M18)</f>
        <v>0</v>
      </c>
      <c r="N14" s="163"/>
      <c r="O14" s="163">
        <f>SUM(O15:O18)</f>
        <v>0</v>
      </c>
      <c r="P14" s="163"/>
      <c r="Q14" s="163">
        <f>SUM(Q15:Q18)</f>
        <v>0</v>
      </c>
      <c r="R14" s="164"/>
      <c r="S14" s="164"/>
      <c r="T14" s="164"/>
      <c r="U14" s="164"/>
      <c r="V14" s="164">
        <f>SUM(V15:V18)</f>
        <v>0</v>
      </c>
      <c r="W14" s="164"/>
      <c r="X14" s="164"/>
      <c r="Y14" s="164"/>
      <c r="AG14" t="s">
        <v>125</v>
      </c>
    </row>
    <row r="15" spans="1:60" outlineLevel="1" x14ac:dyDescent="0.25">
      <c r="A15" s="178">
        <v>6</v>
      </c>
      <c r="B15" s="179" t="s">
        <v>419</v>
      </c>
      <c r="C15" s="186" t="s">
        <v>420</v>
      </c>
      <c r="D15" s="180" t="s">
        <v>408</v>
      </c>
      <c r="E15" s="181">
        <v>1</v>
      </c>
      <c r="F15" s="182"/>
      <c r="G15" s="183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21</v>
      </c>
      <c r="M15" s="161">
        <f>G15*(1+L15/100)</f>
        <v>0</v>
      </c>
      <c r="N15" s="160">
        <v>0</v>
      </c>
      <c r="O15" s="160">
        <f>ROUND(E15*N15,2)</f>
        <v>0</v>
      </c>
      <c r="P15" s="160">
        <v>0</v>
      </c>
      <c r="Q15" s="160">
        <f>ROUND(E15*P15,2)</f>
        <v>0</v>
      </c>
      <c r="R15" s="161"/>
      <c r="S15" s="161" t="s">
        <v>129</v>
      </c>
      <c r="T15" s="161" t="s">
        <v>137</v>
      </c>
      <c r="U15" s="161">
        <v>0</v>
      </c>
      <c r="V15" s="161">
        <f>ROUND(E15*U15,2)</f>
        <v>0</v>
      </c>
      <c r="W15" s="161"/>
      <c r="X15" s="161" t="s">
        <v>409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410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8">
        <v>7</v>
      </c>
      <c r="B16" s="179" t="s">
        <v>421</v>
      </c>
      <c r="C16" s="186" t="s">
        <v>422</v>
      </c>
      <c r="D16" s="180" t="s">
        <v>408</v>
      </c>
      <c r="E16" s="181">
        <v>1</v>
      </c>
      <c r="F16" s="182"/>
      <c r="G16" s="183">
        <f>ROUND(E16*F16,2)</f>
        <v>0</v>
      </c>
      <c r="H16" s="162"/>
      <c r="I16" s="161">
        <f>ROUND(E16*H16,2)</f>
        <v>0</v>
      </c>
      <c r="J16" s="162"/>
      <c r="K16" s="161">
        <f>ROUND(E16*J16,2)</f>
        <v>0</v>
      </c>
      <c r="L16" s="161">
        <v>21</v>
      </c>
      <c r="M16" s="161">
        <f>G16*(1+L16/100)</f>
        <v>0</v>
      </c>
      <c r="N16" s="160">
        <v>0</v>
      </c>
      <c r="O16" s="160">
        <f>ROUND(E16*N16,2)</f>
        <v>0</v>
      </c>
      <c r="P16" s="160">
        <v>0</v>
      </c>
      <c r="Q16" s="160">
        <f>ROUND(E16*P16,2)</f>
        <v>0</v>
      </c>
      <c r="R16" s="161"/>
      <c r="S16" s="161" t="s">
        <v>129</v>
      </c>
      <c r="T16" s="161" t="s">
        <v>137</v>
      </c>
      <c r="U16" s="161">
        <v>0</v>
      </c>
      <c r="V16" s="161">
        <f>ROUND(E16*U16,2)</f>
        <v>0</v>
      </c>
      <c r="W16" s="161"/>
      <c r="X16" s="161" t="s">
        <v>409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410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8">
        <v>8</v>
      </c>
      <c r="B17" s="179" t="s">
        <v>423</v>
      </c>
      <c r="C17" s="186" t="s">
        <v>424</v>
      </c>
      <c r="D17" s="180" t="s">
        <v>408</v>
      </c>
      <c r="E17" s="181">
        <v>1</v>
      </c>
      <c r="F17" s="182"/>
      <c r="G17" s="183">
        <f>ROUND(E17*F17,2)</f>
        <v>0</v>
      </c>
      <c r="H17" s="162"/>
      <c r="I17" s="161">
        <f>ROUND(E17*H17,2)</f>
        <v>0</v>
      </c>
      <c r="J17" s="162"/>
      <c r="K17" s="161">
        <f>ROUND(E17*J17,2)</f>
        <v>0</v>
      </c>
      <c r="L17" s="161">
        <v>21</v>
      </c>
      <c r="M17" s="161">
        <f>G17*(1+L17/100)</f>
        <v>0</v>
      </c>
      <c r="N17" s="160">
        <v>0</v>
      </c>
      <c r="O17" s="160">
        <f>ROUND(E17*N17,2)</f>
        <v>0</v>
      </c>
      <c r="P17" s="160">
        <v>0</v>
      </c>
      <c r="Q17" s="160">
        <f>ROUND(E17*P17,2)</f>
        <v>0</v>
      </c>
      <c r="R17" s="161"/>
      <c r="S17" s="161" t="s">
        <v>129</v>
      </c>
      <c r="T17" s="161" t="s">
        <v>137</v>
      </c>
      <c r="U17" s="161">
        <v>0</v>
      </c>
      <c r="V17" s="161">
        <f>ROUND(E17*U17,2)</f>
        <v>0</v>
      </c>
      <c r="W17" s="161"/>
      <c r="X17" s="161" t="s">
        <v>409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410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2">
        <v>9</v>
      </c>
      <c r="B18" s="173" t="s">
        <v>425</v>
      </c>
      <c r="C18" s="187" t="s">
        <v>426</v>
      </c>
      <c r="D18" s="174" t="s">
        <v>408</v>
      </c>
      <c r="E18" s="175">
        <v>1</v>
      </c>
      <c r="F18" s="176"/>
      <c r="G18" s="177">
        <f>ROUND(E18*F18,2)</f>
        <v>0</v>
      </c>
      <c r="H18" s="162"/>
      <c r="I18" s="161">
        <f>ROUND(E18*H18,2)</f>
        <v>0</v>
      </c>
      <c r="J18" s="162"/>
      <c r="K18" s="161">
        <f>ROUND(E18*J18,2)</f>
        <v>0</v>
      </c>
      <c r="L18" s="161">
        <v>21</v>
      </c>
      <c r="M18" s="161">
        <f>G18*(1+L18/100)</f>
        <v>0</v>
      </c>
      <c r="N18" s="160">
        <v>0</v>
      </c>
      <c r="O18" s="160">
        <f>ROUND(E18*N18,2)</f>
        <v>0</v>
      </c>
      <c r="P18" s="160">
        <v>0</v>
      </c>
      <c r="Q18" s="160">
        <f>ROUND(E18*P18,2)</f>
        <v>0</v>
      </c>
      <c r="R18" s="161"/>
      <c r="S18" s="161" t="s">
        <v>129</v>
      </c>
      <c r="T18" s="161" t="s">
        <v>137</v>
      </c>
      <c r="U18" s="161">
        <v>0</v>
      </c>
      <c r="V18" s="161">
        <f>ROUND(E18*U18,2)</f>
        <v>0</v>
      </c>
      <c r="W18" s="161"/>
      <c r="X18" s="161" t="s">
        <v>409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410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5">
      <c r="A19" s="3"/>
      <c r="B19" s="4"/>
      <c r="C19" s="189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v>15</v>
      </c>
      <c r="AF19">
        <v>21</v>
      </c>
      <c r="AG19" t="s">
        <v>110</v>
      </c>
    </row>
    <row r="20" spans="1:60" x14ac:dyDescent="0.25">
      <c r="A20" s="153"/>
      <c r="B20" s="154" t="s">
        <v>31</v>
      </c>
      <c r="C20" s="190"/>
      <c r="D20" s="155"/>
      <c r="E20" s="156"/>
      <c r="F20" s="156"/>
      <c r="G20" s="171">
        <f>G8+G14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f>SUMIF(L7:L18,AE19,G7:G18)</f>
        <v>0</v>
      </c>
      <c r="AF20">
        <f>SUMIF(L7:L18,AF19,G7:G18)</f>
        <v>0</v>
      </c>
      <c r="AG20" t="s">
        <v>347</v>
      </c>
    </row>
    <row r="21" spans="1:60" x14ac:dyDescent="0.25">
      <c r="A21" s="3"/>
      <c r="B21" s="4"/>
      <c r="C21" s="189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60" x14ac:dyDescent="0.25">
      <c r="A22" s="3"/>
      <c r="B22" s="4"/>
      <c r="C22" s="18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60" x14ac:dyDescent="0.25">
      <c r="A23" s="266" t="s">
        <v>348</v>
      </c>
      <c r="B23" s="266"/>
      <c r="C23" s="267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60" x14ac:dyDescent="0.25">
      <c r="A24" s="247"/>
      <c r="B24" s="248"/>
      <c r="C24" s="249"/>
      <c r="D24" s="248"/>
      <c r="E24" s="248"/>
      <c r="F24" s="248"/>
      <c r="G24" s="2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G24" t="s">
        <v>349</v>
      </c>
    </row>
    <row r="25" spans="1:60" x14ac:dyDescent="0.25">
      <c r="A25" s="251"/>
      <c r="B25" s="252"/>
      <c r="C25" s="253"/>
      <c r="D25" s="252"/>
      <c r="E25" s="252"/>
      <c r="F25" s="252"/>
      <c r="G25" s="2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60" x14ac:dyDescent="0.25">
      <c r="A26" s="251"/>
      <c r="B26" s="252"/>
      <c r="C26" s="253"/>
      <c r="D26" s="252"/>
      <c r="E26" s="252"/>
      <c r="F26" s="252"/>
      <c r="G26" s="25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60" x14ac:dyDescent="0.25">
      <c r="A27" s="251"/>
      <c r="B27" s="252"/>
      <c r="C27" s="253"/>
      <c r="D27" s="252"/>
      <c r="E27" s="252"/>
      <c r="F27" s="252"/>
      <c r="G27" s="2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60" x14ac:dyDescent="0.25">
      <c r="A28" s="255"/>
      <c r="B28" s="256"/>
      <c r="C28" s="257"/>
      <c r="D28" s="256"/>
      <c r="E28" s="256"/>
      <c r="F28" s="256"/>
      <c r="G28" s="25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5">
      <c r="A29" s="3"/>
      <c r="B29" s="4"/>
      <c r="C29" s="18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5">
      <c r="C30" s="191"/>
      <c r="D30" s="10"/>
      <c r="AG30" t="s">
        <v>350</v>
      </c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QLbGUmeCzeqtczLyaIoNxlisKBQDQNdRNLsHK1rkjsDpxlVv4tIp3y3oOrq25eZ428NmNVVKoYXFCEhL5UIoPw==" saltValue="ckQ8mtoBagN6l1A//n5lHg==" spinCount="100000" sheet="1" formatRows="0"/>
  <mergeCells count="6">
    <mergeCell ref="A24:G28"/>
    <mergeCell ref="A1:G1"/>
    <mergeCell ref="C2:G2"/>
    <mergeCell ref="C3:G3"/>
    <mergeCell ref="C4:G4"/>
    <mergeCell ref="A23:C2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2777-CB96-491C-8E41-FB934B2435B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61</v>
      </c>
      <c r="C3" s="260" t="s">
        <v>62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49</v>
      </c>
      <c r="C4" s="263" t="s">
        <v>63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SUMIF(AG9:AG15,"&lt;&gt;NOR",G9:G15)</f>
        <v>0</v>
      </c>
      <c r="H8" s="164"/>
      <c r="I8" s="164">
        <f>SUM(I9:I15)</f>
        <v>0</v>
      </c>
      <c r="J8" s="164"/>
      <c r="K8" s="164">
        <f>SUM(K9:K15)</f>
        <v>0</v>
      </c>
      <c r="L8" s="164"/>
      <c r="M8" s="164">
        <f>SUM(M9:M15)</f>
        <v>0</v>
      </c>
      <c r="N8" s="163"/>
      <c r="O8" s="163">
        <f>SUM(O9:O15)</f>
        <v>2.27</v>
      </c>
      <c r="P8" s="163"/>
      <c r="Q8" s="163">
        <f>SUM(Q9:Q15)</f>
        <v>0</v>
      </c>
      <c r="R8" s="164"/>
      <c r="S8" s="164"/>
      <c r="T8" s="164"/>
      <c r="U8" s="164"/>
      <c r="V8" s="164">
        <f>SUM(V9:V15)</f>
        <v>44.71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54.424999999999997</v>
      </c>
      <c r="F9" s="182"/>
      <c r="G9" s="183">
        <f t="shared" ref="G9:G15" si="0">ROUND(E9*F9,2)</f>
        <v>0</v>
      </c>
      <c r="H9" s="162"/>
      <c r="I9" s="161">
        <f t="shared" ref="I9:I15" si="1">ROUND(E9*H9,2)</f>
        <v>0</v>
      </c>
      <c r="J9" s="162"/>
      <c r="K9" s="161">
        <f t="shared" ref="K9:K15" si="2">ROUND(E9*J9,2)</f>
        <v>0</v>
      </c>
      <c r="L9" s="161">
        <v>21</v>
      </c>
      <c r="M9" s="161">
        <f t="shared" ref="M9:M15" si="3">G9*(1+L9/100)</f>
        <v>0</v>
      </c>
      <c r="N9" s="160">
        <v>1.2E-4</v>
      </c>
      <c r="O9" s="160">
        <f t="shared" ref="O9:O15" si="4">ROUND(E9*N9,2)</f>
        <v>0.01</v>
      </c>
      <c r="P9" s="160">
        <v>0</v>
      </c>
      <c r="Q9" s="160">
        <f t="shared" ref="Q9:Q15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5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45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15.5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0.62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11.07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18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0.75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33.64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427</v>
      </c>
      <c r="C13" s="186" t="s">
        <v>428</v>
      </c>
      <c r="D13" s="180" t="s">
        <v>215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132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147</v>
      </c>
      <c r="C14" s="186" t="s">
        <v>429</v>
      </c>
      <c r="D14" s="180" t="s">
        <v>149</v>
      </c>
      <c r="E14" s="181">
        <v>6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0.14699999999999999</v>
      </c>
      <c r="O14" s="160">
        <f t="shared" si="4"/>
        <v>0.88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399999999999999" outlineLevel="1" x14ac:dyDescent="0.25">
      <c r="A15" s="178">
        <v>7</v>
      </c>
      <c r="B15" s="179" t="s">
        <v>155</v>
      </c>
      <c r="C15" s="186" t="s">
        <v>387</v>
      </c>
      <c r="D15" s="180" t="s">
        <v>157</v>
      </c>
      <c r="E15" s="181">
        <v>35</v>
      </c>
      <c r="F15" s="182"/>
      <c r="G15" s="183">
        <f t="shared" si="0"/>
        <v>0</v>
      </c>
      <c r="H15" s="162"/>
      <c r="I15" s="161">
        <f t="shared" si="1"/>
        <v>0</v>
      </c>
      <c r="J15" s="162"/>
      <c r="K15" s="161">
        <f t="shared" si="2"/>
        <v>0</v>
      </c>
      <c r="L15" s="161">
        <v>21</v>
      </c>
      <c r="M15" s="161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1"/>
      <c r="S15" s="161" t="s">
        <v>136</v>
      </c>
      <c r="T15" s="161" t="s">
        <v>137</v>
      </c>
      <c r="U15" s="161">
        <v>0</v>
      </c>
      <c r="V15" s="161">
        <f t="shared" si="6"/>
        <v>0</v>
      </c>
      <c r="W15" s="161"/>
      <c r="X15" s="161" t="s">
        <v>130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140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5">
      <c r="A16" s="165" t="s">
        <v>124</v>
      </c>
      <c r="B16" s="166" t="s">
        <v>78</v>
      </c>
      <c r="C16" s="185" t="s">
        <v>79</v>
      </c>
      <c r="D16" s="167"/>
      <c r="E16" s="168"/>
      <c r="F16" s="169"/>
      <c r="G16" s="170">
        <f>SUMIF(AG17:AG29,"&lt;&gt;NOR",G17:G29)</f>
        <v>0</v>
      </c>
      <c r="H16" s="164"/>
      <c r="I16" s="164">
        <f>SUM(I17:I29)</f>
        <v>0</v>
      </c>
      <c r="J16" s="164"/>
      <c r="K16" s="164">
        <f>SUM(K17:K29)</f>
        <v>0</v>
      </c>
      <c r="L16" s="164"/>
      <c r="M16" s="164">
        <f>SUM(M17:M29)</f>
        <v>0</v>
      </c>
      <c r="N16" s="163"/>
      <c r="O16" s="163">
        <f>SUM(O17:O29)</f>
        <v>0</v>
      </c>
      <c r="P16" s="163"/>
      <c r="Q16" s="163">
        <f>SUM(Q17:Q29)</f>
        <v>0</v>
      </c>
      <c r="R16" s="164"/>
      <c r="S16" s="164"/>
      <c r="T16" s="164"/>
      <c r="U16" s="164"/>
      <c r="V16" s="164">
        <f>SUM(V17:V29)</f>
        <v>33.19</v>
      </c>
      <c r="W16" s="164"/>
      <c r="X16" s="164"/>
      <c r="Y16" s="164"/>
      <c r="AG16" t="s">
        <v>125</v>
      </c>
    </row>
    <row r="17" spans="1:60" ht="20.399999999999999" outlineLevel="1" x14ac:dyDescent="0.25">
      <c r="A17" s="178">
        <v>8</v>
      </c>
      <c r="B17" s="179" t="s">
        <v>388</v>
      </c>
      <c r="C17" s="186" t="s">
        <v>389</v>
      </c>
      <c r="D17" s="180" t="s">
        <v>149</v>
      </c>
      <c r="E17" s="181">
        <v>130</v>
      </c>
      <c r="F17" s="182"/>
      <c r="G17" s="183">
        <f t="shared" ref="G17:G29" si="7">ROUND(E17*F17,2)</f>
        <v>0</v>
      </c>
      <c r="H17" s="162"/>
      <c r="I17" s="161">
        <f t="shared" ref="I17:I29" si="8">ROUND(E17*H17,2)</f>
        <v>0</v>
      </c>
      <c r="J17" s="162"/>
      <c r="K17" s="161">
        <f t="shared" ref="K17:K29" si="9">ROUND(E17*J17,2)</f>
        <v>0</v>
      </c>
      <c r="L17" s="161">
        <v>21</v>
      </c>
      <c r="M17" s="161">
        <f t="shared" ref="M17:M29" si="10">G17*(1+L17/100)</f>
        <v>0</v>
      </c>
      <c r="N17" s="160">
        <v>2.0000000000000002E-5</v>
      </c>
      <c r="O17" s="160">
        <f t="shared" ref="O17:O29" si="11">ROUND(E17*N17,2)</f>
        <v>0</v>
      </c>
      <c r="P17" s="160">
        <v>0</v>
      </c>
      <c r="Q17" s="160">
        <f t="shared" ref="Q17:Q29" si="12">ROUND(E17*P17,2)</f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ref="V17:V29" si="13">ROUND(E17*U17,2)</f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0.399999999999999" outlineLevel="1" x14ac:dyDescent="0.25">
      <c r="A18" s="178">
        <v>9</v>
      </c>
      <c r="B18" s="179" t="s">
        <v>167</v>
      </c>
      <c r="C18" s="186" t="s">
        <v>168</v>
      </c>
      <c r="D18" s="180" t="s">
        <v>128</v>
      </c>
      <c r="E18" s="181">
        <v>25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2.0000000000000002E-5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169</v>
      </c>
      <c r="C19" s="186" t="s">
        <v>170</v>
      </c>
      <c r="D19" s="180" t="s">
        <v>128</v>
      </c>
      <c r="E19" s="181">
        <v>2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1.0000000000000001E-5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171</v>
      </c>
      <c r="C20" s="186" t="s">
        <v>172</v>
      </c>
      <c r="D20" s="180" t="s">
        <v>128</v>
      </c>
      <c r="E20" s="181">
        <v>54.424999999999997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0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173</v>
      </c>
      <c r="C21" s="186" t="s">
        <v>174</v>
      </c>
      <c r="D21" s="180" t="s">
        <v>128</v>
      </c>
      <c r="E21" s="181">
        <v>54.424999999999997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1.0000000000000001E-5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78">
        <v>13</v>
      </c>
      <c r="B22" s="179" t="s">
        <v>175</v>
      </c>
      <c r="C22" s="186" t="s">
        <v>176</v>
      </c>
      <c r="D22" s="180" t="s">
        <v>128</v>
      </c>
      <c r="E22" s="181">
        <v>85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136</v>
      </c>
      <c r="T22" s="161" t="s">
        <v>152</v>
      </c>
      <c r="U22" s="161">
        <v>0</v>
      </c>
      <c r="V22" s="161">
        <f t="shared" si="13"/>
        <v>0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179</v>
      </c>
      <c r="C23" s="186" t="s">
        <v>180</v>
      </c>
      <c r="D23" s="180" t="s">
        <v>157</v>
      </c>
      <c r="E23" s="181">
        <v>25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0.40899999999999997</v>
      </c>
      <c r="V23" s="161">
        <f t="shared" si="13"/>
        <v>10.23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181</v>
      </c>
      <c r="C24" s="186" t="s">
        <v>182</v>
      </c>
      <c r="D24" s="180" t="s">
        <v>157</v>
      </c>
      <c r="E24" s="181">
        <v>22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0.90600000000000003</v>
      </c>
      <c r="V24" s="161">
        <f t="shared" si="13"/>
        <v>19.93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183</v>
      </c>
      <c r="C25" s="186" t="s">
        <v>184</v>
      </c>
      <c r="D25" s="180" t="s">
        <v>157</v>
      </c>
      <c r="E25" s="181">
        <v>37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129</v>
      </c>
      <c r="T25" s="161" t="s">
        <v>129</v>
      </c>
      <c r="U25" s="161">
        <v>8.2000000000000003E-2</v>
      </c>
      <c r="V25" s="161">
        <f t="shared" si="13"/>
        <v>3.03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177</v>
      </c>
      <c r="C26" s="186" t="s">
        <v>390</v>
      </c>
      <c r="D26" s="180" t="s">
        <v>157</v>
      </c>
      <c r="E26" s="181">
        <v>35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187</v>
      </c>
      <c r="C27" s="186" t="s">
        <v>188</v>
      </c>
      <c r="D27" s="180" t="s">
        <v>157</v>
      </c>
      <c r="E27" s="181">
        <v>56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130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189</v>
      </c>
      <c r="C28" s="186" t="s">
        <v>190</v>
      </c>
      <c r="D28" s="180" t="s">
        <v>157</v>
      </c>
      <c r="E28" s="181">
        <v>5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20.399999999999999" outlineLevel="1" x14ac:dyDescent="0.25">
      <c r="A29" s="178">
        <v>20</v>
      </c>
      <c r="B29" s="179" t="s">
        <v>192</v>
      </c>
      <c r="C29" s="186" t="s">
        <v>193</v>
      </c>
      <c r="D29" s="180" t="s">
        <v>157</v>
      </c>
      <c r="E29" s="181">
        <v>20</v>
      </c>
      <c r="F29" s="182"/>
      <c r="G29" s="183">
        <f t="shared" si="7"/>
        <v>0</v>
      </c>
      <c r="H29" s="162"/>
      <c r="I29" s="161">
        <f t="shared" si="8"/>
        <v>0</v>
      </c>
      <c r="J29" s="162"/>
      <c r="K29" s="161">
        <f t="shared" si="9"/>
        <v>0</v>
      </c>
      <c r="L29" s="161">
        <v>21</v>
      </c>
      <c r="M29" s="161">
        <f t="shared" si="10"/>
        <v>0</v>
      </c>
      <c r="N29" s="160">
        <v>0</v>
      </c>
      <c r="O29" s="160">
        <f t="shared" si="11"/>
        <v>0</v>
      </c>
      <c r="P29" s="160">
        <v>0</v>
      </c>
      <c r="Q29" s="160">
        <f t="shared" si="12"/>
        <v>0</v>
      </c>
      <c r="R29" s="161"/>
      <c r="S29" s="161" t="s">
        <v>136</v>
      </c>
      <c r="T29" s="161" t="s">
        <v>137</v>
      </c>
      <c r="U29" s="161">
        <v>0</v>
      </c>
      <c r="V29" s="161">
        <f t="shared" si="13"/>
        <v>0</v>
      </c>
      <c r="W29" s="161"/>
      <c r="X29" s="161" t="s">
        <v>163</v>
      </c>
      <c r="Y29" s="161" t="s">
        <v>131</v>
      </c>
      <c r="Z29" s="150"/>
      <c r="AA29" s="150"/>
      <c r="AB29" s="150"/>
      <c r="AC29" s="150"/>
      <c r="AD29" s="150"/>
      <c r="AE29" s="150"/>
      <c r="AF29" s="150"/>
      <c r="AG29" s="150" t="s">
        <v>191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x14ac:dyDescent="0.25">
      <c r="A30" s="165" t="s">
        <v>124</v>
      </c>
      <c r="B30" s="166" t="s">
        <v>80</v>
      </c>
      <c r="C30" s="185" t="s">
        <v>81</v>
      </c>
      <c r="D30" s="167"/>
      <c r="E30" s="168"/>
      <c r="F30" s="169"/>
      <c r="G30" s="170">
        <f>SUMIF(AG31:AG31,"&lt;&gt;NOR",G31:G31)</f>
        <v>0</v>
      </c>
      <c r="H30" s="164"/>
      <c r="I30" s="164">
        <f>SUM(I31:I31)</f>
        <v>0</v>
      </c>
      <c r="J30" s="164"/>
      <c r="K30" s="164">
        <f>SUM(K31:K31)</f>
        <v>0</v>
      </c>
      <c r="L30" s="164"/>
      <c r="M30" s="164">
        <f>SUM(M31:M31)</f>
        <v>0</v>
      </c>
      <c r="N30" s="163"/>
      <c r="O30" s="163">
        <f>SUM(O31:O31)</f>
        <v>0.15</v>
      </c>
      <c r="P30" s="163"/>
      <c r="Q30" s="163">
        <f>SUM(Q31:Q31)</f>
        <v>0</v>
      </c>
      <c r="R30" s="164"/>
      <c r="S30" s="164"/>
      <c r="T30" s="164"/>
      <c r="U30" s="164"/>
      <c r="V30" s="164">
        <f>SUM(V31:V31)</f>
        <v>20.97</v>
      </c>
      <c r="W30" s="164"/>
      <c r="X30" s="164"/>
      <c r="Y30" s="164"/>
      <c r="AG30" t="s">
        <v>125</v>
      </c>
    </row>
    <row r="31" spans="1:60" outlineLevel="1" x14ac:dyDescent="0.25">
      <c r="A31" s="178">
        <v>21</v>
      </c>
      <c r="B31" s="179" t="s">
        <v>194</v>
      </c>
      <c r="C31" s="186" t="s">
        <v>195</v>
      </c>
      <c r="D31" s="180" t="s">
        <v>128</v>
      </c>
      <c r="E31" s="181">
        <v>98</v>
      </c>
      <c r="F31" s="182"/>
      <c r="G31" s="183">
        <f>ROUND(E31*F31,2)</f>
        <v>0</v>
      </c>
      <c r="H31" s="162"/>
      <c r="I31" s="161">
        <f>ROUND(E31*H31,2)</f>
        <v>0</v>
      </c>
      <c r="J31" s="162"/>
      <c r="K31" s="161">
        <f>ROUND(E31*J31,2)</f>
        <v>0</v>
      </c>
      <c r="L31" s="161">
        <v>21</v>
      </c>
      <c r="M31" s="161">
        <f>G31*(1+L31/100)</f>
        <v>0</v>
      </c>
      <c r="N31" s="160">
        <v>1.58E-3</v>
      </c>
      <c r="O31" s="160">
        <f>ROUND(E31*N31,2)</f>
        <v>0.15</v>
      </c>
      <c r="P31" s="160">
        <v>0</v>
      </c>
      <c r="Q31" s="160">
        <f>ROUND(E31*P31,2)</f>
        <v>0</v>
      </c>
      <c r="R31" s="161"/>
      <c r="S31" s="161" t="s">
        <v>129</v>
      </c>
      <c r="T31" s="161" t="s">
        <v>129</v>
      </c>
      <c r="U31" s="161">
        <v>0.214</v>
      </c>
      <c r="V31" s="161">
        <f>ROUND(E31*U31,2)</f>
        <v>20.97</v>
      </c>
      <c r="W31" s="161"/>
      <c r="X31" s="161" t="s">
        <v>130</v>
      </c>
      <c r="Y31" s="161" t="s">
        <v>131</v>
      </c>
      <c r="Z31" s="150"/>
      <c r="AA31" s="150"/>
      <c r="AB31" s="150"/>
      <c r="AC31" s="150"/>
      <c r="AD31" s="150"/>
      <c r="AE31" s="150"/>
      <c r="AF31" s="150"/>
      <c r="AG31" s="150" t="s">
        <v>132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x14ac:dyDescent="0.25">
      <c r="A32" s="165" t="s">
        <v>124</v>
      </c>
      <c r="B32" s="166" t="s">
        <v>82</v>
      </c>
      <c r="C32" s="185" t="s">
        <v>83</v>
      </c>
      <c r="D32" s="167"/>
      <c r="E32" s="168"/>
      <c r="F32" s="169"/>
      <c r="G32" s="170">
        <f>SUMIF(AG33:AG33,"&lt;&gt;NOR",G33:G33)</f>
        <v>0</v>
      </c>
      <c r="H32" s="164"/>
      <c r="I32" s="164">
        <f>SUM(I33:I33)</f>
        <v>0</v>
      </c>
      <c r="J32" s="164"/>
      <c r="K32" s="164">
        <f>SUM(K33:K33)</f>
        <v>0</v>
      </c>
      <c r="L32" s="164"/>
      <c r="M32" s="164">
        <f>SUM(M33:M33)</f>
        <v>0</v>
      </c>
      <c r="N32" s="163"/>
      <c r="O32" s="163">
        <f>SUM(O33:O33)</f>
        <v>0</v>
      </c>
      <c r="P32" s="163"/>
      <c r="Q32" s="163">
        <f>SUM(Q33:Q33)</f>
        <v>0</v>
      </c>
      <c r="R32" s="164"/>
      <c r="S32" s="164"/>
      <c r="T32" s="164"/>
      <c r="U32" s="164"/>
      <c r="V32" s="164">
        <f>SUM(V33:V33)</f>
        <v>4.54</v>
      </c>
      <c r="W32" s="164"/>
      <c r="X32" s="164"/>
      <c r="Y32" s="164"/>
      <c r="AG32" t="s">
        <v>125</v>
      </c>
    </row>
    <row r="33" spans="1:60" outlineLevel="1" x14ac:dyDescent="0.25">
      <c r="A33" s="178">
        <v>22</v>
      </c>
      <c r="B33" s="179" t="s">
        <v>196</v>
      </c>
      <c r="C33" s="186" t="s">
        <v>197</v>
      </c>
      <c r="D33" s="180" t="s">
        <v>198</v>
      </c>
      <c r="E33" s="181">
        <v>2.4253800000000001</v>
      </c>
      <c r="F33" s="182"/>
      <c r="G33" s="183">
        <f>ROUND(E33*F33,2)</f>
        <v>0</v>
      </c>
      <c r="H33" s="162"/>
      <c r="I33" s="161">
        <f>ROUND(E33*H33,2)</f>
        <v>0</v>
      </c>
      <c r="J33" s="162"/>
      <c r="K33" s="161">
        <f>ROUND(E33*J33,2)</f>
        <v>0</v>
      </c>
      <c r="L33" s="161">
        <v>21</v>
      </c>
      <c r="M33" s="161">
        <f>G33*(1+L33/100)</f>
        <v>0</v>
      </c>
      <c r="N33" s="160">
        <v>0</v>
      </c>
      <c r="O33" s="160">
        <f>ROUND(E33*N33,2)</f>
        <v>0</v>
      </c>
      <c r="P33" s="160">
        <v>0</v>
      </c>
      <c r="Q33" s="160">
        <f>ROUND(E33*P33,2)</f>
        <v>0</v>
      </c>
      <c r="R33" s="161"/>
      <c r="S33" s="161" t="s">
        <v>129</v>
      </c>
      <c r="T33" s="161" t="s">
        <v>129</v>
      </c>
      <c r="U33" s="161">
        <v>1.8720000000000001</v>
      </c>
      <c r="V33" s="161">
        <f>ROUND(E33*U33,2)</f>
        <v>4.54</v>
      </c>
      <c r="W33" s="161"/>
      <c r="X33" s="161" t="s">
        <v>199</v>
      </c>
      <c r="Y33" s="161" t="s">
        <v>131</v>
      </c>
      <c r="Z33" s="150"/>
      <c r="AA33" s="150"/>
      <c r="AB33" s="150"/>
      <c r="AC33" s="150"/>
      <c r="AD33" s="150"/>
      <c r="AE33" s="150"/>
      <c r="AF33" s="150"/>
      <c r="AG33" s="150" t="s">
        <v>200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x14ac:dyDescent="0.25">
      <c r="A34" s="165" t="s">
        <v>124</v>
      </c>
      <c r="B34" s="166" t="s">
        <v>84</v>
      </c>
      <c r="C34" s="185" t="s">
        <v>85</v>
      </c>
      <c r="D34" s="167"/>
      <c r="E34" s="168"/>
      <c r="F34" s="169"/>
      <c r="G34" s="170">
        <f>SUMIF(AG35:AG40,"&lt;&gt;NOR",G35:G40)</f>
        <v>0</v>
      </c>
      <c r="H34" s="164"/>
      <c r="I34" s="164">
        <f>SUM(I35:I40)</f>
        <v>0</v>
      </c>
      <c r="J34" s="164"/>
      <c r="K34" s="164">
        <f>SUM(K35:K40)</f>
        <v>0</v>
      </c>
      <c r="L34" s="164"/>
      <c r="M34" s="164">
        <f>SUM(M35:M40)</f>
        <v>0</v>
      </c>
      <c r="N34" s="163"/>
      <c r="O34" s="163">
        <f>SUM(O35:O40)</f>
        <v>0</v>
      </c>
      <c r="P34" s="163"/>
      <c r="Q34" s="163">
        <f>SUM(Q35:Q40)</f>
        <v>0</v>
      </c>
      <c r="R34" s="164"/>
      <c r="S34" s="164"/>
      <c r="T34" s="164"/>
      <c r="U34" s="164"/>
      <c r="V34" s="164">
        <f>SUM(V35:V40)</f>
        <v>0.91</v>
      </c>
      <c r="W34" s="164"/>
      <c r="X34" s="164"/>
      <c r="Y34" s="164"/>
      <c r="AG34" t="s">
        <v>125</v>
      </c>
    </row>
    <row r="35" spans="1:60" outlineLevel="1" x14ac:dyDescent="0.25">
      <c r="A35" s="178">
        <v>23</v>
      </c>
      <c r="B35" s="179" t="s">
        <v>201</v>
      </c>
      <c r="C35" s="186" t="s">
        <v>202</v>
      </c>
      <c r="D35" s="180" t="s">
        <v>198</v>
      </c>
      <c r="E35" s="181">
        <v>0.95</v>
      </c>
      <c r="F35" s="182"/>
      <c r="G35" s="183">
        <f t="shared" ref="G35:G40" si="14">ROUND(E35*F35,2)</f>
        <v>0</v>
      </c>
      <c r="H35" s="162"/>
      <c r="I35" s="161">
        <f t="shared" ref="I35:I40" si="15">ROUND(E35*H35,2)</f>
        <v>0</v>
      </c>
      <c r="J35" s="162"/>
      <c r="K35" s="161">
        <f t="shared" ref="K35:K40" si="16">ROUND(E35*J35,2)</f>
        <v>0</v>
      </c>
      <c r="L35" s="161">
        <v>21</v>
      </c>
      <c r="M35" s="161">
        <f t="shared" ref="M35:M40" si="17">G35*(1+L35/100)</f>
        <v>0</v>
      </c>
      <c r="N35" s="160">
        <v>0</v>
      </c>
      <c r="O35" s="160">
        <f t="shared" ref="O35:O40" si="18">ROUND(E35*N35,2)</f>
        <v>0</v>
      </c>
      <c r="P35" s="160">
        <v>0</v>
      </c>
      <c r="Q35" s="160">
        <f t="shared" ref="Q35:Q40" si="19">ROUND(E35*P35,2)</f>
        <v>0</v>
      </c>
      <c r="R35" s="161"/>
      <c r="S35" s="161" t="s">
        <v>136</v>
      </c>
      <c r="T35" s="161" t="s">
        <v>152</v>
      </c>
      <c r="U35" s="161">
        <v>0</v>
      </c>
      <c r="V35" s="161">
        <f t="shared" ref="V35:V40" si="20">ROUND(E35*U35,2)</f>
        <v>0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132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5">
      <c r="A36" s="178">
        <v>24</v>
      </c>
      <c r="B36" s="179" t="s">
        <v>209</v>
      </c>
      <c r="C36" s="186" t="s">
        <v>210</v>
      </c>
      <c r="D36" s="180" t="s">
        <v>198</v>
      </c>
      <c r="E36" s="181">
        <v>0.95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0.95599999999999996</v>
      </c>
      <c r="V36" s="161">
        <f t="shared" si="20"/>
        <v>0.91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205</v>
      </c>
      <c r="C37" s="186" t="s">
        <v>206</v>
      </c>
      <c r="D37" s="180" t="s">
        <v>198</v>
      </c>
      <c r="E37" s="181">
        <v>19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129</v>
      </c>
      <c r="T37" s="161" t="s">
        <v>129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203</v>
      </c>
      <c r="C38" s="186" t="s">
        <v>204</v>
      </c>
      <c r="D38" s="180" t="s">
        <v>198</v>
      </c>
      <c r="E38" s="181">
        <v>0.95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207</v>
      </c>
      <c r="C39" s="186" t="s">
        <v>208</v>
      </c>
      <c r="D39" s="180" t="s">
        <v>198</v>
      </c>
      <c r="E39" s="181">
        <v>0.95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130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140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0.399999999999999" outlineLevel="1" x14ac:dyDescent="0.25">
      <c r="A40" s="178">
        <v>28</v>
      </c>
      <c r="B40" s="179" t="s">
        <v>211</v>
      </c>
      <c r="C40" s="186" t="s">
        <v>212</v>
      </c>
      <c r="D40" s="180" t="s">
        <v>149</v>
      </c>
      <c r="E40" s="181">
        <v>1</v>
      </c>
      <c r="F40" s="182"/>
      <c r="G40" s="183">
        <f t="shared" si="14"/>
        <v>0</v>
      </c>
      <c r="H40" s="162"/>
      <c r="I40" s="161">
        <f t="shared" si="15"/>
        <v>0</v>
      </c>
      <c r="J40" s="162"/>
      <c r="K40" s="161">
        <f t="shared" si="16"/>
        <v>0</v>
      </c>
      <c r="L40" s="161">
        <v>21</v>
      </c>
      <c r="M40" s="161">
        <f t="shared" si="17"/>
        <v>0</v>
      </c>
      <c r="N40" s="160">
        <v>0</v>
      </c>
      <c r="O40" s="160">
        <f t="shared" si="18"/>
        <v>0</v>
      </c>
      <c r="P40" s="160">
        <v>0</v>
      </c>
      <c r="Q40" s="160">
        <f t="shared" si="19"/>
        <v>0</v>
      </c>
      <c r="R40" s="161"/>
      <c r="S40" s="161" t="s">
        <v>136</v>
      </c>
      <c r="T40" s="161" t="s">
        <v>137</v>
      </c>
      <c r="U40" s="161">
        <v>0</v>
      </c>
      <c r="V40" s="161">
        <f t="shared" si="20"/>
        <v>0</v>
      </c>
      <c r="W40" s="161"/>
      <c r="X40" s="161" t="s">
        <v>163</v>
      </c>
      <c r="Y40" s="161" t="s">
        <v>131</v>
      </c>
      <c r="Z40" s="150"/>
      <c r="AA40" s="150"/>
      <c r="AB40" s="150"/>
      <c r="AC40" s="150"/>
      <c r="AD40" s="150"/>
      <c r="AE40" s="150"/>
      <c r="AF40" s="150"/>
      <c r="AG40" s="150" t="s">
        <v>191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x14ac:dyDescent="0.25">
      <c r="A41" s="165" t="s">
        <v>124</v>
      </c>
      <c r="B41" s="166" t="s">
        <v>86</v>
      </c>
      <c r="C41" s="185" t="s">
        <v>87</v>
      </c>
      <c r="D41" s="167"/>
      <c r="E41" s="168"/>
      <c r="F41" s="169"/>
      <c r="G41" s="170">
        <f>SUMIF(AG42:AG47,"&lt;&gt;NOR",G42:G47)</f>
        <v>0</v>
      </c>
      <c r="H41" s="164"/>
      <c r="I41" s="164">
        <f>SUM(I42:I47)</f>
        <v>0</v>
      </c>
      <c r="J41" s="164"/>
      <c r="K41" s="164">
        <f>SUM(K42:K47)</f>
        <v>0</v>
      </c>
      <c r="L41" s="164"/>
      <c r="M41" s="164">
        <f>SUM(M42:M47)</f>
        <v>0</v>
      </c>
      <c r="N41" s="163"/>
      <c r="O41" s="163">
        <f>SUM(O42:O47)</f>
        <v>0.02</v>
      </c>
      <c r="P41" s="163"/>
      <c r="Q41" s="163">
        <f>SUM(Q42:Q47)</f>
        <v>0</v>
      </c>
      <c r="R41" s="164"/>
      <c r="S41" s="164"/>
      <c r="T41" s="164"/>
      <c r="U41" s="164"/>
      <c r="V41" s="164">
        <f>SUM(V42:V47)</f>
        <v>0</v>
      </c>
      <c r="W41" s="164"/>
      <c r="X41" s="164"/>
      <c r="Y41" s="164"/>
      <c r="AG41" t="s">
        <v>125</v>
      </c>
    </row>
    <row r="42" spans="1:60" outlineLevel="1" x14ac:dyDescent="0.25">
      <c r="A42" s="178">
        <v>29</v>
      </c>
      <c r="B42" s="179" t="s">
        <v>221</v>
      </c>
      <c r="C42" s="186" t="s">
        <v>222</v>
      </c>
      <c r="D42" s="180" t="s">
        <v>149</v>
      </c>
      <c r="E42" s="181">
        <v>1</v>
      </c>
      <c r="F42" s="182"/>
      <c r="G42" s="183">
        <f t="shared" ref="G42:G47" si="21">ROUND(E42*F42,2)</f>
        <v>0</v>
      </c>
      <c r="H42" s="162"/>
      <c r="I42" s="161">
        <f t="shared" ref="I42:I47" si="22">ROUND(E42*H42,2)</f>
        <v>0</v>
      </c>
      <c r="J42" s="162"/>
      <c r="K42" s="161">
        <f t="shared" ref="K42:K47" si="23">ROUND(E42*J42,2)</f>
        <v>0</v>
      </c>
      <c r="L42" s="161">
        <v>21</v>
      </c>
      <c r="M42" s="161">
        <f t="shared" ref="M42:M47" si="24">G42*(1+L42/100)</f>
        <v>0</v>
      </c>
      <c r="N42" s="160">
        <v>1.8E-3</v>
      </c>
      <c r="O42" s="160">
        <f t="shared" ref="O42:O47" si="25">ROUND(E42*N42,2)</f>
        <v>0</v>
      </c>
      <c r="P42" s="160">
        <v>0</v>
      </c>
      <c r="Q42" s="160">
        <f t="shared" ref="Q42:Q47" si="26">ROUND(E42*P42,2)</f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ref="V42:V47" si="27">ROUND(E42*U42,2)</f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213</v>
      </c>
      <c r="C43" s="186" t="s">
        <v>214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78">
        <v>31</v>
      </c>
      <c r="B44" s="179" t="s">
        <v>217</v>
      </c>
      <c r="C44" s="186" t="s">
        <v>218</v>
      </c>
      <c r="D44" s="180" t="s">
        <v>215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0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219</v>
      </c>
      <c r="C45" s="186" t="s">
        <v>220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1.6000000000000001E-4</v>
      </c>
      <c r="O45" s="160">
        <f t="shared" si="25"/>
        <v>0</v>
      </c>
      <c r="P45" s="160">
        <v>0</v>
      </c>
      <c r="Q45" s="160">
        <f t="shared" si="26"/>
        <v>0</v>
      </c>
      <c r="R45" s="161"/>
      <c r="S45" s="161" t="s">
        <v>136</v>
      </c>
      <c r="T45" s="161" t="s">
        <v>137</v>
      </c>
      <c r="U45" s="161">
        <v>0</v>
      </c>
      <c r="V45" s="161">
        <f t="shared" si="27"/>
        <v>0</v>
      </c>
      <c r="W45" s="161"/>
      <c r="X45" s="161" t="s">
        <v>130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216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0.399999999999999" outlineLevel="1" x14ac:dyDescent="0.25">
      <c r="A46" s="178">
        <v>33</v>
      </c>
      <c r="B46" s="179" t="s">
        <v>223</v>
      </c>
      <c r="C46" s="186" t="s">
        <v>224</v>
      </c>
      <c r="D46" s="180" t="s">
        <v>149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1.6E-2</v>
      </c>
      <c r="O46" s="160">
        <f t="shared" si="25"/>
        <v>0.02</v>
      </c>
      <c r="P46" s="160">
        <v>0</v>
      </c>
      <c r="Q46" s="160">
        <f t="shared" si="26"/>
        <v>0</v>
      </c>
      <c r="R46" s="161" t="s">
        <v>162</v>
      </c>
      <c r="S46" s="161" t="s">
        <v>129</v>
      </c>
      <c r="T46" s="161" t="s">
        <v>129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40.799999999999997" outlineLevel="1" x14ac:dyDescent="0.25">
      <c r="A47" s="178">
        <v>34</v>
      </c>
      <c r="B47" s="179" t="s">
        <v>225</v>
      </c>
      <c r="C47" s="186" t="s">
        <v>226</v>
      </c>
      <c r="D47" s="180" t="s">
        <v>215</v>
      </c>
      <c r="E47" s="181">
        <v>1</v>
      </c>
      <c r="F47" s="182"/>
      <c r="G47" s="183">
        <f t="shared" si="21"/>
        <v>0</v>
      </c>
      <c r="H47" s="162"/>
      <c r="I47" s="161">
        <f t="shared" si="22"/>
        <v>0</v>
      </c>
      <c r="J47" s="162"/>
      <c r="K47" s="161">
        <f t="shared" si="23"/>
        <v>0</v>
      </c>
      <c r="L47" s="161">
        <v>21</v>
      </c>
      <c r="M47" s="161">
        <f t="shared" si="24"/>
        <v>0</v>
      </c>
      <c r="N47" s="160">
        <v>1.8E-3</v>
      </c>
      <c r="O47" s="160">
        <f t="shared" si="25"/>
        <v>0</v>
      </c>
      <c r="P47" s="160">
        <v>0</v>
      </c>
      <c r="Q47" s="160">
        <f t="shared" si="26"/>
        <v>0</v>
      </c>
      <c r="R47" s="161"/>
      <c r="S47" s="161" t="s">
        <v>136</v>
      </c>
      <c r="T47" s="161" t="s">
        <v>137</v>
      </c>
      <c r="U47" s="161">
        <v>0</v>
      </c>
      <c r="V47" s="161">
        <f t="shared" si="27"/>
        <v>0</v>
      </c>
      <c r="W47" s="161"/>
      <c r="X47" s="161" t="s">
        <v>163</v>
      </c>
      <c r="Y47" s="161" t="s">
        <v>131</v>
      </c>
      <c r="Z47" s="150"/>
      <c r="AA47" s="150"/>
      <c r="AB47" s="150"/>
      <c r="AC47" s="150"/>
      <c r="AD47" s="150"/>
      <c r="AE47" s="150"/>
      <c r="AF47" s="150"/>
      <c r="AG47" s="150" t="s">
        <v>191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x14ac:dyDescent="0.25">
      <c r="A48" s="165" t="s">
        <v>124</v>
      </c>
      <c r="B48" s="166" t="s">
        <v>88</v>
      </c>
      <c r="C48" s="185" t="s">
        <v>89</v>
      </c>
      <c r="D48" s="167"/>
      <c r="E48" s="168"/>
      <c r="F48" s="169"/>
      <c r="G48" s="170">
        <f>SUMIF(AG49:AG63,"&lt;&gt;NOR",G49:G63)</f>
        <v>0</v>
      </c>
      <c r="H48" s="164"/>
      <c r="I48" s="164">
        <f>SUM(I49:I63)</f>
        <v>0</v>
      </c>
      <c r="J48" s="164"/>
      <c r="K48" s="164">
        <f>SUM(K49:K63)</f>
        <v>0</v>
      </c>
      <c r="L48" s="164"/>
      <c r="M48" s="164">
        <f>SUM(M49:M63)</f>
        <v>0</v>
      </c>
      <c r="N48" s="163"/>
      <c r="O48" s="163">
        <f>SUM(O49:O63)</f>
        <v>0.48</v>
      </c>
      <c r="P48" s="163"/>
      <c r="Q48" s="163">
        <f>SUM(Q49:Q63)</f>
        <v>0</v>
      </c>
      <c r="R48" s="164"/>
      <c r="S48" s="164"/>
      <c r="T48" s="164"/>
      <c r="U48" s="164"/>
      <c r="V48" s="164">
        <f>SUM(V49:V63)</f>
        <v>27.9</v>
      </c>
      <c r="W48" s="164"/>
      <c r="X48" s="164"/>
      <c r="Y48" s="164"/>
      <c r="AG48" t="s">
        <v>125</v>
      </c>
    </row>
    <row r="49" spans="1:60" outlineLevel="1" x14ac:dyDescent="0.25">
      <c r="A49" s="178">
        <v>35</v>
      </c>
      <c r="B49" s="179" t="s">
        <v>391</v>
      </c>
      <c r="C49" s="186" t="s">
        <v>392</v>
      </c>
      <c r="D49" s="180" t="s">
        <v>157</v>
      </c>
      <c r="E49" s="181">
        <v>35</v>
      </c>
      <c r="F49" s="182"/>
      <c r="G49" s="183">
        <f t="shared" ref="G49:G63" si="28">ROUND(E49*F49,2)</f>
        <v>0</v>
      </c>
      <c r="H49" s="162"/>
      <c r="I49" s="161">
        <f t="shared" ref="I49:I63" si="29">ROUND(E49*H49,2)</f>
        <v>0</v>
      </c>
      <c r="J49" s="162"/>
      <c r="K49" s="161">
        <f t="shared" ref="K49:K63" si="30">ROUND(E49*J49,2)</f>
        <v>0</v>
      </c>
      <c r="L49" s="161">
        <v>21</v>
      </c>
      <c r="M49" s="161">
        <f t="shared" ref="M49:M63" si="31">G49*(1+L49/100)</f>
        <v>0</v>
      </c>
      <c r="N49" s="160">
        <v>0</v>
      </c>
      <c r="O49" s="160">
        <f t="shared" ref="O49:O63" si="32">ROUND(E49*N49,2)</f>
        <v>0</v>
      </c>
      <c r="P49" s="160">
        <v>0</v>
      </c>
      <c r="Q49" s="160">
        <f t="shared" ref="Q49:Q63" si="33">ROUND(E49*P49,2)</f>
        <v>0</v>
      </c>
      <c r="R49" s="161"/>
      <c r="S49" s="161" t="s">
        <v>129</v>
      </c>
      <c r="T49" s="161" t="s">
        <v>129</v>
      </c>
      <c r="U49" s="161">
        <v>3.5000000000000003E-2</v>
      </c>
      <c r="V49" s="161">
        <f t="shared" ref="V49:V63" si="34">ROUND(E49*U49,2)</f>
        <v>1.23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0.399999999999999" outlineLevel="1" x14ac:dyDescent="0.25">
      <c r="A50" s="178">
        <v>36</v>
      </c>
      <c r="B50" s="179" t="s">
        <v>354</v>
      </c>
      <c r="C50" s="186" t="s">
        <v>355</v>
      </c>
      <c r="D50" s="180" t="s">
        <v>128</v>
      </c>
      <c r="E50" s="181">
        <v>54.424999999999997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0</v>
      </c>
      <c r="O50" s="160">
        <f t="shared" si="32"/>
        <v>0</v>
      </c>
      <c r="P50" s="160">
        <v>0</v>
      </c>
      <c r="Q50" s="160">
        <f t="shared" si="33"/>
        <v>0</v>
      </c>
      <c r="R50" s="161"/>
      <c r="S50" s="161" t="s">
        <v>129</v>
      </c>
      <c r="T50" s="161" t="s">
        <v>129</v>
      </c>
      <c r="U50" s="161">
        <v>0.11</v>
      </c>
      <c r="V50" s="161">
        <f t="shared" si="34"/>
        <v>5.99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78">
        <v>37</v>
      </c>
      <c r="B51" s="179" t="s">
        <v>393</v>
      </c>
      <c r="C51" s="186" t="s">
        <v>394</v>
      </c>
      <c r="D51" s="180" t="s">
        <v>128</v>
      </c>
      <c r="E51" s="181">
        <v>54.424999999999997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2.9999999999999997E-4</v>
      </c>
      <c r="O51" s="160">
        <f t="shared" si="32"/>
        <v>0.02</v>
      </c>
      <c r="P51" s="160">
        <v>0</v>
      </c>
      <c r="Q51" s="160">
        <f t="shared" si="33"/>
        <v>0</v>
      </c>
      <c r="R51" s="161"/>
      <c r="S51" s="161" t="s">
        <v>129</v>
      </c>
      <c r="T51" s="161" t="s">
        <v>129</v>
      </c>
      <c r="U51" s="161">
        <v>0.38</v>
      </c>
      <c r="V51" s="161">
        <f t="shared" si="34"/>
        <v>20.68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30.6" outlineLevel="1" x14ac:dyDescent="0.25">
      <c r="A52" s="178">
        <v>38</v>
      </c>
      <c r="B52" s="179" t="s">
        <v>395</v>
      </c>
      <c r="C52" s="186" t="s">
        <v>396</v>
      </c>
      <c r="D52" s="180" t="s">
        <v>149</v>
      </c>
      <c r="E52" s="181">
        <v>15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1.4999999999999999E-4</v>
      </c>
      <c r="O52" s="160">
        <f t="shared" si="32"/>
        <v>0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40.799999999999997" outlineLevel="1" x14ac:dyDescent="0.25">
      <c r="A53" s="178">
        <v>39</v>
      </c>
      <c r="B53" s="179" t="s">
        <v>356</v>
      </c>
      <c r="C53" s="186" t="s">
        <v>357</v>
      </c>
      <c r="D53" s="180" t="s">
        <v>128</v>
      </c>
      <c r="E53" s="181">
        <v>62.588749999999997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2.8700000000000002E-3</v>
      </c>
      <c r="O53" s="160">
        <f t="shared" si="32"/>
        <v>0.18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5">
      <c r="A54" s="178">
        <v>40</v>
      </c>
      <c r="B54" s="179" t="s">
        <v>358</v>
      </c>
      <c r="C54" s="186" t="s">
        <v>359</v>
      </c>
      <c r="D54" s="180" t="s">
        <v>128</v>
      </c>
      <c r="E54" s="181">
        <v>54.424999999999997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216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ht="20.399999999999999" outlineLevel="1" x14ac:dyDescent="0.25">
      <c r="A55" s="178">
        <v>41</v>
      </c>
      <c r="B55" s="179" t="s">
        <v>360</v>
      </c>
      <c r="C55" s="186" t="s">
        <v>361</v>
      </c>
      <c r="D55" s="180" t="s">
        <v>128</v>
      </c>
      <c r="E55" s="181">
        <v>54.424999999999997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78">
        <v>42</v>
      </c>
      <c r="B56" s="179" t="s">
        <v>362</v>
      </c>
      <c r="C56" s="186" t="s">
        <v>363</v>
      </c>
      <c r="D56" s="180" t="s">
        <v>128</v>
      </c>
      <c r="E56" s="181">
        <v>54.424999999999997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0</v>
      </c>
      <c r="O56" s="160">
        <f t="shared" si="32"/>
        <v>0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78">
        <v>43</v>
      </c>
      <c r="B57" s="179" t="s">
        <v>364</v>
      </c>
      <c r="C57" s="186" t="s">
        <v>365</v>
      </c>
      <c r="D57" s="180" t="s">
        <v>128</v>
      </c>
      <c r="E57" s="181">
        <v>54.424999999999997</v>
      </c>
      <c r="F57" s="182"/>
      <c r="G57" s="183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5.0000000000000001E-4</v>
      </c>
      <c r="O57" s="160">
        <f t="shared" si="32"/>
        <v>0.03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0.399999999999999" outlineLevel="1" x14ac:dyDescent="0.25">
      <c r="A58" s="178">
        <v>44</v>
      </c>
      <c r="B58" s="179" t="s">
        <v>366</v>
      </c>
      <c r="C58" s="186" t="s">
        <v>367</v>
      </c>
      <c r="D58" s="180" t="s">
        <v>128</v>
      </c>
      <c r="E58" s="181">
        <v>54.424999999999997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4.5500000000000002E-3</v>
      </c>
      <c r="O58" s="160">
        <f t="shared" si="32"/>
        <v>0.25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137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ht="20.399999999999999" outlineLevel="1" x14ac:dyDescent="0.25">
      <c r="A59" s="178">
        <v>45</v>
      </c>
      <c r="B59" s="179" t="s">
        <v>368</v>
      </c>
      <c r="C59" s="186" t="s">
        <v>369</v>
      </c>
      <c r="D59" s="180" t="s">
        <v>157</v>
      </c>
      <c r="E59" s="181">
        <v>42.5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0</v>
      </c>
      <c r="O59" s="160">
        <f t="shared" si="32"/>
        <v>0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137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5">
      <c r="A60" s="178">
        <v>46</v>
      </c>
      <c r="B60" s="179" t="s">
        <v>397</v>
      </c>
      <c r="C60" s="186" t="s">
        <v>398</v>
      </c>
      <c r="D60" s="180" t="s">
        <v>157</v>
      </c>
      <c r="E60" s="181">
        <v>35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1.0000000000000001E-5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137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20.399999999999999" outlineLevel="1" x14ac:dyDescent="0.25">
      <c r="A61" s="178">
        <v>47</v>
      </c>
      <c r="B61" s="179" t="s">
        <v>370</v>
      </c>
      <c r="C61" s="186" t="s">
        <v>371</v>
      </c>
      <c r="D61" s="180" t="s">
        <v>128</v>
      </c>
      <c r="E61" s="181">
        <v>54.424999999999997</v>
      </c>
      <c r="F61" s="182"/>
      <c r="G61" s="183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0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137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72">
        <v>48</v>
      </c>
      <c r="B62" s="173" t="s">
        <v>372</v>
      </c>
      <c r="C62" s="187" t="s">
        <v>373</v>
      </c>
      <c r="D62" s="174" t="s">
        <v>128</v>
      </c>
      <c r="E62" s="175">
        <v>54.424999999999997</v>
      </c>
      <c r="F62" s="176"/>
      <c r="G62" s="177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136</v>
      </c>
      <c r="T62" s="161" t="s">
        <v>137</v>
      </c>
      <c r="U62" s="161">
        <v>0</v>
      </c>
      <c r="V62" s="161">
        <f t="shared" si="34"/>
        <v>0</v>
      </c>
      <c r="W62" s="161"/>
      <c r="X62" s="161" t="s">
        <v>130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57">
        <v>49</v>
      </c>
      <c r="B63" s="158" t="s">
        <v>374</v>
      </c>
      <c r="C63" s="188" t="s">
        <v>375</v>
      </c>
      <c r="D63" s="159" t="s">
        <v>0</v>
      </c>
      <c r="E63" s="184"/>
      <c r="F63" s="162"/>
      <c r="G63" s="161">
        <f t="shared" si="28"/>
        <v>0</v>
      </c>
      <c r="H63" s="162"/>
      <c r="I63" s="161">
        <f t="shared" si="29"/>
        <v>0</v>
      </c>
      <c r="J63" s="162"/>
      <c r="K63" s="161">
        <f t="shared" si="30"/>
        <v>0</v>
      </c>
      <c r="L63" s="161">
        <v>21</v>
      </c>
      <c r="M63" s="161">
        <f t="shared" si="31"/>
        <v>0</v>
      </c>
      <c r="N63" s="160">
        <v>0</v>
      </c>
      <c r="O63" s="160">
        <f t="shared" si="32"/>
        <v>0</v>
      </c>
      <c r="P63" s="160">
        <v>0</v>
      </c>
      <c r="Q63" s="160">
        <f t="shared" si="33"/>
        <v>0</v>
      </c>
      <c r="R63" s="161"/>
      <c r="S63" s="161" t="s">
        <v>129</v>
      </c>
      <c r="T63" s="161" t="s">
        <v>129</v>
      </c>
      <c r="U63" s="161">
        <v>0</v>
      </c>
      <c r="V63" s="161">
        <f t="shared" si="34"/>
        <v>0</v>
      </c>
      <c r="W63" s="161"/>
      <c r="X63" s="161" t="s">
        <v>199</v>
      </c>
      <c r="Y63" s="161" t="s">
        <v>131</v>
      </c>
      <c r="Z63" s="150"/>
      <c r="AA63" s="150"/>
      <c r="AB63" s="150"/>
      <c r="AC63" s="150"/>
      <c r="AD63" s="150"/>
      <c r="AE63" s="150"/>
      <c r="AF63" s="150"/>
      <c r="AG63" s="150" t="s">
        <v>200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x14ac:dyDescent="0.25">
      <c r="A64" s="165" t="s">
        <v>124</v>
      </c>
      <c r="B64" s="166" t="s">
        <v>90</v>
      </c>
      <c r="C64" s="185" t="s">
        <v>91</v>
      </c>
      <c r="D64" s="167"/>
      <c r="E64" s="168"/>
      <c r="F64" s="169"/>
      <c r="G64" s="170">
        <f>SUMIF(AG65:AG73,"&lt;&gt;NOR",G65:G73)</f>
        <v>0</v>
      </c>
      <c r="H64" s="164"/>
      <c r="I64" s="164">
        <f>SUM(I65:I73)</f>
        <v>0</v>
      </c>
      <c r="J64" s="164"/>
      <c r="K64" s="164">
        <f>SUM(K65:K73)</f>
        <v>0</v>
      </c>
      <c r="L64" s="164"/>
      <c r="M64" s="164">
        <f>SUM(M65:M73)</f>
        <v>0</v>
      </c>
      <c r="N64" s="163"/>
      <c r="O64" s="163">
        <f>SUM(O65:O73)</f>
        <v>0.04</v>
      </c>
      <c r="P64" s="163"/>
      <c r="Q64" s="163">
        <f>SUM(Q65:Q73)</f>
        <v>0</v>
      </c>
      <c r="R64" s="164"/>
      <c r="S64" s="164"/>
      <c r="T64" s="164"/>
      <c r="U64" s="164"/>
      <c r="V64" s="164">
        <f>SUM(V65:V73)</f>
        <v>0.78</v>
      </c>
      <c r="W64" s="164"/>
      <c r="X64" s="164"/>
      <c r="Y64" s="164"/>
      <c r="AG64" t="s">
        <v>125</v>
      </c>
    </row>
    <row r="65" spans="1:60" outlineLevel="1" x14ac:dyDescent="0.25">
      <c r="A65" s="178">
        <v>50</v>
      </c>
      <c r="B65" s="179" t="s">
        <v>239</v>
      </c>
      <c r="C65" s="186" t="s">
        <v>240</v>
      </c>
      <c r="D65" s="180" t="s">
        <v>157</v>
      </c>
      <c r="E65" s="181">
        <v>6</v>
      </c>
      <c r="F65" s="182"/>
      <c r="G65" s="183">
        <f t="shared" ref="G65:G73" si="35">ROUND(E65*F65,2)</f>
        <v>0</v>
      </c>
      <c r="H65" s="162"/>
      <c r="I65" s="161">
        <f t="shared" ref="I65:I73" si="36">ROUND(E65*H65,2)</f>
        <v>0</v>
      </c>
      <c r="J65" s="162"/>
      <c r="K65" s="161">
        <f t="shared" ref="K65:K73" si="37">ROUND(E65*J65,2)</f>
        <v>0</v>
      </c>
      <c r="L65" s="161">
        <v>21</v>
      </c>
      <c r="M65" s="161">
        <f t="shared" ref="M65:M73" si="38">G65*(1+L65/100)</f>
        <v>0</v>
      </c>
      <c r="N65" s="160">
        <v>3.1E-4</v>
      </c>
      <c r="O65" s="160">
        <f t="shared" ref="O65:O73" si="39">ROUND(E65*N65,2)</f>
        <v>0</v>
      </c>
      <c r="P65" s="160">
        <v>0</v>
      </c>
      <c r="Q65" s="160">
        <f t="shared" ref="Q65:Q73" si="40">ROUND(E65*P65,2)</f>
        <v>0</v>
      </c>
      <c r="R65" s="161"/>
      <c r="S65" s="161" t="s">
        <v>129</v>
      </c>
      <c r="T65" s="161" t="s">
        <v>129</v>
      </c>
      <c r="U65" s="161">
        <v>0.13</v>
      </c>
      <c r="V65" s="161">
        <f t="shared" ref="V65:V73" si="41">ROUND(E65*U65,2)</f>
        <v>0.78</v>
      </c>
      <c r="W65" s="161"/>
      <c r="X65" s="161" t="s">
        <v>130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0.399999999999999" outlineLevel="1" x14ac:dyDescent="0.25">
      <c r="A66" s="178">
        <v>51</v>
      </c>
      <c r="B66" s="179" t="s">
        <v>229</v>
      </c>
      <c r="C66" s="186" t="s">
        <v>230</v>
      </c>
      <c r="D66" s="180" t="s">
        <v>128</v>
      </c>
      <c r="E66" s="181">
        <v>2</v>
      </c>
      <c r="F66" s="182"/>
      <c r="G66" s="183">
        <f t="shared" si="35"/>
        <v>0</v>
      </c>
      <c r="H66" s="162"/>
      <c r="I66" s="161">
        <f t="shared" si="36"/>
        <v>0</v>
      </c>
      <c r="J66" s="162"/>
      <c r="K66" s="161">
        <f t="shared" si="37"/>
        <v>0</v>
      </c>
      <c r="L66" s="161">
        <v>21</v>
      </c>
      <c r="M66" s="161">
        <f t="shared" si="38"/>
        <v>0</v>
      </c>
      <c r="N66" s="160">
        <v>0</v>
      </c>
      <c r="O66" s="160">
        <f t="shared" si="39"/>
        <v>0</v>
      </c>
      <c r="P66" s="160">
        <v>0</v>
      </c>
      <c r="Q66" s="160">
        <f t="shared" si="40"/>
        <v>0</v>
      </c>
      <c r="R66" s="161"/>
      <c r="S66" s="161" t="s">
        <v>136</v>
      </c>
      <c r="T66" s="161" t="s">
        <v>152</v>
      </c>
      <c r="U66" s="161">
        <v>0</v>
      </c>
      <c r="V66" s="161">
        <f t="shared" si="41"/>
        <v>0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231</v>
      </c>
      <c r="C67" s="186" t="s">
        <v>232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3.0999999999999999E-3</v>
      </c>
      <c r="O67" s="160">
        <f t="shared" si="39"/>
        <v>0.01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152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233</v>
      </c>
      <c r="C68" s="186" t="s">
        <v>234</v>
      </c>
      <c r="D68" s="180" t="s">
        <v>128</v>
      </c>
      <c r="E68" s="181">
        <v>2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0</v>
      </c>
      <c r="O68" s="160">
        <f t="shared" si="39"/>
        <v>0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152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0.399999999999999" outlineLevel="1" x14ac:dyDescent="0.25">
      <c r="A69" s="178">
        <v>54</v>
      </c>
      <c r="B69" s="179" t="s">
        <v>235</v>
      </c>
      <c r="C69" s="186" t="s">
        <v>236</v>
      </c>
      <c r="D69" s="180" t="s">
        <v>128</v>
      </c>
      <c r="E69" s="181">
        <v>2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0</v>
      </c>
      <c r="O69" s="160">
        <f t="shared" si="39"/>
        <v>0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152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78">
        <v>55</v>
      </c>
      <c r="B70" s="179" t="s">
        <v>237</v>
      </c>
      <c r="C70" s="186" t="s">
        <v>238</v>
      </c>
      <c r="D70" s="180" t="s">
        <v>157</v>
      </c>
      <c r="E70" s="181">
        <v>6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0</v>
      </c>
      <c r="O70" s="160">
        <f t="shared" si="39"/>
        <v>0</v>
      </c>
      <c r="P70" s="160">
        <v>0</v>
      </c>
      <c r="Q70" s="160">
        <f t="shared" si="40"/>
        <v>0</v>
      </c>
      <c r="R70" s="161"/>
      <c r="S70" s="161" t="s">
        <v>136</v>
      </c>
      <c r="T70" s="161" t="s">
        <v>152</v>
      </c>
      <c r="U70" s="161">
        <v>0</v>
      </c>
      <c r="V70" s="161">
        <f t="shared" si="41"/>
        <v>0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8">
        <v>56</v>
      </c>
      <c r="B71" s="179" t="s">
        <v>241</v>
      </c>
      <c r="C71" s="186" t="s">
        <v>242</v>
      </c>
      <c r="D71" s="180" t="s">
        <v>157</v>
      </c>
      <c r="E71" s="181">
        <v>4.5</v>
      </c>
      <c r="F71" s="182"/>
      <c r="G71" s="183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3.0000000000000001E-5</v>
      </c>
      <c r="O71" s="160">
        <f t="shared" si="39"/>
        <v>0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152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72">
        <v>57</v>
      </c>
      <c r="B72" s="173" t="s">
        <v>227</v>
      </c>
      <c r="C72" s="187" t="s">
        <v>228</v>
      </c>
      <c r="D72" s="174" t="s">
        <v>128</v>
      </c>
      <c r="E72" s="175">
        <v>2.2000000000000002</v>
      </c>
      <c r="F72" s="176"/>
      <c r="G72" s="177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1.18E-2</v>
      </c>
      <c r="O72" s="160">
        <f t="shared" si="39"/>
        <v>0.03</v>
      </c>
      <c r="P72" s="160">
        <v>0</v>
      </c>
      <c r="Q72" s="160">
        <f t="shared" si="40"/>
        <v>0</v>
      </c>
      <c r="R72" s="161"/>
      <c r="S72" s="161" t="s">
        <v>136</v>
      </c>
      <c r="T72" s="161" t="s">
        <v>137</v>
      </c>
      <c r="U72" s="161">
        <v>0</v>
      </c>
      <c r="V72" s="161">
        <f t="shared" si="41"/>
        <v>0</v>
      </c>
      <c r="W72" s="161"/>
      <c r="X72" s="161" t="s">
        <v>130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57">
        <v>58</v>
      </c>
      <c r="B73" s="158" t="s">
        <v>243</v>
      </c>
      <c r="C73" s="188" t="s">
        <v>244</v>
      </c>
      <c r="D73" s="159" t="s">
        <v>0</v>
      </c>
      <c r="E73" s="184"/>
      <c r="F73" s="162"/>
      <c r="G73" s="161">
        <f t="shared" si="35"/>
        <v>0</v>
      </c>
      <c r="H73" s="162"/>
      <c r="I73" s="161">
        <f t="shared" si="36"/>
        <v>0</v>
      </c>
      <c r="J73" s="162"/>
      <c r="K73" s="161">
        <f t="shared" si="37"/>
        <v>0</v>
      </c>
      <c r="L73" s="161">
        <v>21</v>
      </c>
      <c r="M73" s="161">
        <f t="shared" si="38"/>
        <v>0</v>
      </c>
      <c r="N73" s="160">
        <v>0</v>
      </c>
      <c r="O73" s="160">
        <f t="shared" si="39"/>
        <v>0</v>
      </c>
      <c r="P73" s="160">
        <v>0</v>
      </c>
      <c r="Q73" s="160">
        <f t="shared" si="40"/>
        <v>0</v>
      </c>
      <c r="R73" s="161"/>
      <c r="S73" s="161" t="s">
        <v>129</v>
      </c>
      <c r="T73" s="161" t="s">
        <v>129</v>
      </c>
      <c r="U73" s="161">
        <v>0</v>
      </c>
      <c r="V73" s="161">
        <f t="shared" si="41"/>
        <v>0</v>
      </c>
      <c r="W73" s="161"/>
      <c r="X73" s="161" t="s">
        <v>199</v>
      </c>
      <c r="Y73" s="161" t="s">
        <v>131</v>
      </c>
      <c r="Z73" s="150"/>
      <c r="AA73" s="150"/>
      <c r="AB73" s="150"/>
      <c r="AC73" s="150"/>
      <c r="AD73" s="150"/>
      <c r="AE73" s="150"/>
      <c r="AF73" s="150"/>
      <c r="AG73" s="150" t="s">
        <v>200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x14ac:dyDescent="0.25">
      <c r="A74" s="165" t="s">
        <v>124</v>
      </c>
      <c r="B74" s="166" t="s">
        <v>92</v>
      </c>
      <c r="C74" s="185" t="s">
        <v>93</v>
      </c>
      <c r="D74" s="167"/>
      <c r="E74" s="168"/>
      <c r="F74" s="169"/>
      <c r="G74" s="170">
        <f>SUMIF(AG75:AG83,"&lt;&gt;NOR",G75:G83)</f>
        <v>0</v>
      </c>
      <c r="H74" s="164"/>
      <c r="I74" s="164">
        <f>SUM(I75:I83)</f>
        <v>0</v>
      </c>
      <c r="J74" s="164"/>
      <c r="K74" s="164">
        <f>SUM(K75:K83)</f>
        <v>0</v>
      </c>
      <c r="L74" s="164"/>
      <c r="M74" s="164">
        <f>SUM(M75:M83)</f>
        <v>0</v>
      </c>
      <c r="N74" s="163"/>
      <c r="O74" s="163">
        <f>SUM(O75:O83)</f>
        <v>0.39</v>
      </c>
      <c r="P74" s="163"/>
      <c r="Q74" s="163">
        <f>SUM(Q75:Q83)</f>
        <v>0</v>
      </c>
      <c r="R74" s="164"/>
      <c r="S74" s="164"/>
      <c r="T74" s="164"/>
      <c r="U74" s="164"/>
      <c r="V74" s="164">
        <f>SUM(V75:V83)</f>
        <v>32.489999999999995</v>
      </c>
      <c r="W74" s="164"/>
      <c r="X74" s="164"/>
      <c r="Y74" s="164"/>
      <c r="AG74" t="s">
        <v>125</v>
      </c>
    </row>
    <row r="75" spans="1:60" outlineLevel="1" x14ac:dyDescent="0.25">
      <c r="A75" s="178">
        <v>59</v>
      </c>
      <c r="B75" s="179" t="s">
        <v>247</v>
      </c>
      <c r="C75" s="186" t="s">
        <v>248</v>
      </c>
      <c r="D75" s="180" t="s">
        <v>128</v>
      </c>
      <c r="E75" s="181">
        <v>162.4632</v>
      </c>
      <c r="F75" s="182"/>
      <c r="G75" s="183">
        <f t="shared" ref="G75:G83" si="42">ROUND(E75*F75,2)</f>
        <v>0</v>
      </c>
      <c r="H75" s="162"/>
      <c r="I75" s="161">
        <f t="shared" ref="I75:I83" si="43">ROUND(E75*H75,2)</f>
        <v>0</v>
      </c>
      <c r="J75" s="162"/>
      <c r="K75" s="161">
        <f t="shared" ref="K75:K83" si="44">ROUND(E75*J75,2)</f>
        <v>0</v>
      </c>
      <c r="L75" s="161">
        <v>21</v>
      </c>
      <c r="M75" s="161">
        <f t="shared" ref="M75:M83" si="45">G75*(1+L75/100)</f>
        <v>0</v>
      </c>
      <c r="N75" s="160">
        <v>1E-3</v>
      </c>
      <c r="O75" s="160">
        <f t="shared" ref="O75:O83" si="46">ROUND(E75*N75,2)</f>
        <v>0.16</v>
      </c>
      <c r="P75" s="160">
        <v>0</v>
      </c>
      <c r="Q75" s="160">
        <f t="shared" ref="Q75:Q83" si="47">ROUND(E75*P75,2)</f>
        <v>0</v>
      </c>
      <c r="R75" s="161"/>
      <c r="S75" s="161" t="s">
        <v>129</v>
      </c>
      <c r="T75" s="161" t="s">
        <v>129</v>
      </c>
      <c r="U75" s="161">
        <v>7.0000000000000007E-2</v>
      </c>
      <c r="V75" s="161">
        <f t="shared" ref="V75:V83" si="48">ROUND(E75*U75,2)</f>
        <v>11.37</v>
      </c>
      <c r="W75" s="161"/>
      <c r="X75" s="161" t="s">
        <v>130</v>
      </c>
      <c r="Y75" s="161" t="s">
        <v>131</v>
      </c>
      <c r="Z75" s="150"/>
      <c r="AA75" s="150"/>
      <c r="AB75" s="150"/>
      <c r="AC75" s="150"/>
      <c r="AD75" s="150"/>
      <c r="AE75" s="150"/>
      <c r="AF75" s="150"/>
      <c r="AG75" s="150" t="s">
        <v>216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78">
        <v>60</v>
      </c>
      <c r="B76" s="179" t="s">
        <v>251</v>
      </c>
      <c r="C76" s="186" t="s">
        <v>252</v>
      </c>
      <c r="D76" s="180" t="s">
        <v>128</v>
      </c>
      <c r="E76" s="181">
        <v>162.4632</v>
      </c>
      <c r="F76" s="182"/>
      <c r="G76" s="183">
        <f t="shared" si="42"/>
        <v>0</v>
      </c>
      <c r="H76" s="162"/>
      <c r="I76" s="161">
        <f t="shared" si="43"/>
        <v>0</v>
      </c>
      <c r="J76" s="162"/>
      <c r="K76" s="161">
        <f t="shared" si="44"/>
        <v>0</v>
      </c>
      <c r="L76" s="161">
        <v>21</v>
      </c>
      <c r="M76" s="161">
        <f t="shared" si="45"/>
        <v>0</v>
      </c>
      <c r="N76" s="160">
        <v>2.0000000000000001E-4</v>
      </c>
      <c r="O76" s="160">
        <f t="shared" si="46"/>
        <v>0.03</v>
      </c>
      <c r="P76" s="160">
        <v>0</v>
      </c>
      <c r="Q76" s="160">
        <f t="shared" si="47"/>
        <v>0</v>
      </c>
      <c r="R76" s="161"/>
      <c r="S76" s="161" t="s">
        <v>129</v>
      </c>
      <c r="T76" s="161" t="s">
        <v>129</v>
      </c>
      <c r="U76" s="161">
        <v>0.03</v>
      </c>
      <c r="V76" s="161">
        <f t="shared" si="48"/>
        <v>4.87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.399999999999999" outlineLevel="1" x14ac:dyDescent="0.25">
      <c r="A77" s="178">
        <v>61</v>
      </c>
      <c r="B77" s="179" t="s">
        <v>259</v>
      </c>
      <c r="C77" s="186" t="s">
        <v>260</v>
      </c>
      <c r="D77" s="180" t="s">
        <v>128</v>
      </c>
      <c r="E77" s="181">
        <v>162.4632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2.9E-4</v>
      </c>
      <c r="O77" s="160">
        <f t="shared" si="46"/>
        <v>0.05</v>
      </c>
      <c r="P77" s="160">
        <v>0</v>
      </c>
      <c r="Q77" s="160">
        <f t="shared" si="47"/>
        <v>0</v>
      </c>
      <c r="R77" s="161"/>
      <c r="S77" s="161" t="s">
        <v>129</v>
      </c>
      <c r="T77" s="161" t="s">
        <v>129</v>
      </c>
      <c r="U77" s="161">
        <v>0.1</v>
      </c>
      <c r="V77" s="161">
        <f t="shared" si="48"/>
        <v>16.25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5">
      <c r="A78" s="178">
        <v>62</v>
      </c>
      <c r="B78" s="179" t="s">
        <v>439</v>
      </c>
      <c r="C78" s="186" t="s">
        <v>440</v>
      </c>
      <c r="D78" s="180" t="s">
        <v>128</v>
      </c>
      <c r="E78" s="181">
        <v>45.279000000000003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0</v>
      </c>
      <c r="O78" s="160">
        <f t="shared" si="46"/>
        <v>0</v>
      </c>
      <c r="P78" s="160">
        <v>0</v>
      </c>
      <c r="Q78" s="160">
        <f t="shared" si="47"/>
        <v>0</v>
      </c>
      <c r="R78" s="161"/>
      <c r="S78" s="161" t="s">
        <v>136</v>
      </c>
      <c r="T78" s="161" t="s">
        <v>137</v>
      </c>
      <c r="U78" s="161">
        <v>0</v>
      </c>
      <c r="V78" s="161">
        <f t="shared" si="48"/>
        <v>0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132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78">
        <v>63</v>
      </c>
      <c r="B79" s="179" t="s">
        <v>245</v>
      </c>
      <c r="C79" s="186" t="s">
        <v>246</v>
      </c>
      <c r="D79" s="180" t="s">
        <v>128</v>
      </c>
      <c r="E79" s="181">
        <v>162.4632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0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78">
        <v>64</v>
      </c>
      <c r="B80" s="179" t="s">
        <v>249</v>
      </c>
      <c r="C80" s="186" t="s">
        <v>250</v>
      </c>
      <c r="D80" s="180" t="s">
        <v>149</v>
      </c>
      <c r="E80" s="181">
        <v>125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1.1999999999999999E-3</v>
      </c>
      <c r="O80" s="160">
        <f t="shared" si="46"/>
        <v>0.15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65</v>
      </c>
      <c r="B81" s="179" t="s">
        <v>253</v>
      </c>
      <c r="C81" s="186" t="s">
        <v>254</v>
      </c>
      <c r="D81" s="180" t="s">
        <v>128</v>
      </c>
      <c r="E81" s="181">
        <v>19.899999999999999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2.0000000000000002E-5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20.399999999999999" outlineLevel="1" x14ac:dyDescent="0.25">
      <c r="A82" s="178">
        <v>66</v>
      </c>
      <c r="B82" s="179" t="s">
        <v>255</v>
      </c>
      <c r="C82" s="186" t="s">
        <v>256</v>
      </c>
      <c r="D82" s="180" t="s">
        <v>128</v>
      </c>
      <c r="E82" s="181">
        <v>2</v>
      </c>
      <c r="F82" s="182"/>
      <c r="G82" s="183">
        <f t="shared" si="42"/>
        <v>0</v>
      </c>
      <c r="H82" s="162"/>
      <c r="I82" s="161">
        <f t="shared" si="43"/>
        <v>0</v>
      </c>
      <c r="J82" s="162"/>
      <c r="K82" s="161">
        <f t="shared" si="44"/>
        <v>0</v>
      </c>
      <c r="L82" s="161">
        <v>21</v>
      </c>
      <c r="M82" s="161">
        <f t="shared" si="45"/>
        <v>0</v>
      </c>
      <c r="N82" s="160">
        <v>1.0000000000000001E-5</v>
      </c>
      <c r="O82" s="160">
        <f t="shared" si="46"/>
        <v>0</v>
      </c>
      <c r="P82" s="160">
        <v>0</v>
      </c>
      <c r="Q82" s="160">
        <f t="shared" si="47"/>
        <v>0</v>
      </c>
      <c r="R82" s="161"/>
      <c r="S82" s="161" t="s">
        <v>136</v>
      </c>
      <c r="T82" s="161" t="s">
        <v>137</v>
      </c>
      <c r="U82" s="161">
        <v>0</v>
      </c>
      <c r="V82" s="161">
        <f t="shared" si="48"/>
        <v>0</v>
      </c>
      <c r="W82" s="161"/>
      <c r="X82" s="161" t="s">
        <v>130</v>
      </c>
      <c r="Y82" s="161" t="s">
        <v>131</v>
      </c>
      <c r="Z82" s="150"/>
      <c r="AA82" s="150"/>
      <c r="AB82" s="150"/>
      <c r="AC82" s="150"/>
      <c r="AD82" s="150"/>
      <c r="AE82" s="150"/>
      <c r="AF82" s="150"/>
      <c r="AG82" s="150" t="s">
        <v>216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20.399999999999999" outlineLevel="1" x14ac:dyDescent="0.25">
      <c r="A83" s="178">
        <v>67</v>
      </c>
      <c r="B83" s="179" t="s">
        <v>257</v>
      </c>
      <c r="C83" s="186" t="s">
        <v>258</v>
      </c>
      <c r="D83" s="180" t="s">
        <v>128</v>
      </c>
      <c r="E83" s="181">
        <v>54.424999999999997</v>
      </c>
      <c r="F83" s="182"/>
      <c r="G83" s="183">
        <f t="shared" si="42"/>
        <v>0</v>
      </c>
      <c r="H83" s="162"/>
      <c r="I83" s="161">
        <f t="shared" si="43"/>
        <v>0</v>
      </c>
      <c r="J83" s="162"/>
      <c r="K83" s="161">
        <f t="shared" si="44"/>
        <v>0</v>
      </c>
      <c r="L83" s="161">
        <v>21</v>
      </c>
      <c r="M83" s="161">
        <f t="shared" si="45"/>
        <v>0</v>
      </c>
      <c r="N83" s="160">
        <v>1.0000000000000001E-5</v>
      </c>
      <c r="O83" s="160">
        <f t="shared" si="46"/>
        <v>0</v>
      </c>
      <c r="P83" s="160">
        <v>0</v>
      </c>
      <c r="Q83" s="160">
        <f t="shared" si="47"/>
        <v>0</v>
      </c>
      <c r="R83" s="161"/>
      <c r="S83" s="161" t="s">
        <v>136</v>
      </c>
      <c r="T83" s="161" t="s">
        <v>137</v>
      </c>
      <c r="U83" s="161">
        <v>0</v>
      </c>
      <c r="V83" s="161">
        <f t="shared" si="48"/>
        <v>0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216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x14ac:dyDescent="0.25">
      <c r="A84" s="165" t="s">
        <v>124</v>
      </c>
      <c r="B84" s="166" t="s">
        <v>94</v>
      </c>
      <c r="C84" s="185" t="s">
        <v>95</v>
      </c>
      <c r="D84" s="167"/>
      <c r="E84" s="168"/>
      <c r="F84" s="169"/>
      <c r="G84" s="170">
        <f>SUMIF(AG85:AG130,"&lt;&gt;NOR",G85:G130)</f>
        <v>0</v>
      </c>
      <c r="H84" s="164"/>
      <c r="I84" s="164">
        <f>SUM(I85:I130)</f>
        <v>0</v>
      </c>
      <c r="J84" s="164"/>
      <c r="K84" s="164">
        <f>SUM(K85:K130)</f>
        <v>0</v>
      </c>
      <c r="L84" s="164"/>
      <c r="M84" s="164">
        <f>SUM(M85:M130)</f>
        <v>0</v>
      </c>
      <c r="N84" s="163"/>
      <c r="O84" s="163">
        <f>SUM(O85:O130)</f>
        <v>0.02</v>
      </c>
      <c r="P84" s="163"/>
      <c r="Q84" s="163">
        <f>SUM(Q85:Q130)</f>
        <v>0</v>
      </c>
      <c r="R84" s="164"/>
      <c r="S84" s="164"/>
      <c r="T84" s="164"/>
      <c r="U84" s="164"/>
      <c r="V84" s="164">
        <f>SUM(V85:V130)</f>
        <v>39.64</v>
      </c>
      <c r="W84" s="164"/>
      <c r="X84" s="164"/>
      <c r="Y84" s="164"/>
      <c r="AG84" t="s">
        <v>125</v>
      </c>
    </row>
    <row r="85" spans="1:60" ht="20.399999999999999" outlineLevel="1" x14ac:dyDescent="0.25">
      <c r="A85" s="178">
        <v>68</v>
      </c>
      <c r="B85" s="179" t="s">
        <v>296</v>
      </c>
      <c r="C85" s="186" t="s">
        <v>297</v>
      </c>
      <c r="D85" s="180" t="s">
        <v>149</v>
      </c>
      <c r="E85" s="181">
        <v>1</v>
      </c>
      <c r="F85" s="182"/>
      <c r="G85" s="183">
        <f t="shared" ref="G85:G130" si="49">ROUND(E85*F85,2)</f>
        <v>0</v>
      </c>
      <c r="H85" s="162"/>
      <c r="I85" s="161">
        <f t="shared" ref="I85:I130" si="50">ROUND(E85*H85,2)</f>
        <v>0</v>
      </c>
      <c r="J85" s="162"/>
      <c r="K85" s="161">
        <f t="shared" ref="K85:K130" si="51">ROUND(E85*J85,2)</f>
        <v>0</v>
      </c>
      <c r="L85" s="161">
        <v>21</v>
      </c>
      <c r="M85" s="161">
        <f t="shared" ref="M85:M130" si="52">G85*(1+L85/100)</f>
        <v>0</v>
      </c>
      <c r="N85" s="160">
        <v>2.2000000000000001E-4</v>
      </c>
      <c r="O85" s="160">
        <f t="shared" ref="O85:O130" si="53">ROUND(E85*N85,2)</f>
        <v>0</v>
      </c>
      <c r="P85" s="160">
        <v>0</v>
      </c>
      <c r="Q85" s="160">
        <f t="shared" ref="Q85:Q130" si="54">ROUND(E85*P85,2)</f>
        <v>0</v>
      </c>
      <c r="R85" s="161"/>
      <c r="S85" s="161" t="s">
        <v>129</v>
      </c>
      <c r="T85" s="161" t="s">
        <v>129</v>
      </c>
      <c r="U85" s="161">
        <v>0.23200000000000001</v>
      </c>
      <c r="V85" s="161">
        <f t="shared" ref="V85:V130" si="55">ROUND(E85*U85,2)</f>
        <v>0.23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.399999999999999" outlineLevel="1" x14ac:dyDescent="0.25">
      <c r="A86" s="178">
        <v>69</v>
      </c>
      <c r="B86" s="179" t="s">
        <v>401</v>
      </c>
      <c r="C86" s="186" t="s">
        <v>402</v>
      </c>
      <c r="D86" s="180" t="s">
        <v>149</v>
      </c>
      <c r="E86" s="181">
        <v>4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6.3000000000000003E-4</v>
      </c>
      <c r="O86" s="160">
        <f t="shared" si="53"/>
        <v>0</v>
      </c>
      <c r="P86" s="160">
        <v>0</v>
      </c>
      <c r="Q86" s="160">
        <f t="shared" si="54"/>
        <v>0</v>
      </c>
      <c r="R86" s="161"/>
      <c r="S86" s="161" t="s">
        <v>129</v>
      </c>
      <c r="T86" s="161" t="s">
        <v>129</v>
      </c>
      <c r="U86" s="161">
        <v>0.42120000000000002</v>
      </c>
      <c r="V86" s="161">
        <f t="shared" si="55"/>
        <v>1.68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70</v>
      </c>
      <c r="B87" s="179" t="s">
        <v>294</v>
      </c>
      <c r="C87" s="186" t="s">
        <v>295</v>
      </c>
      <c r="D87" s="180" t="s">
        <v>149</v>
      </c>
      <c r="E87" s="181">
        <v>13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0</v>
      </c>
      <c r="O87" s="160">
        <f t="shared" si="53"/>
        <v>0</v>
      </c>
      <c r="P87" s="160">
        <v>0</v>
      </c>
      <c r="Q87" s="160">
        <f t="shared" si="54"/>
        <v>0</v>
      </c>
      <c r="R87" s="161"/>
      <c r="S87" s="161" t="s">
        <v>129</v>
      </c>
      <c r="T87" s="161" t="s">
        <v>129</v>
      </c>
      <c r="U87" s="161">
        <v>0.39017000000000002</v>
      </c>
      <c r="V87" s="161">
        <f t="shared" si="55"/>
        <v>5.07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.399999999999999" outlineLevel="1" x14ac:dyDescent="0.25">
      <c r="A88" s="178">
        <v>71</v>
      </c>
      <c r="B88" s="179" t="s">
        <v>298</v>
      </c>
      <c r="C88" s="186" t="s">
        <v>299</v>
      </c>
      <c r="D88" s="180" t="s">
        <v>149</v>
      </c>
      <c r="E88" s="181">
        <v>8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1.0000000000000001E-5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129</v>
      </c>
      <c r="T88" s="161" t="s">
        <v>129</v>
      </c>
      <c r="U88" s="161">
        <v>0.46</v>
      </c>
      <c r="V88" s="161">
        <f t="shared" si="55"/>
        <v>3.68</v>
      </c>
      <c r="W88" s="161"/>
      <c r="X88" s="161" t="s">
        <v>130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132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0.399999999999999" outlineLevel="1" x14ac:dyDescent="0.25">
      <c r="A89" s="178">
        <v>72</v>
      </c>
      <c r="B89" s="179" t="s">
        <v>302</v>
      </c>
      <c r="C89" s="186" t="s">
        <v>303</v>
      </c>
      <c r="D89" s="180" t="s">
        <v>157</v>
      </c>
      <c r="E89" s="181">
        <v>25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4.2999999999999999E-4</v>
      </c>
      <c r="O89" s="160">
        <f t="shared" si="53"/>
        <v>0.01</v>
      </c>
      <c r="P89" s="160">
        <v>0</v>
      </c>
      <c r="Q89" s="160">
        <f t="shared" si="54"/>
        <v>0</v>
      </c>
      <c r="R89" s="161"/>
      <c r="S89" s="161" t="s">
        <v>129</v>
      </c>
      <c r="T89" s="161" t="s">
        <v>129</v>
      </c>
      <c r="U89" s="161">
        <v>7.2459999999999997E-2</v>
      </c>
      <c r="V89" s="161">
        <f t="shared" si="55"/>
        <v>1.81</v>
      </c>
      <c r="W89" s="161"/>
      <c r="X89" s="161" t="s">
        <v>130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78">
        <v>73</v>
      </c>
      <c r="B90" s="179" t="s">
        <v>327</v>
      </c>
      <c r="C90" s="186" t="s">
        <v>328</v>
      </c>
      <c r="D90" s="180" t="s">
        <v>157</v>
      </c>
      <c r="E90" s="181">
        <v>15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0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129</v>
      </c>
      <c r="T90" s="161" t="s">
        <v>129</v>
      </c>
      <c r="U90" s="161">
        <v>0.20066999999999999</v>
      </c>
      <c r="V90" s="161">
        <f t="shared" si="55"/>
        <v>3.01</v>
      </c>
      <c r="W90" s="161"/>
      <c r="X90" s="161" t="s">
        <v>130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132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20.399999999999999" outlineLevel="1" x14ac:dyDescent="0.25">
      <c r="A91" s="178">
        <v>74</v>
      </c>
      <c r="B91" s="179" t="s">
        <v>399</v>
      </c>
      <c r="C91" s="186" t="s">
        <v>305</v>
      </c>
      <c r="D91" s="180" t="s">
        <v>157</v>
      </c>
      <c r="E91" s="181">
        <v>65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1.4999999999999999E-4</v>
      </c>
      <c r="O91" s="160">
        <f t="shared" si="53"/>
        <v>0.01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129</v>
      </c>
      <c r="U91" s="161">
        <v>8.6499999999999994E-2</v>
      </c>
      <c r="V91" s="161">
        <f t="shared" si="55"/>
        <v>5.62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132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75</v>
      </c>
      <c r="B92" s="179" t="s">
        <v>323</v>
      </c>
      <c r="C92" s="186" t="s">
        <v>324</v>
      </c>
      <c r="D92" s="180" t="s">
        <v>157</v>
      </c>
      <c r="E92" s="181">
        <v>18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129</v>
      </c>
      <c r="U92" s="161">
        <v>0.49367</v>
      </c>
      <c r="V92" s="161">
        <f t="shared" si="55"/>
        <v>8.89</v>
      </c>
      <c r="W92" s="161"/>
      <c r="X92" s="161" t="s">
        <v>130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132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20.399999999999999" outlineLevel="1" x14ac:dyDescent="0.25">
      <c r="A93" s="178">
        <v>76</v>
      </c>
      <c r="B93" s="179" t="s">
        <v>300</v>
      </c>
      <c r="C93" s="186" t="s">
        <v>301</v>
      </c>
      <c r="D93" s="180" t="s">
        <v>149</v>
      </c>
      <c r="E93" s="181">
        <v>39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9.0000000000000006E-5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129</v>
      </c>
      <c r="U93" s="161">
        <v>0.2475</v>
      </c>
      <c r="V93" s="161">
        <f t="shared" si="55"/>
        <v>9.65</v>
      </c>
      <c r="W93" s="161"/>
      <c r="X93" s="161" t="s">
        <v>130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132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77</v>
      </c>
      <c r="B94" s="179" t="s">
        <v>267</v>
      </c>
      <c r="C94" s="186" t="s">
        <v>306</v>
      </c>
      <c r="D94" s="180" t="s">
        <v>149</v>
      </c>
      <c r="E94" s="181">
        <v>25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216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78">
        <v>78</v>
      </c>
      <c r="B95" s="179" t="s">
        <v>307</v>
      </c>
      <c r="C95" s="186" t="s">
        <v>308</v>
      </c>
      <c r="D95" s="180" t="s">
        <v>149</v>
      </c>
      <c r="E95" s="181">
        <v>2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216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79</v>
      </c>
      <c r="B96" s="179" t="s">
        <v>436</v>
      </c>
      <c r="C96" s="186" t="s">
        <v>433</v>
      </c>
      <c r="D96" s="180" t="s">
        <v>149</v>
      </c>
      <c r="E96" s="181">
        <v>21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216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331</v>
      </c>
      <c r="C97" s="186" t="s">
        <v>332</v>
      </c>
      <c r="D97" s="180" t="s">
        <v>149</v>
      </c>
      <c r="E97" s="181">
        <v>5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333</v>
      </c>
      <c r="C98" s="186" t="s">
        <v>334</v>
      </c>
      <c r="D98" s="180" t="s">
        <v>149</v>
      </c>
      <c r="E98" s="181">
        <v>5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8">
        <v>82</v>
      </c>
      <c r="B99" s="179" t="s">
        <v>335</v>
      </c>
      <c r="C99" s="186" t="s">
        <v>336</v>
      </c>
      <c r="D99" s="180" t="s">
        <v>337</v>
      </c>
      <c r="E99" s="181">
        <v>1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130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132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83</v>
      </c>
      <c r="B100" s="179" t="s">
        <v>338</v>
      </c>
      <c r="C100" s="186" t="s">
        <v>339</v>
      </c>
      <c r="D100" s="180" t="s">
        <v>149</v>
      </c>
      <c r="E100" s="181">
        <v>1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130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132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84</v>
      </c>
      <c r="B101" s="179" t="s">
        <v>343</v>
      </c>
      <c r="C101" s="186" t="s">
        <v>344</v>
      </c>
      <c r="D101" s="180" t="s">
        <v>149</v>
      </c>
      <c r="E101" s="181">
        <v>1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130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132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78">
        <v>85</v>
      </c>
      <c r="B102" s="179" t="s">
        <v>345</v>
      </c>
      <c r="C102" s="186" t="s">
        <v>346</v>
      </c>
      <c r="D102" s="180" t="s">
        <v>135</v>
      </c>
      <c r="E102" s="181">
        <v>1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0</v>
      </c>
      <c r="O102" s="160">
        <f t="shared" si="53"/>
        <v>0</v>
      </c>
      <c r="P102" s="160">
        <v>0</v>
      </c>
      <c r="Q102" s="160">
        <f t="shared" si="54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55"/>
        <v>0</v>
      </c>
      <c r="W102" s="161"/>
      <c r="X102" s="161" t="s">
        <v>130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132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86</v>
      </c>
      <c r="B103" s="179" t="s">
        <v>437</v>
      </c>
      <c r="C103" s="186" t="s">
        <v>438</v>
      </c>
      <c r="D103" s="180" t="s">
        <v>149</v>
      </c>
      <c r="E103" s="181">
        <v>54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0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55"/>
        <v>0</v>
      </c>
      <c r="W103" s="161"/>
      <c r="X103" s="161" t="s">
        <v>130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132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ht="20.399999999999999" outlineLevel="1" x14ac:dyDescent="0.25">
      <c r="A104" s="178">
        <v>87</v>
      </c>
      <c r="B104" s="179" t="s">
        <v>267</v>
      </c>
      <c r="C104" s="186" t="s">
        <v>309</v>
      </c>
      <c r="D104" s="180" t="s">
        <v>157</v>
      </c>
      <c r="E104" s="181">
        <v>1188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0</v>
      </c>
      <c r="O104" s="160">
        <f t="shared" si="53"/>
        <v>0</v>
      </c>
      <c r="P104" s="160">
        <v>0</v>
      </c>
      <c r="Q104" s="160">
        <f t="shared" si="54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55"/>
        <v>0</v>
      </c>
      <c r="W104" s="161"/>
      <c r="X104" s="161" t="s">
        <v>269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310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88</v>
      </c>
      <c r="B105" s="179" t="s">
        <v>261</v>
      </c>
      <c r="C105" s="186" t="s">
        <v>376</v>
      </c>
      <c r="D105" s="180" t="s">
        <v>215</v>
      </c>
      <c r="E105" s="181">
        <v>1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0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55"/>
        <v>0</v>
      </c>
      <c r="W105" s="161"/>
      <c r="X105" s="161" t="s">
        <v>269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310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30.6" outlineLevel="1" x14ac:dyDescent="0.25">
      <c r="A106" s="178">
        <v>89</v>
      </c>
      <c r="B106" s="179" t="s">
        <v>377</v>
      </c>
      <c r="C106" s="186" t="s">
        <v>378</v>
      </c>
      <c r="D106" s="180" t="s">
        <v>149</v>
      </c>
      <c r="E106" s="181">
        <v>1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0</v>
      </c>
      <c r="O106" s="160">
        <f t="shared" si="53"/>
        <v>0</v>
      </c>
      <c r="P106" s="160">
        <v>0</v>
      </c>
      <c r="Q106" s="160">
        <f t="shared" si="54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191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90</v>
      </c>
      <c r="B107" s="179" t="s">
        <v>311</v>
      </c>
      <c r="C107" s="186" t="s">
        <v>312</v>
      </c>
      <c r="D107" s="180" t="s">
        <v>157</v>
      </c>
      <c r="E107" s="181">
        <v>1188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0</v>
      </c>
      <c r="O107" s="160">
        <f t="shared" si="53"/>
        <v>0</v>
      </c>
      <c r="P107" s="160">
        <v>0</v>
      </c>
      <c r="Q107" s="160">
        <f t="shared" si="54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191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441</v>
      </c>
      <c r="C108" s="186" t="s">
        <v>322</v>
      </c>
      <c r="D108" s="180" t="s">
        <v>157</v>
      </c>
      <c r="E108" s="181">
        <v>20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0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55"/>
        <v>0</v>
      </c>
      <c r="W108" s="161"/>
      <c r="X108" s="161" t="s">
        <v>163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191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92</v>
      </c>
      <c r="B109" s="179" t="s">
        <v>283</v>
      </c>
      <c r="C109" s="186" t="s">
        <v>284</v>
      </c>
      <c r="D109" s="180" t="s">
        <v>157</v>
      </c>
      <c r="E109" s="181">
        <v>170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0</v>
      </c>
      <c r="O109" s="160">
        <f t="shared" si="53"/>
        <v>0</v>
      </c>
      <c r="P109" s="160">
        <v>0</v>
      </c>
      <c r="Q109" s="160">
        <f t="shared" si="54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191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78">
        <v>93</v>
      </c>
      <c r="B110" s="179" t="s">
        <v>313</v>
      </c>
      <c r="C110" s="186" t="s">
        <v>314</v>
      </c>
      <c r="D110" s="180" t="s">
        <v>149</v>
      </c>
      <c r="E110" s="181">
        <v>1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0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55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ht="20.399999999999999" outlineLevel="1" x14ac:dyDescent="0.25">
      <c r="A111" s="178">
        <v>94</v>
      </c>
      <c r="B111" s="179" t="s">
        <v>379</v>
      </c>
      <c r="C111" s="186" t="s">
        <v>380</v>
      </c>
      <c r="D111" s="180" t="s">
        <v>149</v>
      </c>
      <c r="E111" s="181">
        <v>1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0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55"/>
        <v>0</v>
      </c>
      <c r="W111" s="161"/>
      <c r="X111" s="161" t="s">
        <v>163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191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95</v>
      </c>
      <c r="B112" s="179" t="s">
        <v>315</v>
      </c>
      <c r="C112" s="186" t="s">
        <v>316</v>
      </c>
      <c r="D112" s="180" t="s">
        <v>149</v>
      </c>
      <c r="E112" s="181">
        <v>25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0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55"/>
        <v>0</v>
      </c>
      <c r="W112" s="161"/>
      <c r="X112" s="161" t="s">
        <v>163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191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78">
        <v>96</v>
      </c>
      <c r="B113" s="179" t="s">
        <v>261</v>
      </c>
      <c r="C113" s="186" t="s">
        <v>262</v>
      </c>
      <c r="D113" s="180" t="s">
        <v>215</v>
      </c>
      <c r="E113" s="181">
        <v>1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0</v>
      </c>
      <c r="O113" s="160">
        <f t="shared" si="53"/>
        <v>0</v>
      </c>
      <c r="P113" s="160">
        <v>0</v>
      </c>
      <c r="Q113" s="160">
        <f t="shared" si="54"/>
        <v>0</v>
      </c>
      <c r="R113" s="161"/>
      <c r="S113" s="161" t="s">
        <v>136</v>
      </c>
      <c r="T113" s="161" t="s">
        <v>137</v>
      </c>
      <c r="U113" s="161">
        <v>0</v>
      </c>
      <c r="V113" s="161">
        <f t="shared" si="55"/>
        <v>0</v>
      </c>
      <c r="W113" s="161"/>
      <c r="X113" s="161" t="s">
        <v>163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191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30.6" outlineLevel="1" x14ac:dyDescent="0.25">
      <c r="A114" s="178">
        <v>97</v>
      </c>
      <c r="B114" s="179" t="s">
        <v>274</v>
      </c>
      <c r="C114" s="186" t="s">
        <v>275</v>
      </c>
      <c r="D114" s="180" t="s">
        <v>215</v>
      </c>
      <c r="E114" s="181">
        <v>1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0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136</v>
      </c>
      <c r="T114" s="161" t="s">
        <v>137</v>
      </c>
      <c r="U114" s="161">
        <v>0</v>
      </c>
      <c r="V114" s="161">
        <f t="shared" si="55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191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98</v>
      </c>
      <c r="B115" s="179" t="s">
        <v>280</v>
      </c>
      <c r="C115" s="186" t="s">
        <v>281</v>
      </c>
      <c r="D115" s="180" t="s">
        <v>149</v>
      </c>
      <c r="E115" s="181">
        <v>2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55"/>
        <v>0</v>
      </c>
      <c r="W115" s="161"/>
      <c r="X115" s="161" t="s">
        <v>163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191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8">
        <v>99</v>
      </c>
      <c r="B116" s="179" t="s">
        <v>442</v>
      </c>
      <c r="C116" s="186" t="s">
        <v>443</v>
      </c>
      <c r="D116" s="180" t="s">
        <v>149</v>
      </c>
      <c r="E116" s="181">
        <v>3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55"/>
        <v>0</v>
      </c>
      <c r="W116" s="161"/>
      <c r="X116" s="161" t="s">
        <v>163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191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8">
        <v>100</v>
      </c>
      <c r="B117" s="179" t="s">
        <v>403</v>
      </c>
      <c r="C117" s="186" t="s">
        <v>404</v>
      </c>
      <c r="D117" s="180" t="s">
        <v>149</v>
      </c>
      <c r="E117" s="181">
        <v>18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163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191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101</v>
      </c>
      <c r="B118" s="179" t="s">
        <v>278</v>
      </c>
      <c r="C118" s="186" t="s">
        <v>279</v>
      </c>
      <c r="D118" s="180" t="s">
        <v>149</v>
      </c>
      <c r="E118" s="181">
        <v>1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163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191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0.399999999999999" outlineLevel="1" x14ac:dyDescent="0.25">
      <c r="A119" s="178">
        <v>102</v>
      </c>
      <c r="B119" s="179" t="s">
        <v>341</v>
      </c>
      <c r="C119" s="186" t="s">
        <v>342</v>
      </c>
      <c r="D119" s="180" t="s">
        <v>149</v>
      </c>
      <c r="E119" s="181">
        <v>1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163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191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78">
        <v>103</v>
      </c>
      <c r="B120" s="179" t="s">
        <v>317</v>
      </c>
      <c r="C120" s="186" t="s">
        <v>318</v>
      </c>
      <c r="D120" s="180" t="s">
        <v>149</v>
      </c>
      <c r="E120" s="181">
        <v>25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163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191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ht="40.799999999999997" outlineLevel="1" x14ac:dyDescent="0.25">
      <c r="A121" s="178">
        <v>104</v>
      </c>
      <c r="B121" s="179" t="s">
        <v>265</v>
      </c>
      <c r="C121" s="186" t="s">
        <v>405</v>
      </c>
      <c r="D121" s="180" t="s">
        <v>149</v>
      </c>
      <c r="E121" s="181">
        <v>1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163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191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8">
        <v>105</v>
      </c>
      <c r="B122" s="179" t="s">
        <v>267</v>
      </c>
      <c r="C122" s="186" t="s">
        <v>282</v>
      </c>
      <c r="D122" s="180" t="s">
        <v>149</v>
      </c>
      <c r="E122" s="181">
        <v>23</v>
      </c>
      <c r="F122" s="182"/>
      <c r="G122" s="183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269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270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78">
        <v>106</v>
      </c>
      <c r="B123" s="179" t="s">
        <v>267</v>
      </c>
      <c r="C123" s="186" t="s">
        <v>268</v>
      </c>
      <c r="D123" s="180" t="s">
        <v>149</v>
      </c>
      <c r="E123" s="181">
        <v>1</v>
      </c>
      <c r="F123" s="182"/>
      <c r="G123" s="183">
        <f t="shared" si="49"/>
        <v>0</v>
      </c>
      <c r="H123" s="162"/>
      <c r="I123" s="161">
        <f t="shared" si="50"/>
        <v>0</v>
      </c>
      <c r="J123" s="162"/>
      <c r="K123" s="161">
        <f t="shared" si="51"/>
        <v>0</v>
      </c>
      <c r="L123" s="161">
        <v>21</v>
      </c>
      <c r="M123" s="161">
        <f t="shared" si="52"/>
        <v>0</v>
      </c>
      <c r="N123" s="160">
        <v>0</v>
      </c>
      <c r="O123" s="160">
        <f t="shared" si="53"/>
        <v>0</v>
      </c>
      <c r="P123" s="160">
        <v>0</v>
      </c>
      <c r="Q123" s="160">
        <f t="shared" si="54"/>
        <v>0</v>
      </c>
      <c r="R123" s="161"/>
      <c r="S123" s="161" t="s">
        <v>136</v>
      </c>
      <c r="T123" s="161" t="s">
        <v>137</v>
      </c>
      <c r="U123" s="161">
        <v>0</v>
      </c>
      <c r="V123" s="161">
        <f t="shared" si="55"/>
        <v>0</v>
      </c>
      <c r="W123" s="161"/>
      <c r="X123" s="161" t="s">
        <v>269</v>
      </c>
      <c r="Y123" s="161" t="s">
        <v>131</v>
      </c>
      <c r="Z123" s="150"/>
      <c r="AA123" s="150"/>
      <c r="AB123" s="150"/>
      <c r="AC123" s="150"/>
      <c r="AD123" s="150"/>
      <c r="AE123" s="150"/>
      <c r="AF123" s="150"/>
      <c r="AG123" s="150" t="s">
        <v>270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78">
        <v>107</v>
      </c>
      <c r="B124" s="179" t="s">
        <v>267</v>
      </c>
      <c r="C124" s="186" t="s">
        <v>273</v>
      </c>
      <c r="D124" s="180" t="s">
        <v>149</v>
      </c>
      <c r="E124" s="181">
        <v>1</v>
      </c>
      <c r="F124" s="182"/>
      <c r="G124" s="183">
        <f t="shared" si="49"/>
        <v>0</v>
      </c>
      <c r="H124" s="162"/>
      <c r="I124" s="161">
        <f t="shared" si="50"/>
        <v>0</v>
      </c>
      <c r="J124" s="162"/>
      <c r="K124" s="161">
        <f t="shared" si="51"/>
        <v>0</v>
      </c>
      <c r="L124" s="161">
        <v>21</v>
      </c>
      <c r="M124" s="161">
        <f t="shared" si="52"/>
        <v>0</v>
      </c>
      <c r="N124" s="160">
        <v>0</v>
      </c>
      <c r="O124" s="160">
        <f t="shared" si="53"/>
        <v>0</v>
      </c>
      <c r="P124" s="160">
        <v>0</v>
      </c>
      <c r="Q124" s="160">
        <f t="shared" si="54"/>
        <v>0</v>
      </c>
      <c r="R124" s="161"/>
      <c r="S124" s="161" t="s">
        <v>136</v>
      </c>
      <c r="T124" s="161" t="s">
        <v>137</v>
      </c>
      <c r="U124" s="161">
        <v>0</v>
      </c>
      <c r="V124" s="161">
        <f t="shared" si="55"/>
        <v>0</v>
      </c>
      <c r="W124" s="161"/>
      <c r="X124" s="161" t="s">
        <v>269</v>
      </c>
      <c r="Y124" s="161" t="s">
        <v>131</v>
      </c>
      <c r="Z124" s="150"/>
      <c r="AA124" s="150"/>
      <c r="AB124" s="150"/>
      <c r="AC124" s="150"/>
      <c r="AD124" s="150"/>
      <c r="AE124" s="150"/>
      <c r="AF124" s="150"/>
      <c r="AG124" s="150" t="s">
        <v>270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78">
        <v>108</v>
      </c>
      <c r="B125" s="179" t="s">
        <v>267</v>
      </c>
      <c r="C125" s="186" t="s">
        <v>276</v>
      </c>
      <c r="D125" s="180" t="s">
        <v>215</v>
      </c>
      <c r="E125" s="181">
        <v>1</v>
      </c>
      <c r="F125" s="182"/>
      <c r="G125" s="183">
        <f t="shared" si="49"/>
        <v>0</v>
      </c>
      <c r="H125" s="162"/>
      <c r="I125" s="161">
        <f t="shared" si="50"/>
        <v>0</v>
      </c>
      <c r="J125" s="162"/>
      <c r="K125" s="161">
        <f t="shared" si="51"/>
        <v>0</v>
      </c>
      <c r="L125" s="161">
        <v>21</v>
      </c>
      <c r="M125" s="161">
        <f t="shared" si="52"/>
        <v>0</v>
      </c>
      <c r="N125" s="160">
        <v>0</v>
      </c>
      <c r="O125" s="160">
        <f t="shared" si="53"/>
        <v>0</v>
      </c>
      <c r="P125" s="160">
        <v>0</v>
      </c>
      <c r="Q125" s="160">
        <f t="shared" si="54"/>
        <v>0</v>
      </c>
      <c r="R125" s="161"/>
      <c r="S125" s="161" t="s">
        <v>136</v>
      </c>
      <c r="T125" s="161" t="s">
        <v>137</v>
      </c>
      <c r="U125" s="161">
        <v>0</v>
      </c>
      <c r="V125" s="161">
        <f t="shared" si="55"/>
        <v>0</v>
      </c>
      <c r="W125" s="161"/>
      <c r="X125" s="161" t="s">
        <v>269</v>
      </c>
      <c r="Y125" s="161" t="s">
        <v>131</v>
      </c>
      <c r="Z125" s="150"/>
      <c r="AA125" s="150"/>
      <c r="AB125" s="150"/>
      <c r="AC125" s="150"/>
      <c r="AD125" s="150"/>
      <c r="AE125" s="150"/>
      <c r="AF125" s="150"/>
      <c r="AG125" s="150" t="s">
        <v>270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78">
        <v>109</v>
      </c>
      <c r="B126" s="179" t="s">
        <v>267</v>
      </c>
      <c r="C126" s="186" t="s">
        <v>277</v>
      </c>
      <c r="D126" s="180" t="s">
        <v>149</v>
      </c>
      <c r="E126" s="181">
        <v>47</v>
      </c>
      <c r="F126" s="182"/>
      <c r="G126" s="183">
        <f t="shared" si="49"/>
        <v>0</v>
      </c>
      <c r="H126" s="162"/>
      <c r="I126" s="161">
        <f t="shared" si="50"/>
        <v>0</v>
      </c>
      <c r="J126" s="162"/>
      <c r="K126" s="161">
        <f t="shared" si="51"/>
        <v>0</v>
      </c>
      <c r="L126" s="161">
        <v>21</v>
      </c>
      <c r="M126" s="161">
        <f t="shared" si="52"/>
        <v>0</v>
      </c>
      <c r="N126" s="160">
        <v>0</v>
      </c>
      <c r="O126" s="160">
        <f t="shared" si="53"/>
        <v>0</v>
      </c>
      <c r="P126" s="160">
        <v>0</v>
      </c>
      <c r="Q126" s="160">
        <f t="shared" si="54"/>
        <v>0</v>
      </c>
      <c r="R126" s="161"/>
      <c r="S126" s="161" t="s">
        <v>136</v>
      </c>
      <c r="T126" s="161" t="s">
        <v>137</v>
      </c>
      <c r="U126" s="161">
        <v>0</v>
      </c>
      <c r="V126" s="161">
        <f t="shared" si="55"/>
        <v>0</v>
      </c>
      <c r="W126" s="161"/>
      <c r="X126" s="161" t="s">
        <v>269</v>
      </c>
      <c r="Y126" s="161" t="s">
        <v>131</v>
      </c>
      <c r="Z126" s="150"/>
      <c r="AA126" s="150"/>
      <c r="AB126" s="150"/>
      <c r="AC126" s="150"/>
      <c r="AD126" s="150"/>
      <c r="AE126" s="150"/>
      <c r="AF126" s="150"/>
      <c r="AG126" s="150" t="s">
        <v>270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78">
        <v>110</v>
      </c>
      <c r="B127" s="179" t="s">
        <v>267</v>
      </c>
      <c r="C127" s="186" t="s">
        <v>287</v>
      </c>
      <c r="D127" s="180" t="s">
        <v>157</v>
      </c>
      <c r="E127" s="181">
        <v>170</v>
      </c>
      <c r="F127" s="182"/>
      <c r="G127" s="183">
        <f t="shared" si="49"/>
        <v>0</v>
      </c>
      <c r="H127" s="162"/>
      <c r="I127" s="161">
        <f t="shared" si="50"/>
        <v>0</v>
      </c>
      <c r="J127" s="162"/>
      <c r="K127" s="161">
        <f t="shared" si="51"/>
        <v>0</v>
      </c>
      <c r="L127" s="161">
        <v>21</v>
      </c>
      <c r="M127" s="161">
        <f t="shared" si="52"/>
        <v>0</v>
      </c>
      <c r="N127" s="160">
        <v>0</v>
      </c>
      <c r="O127" s="160">
        <f t="shared" si="53"/>
        <v>0</v>
      </c>
      <c r="P127" s="160">
        <v>0</v>
      </c>
      <c r="Q127" s="160">
        <f t="shared" si="54"/>
        <v>0</v>
      </c>
      <c r="R127" s="161"/>
      <c r="S127" s="161" t="s">
        <v>136</v>
      </c>
      <c r="T127" s="161" t="s">
        <v>137</v>
      </c>
      <c r="U127" s="161">
        <v>0</v>
      </c>
      <c r="V127" s="161">
        <f t="shared" si="55"/>
        <v>0</v>
      </c>
      <c r="W127" s="161"/>
      <c r="X127" s="161" t="s">
        <v>269</v>
      </c>
      <c r="Y127" s="161" t="s">
        <v>131</v>
      </c>
      <c r="Z127" s="150"/>
      <c r="AA127" s="150"/>
      <c r="AB127" s="150"/>
      <c r="AC127" s="150"/>
      <c r="AD127" s="150"/>
      <c r="AE127" s="150"/>
      <c r="AF127" s="150"/>
      <c r="AG127" s="150" t="s">
        <v>270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78">
        <v>111</v>
      </c>
      <c r="B128" s="179" t="s">
        <v>267</v>
      </c>
      <c r="C128" s="186" t="s">
        <v>340</v>
      </c>
      <c r="D128" s="180" t="s">
        <v>157</v>
      </c>
      <c r="E128" s="181">
        <v>20</v>
      </c>
      <c r="F128" s="182"/>
      <c r="G128" s="183">
        <f t="shared" si="49"/>
        <v>0</v>
      </c>
      <c r="H128" s="162"/>
      <c r="I128" s="161">
        <f t="shared" si="50"/>
        <v>0</v>
      </c>
      <c r="J128" s="162"/>
      <c r="K128" s="161">
        <f t="shared" si="51"/>
        <v>0</v>
      </c>
      <c r="L128" s="161">
        <v>21</v>
      </c>
      <c r="M128" s="161">
        <f t="shared" si="52"/>
        <v>0</v>
      </c>
      <c r="N128" s="160">
        <v>0</v>
      </c>
      <c r="O128" s="160">
        <f t="shared" si="53"/>
        <v>0</v>
      </c>
      <c r="P128" s="160">
        <v>0</v>
      </c>
      <c r="Q128" s="160">
        <f t="shared" si="54"/>
        <v>0</v>
      </c>
      <c r="R128" s="161"/>
      <c r="S128" s="161" t="s">
        <v>136</v>
      </c>
      <c r="T128" s="161" t="s">
        <v>137</v>
      </c>
      <c r="U128" s="161">
        <v>0</v>
      </c>
      <c r="V128" s="161">
        <f t="shared" si="55"/>
        <v>0</v>
      </c>
      <c r="W128" s="161"/>
      <c r="X128" s="161" t="s">
        <v>269</v>
      </c>
      <c r="Y128" s="161" t="s">
        <v>131</v>
      </c>
      <c r="Z128" s="150"/>
      <c r="AA128" s="150"/>
      <c r="AB128" s="150"/>
      <c r="AC128" s="150"/>
      <c r="AD128" s="150"/>
      <c r="AE128" s="150"/>
      <c r="AF128" s="150"/>
      <c r="AG128" s="150" t="s">
        <v>270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5">
      <c r="A129" s="178">
        <v>112</v>
      </c>
      <c r="B129" s="179" t="s">
        <v>267</v>
      </c>
      <c r="C129" s="186" t="s">
        <v>319</v>
      </c>
      <c r="D129" s="180" t="s">
        <v>149</v>
      </c>
      <c r="E129" s="181">
        <v>25</v>
      </c>
      <c r="F129" s="182"/>
      <c r="G129" s="183">
        <f t="shared" si="49"/>
        <v>0</v>
      </c>
      <c r="H129" s="162"/>
      <c r="I129" s="161">
        <f t="shared" si="50"/>
        <v>0</v>
      </c>
      <c r="J129" s="162"/>
      <c r="K129" s="161">
        <f t="shared" si="51"/>
        <v>0</v>
      </c>
      <c r="L129" s="161">
        <v>21</v>
      </c>
      <c r="M129" s="161">
        <f t="shared" si="52"/>
        <v>0</v>
      </c>
      <c r="N129" s="160">
        <v>0</v>
      </c>
      <c r="O129" s="160">
        <f t="shared" si="53"/>
        <v>0</v>
      </c>
      <c r="P129" s="160">
        <v>0</v>
      </c>
      <c r="Q129" s="160">
        <f t="shared" si="54"/>
        <v>0</v>
      </c>
      <c r="R129" s="161"/>
      <c r="S129" s="161" t="s">
        <v>136</v>
      </c>
      <c r="T129" s="161" t="s">
        <v>137</v>
      </c>
      <c r="U129" s="161">
        <v>0</v>
      </c>
      <c r="V129" s="161">
        <f t="shared" si="55"/>
        <v>0</v>
      </c>
      <c r="W129" s="161"/>
      <c r="X129" s="161" t="s">
        <v>269</v>
      </c>
      <c r="Y129" s="161" t="s">
        <v>131</v>
      </c>
      <c r="Z129" s="150"/>
      <c r="AA129" s="150"/>
      <c r="AB129" s="150"/>
      <c r="AC129" s="150"/>
      <c r="AD129" s="150"/>
      <c r="AE129" s="150"/>
      <c r="AF129" s="150"/>
      <c r="AG129" s="150" t="s">
        <v>270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5">
      <c r="A130" s="172">
        <v>113</v>
      </c>
      <c r="B130" s="173" t="s">
        <v>267</v>
      </c>
      <c r="C130" s="187" t="s">
        <v>320</v>
      </c>
      <c r="D130" s="174" t="s">
        <v>149</v>
      </c>
      <c r="E130" s="175">
        <v>23</v>
      </c>
      <c r="F130" s="176"/>
      <c r="G130" s="177">
        <f t="shared" si="49"/>
        <v>0</v>
      </c>
      <c r="H130" s="162"/>
      <c r="I130" s="161">
        <f t="shared" si="50"/>
        <v>0</v>
      </c>
      <c r="J130" s="162"/>
      <c r="K130" s="161">
        <f t="shared" si="51"/>
        <v>0</v>
      </c>
      <c r="L130" s="161">
        <v>21</v>
      </c>
      <c r="M130" s="161">
        <f t="shared" si="52"/>
        <v>0</v>
      </c>
      <c r="N130" s="160">
        <v>0</v>
      </c>
      <c r="O130" s="160">
        <f t="shared" si="53"/>
        <v>0</v>
      </c>
      <c r="P130" s="160">
        <v>0</v>
      </c>
      <c r="Q130" s="160">
        <f t="shared" si="54"/>
        <v>0</v>
      </c>
      <c r="R130" s="161"/>
      <c r="S130" s="161" t="s">
        <v>136</v>
      </c>
      <c r="T130" s="161" t="s">
        <v>137</v>
      </c>
      <c r="U130" s="161">
        <v>0</v>
      </c>
      <c r="V130" s="161">
        <f t="shared" si="55"/>
        <v>0</v>
      </c>
      <c r="W130" s="161"/>
      <c r="X130" s="161" t="s">
        <v>269</v>
      </c>
      <c r="Y130" s="161" t="s">
        <v>131</v>
      </c>
      <c r="Z130" s="150"/>
      <c r="AA130" s="150"/>
      <c r="AB130" s="150"/>
      <c r="AC130" s="150"/>
      <c r="AD130" s="150"/>
      <c r="AE130" s="150"/>
      <c r="AF130" s="150"/>
      <c r="AG130" s="150" t="s">
        <v>270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x14ac:dyDescent="0.25">
      <c r="A131" s="3"/>
      <c r="B131" s="4"/>
      <c r="C131" s="189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E131">
        <v>15</v>
      </c>
      <c r="AF131">
        <v>21</v>
      </c>
      <c r="AG131" t="s">
        <v>110</v>
      </c>
    </row>
    <row r="132" spans="1:60" x14ac:dyDescent="0.25">
      <c r="A132" s="153"/>
      <c r="B132" s="154" t="s">
        <v>31</v>
      </c>
      <c r="C132" s="190"/>
      <c r="D132" s="155"/>
      <c r="E132" s="156"/>
      <c r="F132" s="156"/>
      <c r="G132" s="171">
        <f>G8+G16+G30+G32+G34+G41+G48+G64+G74+G84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E132">
        <f>SUMIF(L7:L130,AE131,G7:G130)</f>
        <v>0</v>
      </c>
      <c r="AF132">
        <f>SUMIF(L7:L130,AF131,G7:G130)</f>
        <v>0</v>
      </c>
      <c r="AG132" t="s">
        <v>347</v>
      </c>
    </row>
    <row r="133" spans="1:60" x14ac:dyDescent="0.25">
      <c r="A133" s="3"/>
      <c r="B133" s="4"/>
      <c r="C133" s="189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60" x14ac:dyDescent="0.25">
      <c r="A134" s="3"/>
      <c r="B134" s="4"/>
      <c r="C134" s="189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60" x14ac:dyDescent="0.25">
      <c r="A135" s="266" t="s">
        <v>348</v>
      </c>
      <c r="B135" s="266"/>
      <c r="C135" s="267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60" x14ac:dyDescent="0.25">
      <c r="A136" s="247"/>
      <c r="B136" s="248"/>
      <c r="C136" s="249"/>
      <c r="D136" s="248"/>
      <c r="E136" s="248"/>
      <c r="F136" s="248"/>
      <c r="G136" s="25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G136" t="s">
        <v>349</v>
      </c>
    </row>
    <row r="137" spans="1:60" x14ac:dyDescent="0.25">
      <c r="A137" s="251"/>
      <c r="B137" s="252"/>
      <c r="C137" s="253"/>
      <c r="D137" s="252"/>
      <c r="E137" s="252"/>
      <c r="F137" s="252"/>
      <c r="G137" s="25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60" x14ac:dyDescent="0.25">
      <c r="A138" s="251"/>
      <c r="B138" s="252"/>
      <c r="C138" s="253"/>
      <c r="D138" s="252"/>
      <c r="E138" s="252"/>
      <c r="F138" s="252"/>
      <c r="G138" s="25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60" x14ac:dyDescent="0.25">
      <c r="A139" s="251"/>
      <c r="B139" s="252"/>
      <c r="C139" s="253"/>
      <c r="D139" s="252"/>
      <c r="E139" s="252"/>
      <c r="F139" s="252"/>
      <c r="G139" s="25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60" x14ac:dyDescent="0.25">
      <c r="A140" s="255"/>
      <c r="B140" s="256"/>
      <c r="C140" s="257"/>
      <c r="D140" s="256"/>
      <c r="E140" s="256"/>
      <c r="F140" s="256"/>
      <c r="G140" s="25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60" x14ac:dyDescent="0.25">
      <c r="A141" s="3"/>
      <c r="B141" s="4"/>
      <c r="C141" s="189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60" x14ac:dyDescent="0.25">
      <c r="C142" s="191"/>
      <c r="D142" s="10"/>
      <c r="AG142" t="s">
        <v>350</v>
      </c>
    </row>
    <row r="143" spans="1:60" x14ac:dyDescent="0.25">
      <c r="D143" s="10"/>
    </row>
    <row r="144" spans="1:60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OGbNl8jWuCS4HK+h2HQLuvflk7JcsjdZvgv8Hh0AjgjjocY3dScY1UjtQgy2UL2iHNPf9xkkjxSZXU0ousA13g==" saltValue="a47aAs3sw2tiZomUZ/togg==" spinCount="100000" sheet="1" formatRows="0"/>
  <mergeCells count="6">
    <mergeCell ref="A136:G140"/>
    <mergeCell ref="A1:G1"/>
    <mergeCell ref="C2:G2"/>
    <mergeCell ref="C3:G3"/>
    <mergeCell ref="C4:G4"/>
    <mergeCell ref="A135:C13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60CC-402D-4F2E-8C02-17CC100EA0C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61</v>
      </c>
      <c r="C3" s="260" t="s">
        <v>62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51</v>
      </c>
      <c r="C4" s="263" t="s">
        <v>64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SUMIF(AG9:AG15,"&lt;&gt;NOR",G9:G15)</f>
        <v>0</v>
      </c>
      <c r="H8" s="164"/>
      <c r="I8" s="164">
        <f>SUM(I9:I15)</f>
        <v>0</v>
      </c>
      <c r="J8" s="164"/>
      <c r="K8" s="164">
        <f>SUM(K9:K15)</f>
        <v>0</v>
      </c>
      <c r="L8" s="164"/>
      <c r="M8" s="164">
        <f>SUM(M9:M15)</f>
        <v>0</v>
      </c>
      <c r="N8" s="163"/>
      <c r="O8" s="163">
        <f>SUM(O9:O15)</f>
        <v>2.27</v>
      </c>
      <c r="P8" s="163"/>
      <c r="Q8" s="163">
        <f>SUM(Q9:Q15)</f>
        <v>0</v>
      </c>
      <c r="R8" s="164"/>
      <c r="S8" s="164"/>
      <c r="T8" s="164"/>
      <c r="U8" s="164"/>
      <c r="V8" s="164">
        <f>SUM(V9:V15)</f>
        <v>44.71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58.375</v>
      </c>
      <c r="F9" s="182"/>
      <c r="G9" s="183">
        <f t="shared" ref="G9:G15" si="0">ROUND(E9*F9,2)</f>
        <v>0</v>
      </c>
      <c r="H9" s="162"/>
      <c r="I9" s="161">
        <f t="shared" ref="I9:I15" si="1">ROUND(E9*H9,2)</f>
        <v>0</v>
      </c>
      <c r="J9" s="162"/>
      <c r="K9" s="161">
        <f t="shared" ref="K9:K15" si="2">ROUND(E9*J9,2)</f>
        <v>0</v>
      </c>
      <c r="L9" s="161">
        <v>21</v>
      </c>
      <c r="M9" s="161">
        <f t="shared" ref="M9:M15" si="3">G9*(1+L9/100)</f>
        <v>0</v>
      </c>
      <c r="N9" s="160">
        <v>1.2E-4</v>
      </c>
      <c r="O9" s="160">
        <f t="shared" ref="O9:O15" si="4">ROUND(E9*N9,2)</f>
        <v>0.01</v>
      </c>
      <c r="P9" s="160">
        <v>0</v>
      </c>
      <c r="Q9" s="160">
        <f t="shared" ref="Q9:Q15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5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45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15.5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0.62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11.07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18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0.75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33.64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427</v>
      </c>
      <c r="C13" s="186" t="s">
        <v>428</v>
      </c>
      <c r="D13" s="180" t="s">
        <v>215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132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147</v>
      </c>
      <c r="C14" s="186" t="s">
        <v>352</v>
      </c>
      <c r="D14" s="180" t="s">
        <v>149</v>
      </c>
      <c r="E14" s="181">
        <v>6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0.14699999999999999</v>
      </c>
      <c r="O14" s="160">
        <f t="shared" si="4"/>
        <v>0.88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399999999999999" outlineLevel="1" x14ac:dyDescent="0.25">
      <c r="A15" s="178">
        <v>7</v>
      </c>
      <c r="B15" s="179" t="s">
        <v>155</v>
      </c>
      <c r="C15" s="186" t="s">
        <v>387</v>
      </c>
      <c r="D15" s="180" t="s">
        <v>157</v>
      </c>
      <c r="E15" s="181">
        <v>35</v>
      </c>
      <c r="F15" s="182"/>
      <c r="G15" s="183">
        <f t="shared" si="0"/>
        <v>0</v>
      </c>
      <c r="H15" s="162"/>
      <c r="I15" s="161">
        <f t="shared" si="1"/>
        <v>0</v>
      </c>
      <c r="J15" s="162"/>
      <c r="K15" s="161">
        <f t="shared" si="2"/>
        <v>0</v>
      </c>
      <c r="L15" s="161">
        <v>21</v>
      </c>
      <c r="M15" s="161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1"/>
      <c r="S15" s="161" t="s">
        <v>136</v>
      </c>
      <c r="T15" s="161" t="s">
        <v>137</v>
      </c>
      <c r="U15" s="161">
        <v>0</v>
      </c>
      <c r="V15" s="161">
        <f t="shared" si="6"/>
        <v>0</v>
      </c>
      <c r="W15" s="161"/>
      <c r="X15" s="161" t="s">
        <v>130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140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5">
      <c r="A16" s="165" t="s">
        <v>124</v>
      </c>
      <c r="B16" s="166" t="s">
        <v>78</v>
      </c>
      <c r="C16" s="185" t="s">
        <v>79</v>
      </c>
      <c r="D16" s="167"/>
      <c r="E16" s="168"/>
      <c r="F16" s="169"/>
      <c r="G16" s="170">
        <f>SUMIF(AG17:AG30,"&lt;&gt;NOR",G17:G30)</f>
        <v>0</v>
      </c>
      <c r="H16" s="164"/>
      <c r="I16" s="164">
        <f>SUM(I17:I30)</f>
        <v>0</v>
      </c>
      <c r="J16" s="164"/>
      <c r="K16" s="164">
        <f>SUM(K17:K30)</f>
        <v>0</v>
      </c>
      <c r="L16" s="164"/>
      <c r="M16" s="164">
        <f>SUM(M17:M30)</f>
        <v>0</v>
      </c>
      <c r="N16" s="163"/>
      <c r="O16" s="163">
        <f>SUM(O17:O30)</f>
        <v>0</v>
      </c>
      <c r="P16" s="163"/>
      <c r="Q16" s="163">
        <f>SUM(Q17:Q30)</f>
        <v>0</v>
      </c>
      <c r="R16" s="164"/>
      <c r="S16" s="164"/>
      <c r="T16" s="164"/>
      <c r="U16" s="164"/>
      <c r="V16" s="164">
        <f>SUM(V17:V30)</f>
        <v>32.21</v>
      </c>
      <c r="W16" s="164"/>
      <c r="X16" s="164"/>
      <c r="Y16" s="164"/>
      <c r="AG16" t="s">
        <v>125</v>
      </c>
    </row>
    <row r="17" spans="1:60" ht="20.399999999999999" outlineLevel="1" x14ac:dyDescent="0.25">
      <c r="A17" s="178">
        <v>8</v>
      </c>
      <c r="B17" s="179" t="s">
        <v>388</v>
      </c>
      <c r="C17" s="186" t="s">
        <v>389</v>
      </c>
      <c r="D17" s="180" t="s">
        <v>149</v>
      </c>
      <c r="E17" s="181">
        <v>125</v>
      </c>
      <c r="F17" s="182"/>
      <c r="G17" s="183">
        <f t="shared" ref="G17:G30" si="7">ROUND(E17*F17,2)</f>
        <v>0</v>
      </c>
      <c r="H17" s="162"/>
      <c r="I17" s="161">
        <f t="shared" ref="I17:I30" si="8">ROUND(E17*H17,2)</f>
        <v>0</v>
      </c>
      <c r="J17" s="162"/>
      <c r="K17" s="161">
        <f t="shared" ref="K17:K30" si="9">ROUND(E17*J17,2)</f>
        <v>0</v>
      </c>
      <c r="L17" s="161">
        <v>21</v>
      </c>
      <c r="M17" s="161">
        <f t="shared" ref="M17:M30" si="10">G17*(1+L17/100)</f>
        <v>0</v>
      </c>
      <c r="N17" s="160">
        <v>2.0000000000000002E-5</v>
      </c>
      <c r="O17" s="160">
        <f t="shared" ref="O17:O30" si="11">ROUND(E17*N17,2)</f>
        <v>0</v>
      </c>
      <c r="P17" s="160">
        <v>0</v>
      </c>
      <c r="Q17" s="160">
        <f t="shared" ref="Q17:Q30" si="12">ROUND(E17*P17,2)</f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ref="V17:V30" si="13">ROUND(E17*U17,2)</f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0.399999999999999" outlineLevel="1" x14ac:dyDescent="0.25">
      <c r="A18" s="178">
        <v>9</v>
      </c>
      <c r="B18" s="179" t="s">
        <v>167</v>
      </c>
      <c r="C18" s="186" t="s">
        <v>168</v>
      </c>
      <c r="D18" s="180" t="s">
        <v>128</v>
      </c>
      <c r="E18" s="181">
        <v>25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2.0000000000000002E-5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169</v>
      </c>
      <c r="C19" s="186" t="s">
        <v>170</v>
      </c>
      <c r="D19" s="180" t="s">
        <v>128</v>
      </c>
      <c r="E19" s="181">
        <v>2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1.0000000000000001E-5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171</v>
      </c>
      <c r="C20" s="186" t="s">
        <v>172</v>
      </c>
      <c r="D20" s="180" t="s">
        <v>128</v>
      </c>
      <c r="E20" s="181">
        <v>58.375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0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173</v>
      </c>
      <c r="C21" s="186" t="s">
        <v>174</v>
      </c>
      <c r="D21" s="180" t="s">
        <v>128</v>
      </c>
      <c r="E21" s="181">
        <v>58.375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1.0000000000000001E-5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78">
        <v>13</v>
      </c>
      <c r="B22" s="179" t="s">
        <v>175</v>
      </c>
      <c r="C22" s="186" t="s">
        <v>176</v>
      </c>
      <c r="D22" s="180" t="s">
        <v>128</v>
      </c>
      <c r="E22" s="181">
        <v>85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136</v>
      </c>
      <c r="T22" s="161" t="s">
        <v>152</v>
      </c>
      <c r="U22" s="161">
        <v>0</v>
      </c>
      <c r="V22" s="161">
        <f t="shared" si="13"/>
        <v>0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179</v>
      </c>
      <c r="C23" s="186" t="s">
        <v>180</v>
      </c>
      <c r="D23" s="180" t="s">
        <v>157</v>
      </c>
      <c r="E23" s="181">
        <v>25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0.40899999999999997</v>
      </c>
      <c r="V23" s="161">
        <f t="shared" si="13"/>
        <v>10.23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181</v>
      </c>
      <c r="C24" s="186" t="s">
        <v>182</v>
      </c>
      <c r="D24" s="180" t="s">
        <v>157</v>
      </c>
      <c r="E24" s="181">
        <v>22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0.90600000000000003</v>
      </c>
      <c r="V24" s="161">
        <f t="shared" si="13"/>
        <v>19.93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183</v>
      </c>
      <c r="C25" s="186" t="s">
        <v>184</v>
      </c>
      <c r="D25" s="180" t="s">
        <v>157</v>
      </c>
      <c r="E25" s="181">
        <v>25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129</v>
      </c>
      <c r="T25" s="161" t="s">
        <v>129</v>
      </c>
      <c r="U25" s="161">
        <v>8.2000000000000003E-2</v>
      </c>
      <c r="V25" s="161">
        <f t="shared" si="13"/>
        <v>2.0499999999999998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5">
      <c r="A26" s="178">
        <v>17</v>
      </c>
      <c r="B26" s="179" t="s">
        <v>444</v>
      </c>
      <c r="C26" s="186" t="s">
        <v>445</v>
      </c>
      <c r="D26" s="180" t="s">
        <v>128</v>
      </c>
      <c r="E26" s="181">
        <v>30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132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177</v>
      </c>
      <c r="C27" s="186" t="s">
        <v>390</v>
      </c>
      <c r="D27" s="180" t="s">
        <v>157</v>
      </c>
      <c r="E27" s="181">
        <v>35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130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187</v>
      </c>
      <c r="C28" s="186" t="s">
        <v>188</v>
      </c>
      <c r="D28" s="180" t="s">
        <v>157</v>
      </c>
      <c r="E28" s="181">
        <v>62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130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140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20.399999999999999" outlineLevel="1" x14ac:dyDescent="0.25">
      <c r="A29" s="178">
        <v>20</v>
      </c>
      <c r="B29" s="179" t="s">
        <v>189</v>
      </c>
      <c r="C29" s="186" t="s">
        <v>190</v>
      </c>
      <c r="D29" s="180" t="s">
        <v>157</v>
      </c>
      <c r="E29" s="181">
        <v>5</v>
      </c>
      <c r="F29" s="182"/>
      <c r="G29" s="183">
        <f t="shared" si="7"/>
        <v>0</v>
      </c>
      <c r="H29" s="162"/>
      <c r="I29" s="161">
        <f t="shared" si="8"/>
        <v>0</v>
      </c>
      <c r="J29" s="162"/>
      <c r="K29" s="161">
        <f t="shared" si="9"/>
        <v>0</v>
      </c>
      <c r="L29" s="161">
        <v>21</v>
      </c>
      <c r="M29" s="161">
        <f t="shared" si="10"/>
        <v>0</v>
      </c>
      <c r="N29" s="160">
        <v>0</v>
      </c>
      <c r="O29" s="160">
        <f t="shared" si="11"/>
        <v>0</v>
      </c>
      <c r="P29" s="160">
        <v>0</v>
      </c>
      <c r="Q29" s="160">
        <f t="shared" si="12"/>
        <v>0</v>
      </c>
      <c r="R29" s="161"/>
      <c r="S29" s="161" t="s">
        <v>136</v>
      </c>
      <c r="T29" s="161" t="s">
        <v>137</v>
      </c>
      <c r="U29" s="161">
        <v>0</v>
      </c>
      <c r="V29" s="161">
        <f t="shared" si="13"/>
        <v>0</v>
      </c>
      <c r="W29" s="161"/>
      <c r="X29" s="161" t="s">
        <v>163</v>
      </c>
      <c r="Y29" s="161" t="s">
        <v>131</v>
      </c>
      <c r="Z29" s="150"/>
      <c r="AA29" s="150"/>
      <c r="AB29" s="150"/>
      <c r="AC29" s="150"/>
      <c r="AD29" s="150"/>
      <c r="AE29" s="150"/>
      <c r="AF29" s="150"/>
      <c r="AG29" s="150" t="s">
        <v>191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20.399999999999999" outlineLevel="1" x14ac:dyDescent="0.25">
      <c r="A30" s="178">
        <v>21</v>
      </c>
      <c r="B30" s="179" t="s">
        <v>192</v>
      </c>
      <c r="C30" s="186" t="s">
        <v>193</v>
      </c>
      <c r="D30" s="180" t="s">
        <v>157</v>
      </c>
      <c r="E30" s="181">
        <v>20</v>
      </c>
      <c r="F30" s="182"/>
      <c r="G30" s="183">
        <f t="shared" si="7"/>
        <v>0</v>
      </c>
      <c r="H30" s="162"/>
      <c r="I30" s="161">
        <f t="shared" si="8"/>
        <v>0</v>
      </c>
      <c r="J30" s="162"/>
      <c r="K30" s="161">
        <f t="shared" si="9"/>
        <v>0</v>
      </c>
      <c r="L30" s="161">
        <v>21</v>
      </c>
      <c r="M30" s="161">
        <f t="shared" si="10"/>
        <v>0</v>
      </c>
      <c r="N30" s="160">
        <v>0</v>
      </c>
      <c r="O30" s="160">
        <f t="shared" si="11"/>
        <v>0</v>
      </c>
      <c r="P30" s="160">
        <v>0</v>
      </c>
      <c r="Q30" s="160">
        <f t="shared" si="12"/>
        <v>0</v>
      </c>
      <c r="R30" s="161"/>
      <c r="S30" s="161" t="s">
        <v>136</v>
      </c>
      <c r="T30" s="161" t="s">
        <v>137</v>
      </c>
      <c r="U30" s="161">
        <v>0</v>
      </c>
      <c r="V30" s="161">
        <f t="shared" si="13"/>
        <v>0</v>
      </c>
      <c r="W30" s="161"/>
      <c r="X30" s="161" t="s">
        <v>163</v>
      </c>
      <c r="Y30" s="161" t="s">
        <v>131</v>
      </c>
      <c r="Z30" s="150"/>
      <c r="AA30" s="150"/>
      <c r="AB30" s="150"/>
      <c r="AC30" s="150"/>
      <c r="AD30" s="150"/>
      <c r="AE30" s="150"/>
      <c r="AF30" s="150"/>
      <c r="AG30" s="150" t="s">
        <v>191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5">
      <c r="A31" s="165" t="s">
        <v>124</v>
      </c>
      <c r="B31" s="166" t="s">
        <v>80</v>
      </c>
      <c r="C31" s="185" t="s">
        <v>81</v>
      </c>
      <c r="D31" s="167"/>
      <c r="E31" s="168"/>
      <c r="F31" s="169"/>
      <c r="G31" s="170">
        <f>SUMIF(AG32:AG32,"&lt;&gt;NOR",G32:G32)</f>
        <v>0</v>
      </c>
      <c r="H31" s="164"/>
      <c r="I31" s="164">
        <f>SUM(I32:I32)</f>
        <v>0</v>
      </c>
      <c r="J31" s="164"/>
      <c r="K31" s="164">
        <f>SUM(K32:K32)</f>
        <v>0</v>
      </c>
      <c r="L31" s="164"/>
      <c r="M31" s="164">
        <f>SUM(M32:M32)</f>
        <v>0</v>
      </c>
      <c r="N31" s="163"/>
      <c r="O31" s="163">
        <f>SUM(O32:O32)</f>
        <v>0.15</v>
      </c>
      <c r="P31" s="163"/>
      <c r="Q31" s="163">
        <f>SUM(Q32:Q32)</f>
        <v>0</v>
      </c>
      <c r="R31" s="164"/>
      <c r="S31" s="164"/>
      <c r="T31" s="164"/>
      <c r="U31" s="164"/>
      <c r="V31" s="164">
        <f>SUM(V32:V32)</f>
        <v>20.97</v>
      </c>
      <c r="W31" s="164"/>
      <c r="X31" s="164"/>
      <c r="Y31" s="164"/>
      <c r="AG31" t="s">
        <v>125</v>
      </c>
    </row>
    <row r="32" spans="1:60" outlineLevel="1" x14ac:dyDescent="0.25">
      <c r="A32" s="178">
        <v>22</v>
      </c>
      <c r="B32" s="179" t="s">
        <v>194</v>
      </c>
      <c r="C32" s="186" t="s">
        <v>195</v>
      </c>
      <c r="D32" s="180" t="s">
        <v>128</v>
      </c>
      <c r="E32" s="181">
        <v>98</v>
      </c>
      <c r="F32" s="182"/>
      <c r="G32" s="183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21</v>
      </c>
      <c r="M32" s="161">
        <f>G32*(1+L32/100)</f>
        <v>0</v>
      </c>
      <c r="N32" s="160">
        <v>1.58E-3</v>
      </c>
      <c r="O32" s="160">
        <f>ROUND(E32*N32,2)</f>
        <v>0.15</v>
      </c>
      <c r="P32" s="160">
        <v>0</v>
      </c>
      <c r="Q32" s="160">
        <f>ROUND(E32*P32,2)</f>
        <v>0</v>
      </c>
      <c r="R32" s="161"/>
      <c r="S32" s="161" t="s">
        <v>129</v>
      </c>
      <c r="T32" s="161" t="s">
        <v>129</v>
      </c>
      <c r="U32" s="161">
        <v>0.214</v>
      </c>
      <c r="V32" s="161">
        <f>ROUND(E32*U32,2)</f>
        <v>20.97</v>
      </c>
      <c r="W32" s="161"/>
      <c r="X32" s="161" t="s">
        <v>130</v>
      </c>
      <c r="Y32" s="161" t="s">
        <v>131</v>
      </c>
      <c r="Z32" s="150"/>
      <c r="AA32" s="150"/>
      <c r="AB32" s="150"/>
      <c r="AC32" s="150"/>
      <c r="AD32" s="150"/>
      <c r="AE32" s="150"/>
      <c r="AF32" s="150"/>
      <c r="AG32" s="150" t="s">
        <v>132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x14ac:dyDescent="0.25">
      <c r="A33" s="165" t="s">
        <v>124</v>
      </c>
      <c r="B33" s="166" t="s">
        <v>82</v>
      </c>
      <c r="C33" s="185" t="s">
        <v>83</v>
      </c>
      <c r="D33" s="167"/>
      <c r="E33" s="168"/>
      <c r="F33" s="169"/>
      <c r="G33" s="170">
        <f>SUMIF(AG34:AG34,"&lt;&gt;NOR",G34:G34)</f>
        <v>0</v>
      </c>
      <c r="H33" s="164"/>
      <c r="I33" s="164">
        <f>SUM(I34:I34)</f>
        <v>0</v>
      </c>
      <c r="J33" s="164"/>
      <c r="K33" s="164">
        <f>SUM(K34:K34)</f>
        <v>0</v>
      </c>
      <c r="L33" s="164"/>
      <c r="M33" s="164">
        <f>SUM(M34:M34)</f>
        <v>0</v>
      </c>
      <c r="N33" s="163"/>
      <c r="O33" s="163">
        <f>SUM(O34:O34)</f>
        <v>0</v>
      </c>
      <c r="P33" s="163"/>
      <c r="Q33" s="163">
        <f>SUM(Q34:Q34)</f>
        <v>0</v>
      </c>
      <c r="R33" s="164"/>
      <c r="S33" s="164"/>
      <c r="T33" s="164"/>
      <c r="U33" s="164"/>
      <c r="V33" s="164">
        <f>SUM(V34:V34)</f>
        <v>4.54</v>
      </c>
      <c r="W33" s="164"/>
      <c r="X33" s="164"/>
      <c r="Y33" s="164"/>
      <c r="AG33" t="s">
        <v>125</v>
      </c>
    </row>
    <row r="34" spans="1:60" outlineLevel="1" x14ac:dyDescent="0.25">
      <c r="A34" s="178">
        <v>23</v>
      </c>
      <c r="B34" s="179" t="s">
        <v>196</v>
      </c>
      <c r="C34" s="186" t="s">
        <v>197</v>
      </c>
      <c r="D34" s="180" t="s">
        <v>198</v>
      </c>
      <c r="E34" s="181">
        <v>2.4257900000000001</v>
      </c>
      <c r="F34" s="182"/>
      <c r="G34" s="183">
        <f>ROUND(E34*F34,2)</f>
        <v>0</v>
      </c>
      <c r="H34" s="162"/>
      <c r="I34" s="161">
        <f>ROUND(E34*H34,2)</f>
        <v>0</v>
      </c>
      <c r="J34" s="162"/>
      <c r="K34" s="161">
        <f>ROUND(E34*J34,2)</f>
        <v>0</v>
      </c>
      <c r="L34" s="161">
        <v>21</v>
      </c>
      <c r="M34" s="161">
        <f>G34*(1+L34/100)</f>
        <v>0</v>
      </c>
      <c r="N34" s="160">
        <v>0</v>
      </c>
      <c r="O34" s="160">
        <f>ROUND(E34*N34,2)</f>
        <v>0</v>
      </c>
      <c r="P34" s="160">
        <v>0</v>
      </c>
      <c r="Q34" s="160">
        <f>ROUND(E34*P34,2)</f>
        <v>0</v>
      </c>
      <c r="R34" s="161"/>
      <c r="S34" s="161" t="s">
        <v>129</v>
      </c>
      <c r="T34" s="161" t="s">
        <v>129</v>
      </c>
      <c r="U34" s="161">
        <v>1.8720000000000001</v>
      </c>
      <c r="V34" s="161">
        <f>ROUND(E34*U34,2)</f>
        <v>4.54</v>
      </c>
      <c r="W34" s="161"/>
      <c r="X34" s="161" t="s">
        <v>199</v>
      </c>
      <c r="Y34" s="161" t="s">
        <v>131</v>
      </c>
      <c r="Z34" s="150"/>
      <c r="AA34" s="150"/>
      <c r="AB34" s="150"/>
      <c r="AC34" s="150"/>
      <c r="AD34" s="150"/>
      <c r="AE34" s="150"/>
      <c r="AF34" s="150"/>
      <c r="AG34" s="150" t="s">
        <v>200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5">
      <c r="A35" s="165" t="s">
        <v>124</v>
      </c>
      <c r="B35" s="166" t="s">
        <v>84</v>
      </c>
      <c r="C35" s="185" t="s">
        <v>85</v>
      </c>
      <c r="D35" s="167"/>
      <c r="E35" s="168"/>
      <c r="F35" s="169"/>
      <c r="G35" s="170">
        <f>SUMIF(AG36:AG41,"&lt;&gt;NOR",G36:G41)</f>
        <v>0</v>
      </c>
      <c r="H35" s="164"/>
      <c r="I35" s="164">
        <f>SUM(I36:I41)</f>
        <v>0</v>
      </c>
      <c r="J35" s="164"/>
      <c r="K35" s="164">
        <f>SUM(K36:K41)</f>
        <v>0</v>
      </c>
      <c r="L35" s="164"/>
      <c r="M35" s="164">
        <f>SUM(M36:M41)</f>
        <v>0</v>
      </c>
      <c r="N35" s="163"/>
      <c r="O35" s="163">
        <f>SUM(O36:O41)</f>
        <v>0</v>
      </c>
      <c r="P35" s="163"/>
      <c r="Q35" s="163">
        <f>SUM(Q36:Q41)</f>
        <v>0</v>
      </c>
      <c r="R35" s="164"/>
      <c r="S35" s="164"/>
      <c r="T35" s="164"/>
      <c r="U35" s="164"/>
      <c r="V35" s="164">
        <f>SUM(V36:V41)</f>
        <v>0.91</v>
      </c>
      <c r="W35" s="164"/>
      <c r="X35" s="164"/>
      <c r="Y35" s="164"/>
      <c r="AG35" t="s">
        <v>125</v>
      </c>
    </row>
    <row r="36" spans="1:60" outlineLevel="1" x14ac:dyDescent="0.25">
      <c r="A36" s="178">
        <v>24</v>
      </c>
      <c r="B36" s="179" t="s">
        <v>201</v>
      </c>
      <c r="C36" s="186" t="s">
        <v>202</v>
      </c>
      <c r="D36" s="180" t="s">
        <v>198</v>
      </c>
      <c r="E36" s="181">
        <v>0.95</v>
      </c>
      <c r="F36" s="182"/>
      <c r="G36" s="183">
        <f t="shared" ref="G36:G41" si="14">ROUND(E36*F36,2)</f>
        <v>0</v>
      </c>
      <c r="H36" s="162"/>
      <c r="I36" s="161">
        <f t="shared" ref="I36:I41" si="15">ROUND(E36*H36,2)</f>
        <v>0</v>
      </c>
      <c r="J36" s="162"/>
      <c r="K36" s="161">
        <f t="shared" ref="K36:K41" si="16">ROUND(E36*J36,2)</f>
        <v>0</v>
      </c>
      <c r="L36" s="161">
        <v>21</v>
      </c>
      <c r="M36" s="161">
        <f t="shared" ref="M36:M41" si="17">G36*(1+L36/100)</f>
        <v>0</v>
      </c>
      <c r="N36" s="160">
        <v>0</v>
      </c>
      <c r="O36" s="160">
        <f t="shared" ref="O36:O41" si="18">ROUND(E36*N36,2)</f>
        <v>0</v>
      </c>
      <c r="P36" s="160">
        <v>0</v>
      </c>
      <c r="Q36" s="160">
        <f t="shared" ref="Q36:Q41" si="19">ROUND(E36*P36,2)</f>
        <v>0</v>
      </c>
      <c r="R36" s="161"/>
      <c r="S36" s="161" t="s">
        <v>136</v>
      </c>
      <c r="T36" s="161" t="s">
        <v>152</v>
      </c>
      <c r="U36" s="161">
        <v>0</v>
      </c>
      <c r="V36" s="161">
        <f t="shared" ref="V36:V41" si="20">ROUND(E36*U36,2)</f>
        <v>0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132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78">
        <v>25</v>
      </c>
      <c r="B37" s="179" t="s">
        <v>209</v>
      </c>
      <c r="C37" s="186" t="s">
        <v>210</v>
      </c>
      <c r="D37" s="180" t="s">
        <v>198</v>
      </c>
      <c r="E37" s="181">
        <v>0.95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129</v>
      </c>
      <c r="T37" s="161" t="s">
        <v>129</v>
      </c>
      <c r="U37" s="161">
        <v>0.95599999999999996</v>
      </c>
      <c r="V37" s="161">
        <f t="shared" si="20"/>
        <v>0.91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205</v>
      </c>
      <c r="C38" s="186" t="s">
        <v>206</v>
      </c>
      <c r="D38" s="180" t="s">
        <v>198</v>
      </c>
      <c r="E38" s="181">
        <v>19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129</v>
      </c>
      <c r="T38" s="161" t="s">
        <v>129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203</v>
      </c>
      <c r="C39" s="186" t="s">
        <v>204</v>
      </c>
      <c r="D39" s="180" t="s">
        <v>198</v>
      </c>
      <c r="E39" s="181">
        <v>0.95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130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140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0.399999999999999" outlineLevel="1" x14ac:dyDescent="0.25">
      <c r="A40" s="178">
        <v>28</v>
      </c>
      <c r="B40" s="179" t="s">
        <v>207</v>
      </c>
      <c r="C40" s="186" t="s">
        <v>208</v>
      </c>
      <c r="D40" s="180" t="s">
        <v>198</v>
      </c>
      <c r="E40" s="181">
        <v>0.95</v>
      </c>
      <c r="F40" s="182"/>
      <c r="G40" s="183">
        <f t="shared" si="14"/>
        <v>0</v>
      </c>
      <c r="H40" s="162"/>
      <c r="I40" s="161">
        <f t="shared" si="15"/>
        <v>0</v>
      </c>
      <c r="J40" s="162"/>
      <c r="K40" s="161">
        <f t="shared" si="16"/>
        <v>0</v>
      </c>
      <c r="L40" s="161">
        <v>21</v>
      </c>
      <c r="M40" s="161">
        <f t="shared" si="17"/>
        <v>0</v>
      </c>
      <c r="N40" s="160">
        <v>0</v>
      </c>
      <c r="O40" s="160">
        <f t="shared" si="18"/>
        <v>0</v>
      </c>
      <c r="P40" s="160">
        <v>0</v>
      </c>
      <c r="Q40" s="160">
        <f t="shared" si="19"/>
        <v>0</v>
      </c>
      <c r="R40" s="161"/>
      <c r="S40" s="161" t="s">
        <v>136</v>
      </c>
      <c r="T40" s="161" t="s">
        <v>137</v>
      </c>
      <c r="U40" s="161">
        <v>0</v>
      </c>
      <c r="V40" s="161">
        <f t="shared" si="20"/>
        <v>0</v>
      </c>
      <c r="W40" s="161"/>
      <c r="X40" s="161" t="s">
        <v>130</v>
      </c>
      <c r="Y40" s="161" t="s">
        <v>131</v>
      </c>
      <c r="Z40" s="150"/>
      <c r="AA40" s="150"/>
      <c r="AB40" s="150"/>
      <c r="AC40" s="150"/>
      <c r="AD40" s="150"/>
      <c r="AE40" s="150"/>
      <c r="AF40" s="150"/>
      <c r="AG40" s="150" t="s">
        <v>140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20.399999999999999" outlineLevel="1" x14ac:dyDescent="0.25">
      <c r="A41" s="178">
        <v>29</v>
      </c>
      <c r="B41" s="179" t="s">
        <v>211</v>
      </c>
      <c r="C41" s="186" t="s">
        <v>212</v>
      </c>
      <c r="D41" s="180" t="s">
        <v>149</v>
      </c>
      <c r="E41" s="181">
        <v>1</v>
      </c>
      <c r="F41" s="182"/>
      <c r="G41" s="183">
        <f t="shared" si="14"/>
        <v>0</v>
      </c>
      <c r="H41" s="162"/>
      <c r="I41" s="161">
        <f t="shared" si="15"/>
        <v>0</v>
      </c>
      <c r="J41" s="162"/>
      <c r="K41" s="161">
        <f t="shared" si="16"/>
        <v>0</v>
      </c>
      <c r="L41" s="161">
        <v>21</v>
      </c>
      <c r="M41" s="161">
        <f t="shared" si="17"/>
        <v>0</v>
      </c>
      <c r="N41" s="160">
        <v>0</v>
      </c>
      <c r="O41" s="160">
        <f t="shared" si="18"/>
        <v>0</v>
      </c>
      <c r="P41" s="160">
        <v>0</v>
      </c>
      <c r="Q41" s="160">
        <f t="shared" si="19"/>
        <v>0</v>
      </c>
      <c r="R41" s="161"/>
      <c r="S41" s="161" t="s">
        <v>136</v>
      </c>
      <c r="T41" s="161" t="s">
        <v>137</v>
      </c>
      <c r="U41" s="161">
        <v>0</v>
      </c>
      <c r="V41" s="161">
        <f t="shared" si="20"/>
        <v>0</v>
      </c>
      <c r="W41" s="161"/>
      <c r="X41" s="161" t="s">
        <v>163</v>
      </c>
      <c r="Y41" s="161" t="s">
        <v>131</v>
      </c>
      <c r="Z41" s="150"/>
      <c r="AA41" s="150"/>
      <c r="AB41" s="150"/>
      <c r="AC41" s="150"/>
      <c r="AD41" s="150"/>
      <c r="AE41" s="150"/>
      <c r="AF41" s="150"/>
      <c r="AG41" s="150" t="s">
        <v>191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x14ac:dyDescent="0.25">
      <c r="A42" s="165" t="s">
        <v>124</v>
      </c>
      <c r="B42" s="166" t="s">
        <v>86</v>
      </c>
      <c r="C42" s="185" t="s">
        <v>87</v>
      </c>
      <c r="D42" s="167"/>
      <c r="E42" s="168"/>
      <c r="F42" s="169"/>
      <c r="G42" s="170">
        <f>SUMIF(AG43:AG48,"&lt;&gt;NOR",G43:G48)</f>
        <v>0</v>
      </c>
      <c r="H42" s="164"/>
      <c r="I42" s="164">
        <f>SUM(I43:I48)</f>
        <v>0</v>
      </c>
      <c r="J42" s="164"/>
      <c r="K42" s="164">
        <f>SUM(K43:K48)</f>
        <v>0</v>
      </c>
      <c r="L42" s="164"/>
      <c r="M42" s="164">
        <f>SUM(M43:M48)</f>
        <v>0</v>
      </c>
      <c r="N42" s="163"/>
      <c r="O42" s="163">
        <f>SUM(O43:O48)</f>
        <v>0.02</v>
      </c>
      <c r="P42" s="163"/>
      <c r="Q42" s="163">
        <f>SUM(Q43:Q48)</f>
        <v>0</v>
      </c>
      <c r="R42" s="164"/>
      <c r="S42" s="164"/>
      <c r="T42" s="164"/>
      <c r="U42" s="164"/>
      <c r="V42" s="164">
        <f>SUM(V43:V48)</f>
        <v>0</v>
      </c>
      <c r="W42" s="164"/>
      <c r="X42" s="164"/>
      <c r="Y42" s="164"/>
      <c r="AG42" t="s">
        <v>125</v>
      </c>
    </row>
    <row r="43" spans="1:60" outlineLevel="1" x14ac:dyDescent="0.25">
      <c r="A43" s="178">
        <v>30</v>
      </c>
      <c r="B43" s="179" t="s">
        <v>221</v>
      </c>
      <c r="C43" s="186" t="s">
        <v>222</v>
      </c>
      <c r="D43" s="180" t="s">
        <v>149</v>
      </c>
      <c r="E43" s="181">
        <v>1</v>
      </c>
      <c r="F43" s="182"/>
      <c r="G43" s="183">
        <f t="shared" ref="G43:G48" si="21">ROUND(E43*F43,2)</f>
        <v>0</v>
      </c>
      <c r="H43" s="162"/>
      <c r="I43" s="161">
        <f t="shared" ref="I43:I48" si="22">ROUND(E43*H43,2)</f>
        <v>0</v>
      </c>
      <c r="J43" s="162"/>
      <c r="K43" s="161">
        <f t="shared" ref="K43:K48" si="23">ROUND(E43*J43,2)</f>
        <v>0</v>
      </c>
      <c r="L43" s="161">
        <v>21</v>
      </c>
      <c r="M43" s="161">
        <f t="shared" ref="M43:M48" si="24">G43*(1+L43/100)</f>
        <v>0</v>
      </c>
      <c r="N43" s="160">
        <v>1.8E-3</v>
      </c>
      <c r="O43" s="160">
        <f t="shared" ref="O43:O48" si="25">ROUND(E43*N43,2)</f>
        <v>0</v>
      </c>
      <c r="P43" s="160">
        <v>0</v>
      </c>
      <c r="Q43" s="160">
        <f t="shared" ref="Q43:Q48" si="26">ROUND(E43*P43,2)</f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ref="V43:V48" si="27">ROUND(E43*U43,2)</f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78">
        <v>31</v>
      </c>
      <c r="B44" s="179" t="s">
        <v>213</v>
      </c>
      <c r="C44" s="186" t="s">
        <v>214</v>
      </c>
      <c r="D44" s="180" t="s">
        <v>215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0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78">
        <v>32</v>
      </c>
      <c r="B45" s="179" t="s">
        <v>217</v>
      </c>
      <c r="C45" s="186" t="s">
        <v>218</v>
      </c>
      <c r="D45" s="180" t="s">
        <v>215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0</v>
      </c>
      <c r="O45" s="160">
        <f t="shared" si="25"/>
        <v>0</v>
      </c>
      <c r="P45" s="160">
        <v>0</v>
      </c>
      <c r="Q45" s="160">
        <f t="shared" si="26"/>
        <v>0</v>
      </c>
      <c r="R45" s="161"/>
      <c r="S45" s="161" t="s">
        <v>136</v>
      </c>
      <c r="T45" s="161" t="s">
        <v>137</v>
      </c>
      <c r="U45" s="161">
        <v>0</v>
      </c>
      <c r="V45" s="161">
        <f t="shared" si="27"/>
        <v>0</v>
      </c>
      <c r="W45" s="161"/>
      <c r="X45" s="161" t="s">
        <v>130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216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0.399999999999999" outlineLevel="1" x14ac:dyDescent="0.25">
      <c r="A46" s="178">
        <v>33</v>
      </c>
      <c r="B46" s="179" t="s">
        <v>219</v>
      </c>
      <c r="C46" s="186" t="s">
        <v>220</v>
      </c>
      <c r="D46" s="180" t="s">
        <v>149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1.6000000000000001E-4</v>
      </c>
      <c r="O46" s="160">
        <f t="shared" si="25"/>
        <v>0</v>
      </c>
      <c r="P46" s="160">
        <v>0</v>
      </c>
      <c r="Q46" s="160">
        <f t="shared" si="26"/>
        <v>0</v>
      </c>
      <c r="R46" s="161"/>
      <c r="S46" s="161" t="s">
        <v>136</v>
      </c>
      <c r="T46" s="161" t="s">
        <v>137</v>
      </c>
      <c r="U46" s="161">
        <v>0</v>
      </c>
      <c r="V46" s="161">
        <f t="shared" si="27"/>
        <v>0</v>
      </c>
      <c r="W46" s="161"/>
      <c r="X46" s="161" t="s">
        <v>130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216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20.399999999999999" outlineLevel="1" x14ac:dyDescent="0.25">
      <c r="A47" s="178">
        <v>34</v>
      </c>
      <c r="B47" s="179" t="s">
        <v>223</v>
      </c>
      <c r="C47" s="186" t="s">
        <v>224</v>
      </c>
      <c r="D47" s="180" t="s">
        <v>149</v>
      </c>
      <c r="E47" s="181">
        <v>1</v>
      </c>
      <c r="F47" s="182"/>
      <c r="G47" s="183">
        <f t="shared" si="21"/>
        <v>0</v>
      </c>
      <c r="H47" s="162"/>
      <c r="I47" s="161">
        <f t="shared" si="22"/>
        <v>0</v>
      </c>
      <c r="J47" s="162"/>
      <c r="K47" s="161">
        <f t="shared" si="23"/>
        <v>0</v>
      </c>
      <c r="L47" s="161">
        <v>21</v>
      </c>
      <c r="M47" s="161">
        <f t="shared" si="24"/>
        <v>0</v>
      </c>
      <c r="N47" s="160">
        <v>1.6E-2</v>
      </c>
      <c r="O47" s="160">
        <f t="shared" si="25"/>
        <v>0.02</v>
      </c>
      <c r="P47" s="160">
        <v>0</v>
      </c>
      <c r="Q47" s="160">
        <f t="shared" si="26"/>
        <v>0</v>
      </c>
      <c r="R47" s="161" t="s">
        <v>162</v>
      </c>
      <c r="S47" s="161" t="s">
        <v>129</v>
      </c>
      <c r="T47" s="161" t="s">
        <v>129</v>
      </c>
      <c r="U47" s="161">
        <v>0</v>
      </c>
      <c r="V47" s="161">
        <f t="shared" si="27"/>
        <v>0</v>
      </c>
      <c r="W47" s="161"/>
      <c r="X47" s="161" t="s">
        <v>163</v>
      </c>
      <c r="Y47" s="161" t="s">
        <v>131</v>
      </c>
      <c r="Z47" s="150"/>
      <c r="AA47" s="150"/>
      <c r="AB47" s="150"/>
      <c r="AC47" s="150"/>
      <c r="AD47" s="150"/>
      <c r="AE47" s="150"/>
      <c r="AF47" s="150"/>
      <c r="AG47" s="150" t="s">
        <v>191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40.799999999999997" outlineLevel="1" x14ac:dyDescent="0.25">
      <c r="A48" s="178">
        <v>35</v>
      </c>
      <c r="B48" s="179" t="s">
        <v>225</v>
      </c>
      <c r="C48" s="186" t="s">
        <v>226</v>
      </c>
      <c r="D48" s="180" t="s">
        <v>215</v>
      </c>
      <c r="E48" s="181">
        <v>1</v>
      </c>
      <c r="F48" s="182"/>
      <c r="G48" s="183">
        <f t="shared" si="21"/>
        <v>0</v>
      </c>
      <c r="H48" s="162"/>
      <c r="I48" s="161">
        <f t="shared" si="22"/>
        <v>0</v>
      </c>
      <c r="J48" s="162"/>
      <c r="K48" s="161">
        <f t="shared" si="23"/>
        <v>0</v>
      </c>
      <c r="L48" s="161">
        <v>21</v>
      </c>
      <c r="M48" s="161">
        <f t="shared" si="24"/>
        <v>0</v>
      </c>
      <c r="N48" s="160">
        <v>1.8E-3</v>
      </c>
      <c r="O48" s="160">
        <f t="shared" si="25"/>
        <v>0</v>
      </c>
      <c r="P48" s="160">
        <v>0</v>
      </c>
      <c r="Q48" s="160">
        <f t="shared" si="26"/>
        <v>0</v>
      </c>
      <c r="R48" s="161"/>
      <c r="S48" s="161" t="s">
        <v>136</v>
      </c>
      <c r="T48" s="161" t="s">
        <v>137</v>
      </c>
      <c r="U48" s="161">
        <v>0</v>
      </c>
      <c r="V48" s="161">
        <f t="shared" si="27"/>
        <v>0</v>
      </c>
      <c r="W48" s="161"/>
      <c r="X48" s="161" t="s">
        <v>163</v>
      </c>
      <c r="Y48" s="161" t="s">
        <v>131</v>
      </c>
      <c r="Z48" s="150"/>
      <c r="AA48" s="150"/>
      <c r="AB48" s="150"/>
      <c r="AC48" s="150"/>
      <c r="AD48" s="150"/>
      <c r="AE48" s="150"/>
      <c r="AF48" s="150"/>
      <c r="AG48" s="150" t="s">
        <v>191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x14ac:dyDescent="0.25">
      <c r="A49" s="165" t="s">
        <v>124</v>
      </c>
      <c r="B49" s="166" t="s">
        <v>90</v>
      </c>
      <c r="C49" s="185" t="s">
        <v>91</v>
      </c>
      <c r="D49" s="167"/>
      <c r="E49" s="168"/>
      <c r="F49" s="169"/>
      <c r="G49" s="170">
        <f>SUMIF(AG50:AG58,"&lt;&gt;NOR",G50:G58)</f>
        <v>0</v>
      </c>
      <c r="H49" s="164"/>
      <c r="I49" s="164">
        <f>SUM(I50:I58)</f>
        <v>0</v>
      </c>
      <c r="J49" s="164"/>
      <c r="K49" s="164">
        <f>SUM(K50:K58)</f>
        <v>0</v>
      </c>
      <c r="L49" s="164"/>
      <c r="M49" s="164">
        <f>SUM(M50:M58)</f>
        <v>0</v>
      </c>
      <c r="N49" s="163"/>
      <c r="O49" s="163">
        <f>SUM(O50:O58)</f>
        <v>0.04</v>
      </c>
      <c r="P49" s="163"/>
      <c r="Q49" s="163">
        <f>SUM(Q50:Q58)</f>
        <v>0</v>
      </c>
      <c r="R49" s="164"/>
      <c r="S49" s="164"/>
      <c r="T49" s="164"/>
      <c r="U49" s="164"/>
      <c r="V49" s="164">
        <f>SUM(V50:V58)</f>
        <v>0.78</v>
      </c>
      <c r="W49" s="164"/>
      <c r="X49" s="164"/>
      <c r="Y49" s="164"/>
      <c r="AG49" t="s">
        <v>125</v>
      </c>
    </row>
    <row r="50" spans="1:60" outlineLevel="1" x14ac:dyDescent="0.25">
      <c r="A50" s="178">
        <v>36</v>
      </c>
      <c r="B50" s="179" t="s">
        <v>239</v>
      </c>
      <c r="C50" s="186" t="s">
        <v>240</v>
      </c>
      <c r="D50" s="180" t="s">
        <v>157</v>
      </c>
      <c r="E50" s="181">
        <v>6</v>
      </c>
      <c r="F50" s="182"/>
      <c r="G50" s="183">
        <f t="shared" ref="G50:G58" si="28">ROUND(E50*F50,2)</f>
        <v>0</v>
      </c>
      <c r="H50" s="162"/>
      <c r="I50" s="161">
        <f t="shared" ref="I50:I58" si="29">ROUND(E50*H50,2)</f>
        <v>0</v>
      </c>
      <c r="J50" s="162"/>
      <c r="K50" s="161">
        <f t="shared" ref="K50:K58" si="30">ROUND(E50*J50,2)</f>
        <v>0</v>
      </c>
      <c r="L50" s="161">
        <v>21</v>
      </c>
      <c r="M50" s="161">
        <f t="shared" ref="M50:M58" si="31">G50*(1+L50/100)</f>
        <v>0</v>
      </c>
      <c r="N50" s="160">
        <v>3.1E-4</v>
      </c>
      <c r="O50" s="160">
        <f t="shared" ref="O50:O58" si="32">ROUND(E50*N50,2)</f>
        <v>0</v>
      </c>
      <c r="P50" s="160">
        <v>0</v>
      </c>
      <c r="Q50" s="160">
        <f t="shared" ref="Q50:Q58" si="33">ROUND(E50*P50,2)</f>
        <v>0</v>
      </c>
      <c r="R50" s="161"/>
      <c r="S50" s="161" t="s">
        <v>129</v>
      </c>
      <c r="T50" s="161" t="s">
        <v>129</v>
      </c>
      <c r="U50" s="161">
        <v>0.13</v>
      </c>
      <c r="V50" s="161">
        <f t="shared" ref="V50:V58" si="34">ROUND(E50*U50,2)</f>
        <v>0.78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20.399999999999999" outlineLevel="1" x14ac:dyDescent="0.25">
      <c r="A51" s="178">
        <v>37</v>
      </c>
      <c r="B51" s="179" t="s">
        <v>229</v>
      </c>
      <c r="C51" s="186" t="s">
        <v>230</v>
      </c>
      <c r="D51" s="180" t="s">
        <v>128</v>
      </c>
      <c r="E51" s="181">
        <v>2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0</v>
      </c>
      <c r="O51" s="160">
        <f t="shared" si="32"/>
        <v>0</v>
      </c>
      <c r="P51" s="160">
        <v>0</v>
      </c>
      <c r="Q51" s="160">
        <f t="shared" si="33"/>
        <v>0</v>
      </c>
      <c r="R51" s="161"/>
      <c r="S51" s="161" t="s">
        <v>136</v>
      </c>
      <c r="T51" s="161" t="s">
        <v>152</v>
      </c>
      <c r="U51" s="161">
        <v>0</v>
      </c>
      <c r="V51" s="161">
        <f t="shared" si="34"/>
        <v>0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20.399999999999999" outlineLevel="1" x14ac:dyDescent="0.25">
      <c r="A52" s="178">
        <v>38</v>
      </c>
      <c r="B52" s="179" t="s">
        <v>231</v>
      </c>
      <c r="C52" s="186" t="s">
        <v>232</v>
      </c>
      <c r="D52" s="180" t="s">
        <v>128</v>
      </c>
      <c r="E52" s="181">
        <v>2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3.0999999999999999E-3</v>
      </c>
      <c r="O52" s="160">
        <f t="shared" si="32"/>
        <v>0.01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152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20.399999999999999" outlineLevel="1" x14ac:dyDescent="0.25">
      <c r="A53" s="178">
        <v>39</v>
      </c>
      <c r="B53" s="179" t="s">
        <v>233</v>
      </c>
      <c r="C53" s="186" t="s">
        <v>234</v>
      </c>
      <c r="D53" s="180" t="s">
        <v>128</v>
      </c>
      <c r="E53" s="181">
        <v>2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0</v>
      </c>
      <c r="O53" s="160">
        <f t="shared" si="32"/>
        <v>0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152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235</v>
      </c>
      <c r="C54" s="186" t="s">
        <v>236</v>
      </c>
      <c r="D54" s="180" t="s">
        <v>128</v>
      </c>
      <c r="E54" s="181">
        <v>2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152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216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8">
        <v>41</v>
      </c>
      <c r="B55" s="179" t="s">
        <v>237</v>
      </c>
      <c r="C55" s="186" t="s">
        <v>238</v>
      </c>
      <c r="D55" s="180" t="s">
        <v>157</v>
      </c>
      <c r="E55" s="181">
        <v>6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152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78">
        <v>42</v>
      </c>
      <c r="B56" s="179" t="s">
        <v>241</v>
      </c>
      <c r="C56" s="186" t="s">
        <v>242</v>
      </c>
      <c r="D56" s="180" t="s">
        <v>157</v>
      </c>
      <c r="E56" s="181">
        <v>4.5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3.0000000000000001E-5</v>
      </c>
      <c r="O56" s="160">
        <f t="shared" si="32"/>
        <v>0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152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72">
        <v>43</v>
      </c>
      <c r="B57" s="173" t="s">
        <v>227</v>
      </c>
      <c r="C57" s="187" t="s">
        <v>228</v>
      </c>
      <c r="D57" s="174" t="s">
        <v>128</v>
      </c>
      <c r="E57" s="175">
        <v>2.2000000000000002</v>
      </c>
      <c r="F57" s="176"/>
      <c r="G57" s="177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1.18E-2</v>
      </c>
      <c r="O57" s="160">
        <f t="shared" si="32"/>
        <v>0.03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57">
        <v>44</v>
      </c>
      <c r="B58" s="158" t="s">
        <v>243</v>
      </c>
      <c r="C58" s="188" t="s">
        <v>244</v>
      </c>
      <c r="D58" s="159" t="s">
        <v>0</v>
      </c>
      <c r="E58" s="184"/>
      <c r="F58" s="162"/>
      <c r="G58" s="161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0</v>
      </c>
      <c r="O58" s="160">
        <f t="shared" si="32"/>
        <v>0</v>
      </c>
      <c r="P58" s="160">
        <v>0</v>
      </c>
      <c r="Q58" s="160">
        <f t="shared" si="33"/>
        <v>0</v>
      </c>
      <c r="R58" s="161"/>
      <c r="S58" s="161" t="s">
        <v>129</v>
      </c>
      <c r="T58" s="161" t="s">
        <v>129</v>
      </c>
      <c r="U58" s="161">
        <v>0</v>
      </c>
      <c r="V58" s="161">
        <f t="shared" si="34"/>
        <v>0</v>
      </c>
      <c r="W58" s="161"/>
      <c r="X58" s="161" t="s">
        <v>199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200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5">
      <c r="A59" s="165" t="s">
        <v>124</v>
      </c>
      <c r="B59" s="166" t="s">
        <v>92</v>
      </c>
      <c r="C59" s="185" t="s">
        <v>93</v>
      </c>
      <c r="D59" s="167"/>
      <c r="E59" s="168"/>
      <c r="F59" s="169"/>
      <c r="G59" s="170">
        <f>SUMIF(AG60:AG68,"&lt;&gt;NOR",G60:G68)</f>
        <v>0</v>
      </c>
      <c r="H59" s="164"/>
      <c r="I59" s="164">
        <f>SUM(I60:I68)</f>
        <v>0</v>
      </c>
      <c r="J59" s="164"/>
      <c r="K59" s="164">
        <f>SUM(K60:K68)</f>
        <v>0</v>
      </c>
      <c r="L59" s="164"/>
      <c r="M59" s="164">
        <f>SUM(M60:M68)</f>
        <v>0</v>
      </c>
      <c r="N59" s="163"/>
      <c r="O59" s="163">
        <f>SUM(O60:O68)</f>
        <v>0.4</v>
      </c>
      <c r="P59" s="163"/>
      <c r="Q59" s="163">
        <f>SUM(Q60:Q68)</f>
        <v>0</v>
      </c>
      <c r="R59" s="164"/>
      <c r="S59" s="164"/>
      <c r="T59" s="164"/>
      <c r="U59" s="164"/>
      <c r="V59" s="164">
        <f>SUM(V60:V68)</f>
        <v>33.989999999999995</v>
      </c>
      <c r="W59" s="164"/>
      <c r="X59" s="164"/>
      <c r="Y59" s="164"/>
      <c r="AG59" t="s">
        <v>125</v>
      </c>
    </row>
    <row r="60" spans="1:60" outlineLevel="1" x14ac:dyDescent="0.25">
      <c r="A60" s="178">
        <v>45</v>
      </c>
      <c r="B60" s="179" t="s">
        <v>247</v>
      </c>
      <c r="C60" s="186" t="s">
        <v>248</v>
      </c>
      <c r="D60" s="180" t="s">
        <v>128</v>
      </c>
      <c r="E60" s="181">
        <v>169.93899999999999</v>
      </c>
      <c r="F60" s="182"/>
      <c r="G60" s="183">
        <f t="shared" ref="G60:G68" si="35">ROUND(E60*F60,2)</f>
        <v>0</v>
      </c>
      <c r="H60" s="162"/>
      <c r="I60" s="161">
        <f t="shared" ref="I60:I68" si="36">ROUND(E60*H60,2)</f>
        <v>0</v>
      </c>
      <c r="J60" s="162"/>
      <c r="K60" s="161">
        <f t="shared" ref="K60:K68" si="37">ROUND(E60*J60,2)</f>
        <v>0</v>
      </c>
      <c r="L60" s="161">
        <v>21</v>
      </c>
      <c r="M60" s="161">
        <f t="shared" ref="M60:M68" si="38">G60*(1+L60/100)</f>
        <v>0</v>
      </c>
      <c r="N60" s="160">
        <v>1E-3</v>
      </c>
      <c r="O60" s="160">
        <f t="shared" ref="O60:O68" si="39">ROUND(E60*N60,2)</f>
        <v>0.17</v>
      </c>
      <c r="P60" s="160">
        <v>0</v>
      </c>
      <c r="Q60" s="160">
        <f t="shared" ref="Q60:Q68" si="40">ROUND(E60*P60,2)</f>
        <v>0</v>
      </c>
      <c r="R60" s="161"/>
      <c r="S60" s="161" t="s">
        <v>129</v>
      </c>
      <c r="T60" s="161" t="s">
        <v>129</v>
      </c>
      <c r="U60" s="161">
        <v>7.0000000000000007E-2</v>
      </c>
      <c r="V60" s="161">
        <f t="shared" ref="V60:V68" si="41">ROUND(E60*U60,2)</f>
        <v>11.9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20.399999999999999" outlineLevel="1" x14ac:dyDescent="0.25">
      <c r="A61" s="178">
        <v>46</v>
      </c>
      <c r="B61" s="179" t="s">
        <v>251</v>
      </c>
      <c r="C61" s="186" t="s">
        <v>252</v>
      </c>
      <c r="D61" s="180" t="s">
        <v>128</v>
      </c>
      <c r="E61" s="181">
        <v>169.93899999999999</v>
      </c>
      <c r="F61" s="182"/>
      <c r="G61" s="183">
        <f t="shared" si="35"/>
        <v>0</v>
      </c>
      <c r="H61" s="162"/>
      <c r="I61" s="161">
        <f t="shared" si="36"/>
        <v>0</v>
      </c>
      <c r="J61" s="162"/>
      <c r="K61" s="161">
        <f t="shared" si="37"/>
        <v>0</v>
      </c>
      <c r="L61" s="161">
        <v>21</v>
      </c>
      <c r="M61" s="161">
        <f t="shared" si="38"/>
        <v>0</v>
      </c>
      <c r="N61" s="160">
        <v>2.0000000000000001E-4</v>
      </c>
      <c r="O61" s="160">
        <f t="shared" si="39"/>
        <v>0.03</v>
      </c>
      <c r="P61" s="160">
        <v>0</v>
      </c>
      <c r="Q61" s="160">
        <f t="shared" si="40"/>
        <v>0</v>
      </c>
      <c r="R61" s="161"/>
      <c r="S61" s="161" t="s">
        <v>129</v>
      </c>
      <c r="T61" s="161" t="s">
        <v>129</v>
      </c>
      <c r="U61" s="161">
        <v>0.03</v>
      </c>
      <c r="V61" s="161">
        <f t="shared" si="41"/>
        <v>5.0999999999999996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20.399999999999999" outlineLevel="1" x14ac:dyDescent="0.25">
      <c r="A62" s="178">
        <v>47</v>
      </c>
      <c r="B62" s="179" t="s">
        <v>259</v>
      </c>
      <c r="C62" s="186" t="s">
        <v>260</v>
      </c>
      <c r="D62" s="180" t="s">
        <v>128</v>
      </c>
      <c r="E62" s="181">
        <v>169.93899999999999</v>
      </c>
      <c r="F62" s="182"/>
      <c r="G62" s="183">
        <f t="shared" si="35"/>
        <v>0</v>
      </c>
      <c r="H62" s="162"/>
      <c r="I62" s="161">
        <f t="shared" si="36"/>
        <v>0</v>
      </c>
      <c r="J62" s="162"/>
      <c r="K62" s="161">
        <f t="shared" si="37"/>
        <v>0</v>
      </c>
      <c r="L62" s="161">
        <v>21</v>
      </c>
      <c r="M62" s="161">
        <f t="shared" si="38"/>
        <v>0</v>
      </c>
      <c r="N62" s="160">
        <v>2.9E-4</v>
      </c>
      <c r="O62" s="160">
        <f t="shared" si="39"/>
        <v>0.05</v>
      </c>
      <c r="P62" s="160">
        <v>0</v>
      </c>
      <c r="Q62" s="160">
        <f t="shared" si="40"/>
        <v>0</v>
      </c>
      <c r="R62" s="161"/>
      <c r="S62" s="161" t="s">
        <v>129</v>
      </c>
      <c r="T62" s="161" t="s">
        <v>129</v>
      </c>
      <c r="U62" s="161">
        <v>0.1</v>
      </c>
      <c r="V62" s="161">
        <f t="shared" si="41"/>
        <v>16.989999999999998</v>
      </c>
      <c r="W62" s="161"/>
      <c r="X62" s="161" t="s">
        <v>130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78">
        <v>48</v>
      </c>
      <c r="B63" s="179" t="s">
        <v>439</v>
      </c>
      <c r="C63" s="186" t="s">
        <v>440</v>
      </c>
      <c r="D63" s="180" t="s">
        <v>128</v>
      </c>
      <c r="E63" s="181">
        <v>47.085999999999999</v>
      </c>
      <c r="F63" s="182"/>
      <c r="G63" s="183">
        <f t="shared" si="35"/>
        <v>0</v>
      </c>
      <c r="H63" s="162"/>
      <c r="I63" s="161">
        <f t="shared" si="36"/>
        <v>0</v>
      </c>
      <c r="J63" s="162"/>
      <c r="K63" s="161">
        <f t="shared" si="37"/>
        <v>0</v>
      </c>
      <c r="L63" s="161">
        <v>21</v>
      </c>
      <c r="M63" s="161">
        <f t="shared" si="38"/>
        <v>0</v>
      </c>
      <c r="N63" s="160">
        <v>0</v>
      </c>
      <c r="O63" s="160">
        <f t="shared" si="39"/>
        <v>0</v>
      </c>
      <c r="P63" s="160">
        <v>0</v>
      </c>
      <c r="Q63" s="160">
        <f t="shared" si="40"/>
        <v>0</v>
      </c>
      <c r="R63" s="161"/>
      <c r="S63" s="161" t="s">
        <v>136</v>
      </c>
      <c r="T63" s="161" t="s">
        <v>137</v>
      </c>
      <c r="U63" s="161">
        <v>0</v>
      </c>
      <c r="V63" s="161">
        <f t="shared" si="41"/>
        <v>0</v>
      </c>
      <c r="W63" s="161"/>
      <c r="X63" s="161" t="s">
        <v>130</v>
      </c>
      <c r="Y63" s="161" t="s">
        <v>131</v>
      </c>
      <c r="Z63" s="150"/>
      <c r="AA63" s="150"/>
      <c r="AB63" s="150"/>
      <c r="AC63" s="150"/>
      <c r="AD63" s="150"/>
      <c r="AE63" s="150"/>
      <c r="AF63" s="150"/>
      <c r="AG63" s="150" t="s">
        <v>132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78">
        <v>49</v>
      </c>
      <c r="B64" s="179" t="s">
        <v>245</v>
      </c>
      <c r="C64" s="186" t="s">
        <v>246</v>
      </c>
      <c r="D64" s="180" t="s">
        <v>128</v>
      </c>
      <c r="E64" s="181">
        <v>169.93899999999999</v>
      </c>
      <c r="F64" s="182"/>
      <c r="G64" s="183">
        <f t="shared" si="35"/>
        <v>0</v>
      </c>
      <c r="H64" s="162"/>
      <c r="I64" s="161">
        <f t="shared" si="36"/>
        <v>0</v>
      </c>
      <c r="J64" s="162"/>
      <c r="K64" s="161">
        <f t="shared" si="37"/>
        <v>0</v>
      </c>
      <c r="L64" s="161">
        <v>21</v>
      </c>
      <c r="M64" s="161">
        <f t="shared" si="38"/>
        <v>0</v>
      </c>
      <c r="N64" s="160">
        <v>0</v>
      </c>
      <c r="O64" s="160">
        <f t="shared" si="39"/>
        <v>0</v>
      </c>
      <c r="P64" s="160">
        <v>0</v>
      </c>
      <c r="Q64" s="160">
        <f t="shared" si="40"/>
        <v>0</v>
      </c>
      <c r="R64" s="161"/>
      <c r="S64" s="161" t="s">
        <v>136</v>
      </c>
      <c r="T64" s="161" t="s">
        <v>137</v>
      </c>
      <c r="U64" s="161">
        <v>0</v>
      </c>
      <c r="V64" s="161">
        <f t="shared" si="41"/>
        <v>0</v>
      </c>
      <c r="W64" s="161"/>
      <c r="X64" s="161" t="s">
        <v>130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0.399999999999999" outlineLevel="1" x14ac:dyDescent="0.25">
      <c r="A65" s="178">
        <v>50</v>
      </c>
      <c r="B65" s="179" t="s">
        <v>249</v>
      </c>
      <c r="C65" s="186" t="s">
        <v>250</v>
      </c>
      <c r="D65" s="180" t="s">
        <v>149</v>
      </c>
      <c r="E65" s="181">
        <v>128</v>
      </c>
      <c r="F65" s="182"/>
      <c r="G65" s="183">
        <f t="shared" si="35"/>
        <v>0</v>
      </c>
      <c r="H65" s="162"/>
      <c r="I65" s="161">
        <f t="shared" si="36"/>
        <v>0</v>
      </c>
      <c r="J65" s="162"/>
      <c r="K65" s="161">
        <f t="shared" si="37"/>
        <v>0</v>
      </c>
      <c r="L65" s="161">
        <v>21</v>
      </c>
      <c r="M65" s="161">
        <f t="shared" si="38"/>
        <v>0</v>
      </c>
      <c r="N65" s="160">
        <v>1.1999999999999999E-3</v>
      </c>
      <c r="O65" s="160">
        <f t="shared" si="39"/>
        <v>0.15</v>
      </c>
      <c r="P65" s="160">
        <v>0</v>
      </c>
      <c r="Q65" s="160">
        <f t="shared" si="40"/>
        <v>0</v>
      </c>
      <c r="R65" s="161"/>
      <c r="S65" s="161" t="s">
        <v>136</v>
      </c>
      <c r="T65" s="161" t="s">
        <v>137</v>
      </c>
      <c r="U65" s="161">
        <v>0</v>
      </c>
      <c r="V65" s="161">
        <f t="shared" si="41"/>
        <v>0</v>
      </c>
      <c r="W65" s="161"/>
      <c r="X65" s="161" t="s">
        <v>130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0.399999999999999" outlineLevel="1" x14ac:dyDescent="0.25">
      <c r="A66" s="178">
        <v>51</v>
      </c>
      <c r="B66" s="179" t="s">
        <v>253</v>
      </c>
      <c r="C66" s="186" t="s">
        <v>254</v>
      </c>
      <c r="D66" s="180" t="s">
        <v>128</v>
      </c>
      <c r="E66" s="181">
        <v>19.899999999999999</v>
      </c>
      <c r="F66" s="182"/>
      <c r="G66" s="183">
        <f t="shared" si="35"/>
        <v>0</v>
      </c>
      <c r="H66" s="162"/>
      <c r="I66" s="161">
        <f t="shared" si="36"/>
        <v>0</v>
      </c>
      <c r="J66" s="162"/>
      <c r="K66" s="161">
        <f t="shared" si="37"/>
        <v>0</v>
      </c>
      <c r="L66" s="161">
        <v>21</v>
      </c>
      <c r="M66" s="161">
        <f t="shared" si="38"/>
        <v>0</v>
      </c>
      <c r="N66" s="160">
        <v>2.0000000000000002E-5</v>
      </c>
      <c r="O66" s="160">
        <f t="shared" si="39"/>
        <v>0</v>
      </c>
      <c r="P66" s="160">
        <v>0</v>
      </c>
      <c r="Q66" s="160">
        <f t="shared" si="40"/>
        <v>0</v>
      </c>
      <c r="R66" s="161"/>
      <c r="S66" s="161" t="s">
        <v>136</v>
      </c>
      <c r="T66" s="161" t="s">
        <v>137</v>
      </c>
      <c r="U66" s="161">
        <v>0</v>
      </c>
      <c r="V66" s="161">
        <f t="shared" si="41"/>
        <v>0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255</v>
      </c>
      <c r="C67" s="186" t="s">
        <v>256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1.0000000000000001E-5</v>
      </c>
      <c r="O67" s="160">
        <f t="shared" si="39"/>
        <v>0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137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257</v>
      </c>
      <c r="C68" s="186" t="s">
        <v>258</v>
      </c>
      <c r="D68" s="180" t="s">
        <v>128</v>
      </c>
      <c r="E68" s="181">
        <v>58.375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1.0000000000000001E-5</v>
      </c>
      <c r="O68" s="160">
        <f t="shared" si="39"/>
        <v>0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137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x14ac:dyDescent="0.25">
      <c r="A69" s="165" t="s">
        <v>124</v>
      </c>
      <c r="B69" s="166" t="s">
        <v>94</v>
      </c>
      <c r="C69" s="185" t="s">
        <v>95</v>
      </c>
      <c r="D69" s="167"/>
      <c r="E69" s="168"/>
      <c r="F69" s="169"/>
      <c r="G69" s="170">
        <f>SUMIF(AG70:AG112,"&lt;&gt;NOR",G70:G112)</f>
        <v>0</v>
      </c>
      <c r="H69" s="164"/>
      <c r="I69" s="164">
        <f>SUM(I70:I112)</f>
        <v>0</v>
      </c>
      <c r="J69" s="164"/>
      <c r="K69" s="164">
        <f>SUM(K70:K112)</f>
        <v>0</v>
      </c>
      <c r="L69" s="164"/>
      <c r="M69" s="164">
        <f>SUM(M70:M112)</f>
        <v>0</v>
      </c>
      <c r="N69" s="163"/>
      <c r="O69" s="163">
        <f>SUM(O70:O112)</f>
        <v>0.02</v>
      </c>
      <c r="P69" s="163"/>
      <c r="Q69" s="163">
        <f>SUM(Q70:Q112)</f>
        <v>0</v>
      </c>
      <c r="R69" s="164"/>
      <c r="S69" s="164"/>
      <c r="T69" s="164"/>
      <c r="U69" s="164"/>
      <c r="V69" s="164">
        <f>SUM(V70:V112)</f>
        <v>42.99</v>
      </c>
      <c r="W69" s="164"/>
      <c r="X69" s="164"/>
      <c r="Y69" s="164"/>
      <c r="AG69" t="s">
        <v>125</v>
      </c>
    </row>
    <row r="70" spans="1:60" ht="20.399999999999999" outlineLevel="1" x14ac:dyDescent="0.25">
      <c r="A70" s="178">
        <v>54</v>
      </c>
      <c r="B70" s="179" t="s">
        <v>296</v>
      </c>
      <c r="C70" s="186" t="s">
        <v>297</v>
      </c>
      <c r="D70" s="180" t="s">
        <v>149</v>
      </c>
      <c r="E70" s="181">
        <v>1</v>
      </c>
      <c r="F70" s="182"/>
      <c r="G70" s="183">
        <f t="shared" ref="G70:G112" si="42">ROUND(E70*F70,2)</f>
        <v>0</v>
      </c>
      <c r="H70" s="162"/>
      <c r="I70" s="161">
        <f t="shared" ref="I70:I112" si="43">ROUND(E70*H70,2)</f>
        <v>0</v>
      </c>
      <c r="J70" s="162"/>
      <c r="K70" s="161">
        <f t="shared" ref="K70:K112" si="44">ROUND(E70*J70,2)</f>
        <v>0</v>
      </c>
      <c r="L70" s="161">
        <v>21</v>
      </c>
      <c r="M70" s="161">
        <f t="shared" ref="M70:M112" si="45">G70*(1+L70/100)</f>
        <v>0</v>
      </c>
      <c r="N70" s="160">
        <v>2.2000000000000001E-4</v>
      </c>
      <c r="O70" s="160">
        <f t="shared" ref="O70:O112" si="46">ROUND(E70*N70,2)</f>
        <v>0</v>
      </c>
      <c r="P70" s="160">
        <v>0</v>
      </c>
      <c r="Q70" s="160">
        <f t="shared" ref="Q70:Q112" si="47">ROUND(E70*P70,2)</f>
        <v>0</v>
      </c>
      <c r="R70" s="161"/>
      <c r="S70" s="161" t="s">
        <v>129</v>
      </c>
      <c r="T70" s="161" t="s">
        <v>129</v>
      </c>
      <c r="U70" s="161">
        <v>0.23200000000000001</v>
      </c>
      <c r="V70" s="161">
        <f t="shared" ref="V70:V112" si="48">ROUND(E70*U70,2)</f>
        <v>0.23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132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ht="20.399999999999999" outlineLevel="1" x14ac:dyDescent="0.25">
      <c r="A71" s="178">
        <v>55</v>
      </c>
      <c r="B71" s="179" t="s">
        <v>401</v>
      </c>
      <c r="C71" s="186" t="s">
        <v>402</v>
      </c>
      <c r="D71" s="180" t="s">
        <v>149</v>
      </c>
      <c r="E71" s="181">
        <v>4</v>
      </c>
      <c r="F71" s="182"/>
      <c r="G71" s="183">
        <f t="shared" si="42"/>
        <v>0</v>
      </c>
      <c r="H71" s="162"/>
      <c r="I71" s="161">
        <f t="shared" si="43"/>
        <v>0</v>
      </c>
      <c r="J71" s="162"/>
      <c r="K71" s="161">
        <f t="shared" si="44"/>
        <v>0</v>
      </c>
      <c r="L71" s="161">
        <v>21</v>
      </c>
      <c r="M71" s="161">
        <f t="shared" si="45"/>
        <v>0</v>
      </c>
      <c r="N71" s="160">
        <v>6.3000000000000003E-4</v>
      </c>
      <c r="O71" s="160">
        <f t="shared" si="46"/>
        <v>0</v>
      </c>
      <c r="P71" s="160">
        <v>0</v>
      </c>
      <c r="Q71" s="160">
        <f t="shared" si="47"/>
        <v>0</v>
      </c>
      <c r="R71" s="161"/>
      <c r="S71" s="161" t="s">
        <v>129</v>
      </c>
      <c r="T71" s="161" t="s">
        <v>129</v>
      </c>
      <c r="U71" s="161">
        <v>0.42120000000000002</v>
      </c>
      <c r="V71" s="161">
        <f t="shared" si="48"/>
        <v>1.68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132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78">
        <v>56</v>
      </c>
      <c r="B72" s="179" t="s">
        <v>294</v>
      </c>
      <c r="C72" s="186" t="s">
        <v>295</v>
      </c>
      <c r="D72" s="180" t="s">
        <v>149</v>
      </c>
      <c r="E72" s="181">
        <v>7</v>
      </c>
      <c r="F72" s="182"/>
      <c r="G72" s="183">
        <f t="shared" si="42"/>
        <v>0</v>
      </c>
      <c r="H72" s="162"/>
      <c r="I72" s="161">
        <f t="shared" si="43"/>
        <v>0</v>
      </c>
      <c r="J72" s="162"/>
      <c r="K72" s="161">
        <f t="shared" si="44"/>
        <v>0</v>
      </c>
      <c r="L72" s="161">
        <v>21</v>
      </c>
      <c r="M72" s="161">
        <f t="shared" si="45"/>
        <v>0</v>
      </c>
      <c r="N72" s="160">
        <v>0</v>
      </c>
      <c r="O72" s="160">
        <f t="shared" si="46"/>
        <v>0</v>
      </c>
      <c r="P72" s="160">
        <v>0</v>
      </c>
      <c r="Q72" s="160">
        <f t="shared" si="47"/>
        <v>0</v>
      </c>
      <c r="R72" s="161"/>
      <c r="S72" s="161" t="s">
        <v>129</v>
      </c>
      <c r="T72" s="161" t="s">
        <v>129</v>
      </c>
      <c r="U72" s="161">
        <v>0.39017000000000002</v>
      </c>
      <c r="V72" s="161">
        <f t="shared" si="48"/>
        <v>2.73</v>
      </c>
      <c r="W72" s="161"/>
      <c r="X72" s="161" t="s">
        <v>130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132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20.399999999999999" outlineLevel="1" x14ac:dyDescent="0.25">
      <c r="A73" s="178">
        <v>57</v>
      </c>
      <c r="B73" s="179" t="s">
        <v>298</v>
      </c>
      <c r="C73" s="186" t="s">
        <v>299</v>
      </c>
      <c r="D73" s="180" t="s">
        <v>149</v>
      </c>
      <c r="E73" s="181">
        <v>8</v>
      </c>
      <c r="F73" s="182"/>
      <c r="G73" s="183">
        <f t="shared" si="42"/>
        <v>0</v>
      </c>
      <c r="H73" s="162"/>
      <c r="I73" s="161">
        <f t="shared" si="43"/>
        <v>0</v>
      </c>
      <c r="J73" s="162"/>
      <c r="K73" s="161">
        <f t="shared" si="44"/>
        <v>0</v>
      </c>
      <c r="L73" s="161">
        <v>21</v>
      </c>
      <c r="M73" s="161">
        <f t="shared" si="45"/>
        <v>0</v>
      </c>
      <c r="N73" s="160">
        <v>1.0000000000000001E-5</v>
      </c>
      <c r="O73" s="160">
        <f t="shared" si="46"/>
        <v>0</v>
      </c>
      <c r="P73" s="160">
        <v>0</v>
      </c>
      <c r="Q73" s="160">
        <f t="shared" si="47"/>
        <v>0</v>
      </c>
      <c r="R73" s="161"/>
      <c r="S73" s="161" t="s">
        <v>129</v>
      </c>
      <c r="T73" s="161" t="s">
        <v>129</v>
      </c>
      <c r="U73" s="161">
        <v>0.46</v>
      </c>
      <c r="V73" s="161">
        <f t="shared" si="48"/>
        <v>3.68</v>
      </c>
      <c r="W73" s="161"/>
      <c r="X73" s="161" t="s">
        <v>130</v>
      </c>
      <c r="Y73" s="161" t="s">
        <v>131</v>
      </c>
      <c r="Z73" s="150"/>
      <c r="AA73" s="150"/>
      <c r="AB73" s="150"/>
      <c r="AC73" s="150"/>
      <c r="AD73" s="150"/>
      <c r="AE73" s="150"/>
      <c r="AF73" s="150"/>
      <c r="AG73" s="150" t="s">
        <v>132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ht="20.399999999999999" outlineLevel="1" x14ac:dyDescent="0.25">
      <c r="A74" s="178">
        <v>58</v>
      </c>
      <c r="B74" s="179" t="s">
        <v>302</v>
      </c>
      <c r="C74" s="186" t="s">
        <v>303</v>
      </c>
      <c r="D74" s="180" t="s">
        <v>157</v>
      </c>
      <c r="E74" s="181">
        <v>25</v>
      </c>
      <c r="F74" s="182"/>
      <c r="G74" s="183">
        <f t="shared" si="42"/>
        <v>0</v>
      </c>
      <c r="H74" s="162"/>
      <c r="I74" s="161">
        <f t="shared" si="43"/>
        <v>0</v>
      </c>
      <c r="J74" s="162"/>
      <c r="K74" s="161">
        <f t="shared" si="44"/>
        <v>0</v>
      </c>
      <c r="L74" s="161">
        <v>21</v>
      </c>
      <c r="M74" s="161">
        <f t="shared" si="45"/>
        <v>0</v>
      </c>
      <c r="N74" s="160">
        <v>4.2999999999999999E-4</v>
      </c>
      <c r="O74" s="160">
        <f t="shared" si="46"/>
        <v>0.01</v>
      </c>
      <c r="P74" s="160">
        <v>0</v>
      </c>
      <c r="Q74" s="160">
        <f t="shared" si="47"/>
        <v>0</v>
      </c>
      <c r="R74" s="161"/>
      <c r="S74" s="161" t="s">
        <v>129</v>
      </c>
      <c r="T74" s="161" t="s">
        <v>129</v>
      </c>
      <c r="U74" s="161">
        <v>7.2459999999999997E-2</v>
      </c>
      <c r="V74" s="161">
        <f t="shared" si="48"/>
        <v>1.81</v>
      </c>
      <c r="W74" s="161"/>
      <c r="X74" s="161" t="s">
        <v>130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132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5">
      <c r="A75" s="178">
        <v>59</v>
      </c>
      <c r="B75" s="179" t="s">
        <v>327</v>
      </c>
      <c r="C75" s="186" t="s">
        <v>328</v>
      </c>
      <c r="D75" s="180" t="s">
        <v>157</v>
      </c>
      <c r="E75" s="181">
        <v>15</v>
      </c>
      <c r="F75" s="182"/>
      <c r="G75" s="183">
        <f t="shared" si="42"/>
        <v>0</v>
      </c>
      <c r="H75" s="162"/>
      <c r="I75" s="161">
        <f t="shared" si="43"/>
        <v>0</v>
      </c>
      <c r="J75" s="162"/>
      <c r="K75" s="161">
        <f t="shared" si="44"/>
        <v>0</v>
      </c>
      <c r="L75" s="161">
        <v>21</v>
      </c>
      <c r="M75" s="161">
        <f t="shared" si="45"/>
        <v>0</v>
      </c>
      <c r="N75" s="160">
        <v>0</v>
      </c>
      <c r="O75" s="160">
        <f t="shared" si="46"/>
        <v>0</v>
      </c>
      <c r="P75" s="160">
        <v>0</v>
      </c>
      <c r="Q75" s="160">
        <f t="shared" si="47"/>
        <v>0</v>
      </c>
      <c r="R75" s="161"/>
      <c r="S75" s="161" t="s">
        <v>129</v>
      </c>
      <c r="T75" s="161" t="s">
        <v>129</v>
      </c>
      <c r="U75" s="161">
        <v>0.20066999999999999</v>
      </c>
      <c r="V75" s="161">
        <f t="shared" si="48"/>
        <v>3.01</v>
      </c>
      <c r="W75" s="161"/>
      <c r="X75" s="161" t="s">
        <v>130</v>
      </c>
      <c r="Y75" s="161" t="s">
        <v>131</v>
      </c>
      <c r="Z75" s="150"/>
      <c r="AA75" s="150"/>
      <c r="AB75" s="150"/>
      <c r="AC75" s="150"/>
      <c r="AD75" s="150"/>
      <c r="AE75" s="150"/>
      <c r="AF75" s="150"/>
      <c r="AG75" s="150" t="s">
        <v>132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78">
        <v>60</v>
      </c>
      <c r="B76" s="179" t="s">
        <v>399</v>
      </c>
      <c r="C76" s="186" t="s">
        <v>305</v>
      </c>
      <c r="D76" s="180" t="s">
        <v>157</v>
      </c>
      <c r="E76" s="181">
        <v>65</v>
      </c>
      <c r="F76" s="182"/>
      <c r="G76" s="183">
        <f t="shared" si="42"/>
        <v>0</v>
      </c>
      <c r="H76" s="162"/>
      <c r="I76" s="161">
        <f t="shared" si="43"/>
        <v>0</v>
      </c>
      <c r="J76" s="162"/>
      <c r="K76" s="161">
        <f t="shared" si="44"/>
        <v>0</v>
      </c>
      <c r="L76" s="161">
        <v>21</v>
      </c>
      <c r="M76" s="161">
        <f t="shared" si="45"/>
        <v>0</v>
      </c>
      <c r="N76" s="160">
        <v>1.4999999999999999E-4</v>
      </c>
      <c r="O76" s="160">
        <f t="shared" si="46"/>
        <v>0.01</v>
      </c>
      <c r="P76" s="160">
        <v>0</v>
      </c>
      <c r="Q76" s="160">
        <f t="shared" si="47"/>
        <v>0</v>
      </c>
      <c r="R76" s="161"/>
      <c r="S76" s="161" t="s">
        <v>136</v>
      </c>
      <c r="T76" s="161" t="s">
        <v>129</v>
      </c>
      <c r="U76" s="161">
        <v>8.6499999999999994E-2</v>
      </c>
      <c r="V76" s="161">
        <f t="shared" si="48"/>
        <v>5.62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132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78">
        <v>61</v>
      </c>
      <c r="B77" s="179" t="s">
        <v>323</v>
      </c>
      <c r="C77" s="186" t="s">
        <v>324</v>
      </c>
      <c r="D77" s="180" t="s">
        <v>157</v>
      </c>
      <c r="E77" s="181">
        <v>24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0</v>
      </c>
      <c r="O77" s="160">
        <f t="shared" si="46"/>
        <v>0</v>
      </c>
      <c r="P77" s="160">
        <v>0</v>
      </c>
      <c r="Q77" s="160">
        <f t="shared" si="47"/>
        <v>0</v>
      </c>
      <c r="R77" s="161"/>
      <c r="S77" s="161" t="s">
        <v>136</v>
      </c>
      <c r="T77" s="161" t="s">
        <v>129</v>
      </c>
      <c r="U77" s="161">
        <v>0.49367</v>
      </c>
      <c r="V77" s="161">
        <f t="shared" si="48"/>
        <v>11.85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132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78">
        <v>62</v>
      </c>
      <c r="B78" s="179" t="s">
        <v>300</v>
      </c>
      <c r="C78" s="186" t="s">
        <v>301</v>
      </c>
      <c r="D78" s="180" t="s">
        <v>149</v>
      </c>
      <c r="E78" s="181">
        <v>50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9.0000000000000006E-5</v>
      </c>
      <c r="O78" s="160">
        <f t="shared" si="46"/>
        <v>0</v>
      </c>
      <c r="P78" s="160">
        <v>0</v>
      </c>
      <c r="Q78" s="160">
        <f t="shared" si="47"/>
        <v>0</v>
      </c>
      <c r="R78" s="161"/>
      <c r="S78" s="161" t="s">
        <v>136</v>
      </c>
      <c r="T78" s="161" t="s">
        <v>129</v>
      </c>
      <c r="U78" s="161">
        <v>0.2475</v>
      </c>
      <c r="V78" s="161">
        <f t="shared" si="48"/>
        <v>12.38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132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78">
        <v>63</v>
      </c>
      <c r="B79" s="179" t="s">
        <v>267</v>
      </c>
      <c r="C79" s="186" t="s">
        <v>306</v>
      </c>
      <c r="D79" s="180" t="s">
        <v>149</v>
      </c>
      <c r="E79" s="181">
        <v>29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0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5">
      <c r="A80" s="178">
        <v>64</v>
      </c>
      <c r="B80" s="179" t="s">
        <v>307</v>
      </c>
      <c r="C80" s="186" t="s">
        <v>308</v>
      </c>
      <c r="D80" s="180" t="s">
        <v>149</v>
      </c>
      <c r="E80" s="181">
        <v>2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0</v>
      </c>
      <c r="O80" s="160">
        <f t="shared" si="46"/>
        <v>0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5">
      <c r="A81" s="178">
        <v>65</v>
      </c>
      <c r="B81" s="179" t="s">
        <v>331</v>
      </c>
      <c r="C81" s="186" t="s">
        <v>332</v>
      </c>
      <c r="D81" s="180" t="s">
        <v>149</v>
      </c>
      <c r="E81" s="181">
        <v>5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0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132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5">
      <c r="A82" s="178">
        <v>66</v>
      </c>
      <c r="B82" s="179" t="s">
        <v>333</v>
      </c>
      <c r="C82" s="186" t="s">
        <v>334</v>
      </c>
      <c r="D82" s="180" t="s">
        <v>149</v>
      </c>
      <c r="E82" s="181">
        <v>5</v>
      </c>
      <c r="F82" s="182"/>
      <c r="G82" s="183">
        <f t="shared" si="42"/>
        <v>0</v>
      </c>
      <c r="H82" s="162"/>
      <c r="I82" s="161">
        <f t="shared" si="43"/>
        <v>0</v>
      </c>
      <c r="J82" s="162"/>
      <c r="K82" s="161">
        <f t="shared" si="44"/>
        <v>0</v>
      </c>
      <c r="L82" s="161">
        <v>21</v>
      </c>
      <c r="M82" s="161">
        <f t="shared" si="45"/>
        <v>0</v>
      </c>
      <c r="N82" s="160">
        <v>0</v>
      </c>
      <c r="O82" s="160">
        <f t="shared" si="46"/>
        <v>0</v>
      </c>
      <c r="P82" s="160">
        <v>0</v>
      </c>
      <c r="Q82" s="160">
        <f t="shared" si="47"/>
        <v>0</v>
      </c>
      <c r="R82" s="161"/>
      <c r="S82" s="161" t="s">
        <v>136</v>
      </c>
      <c r="T82" s="161" t="s">
        <v>137</v>
      </c>
      <c r="U82" s="161">
        <v>0</v>
      </c>
      <c r="V82" s="161">
        <f t="shared" si="48"/>
        <v>0</v>
      </c>
      <c r="W82" s="161"/>
      <c r="X82" s="161" t="s">
        <v>130</v>
      </c>
      <c r="Y82" s="161" t="s">
        <v>131</v>
      </c>
      <c r="Z82" s="150"/>
      <c r="AA82" s="150"/>
      <c r="AB82" s="150"/>
      <c r="AC82" s="150"/>
      <c r="AD82" s="150"/>
      <c r="AE82" s="150"/>
      <c r="AF82" s="150"/>
      <c r="AG82" s="150" t="s">
        <v>132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20.399999999999999" outlineLevel="1" x14ac:dyDescent="0.25">
      <c r="A83" s="178">
        <v>67</v>
      </c>
      <c r="B83" s="179" t="s">
        <v>335</v>
      </c>
      <c r="C83" s="186" t="s">
        <v>336</v>
      </c>
      <c r="D83" s="180" t="s">
        <v>337</v>
      </c>
      <c r="E83" s="181">
        <v>1</v>
      </c>
      <c r="F83" s="182"/>
      <c r="G83" s="183">
        <f t="shared" si="42"/>
        <v>0</v>
      </c>
      <c r="H83" s="162"/>
      <c r="I83" s="161">
        <f t="shared" si="43"/>
        <v>0</v>
      </c>
      <c r="J83" s="162"/>
      <c r="K83" s="161">
        <f t="shared" si="44"/>
        <v>0</v>
      </c>
      <c r="L83" s="161">
        <v>21</v>
      </c>
      <c r="M83" s="161">
        <f t="shared" si="45"/>
        <v>0</v>
      </c>
      <c r="N83" s="160">
        <v>0</v>
      </c>
      <c r="O83" s="160">
        <f t="shared" si="46"/>
        <v>0</v>
      </c>
      <c r="P83" s="160">
        <v>0</v>
      </c>
      <c r="Q83" s="160">
        <f t="shared" si="47"/>
        <v>0</v>
      </c>
      <c r="R83" s="161"/>
      <c r="S83" s="161" t="s">
        <v>136</v>
      </c>
      <c r="T83" s="161" t="s">
        <v>137</v>
      </c>
      <c r="U83" s="161">
        <v>0</v>
      </c>
      <c r="V83" s="161">
        <f t="shared" si="48"/>
        <v>0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132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78">
        <v>68</v>
      </c>
      <c r="B84" s="179" t="s">
        <v>338</v>
      </c>
      <c r="C84" s="186" t="s">
        <v>339</v>
      </c>
      <c r="D84" s="180" t="s">
        <v>149</v>
      </c>
      <c r="E84" s="181">
        <v>1</v>
      </c>
      <c r="F84" s="182"/>
      <c r="G84" s="183">
        <f t="shared" si="42"/>
        <v>0</v>
      </c>
      <c r="H84" s="162"/>
      <c r="I84" s="161">
        <f t="shared" si="43"/>
        <v>0</v>
      </c>
      <c r="J84" s="162"/>
      <c r="K84" s="161">
        <f t="shared" si="44"/>
        <v>0</v>
      </c>
      <c r="L84" s="161">
        <v>21</v>
      </c>
      <c r="M84" s="161">
        <f t="shared" si="45"/>
        <v>0</v>
      </c>
      <c r="N84" s="160">
        <v>0</v>
      </c>
      <c r="O84" s="160">
        <f t="shared" si="46"/>
        <v>0</v>
      </c>
      <c r="P84" s="160">
        <v>0</v>
      </c>
      <c r="Q84" s="160">
        <f t="shared" si="47"/>
        <v>0</v>
      </c>
      <c r="R84" s="161"/>
      <c r="S84" s="161" t="s">
        <v>136</v>
      </c>
      <c r="T84" s="161" t="s">
        <v>137</v>
      </c>
      <c r="U84" s="161">
        <v>0</v>
      </c>
      <c r="V84" s="161">
        <f t="shared" si="48"/>
        <v>0</v>
      </c>
      <c r="W84" s="161"/>
      <c r="X84" s="161" t="s">
        <v>130</v>
      </c>
      <c r="Y84" s="161" t="s">
        <v>131</v>
      </c>
      <c r="Z84" s="150"/>
      <c r="AA84" s="150"/>
      <c r="AB84" s="150"/>
      <c r="AC84" s="150"/>
      <c r="AD84" s="150"/>
      <c r="AE84" s="150"/>
      <c r="AF84" s="150"/>
      <c r="AG84" s="150" t="s">
        <v>132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78">
        <v>69</v>
      </c>
      <c r="B85" s="179" t="s">
        <v>343</v>
      </c>
      <c r="C85" s="186" t="s">
        <v>344</v>
      </c>
      <c r="D85" s="180" t="s">
        <v>149</v>
      </c>
      <c r="E85" s="181">
        <v>1</v>
      </c>
      <c r="F85" s="182"/>
      <c r="G85" s="183">
        <f t="shared" si="42"/>
        <v>0</v>
      </c>
      <c r="H85" s="162"/>
      <c r="I85" s="161">
        <f t="shared" si="43"/>
        <v>0</v>
      </c>
      <c r="J85" s="162"/>
      <c r="K85" s="161">
        <f t="shared" si="44"/>
        <v>0</v>
      </c>
      <c r="L85" s="161">
        <v>21</v>
      </c>
      <c r="M85" s="161">
        <f t="shared" si="45"/>
        <v>0</v>
      </c>
      <c r="N85" s="160">
        <v>0</v>
      </c>
      <c r="O85" s="160">
        <f t="shared" si="46"/>
        <v>0</v>
      </c>
      <c r="P85" s="160">
        <v>0</v>
      </c>
      <c r="Q85" s="160">
        <f t="shared" si="47"/>
        <v>0</v>
      </c>
      <c r="R85" s="161"/>
      <c r="S85" s="161" t="s">
        <v>136</v>
      </c>
      <c r="T85" s="161" t="s">
        <v>137</v>
      </c>
      <c r="U85" s="161">
        <v>0</v>
      </c>
      <c r="V85" s="161">
        <f t="shared" si="48"/>
        <v>0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5">
      <c r="A86" s="178">
        <v>70</v>
      </c>
      <c r="B86" s="179" t="s">
        <v>345</v>
      </c>
      <c r="C86" s="186" t="s">
        <v>346</v>
      </c>
      <c r="D86" s="180" t="s">
        <v>135</v>
      </c>
      <c r="E86" s="181">
        <v>1</v>
      </c>
      <c r="F86" s="182"/>
      <c r="G86" s="183">
        <f t="shared" si="42"/>
        <v>0</v>
      </c>
      <c r="H86" s="162"/>
      <c r="I86" s="161">
        <f t="shared" si="43"/>
        <v>0</v>
      </c>
      <c r="J86" s="162"/>
      <c r="K86" s="161">
        <f t="shared" si="44"/>
        <v>0</v>
      </c>
      <c r="L86" s="161">
        <v>21</v>
      </c>
      <c r="M86" s="161">
        <f t="shared" si="45"/>
        <v>0</v>
      </c>
      <c r="N86" s="160">
        <v>0</v>
      </c>
      <c r="O86" s="160">
        <f t="shared" si="46"/>
        <v>0</v>
      </c>
      <c r="P86" s="160">
        <v>0</v>
      </c>
      <c r="Q86" s="160">
        <f t="shared" si="47"/>
        <v>0</v>
      </c>
      <c r="R86" s="161"/>
      <c r="S86" s="161" t="s">
        <v>136</v>
      </c>
      <c r="T86" s="161" t="s">
        <v>137</v>
      </c>
      <c r="U86" s="161">
        <v>0</v>
      </c>
      <c r="V86" s="161">
        <f t="shared" si="48"/>
        <v>0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71</v>
      </c>
      <c r="B87" s="179" t="s">
        <v>437</v>
      </c>
      <c r="C87" s="186" t="s">
        <v>438</v>
      </c>
      <c r="D87" s="180" t="s">
        <v>149</v>
      </c>
      <c r="E87" s="181">
        <v>75</v>
      </c>
      <c r="F87" s="182"/>
      <c r="G87" s="183">
        <f t="shared" si="42"/>
        <v>0</v>
      </c>
      <c r="H87" s="162"/>
      <c r="I87" s="161">
        <f t="shared" si="43"/>
        <v>0</v>
      </c>
      <c r="J87" s="162"/>
      <c r="K87" s="161">
        <f t="shared" si="44"/>
        <v>0</v>
      </c>
      <c r="L87" s="161">
        <v>21</v>
      </c>
      <c r="M87" s="161">
        <f t="shared" si="45"/>
        <v>0</v>
      </c>
      <c r="N87" s="160">
        <v>0</v>
      </c>
      <c r="O87" s="160">
        <f t="shared" si="46"/>
        <v>0</v>
      </c>
      <c r="P87" s="160">
        <v>0</v>
      </c>
      <c r="Q87" s="160">
        <f t="shared" si="47"/>
        <v>0</v>
      </c>
      <c r="R87" s="161"/>
      <c r="S87" s="161" t="s">
        <v>136</v>
      </c>
      <c r="T87" s="161" t="s">
        <v>137</v>
      </c>
      <c r="U87" s="161">
        <v>0</v>
      </c>
      <c r="V87" s="161">
        <f t="shared" si="48"/>
        <v>0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.399999999999999" outlineLevel="1" x14ac:dyDescent="0.25">
      <c r="A88" s="178">
        <v>72</v>
      </c>
      <c r="B88" s="179" t="s">
        <v>267</v>
      </c>
      <c r="C88" s="186" t="s">
        <v>309</v>
      </c>
      <c r="D88" s="180" t="s">
        <v>157</v>
      </c>
      <c r="E88" s="181">
        <v>1716</v>
      </c>
      <c r="F88" s="182"/>
      <c r="G88" s="183">
        <f t="shared" si="42"/>
        <v>0</v>
      </c>
      <c r="H88" s="162"/>
      <c r="I88" s="161">
        <f t="shared" si="43"/>
        <v>0</v>
      </c>
      <c r="J88" s="162"/>
      <c r="K88" s="161">
        <f t="shared" si="44"/>
        <v>0</v>
      </c>
      <c r="L88" s="161">
        <v>21</v>
      </c>
      <c r="M88" s="161">
        <f t="shared" si="45"/>
        <v>0</v>
      </c>
      <c r="N88" s="160">
        <v>0</v>
      </c>
      <c r="O88" s="160">
        <f t="shared" si="46"/>
        <v>0</v>
      </c>
      <c r="P88" s="160">
        <v>0</v>
      </c>
      <c r="Q88" s="160">
        <f t="shared" si="47"/>
        <v>0</v>
      </c>
      <c r="R88" s="161"/>
      <c r="S88" s="161" t="s">
        <v>136</v>
      </c>
      <c r="T88" s="161" t="s">
        <v>137</v>
      </c>
      <c r="U88" s="161">
        <v>0</v>
      </c>
      <c r="V88" s="161">
        <f t="shared" si="48"/>
        <v>0</v>
      </c>
      <c r="W88" s="161"/>
      <c r="X88" s="161" t="s">
        <v>269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310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78">
        <v>73</v>
      </c>
      <c r="B89" s="179" t="s">
        <v>261</v>
      </c>
      <c r="C89" s="186" t="s">
        <v>376</v>
      </c>
      <c r="D89" s="180" t="s">
        <v>215</v>
      </c>
      <c r="E89" s="181">
        <v>1</v>
      </c>
      <c r="F89" s="182"/>
      <c r="G89" s="183">
        <f t="shared" si="42"/>
        <v>0</v>
      </c>
      <c r="H89" s="162"/>
      <c r="I89" s="161">
        <f t="shared" si="43"/>
        <v>0</v>
      </c>
      <c r="J89" s="162"/>
      <c r="K89" s="161">
        <f t="shared" si="44"/>
        <v>0</v>
      </c>
      <c r="L89" s="161">
        <v>21</v>
      </c>
      <c r="M89" s="161">
        <f t="shared" si="45"/>
        <v>0</v>
      </c>
      <c r="N89" s="160">
        <v>0</v>
      </c>
      <c r="O89" s="160">
        <f t="shared" si="46"/>
        <v>0</v>
      </c>
      <c r="P89" s="160">
        <v>0</v>
      </c>
      <c r="Q89" s="160">
        <f t="shared" si="47"/>
        <v>0</v>
      </c>
      <c r="R89" s="161"/>
      <c r="S89" s="161" t="s">
        <v>136</v>
      </c>
      <c r="T89" s="161" t="s">
        <v>137</v>
      </c>
      <c r="U89" s="161">
        <v>0</v>
      </c>
      <c r="V89" s="161">
        <f t="shared" si="48"/>
        <v>0</v>
      </c>
      <c r="W89" s="161"/>
      <c r="X89" s="161" t="s">
        <v>269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310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30.6" outlineLevel="1" x14ac:dyDescent="0.25">
      <c r="A90" s="178">
        <v>74</v>
      </c>
      <c r="B90" s="179" t="s">
        <v>377</v>
      </c>
      <c r="C90" s="186" t="s">
        <v>378</v>
      </c>
      <c r="D90" s="180" t="s">
        <v>149</v>
      </c>
      <c r="E90" s="181">
        <v>1</v>
      </c>
      <c r="F90" s="182"/>
      <c r="G90" s="183">
        <f t="shared" si="42"/>
        <v>0</v>
      </c>
      <c r="H90" s="162"/>
      <c r="I90" s="161">
        <f t="shared" si="43"/>
        <v>0</v>
      </c>
      <c r="J90" s="162"/>
      <c r="K90" s="161">
        <f t="shared" si="44"/>
        <v>0</v>
      </c>
      <c r="L90" s="161">
        <v>21</v>
      </c>
      <c r="M90" s="161">
        <f t="shared" si="45"/>
        <v>0</v>
      </c>
      <c r="N90" s="160">
        <v>0</v>
      </c>
      <c r="O90" s="160">
        <f t="shared" si="46"/>
        <v>0</v>
      </c>
      <c r="P90" s="160">
        <v>0</v>
      </c>
      <c r="Q90" s="160">
        <f t="shared" si="47"/>
        <v>0</v>
      </c>
      <c r="R90" s="161"/>
      <c r="S90" s="161" t="s">
        <v>136</v>
      </c>
      <c r="T90" s="161" t="s">
        <v>137</v>
      </c>
      <c r="U90" s="161">
        <v>0</v>
      </c>
      <c r="V90" s="161">
        <f t="shared" si="48"/>
        <v>0</v>
      </c>
      <c r="W90" s="161"/>
      <c r="X90" s="161" t="s">
        <v>163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191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78">
        <v>75</v>
      </c>
      <c r="B91" s="179" t="s">
        <v>311</v>
      </c>
      <c r="C91" s="186" t="s">
        <v>312</v>
      </c>
      <c r="D91" s="180" t="s">
        <v>157</v>
      </c>
      <c r="E91" s="181">
        <v>1716</v>
      </c>
      <c r="F91" s="182"/>
      <c r="G91" s="183">
        <f t="shared" si="42"/>
        <v>0</v>
      </c>
      <c r="H91" s="162"/>
      <c r="I91" s="161">
        <f t="shared" si="43"/>
        <v>0</v>
      </c>
      <c r="J91" s="162"/>
      <c r="K91" s="161">
        <f t="shared" si="44"/>
        <v>0</v>
      </c>
      <c r="L91" s="161">
        <v>21</v>
      </c>
      <c r="M91" s="161">
        <f t="shared" si="45"/>
        <v>0</v>
      </c>
      <c r="N91" s="160">
        <v>0</v>
      </c>
      <c r="O91" s="160">
        <f t="shared" si="46"/>
        <v>0</v>
      </c>
      <c r="P91" s="160">
        <v>0</v>
      </c>
      <c r="Q91" s="160">
        <f t="shared" si="47"/>
        <v>0</v>
      </c>
      <c r="R91" s="161"/>
      <c r="S91" s="161" t="s">
        <v>136</v>
      </c>
      <c r="T91" s="161" t="s">
        <v>137</v>
      </c>
      <c r="U91" s="161">
        <v>0</v>
      </c>
      <c r="V91" s="161">
        <f t="shared" si="48"/>
        <v>0</v>
      </c>
      <c r="W91" s="161"/>
      <c r="X91" s="161" t="s">
        <v>163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191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76</v>
      </c>
      <c r="B92" s="179" t="s">
        <v>321</v>
      </c>
      <c r="C92" s="186" t="s">
        <v>322</v>
      </c>
      <c r="D92" s="180" t="s">
        <v>157</v>
      </c>
      <c r="E92" s="181">
        <v>25</v>
      </c>
      <c r="F92" s="182"/>
      <c r="G92" s="183">
        <f t="shared" si="42"/>
        <v>0</v>
      </c>
      <c r="H92" s="162"/>
      <c r="I92" s="161">
        <f t="shared" si="43"/>
        <v>0</v>
      </c>
      <c r="J92" s="162"/>
      <c r="K92" s="161">
        <f t="shared" si="44"/>
        <v>0</v>
      </c>
      <c r="L92" s="161">
        <v>21</v>
      </c>
      <c r="M92" s="161">
        <f t="shared" si="45"/>
        <v>0</v>
      </c>
      <c r="N92" s="160">
        <v>0</v>
      </c>
      <c r="O92" s="160">
        <f t="shared" si="46"/>
        <v>0</v>
      </c>
      <c r="P92" s="160">
        <v>0</v>
      </c>
      <c r="Q92" s="160">
        <f t="shared" si="47"/>
        <v>0</v>
      </c>
      <c r="R92" s="161"/>
      <c r="S92" s="161" t="s">
        <v>136</v>
      </c>
      <c r="T92" s="161" t="s">
        <v>137</v>
      </c>
      <c r="U92" s="161">
        <v>0</v>
      </c>
      <c r="V92" s="161">
        <f t="shared" si="48"/>
        <v>0</v>
      </c>
      <c r="W92" s="161"/>
      <c r="X92" s="161" t="s">
        <v>163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191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8">
        <v>77</v>
      </c>
      <c r="B93" s="179" t="s">
        <v>283</v>
      </c>
      <c r="C93" s="186" t="s">
        <v>284</v>
      </c>
      <c r="D93" s="180" t="s">
        <v>157</v>
      </c>
      <c r="E93" s="181">
        <v>190</v>
      </c>
      <c r="F93" s="182"/>
      <c r="G93" s="183">
        <f t="shared" si="42"/>
        <v>0</v>
      </c>
      <c r="H93" s="162"/>
      <c r="I93" s="161">
        <f t="shared" si="43"/>
        <v>0</v>
      </c>
      <c r="J93" s="162"/>
      <c r="K93" s="161">
        <f t="shared" si="44"/>
        <v>0</v>
      </c>
      <c r="L93" s="161">
        <v>21</v>
      </c>
      <c r="M93" s="161">
        <f t="shared" si="45"/>
        <v>0</v>
      </c>
      <c r="N93" s="160">
        <v>0</v>
      </c>
      <c r="O93" s="160">
        <f t="shared" si="46"/>
        <v>0</v>
      </c>
      <c r="P93" s="160">
        <v>0</v>
      </c>
      <c r="Q93" s="160">
        <f t="shared" si="47"/>
        <v>0</v>
      </c>
      <c r="R93" s="161"/>
      <c r="S93" s="161" t="s">
        <v>136</v>
      </c>
      <c r="T93" s="161" t="s">
        <v>137</v>
      </c>
      <c r="U93" s="161">
        <v>0</v>
      </c>
      <c r="V93" s="161">
        <f t="shared" si="48"/>
        <v>0</v>
      </c>
      <c r="W93" s="161"/>
      <c r="X93" s="161" t="s">
        <v>163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191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78</v>
      </c>
      <c r="B94" s="179" t="s">
        <v>313</v>
      </c>
      <c r="C94" s="186" t="s">
        <v>314</v>
      </c>
      <c r="D94" s="180" t="s">
        <v>149</v>
      </c>
      <c r="E94" s="181">
        <v>1</v>
      </c>
      <c r="F94" s="182"/>
      <c r="G94" s="183">
        <f t="shared" si="42"/>
        <v>0</v>
      </c>
      <c r="H94" s="162"/>
      <c r="I94" s="161">
        <f t="shared" si="43"/>
        <v>0</v>
      </c>
      <c r="J94" s="162"/>
      <c r="K94" s="161">
        <f t="shared" si="44"/>
        <v>0</v>
      </c>
      <c r="L94" s="161">
        <v>21</v>
      </c>
      <c r="M94" s="161">
        <f t="shared" si="45"/>
        <v>0</v>
      </c>
      <c r="N94" s="160">
        <v>0</v>
      </c>
      <c r="O94" s="160">
        <f t="shared" si="46"/>
        <v>0</v>
      </c>
      <c r="P94" s="160">
        <v>0</v>
      </c>
      <c r="Q94" s="160">
        <f t="shared" si="47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48"/>
        <v>0</v>
      </c>
      <c r="W94" s="161"/>
      <c r="X94" s="161" t="s">
        <v>163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191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20.399999999999999" outlineLevel="1" x14ac:dyDescent="0.25">
      <c r="A95" s="178">
        <v>79</v>
      </c>
      <c r="B95" s="179" t="s">
        <v>379</v>
      </c>
      <c r="C95" s="186" t="s">
        <v>380</v>
      </c>
      <c r="D95" s="180" t="s">
        <v>149</v>
      </c>
      <c r="E95" s="181">
        <v>1</v>
      </c>
      <c r="F95" s="182"/>
      <c r="G95" s="183">
        <f t="shared" si="42"/>
        <v>0</v>
      </c>
      <c r="H95" s="162"/>
      <c r="I95" s="161">
        <f t="shared" si="43"/>
        <v>0</v>
      </c>
      <c r="J95" s="162"/>
      <c r="K95" s="161">
        <f t="shared" si="44"/>
        <v>0</v>
      </c>
      <c r="L95" s="161">
        <v>21</v>
      </c>
      <c r="M95" s="161">
        <f t="shared" si="45"/>
        <v>0</v>
      </c>
      <c r="N95" s="160">
        <v>0</v>
      </c>
      <c r="O95" s="160">
        <f t="shared" si="46"/>
        <v>0</v>
      </c>
      <c r="P95" s="160">
        <v>0</v>
      </c>
      <c r="Q95" s="160">
        <f t="shared" si="47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48"/>
        <v>0</v>
      </c>
      <c r="W95" s="161"/>
      <c r="X95" s="161" t="s">
        <v>163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191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80</v>
      </c>
      <c r="B96" s="179" t="s">
        <v>315</v>
      </c>
      <c r="C96" s="186" t="s">
        <v>316</v>
      </c>
      <c r="D96" s="180" t="s">
        <v>149</v>
      </c>
      <c r="E96" s="181">
        <v>29</v>
      </c>
      <c r="F96" s="182"/>
      <c r="G96" s="183">
        <f t="shared" si="42"/>
        <v>0</v>
      </c>
      <c r="H96" s="162"/>
      <c r="I96" s="161">
        <f t="shared" si="43"/>
        <v>0</v>
      </c>
      <c r="J96" s="162"/>
      <c r="K96" s="161">
        <f t="shared" si="44"/>
        <v>0</v>
      </c>
      <c r="L96" s="161">
        <v>21</v>
      </c>
      <c r="M96" s="161">
        <f t="shared" si="45"/>
        <v>0</v>
      </c>
      <c r="N96" s="160">
        <v>0</v>
      </c>
      <c r="O96" s="160">
        <f t="shared" si="46"/>
        <v>0</v>
      </c>
      <c r="P96" s="160">
        <v>0</v>
      </c>
      <c r="Q96" s="160">
        <f t="shared" si="47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48"/>
        <v>0</v>
      </c>
      <c r="W96" s="161"/>
      <c r="X96" s="161" t="s">
        <v>163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191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81</v>
      </c>
      <c r="B97" s="179" t="s">
        <v>261</v>
      </c>
      <c r="C97" s="186" t="s">
        <v>262</v>
      </c>
      <c r="D97" s="180" t="s">
        <v>215</v>
      </c>
      <c r="E97" s="181">
        <v>1</v>
      </c>
      <c r="F97" s="182"/>
      <c r="G97" s="183">
        <f t="shared" si="42"/>
        <v>0</v>
      </c>
      <c r="H97" s="162"/>
      <c r="I97" s="161">
        <f t="shared" si="43"/>
        <v>0</v>
      </c>
      <c r="J97" s="162"/>
      <c r="K97" s="161">
        <f t="shared" si="44"/>
        <v>0</v>
      </c>
      <c r="L97" s="161">
        <v>21</v>
      </c>
      <c r="M97" s="161">
        <f t="shared" si="45"/>
        <v>0</v>
      </c>
      <c r="N97" s="160">
        <v>0</v>
      </c>
      <c r="O97" s="160">
        <f t="shared" si="46"/>
        <v>0</v>
      </c>
      <c r="P97" s="160">
        <v>0</v>
      </c>
      <c r="Q97" s="160">
        <f t="shared" si="47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48"/>
        <v>0</v>
      </c>
      <c r="W97" s="161"/>
      <c r="X97" s="161" t="s">
        <v>163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191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ht="30.6" outlineLevel="1" x14ac:dyDescent="0.25">
      <c r="A98" s="178">
        <v>82</v>
      </c>
      <c r="B98" s="179" t="s">
        <v>274</v>
      </c>
      <c r="C98" s="186" t="s">
        <v>275</v>
      </c>
      <c r="D98" s="180" t="s">
        <v>215</v>
      </c>
      <c r="E98" s="181">
        <v>1</v>
      </c>
      <c r="F98" s="182"/>
      <c r="G98" s="183">
        <f t="shared" si="42"/>
        <v>0</v>
      </c>
      <c r="H98" s="162"/>
      <c r="I98" s="161">
        <f t="shared" si="43"/>
        <v>0</v>
      </c>
      <c r="J98" s="162"/>
      <c r="K98" s="161">
        <f t="shared" si="44"/>
        <v>0</v>
      </c>
      <c r="L98" s="161">
        <v>21</v>
      </c>
      <c r="M98" s="161">
        <f t="shared" si="45"/>
        <v>0</v>
      </c>
      <c r="N98" s="160">
        <v>0</v>
      </c>
      <c r="O98" s="160">
        <f t="shared" si="46"/>
        <v>0</v>
      </c>
      <c r="P98" s="160">
        <v>0</v>
      </c>
      <c r="Q98" s="160">
        <f t="shared" si="47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48"/>
        <v>0</v>
      </c>
      <c r="W98" s="161"/>
      <c r="X98" s="161" t="s">
        <v>163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191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5">
      <c r="A99" s="178">
        <v>83</v>
      </c>
      <c r="B99" s="179" t="s">
        <v>280</v>
      </c>
      <c r="C99" s="186" t="s">
        <v>281</v>
      </c>
      <c r="D99" s="180" t="s">
        <v>149</v>
      </c>
      <c r="E99" s="181">
        <v>1</v>
      </c>
      <c r="F99" s="182"/>
      <c r="G99" s="183">
        <f t="shared" si="42"/>
        <v>0</v>
      </c>
      <c r="H99" s="162"/>
      <c r="I99" s="161">
        <f t="shared" si="43"/>
        <v>0</v>
      </c>
      <c r="J99" s="162"/>
      <c r="K99" s="161">
        <f t="shared" si="44"/>
        <v>0</v>
      </c>
      <c r="L99" s="161">
        <v>21</v>
      </c>
      <c r="M99" s="161">
        <f t="shared" si="45"/>
        <v>0</v>
      </c>
      <c r="N99" s="160">
        <v>0</v>
      </c>
      <c r="O99" s="160">
        <f t="shared" si="46"/>
        <v>0</v>
      </c>
      <c r="P99" s="160">
        <v>0</v>
      </c>
      <c r="Q99" s="160">
        <f t="shared" si="47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48"/>
        <v>0</v>
      </c>
      <c r="W99" s="161"/>
      <c r="X99" s="161" t="s">
        <v>163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191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84</v>
      </c>
      <c r="B100" s="179" t="s">
        <v>403</v>
      </c>
      <c r="C100" s="186" t="s">
        <v>404</v>
      </c>
      <c r="D100" s="180" t="s">
        <v>149</v>
      </c>
      <c r="E100" s="181">
        <v>25</v>
      </c>
      <c r="F100" s="182"/>
      <c r="G100" s="183">
        <f t="shared" si="42"/>
        <v>0</v>
      </c>
      <c r="H100" s="162"/>
      <c r="I100" s="161">
        <f t="shared" si="43"/>
        <v>0</v>
      </c>
      <c r="J100" s="162"/>
      <c r="K100" s="161">
        <f t="shared" si="44"/>
        <v>0</v>
      </c>
      <c r="L100" s="161">
        <v>21</v>
      </c>
      <c r="M100" s="161">
        <f t="shared" si="45"/>
        <v>0</v>
      </c>
      <c r="N100" s="160">
        <v>0</v>
      </c>
      <c r="O100" s="160">
        <f t="shared" si="46"/>
        <v>0</v>
      </c>
      <c r="P100" s="160">
        <v>0</v>
      </c>
      <c r="Q100" s="160">
        <f t="shared" si="47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48"/>
        <v>0</v>
      </c>
      <c r="W100" s="161"/>
      <c r="X100" s="161" t="s">
        <v>163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191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85</v>
      </c>
      <c r="B101" s="179" t="s">
        <v>278</v>
      </c>
      <c r="C101" s="186" t="s">
        <v>279</v>
      </c>
      <c r="D101" s="180" t="s">
        <v>149</v>
      </c>
      <c r="E101" s="181">
        <v>1</v>
      </c>
      <c r="F101" s="182"/>
      <c r="G101" s="183">
        <f t="shared" si="42"/>
        <v>0</v>
      </c>
      <c r="H101" s="162"/>
      <c r="I101" s="161">
        <f t="shared" si="43"/>
        <v>0</v>
      </c>
      <c r="J101" s="162"/>
      <c r="K101" s="161">
        <f t="shared" si="44"/>
        <v>0</v>
      </c>
      <c r="L101" s="161">
        <v>21</v>
      </c>
      <c r="M101" s="161">
        <f t="shared" si="45"/>
        <v>0</v>
      </c>
      <c r="N101" s="160">
        <v>0</v>
      </c>
      <c r="O101" s="160">
        <f t="shared" si="46"/>
        <v>0</v>
      </c>
      <c r="P101" s="160">
        <v>0</v>
      </c>
      <c r="Q101" s="160">
        <f t="shared" si="47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48"/>
        <v>0</v>
      </c>
      <c r="W101" s="161"/>
      <c r="X101" s="161" t="s">
        <v>163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191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ht="20.399999999999999" outlineLevel="1" x14ac:dyDescent="0.25">
      <c r="A102" s="178">
        <v>86</v>
      </c>
      <c r="B102" s="179" t="s">
        <v>341</v>
      </c>
      <c r="C102" s="186" t="s">
        <v>342</v>
      </c>
      <c r="D102" s="180" t="s">
        <v>149</v>
      </c>
      <c r="E102" s="181">
        <v>1</v>
      </c>
      <c r="F102" s="182"/>
      <c r="G102" s="183">
        <f t="shared" si="42"/>
        <v>0</v>
      </c>
      <c r="H102" s="162"/>
      <c r="I102" s="161">
        <f t="shared" si="43"/>
        <v>0</v>
      </c>
      <c r="J102" s="162"/>
      <c r="K102" s="161">
        <f t="shared" si="44"/>
        <v>0</v>
      </c>
      <c r="L102" s="161">
        <v>21</v>
      </c>
      <c r="M102" s="161">
        <f t="shared" si="45"/>
        <v>0</v>
      </c>
      <c r="N102" s="160">
        <v>0</v>
      </c>
      <c r="O102" s="160">
        <f t="shared" si="46"/>
        <v>0</v>
      </c>
      <c r="P102" s="160">
        <v>0</v>
      </c>
      <c r="Q102" s="160">
        <f t="shared" si="47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48"/>
        <v>0</v>
      </c>
      <c r="W102" s="161"/>
      <c r="X102" s="161" t="s">
        <v>163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191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87</v>
      </c>
      <c r="B103" s="179" t="s">
        <v>317</v>
      </c>
      <c r="C103" s="186" t="s">
        <v>318</v>
      </c>
      <c r="D103" s="180" t="s">
        <v>149</v>
      </c>
      <c r="E103" s="181">
        <v>29</v>
      </c>
      <c r="F103" s="182"/>
      <c r="G103" s="183">
        <f t="shared" si="42"/>
        <v>0</v>
      </c>
      <c r="H103" s="162"/>
      <c r="I103" s="161">
        <f t="shared" si="43"/>
        <v>0</v>
      </c>
      <c r="J103" s="162"/>
      <c r="K103" s="161">
        <f t="shared" si="44"/>
        <v>0</v>
      </c>
      <c r="L103" s="161">
        <v>21</v>
      </c>
      <c r="M103" s="161">
        <f t="shared" si="45"/>
        <v>0</v>
      </c>
      <c r="N103" s="160">
        <v>0</v>
      </c>
      <c r="O103" s="160">
        <f t="shared" si="46"/>
        <v>0</v>
      </c>
      <c r="P103" s="160">
        <v>0</v>
      </c>
      <c r="Q103" s="160">
        <f t="shared" si="47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48"/>
        <v>0</v>
      </c>
      <c r="W103" s="161"/>
      <c r="X103" s="161" t="s">
        <v>163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191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ht="40.799999999999997" outlineLevel="1" x14ac:dyDescent="0.25">
      <c r="A104" s="178">
        <v>88</v>
      </c>
      <c r="B104" s="179" t="s">
        <v>265</v>
      </c>
      <c r="C104" s="186" t="s">
        <v>405</v>
      </c>
      <c r="D104" s="180" t="s">
        <v>149</v>
      </c>
      <c r="E104" s="181">
        <v>1</v>
      </c>
      <c r="F104" s="182"/>
      <c r="G104" s="183">
        <f t="shared" si="42"/>
        <v>0</v>
      </c>
      <c r="H104" s="162"/>
      <c r="I104" s="161">
        <f t="shared" si="43"/>
        <v>0</v>
      </c>
      <c r="J104" s="162"/>
      <c r="K104" s="161">
        <f t="shared" si="44"/>
        <v>0</v>
      </c>
      <c r="L104" s="161">
        <v>21</v>
      </c>
      <c r="M104" s="161">
        <f t="shared" si="45"/>
        <v>0</v>
      </c>
      <c r="N104" s="160">
        <v>0</v>
      </c>
      <c r="O104" s="160">
        <f t="shared" si="46"/>
        <v>0</v>
      </c>
      <c r="P104" s="160">
        <v>0</v>
      </c>
      <c r="Q104" s="160">
        <f t="shared" si="47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48"/>
        <v>0</v>
      </c>
      <c r="W104" s="161"/>
      <c r="X104" s="161" t="s">
        <v>163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191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89</v>
      </c>
      <c r="B105" s="179" t="s">
        <v>267</v>
      </c>
      <c r="C105" s="186" t="s">
        <v>268</v>
      </c>
      <c r="D105" s="180" t="s">
        <v>149</v>
      </c>
      <c r="E105" s="181">
        <v>1</v>
      </c>
      <c r="F105" s="182"/>
      <c r="G105" s="183">
        <f t="shared" si="42"/>
        <v>0</v>
      </c>
      <c r="H105" s="162"/>
      <c r="I105" s="161">
        <f t="shared" si="43"/>
        <v>0</v>
      </c>
      <c r="J105" s="162"/>
      <c r="K105" s="161">
        <f t="shared" si="44"/>
        <v>0</v>
      </c>
      <c r="L105" s="161">
        <v>21</v>
      </c>
      <c r="M105" s="161">
        <f t="shared" si="45"/>
        <v>0</v>
      </c>
      <c r="N105" s="160">
        <v>0</v>
      </c>
      <c r="O105" s="160">
        <f t="shared" si="46"/>
        <v>0</v>
      </c>
      <c r="P105" s="160">
        <v>0</v>
      </c>
      <c r="Q105" s="160">
        <f t="shared" si="47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48"/>
        <v>0</v>
      </c>
      <c r="W105" s="161"/>
      <c r="X105" s="161" t="s">
        <v>269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270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78">
        <v>90</v>
      </c>
      <c r="B106" s="179" t="s">
        <v>267</v>
      </c>
      <c r="C106" s="186" t="s">
        <v>273</v>
      </c>
      <c r="D106" s="180" t="s">
        <v>149</v>
      </c>
      <c r="E106" s="181">
        <v>1</v>
      </c>
      <c r="F106" s="182"/>
      <c r="G106" s="183">
        <f t="shared" si="42"/>
        <v>0</v>
      </c>
      <c r="H106" s="162"/>
      <c r="I106" s="161">
        <f t="shared" si="43"/>
        <v>0</v>
      </c>
      <c r="J106" s="162"/>
      <c r="K106" s="161">
        <f t="shared" si="44"/>
        <v>0</v>
      </c>
      <c r="L106" s="161">
        <v>21</v>
      </c>
      <c r="M106" s="161">
        <f t="shared" si="45"/>
        <v>0</v>
      </c>
      <c r="N106" s="160">
        <v>0</v>
      </c>
      <c r="O106" s="160">
        <f t="shared" si="46"/>
        <v>0</v>
      </c>
      <c r="P106" s="160">
        <v>0</v>
      </c>
      <c r="Q106" s="160">
        <f t="shared" si="47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48"/>
        <v>0</v>
      </c>
      <c r="W106" s="161"/>
      <c r="X106" s="161" t="s">
        <v>269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270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91</v>
      </c>
      <c r="B107" s="179" t="s">
        <v>267</v>
      </c>
      <c r="C107" s="186" t="s">
        <v>276</v>
      </c>
      <c r="D107" s="180" t="s">
        <v>215</v>
      </c>
      <c r="E107" s="181">
        <v>1</v>
      </c>
      <c r="F107" s="182"/>
      <c r="G107" s="183">
        <f t="shared" si="42"/>
        <v>0</v>
      </c>
      <c r="H107" s="162"/>
      <c r="I107" s="161">
        <f t="shared" si="43"/>
        <v>0</v>
      </c>
      <c r="J107" s="162"/>
      <c r="K107" s="161">
        <f t="shared" si="44"/>
        <v>0</v>
      </c>
      <c r="L107" s="161">
        <v>21</v>
      </c>
      <c r="M107" s="161">
        <f t="shared" si="45"/>
        <v>0</v>
      </c>
      <c r="N107" s="160">
        <v>0</v>
      </c>
      <c r="O107" s="160">
        <f t="shared" si="46"/>
        <v>0</v>
      </c>
      <c r="P107" s="160">
        <v>0</v>
      </c>
      <c r="Q107" s="160">
        <f t="shared" si="47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48"/>
        <v>0</v>
      </c>
      <c r="W107" s="161"/>
      <c r="X107" s="161" t="s">
        <v>269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270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92</v>
      </c>
      <c r="B108" s="179" t="s">
        <v>267</v>
      </c>
      <c r="C108" s="186" t="s">
        <v>277</v>
      </c>
      <c r="D108" s="180" t="s">
        <v>149</v>
      </c>
      <c r="E108" s="181">
        <v>58</v>
      </c>
      <c r="F108" s="182"/>
      <c r="G108" s="183">
        <f t="shared" si="42"/>
        <v>0</v>
      </c>
      <c r="H108" s="162"/>
      <c r="I108" s="161">
        <f t="shared" si="43"/>
        <v>0</v>
      </c>
      <c r="J108" s="162"/>
      <c r="K108" s="161">
        <f t="shared" si="44"/>
        <v>0</v>
      </c>
      <c r="L108" s="161">
        <v>21</v>
      </c>
      <c r="M108" s="161">
        <f t="shared" si="45"/>
        <v>0</v>
      </c>
      <c r="N108" s="160">
        <v>0</v>
      </c>
      <c r="O108" s="160">
        <f t="shared" si="46"/>
        <v>0</v>
      </c>
      <c r="P108" s="160">
        <v>0</v>
      </c>
      <c r="Q108" s="160">
        <f t="shared" si="47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48"/>
        <v>0</v>
      </c>
      <c r="W108" s="161"/>
      <c r="X108" s="161" t="s">
        <v>269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270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93</v>
      </c>
      <c r="B109" s="179" t="s">
        <v>267</v>
      </c>
      <c r="C109" s="186" t="s">
        <v>287</v>
      </c>
      <c r="D109" s="180" t="s">
        <v>157</v>
      </c>
      <c r="E109" s="181">
        <v>190</v>
      </c>
      <c r="F109" s="182"/>
      <c r="G109" s="183">
        <f t="shared" si="42"/>
        <v>0</v>
      </c>
      <c r="H109" s="162"/>
      <c r="I109" s="161">
        <f t="shared" si="43"/>
        <v>0</v>
      </c>
      <c r="J109" s="162"/>
      <c r="K109" s="161">
        <f t="shared" si="44"/>
        <v>0</v>
      </c>
      <c r="L109" s="161">
        <v>21</v>
      </c>
      <c r="M109" s="161">
        <f t="shared" si="45"/>
        <v>0</v>
      </c>
      <c r="N109" s="160">
        <v>0</v>
      </c>
      <c r="O109" s="160">
        <f t="shared" si="46"/>
        <v>0</v>
      </c>
      <c r="P109" s="160">
        <v>0</v>
      </c>
      <c r="Q109" s="160">
        <f t="shared" si="47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48"/>
        <v>0</v>
      </c>
      <c r="W109" s="161"/>
      <c r="X109" s="161" t="s">
        <v>269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270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78">
        <v>94</v>
      </c>
      <c r="B110" s="179" t="s">
        <v>267</v>
      </c>
      <c r="C110" s="186" t="s">
        <v>340</v>
      </c>
      <c r="D110" s="180" t="s">
        <v>157</v>
      </c>
      <c r="E110" s="181">
        <v>25</v>
      </c>
      <c r="F110" s="182"/>
      <c r="G110" s="183">
        <f t="shared" si="42"/>
        <v>0</v>
      </c>
      <c r="H110" s="162"/>
      <c r="I110" s="161">
        <f t="shared" si="43"/>
        <v>0</v>
      </c>
      <c r="J110" s="162"/>
      <c r="K110" s="161">
        <f t="shared" si="44"/>
        <v>0</v>
      </c>
      <c r="L110" s="161">
        <v>21</v>
      </c>
      <c r="M110" s="161">
        <f t="shared" si="45"/>
        <v>0</v>
      </c>
      <c r="N110" s="160">
        <v>0</v>
      </c>
      <c r="O110" s="160">
        <f t="shared" si="46"/>
        <v>0</v>
      </c>
      <c r="P110" s="160">
        <v>0</v>
      </c>
      <c r="Q110" s="160">
        <f t="shared" si="47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48"/>
        <v>0</v>
      </c>
      <c r="W110" s="161"/>
      <c r="X110" s="161" t="s">
        <v>269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270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8">
        <v>95</v>
      </c>
      <c r="B111" s="179" t="s">
        <v>267</v>
      </c>
      <c r="C111" s="186" t="s">
        <v>319</v>
      </c>
      <c r="D111" s="180" t="s">
        <v>149</v>
      </c>
      <c r="E111" s="181">
        <v>29</v>
      </c>
      <c r="F111" s="182"/>
      <c r="G111" s="183">
        <f t="shared" si="42"/>
        <v>0</v>
      </c>
      <c r="H111" s="162"/>
      <c r="I111" s="161">
        <f t="shared" si="43"/>
        <v>0</v>
      </c>
      <c r="J111" s="162"/>
      <c r="K111" s="161">
        <f t="shared" si="44"/>
        <v>0</v>
      </c>
      <c r="L111" s="161">
        <v>21</v>
      </c>
      <c r="M111" s="161">
        <f t="shared" si="45"/>
        <v>0</v>
      </c>
      <c r="N111" s="160">
        <v>0</v>
      </c>
      <c r="O111" s="160">
        <f t="shared" si="46"/>
        <v>0</v>
      </c>
      <c r="P111" s="160">
        <v>0</v>
      </c>
      <c r="Q111" s="160">
        <f t="shared" si="47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48"/>
        <v>0</v>
      </c>
      <c r="W111" s="161"/>
      <c r="X111" s="161" t="s">
        <v>269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270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2">
        <v>96</v>
      </c>
      <c r="B112" s="173" t="s">
        <v>267</v>
      </c>
      <c r="C112" s="187" t="s">
        <v>320</v>
      </c>
      <c r="D112" s="174" t="s">
        <v>149</v>
      </c>
      <c r="E112" s="175">
        <v>26</v>
      </c>
      <c r="F112" s="176"/>
      <c r="G112" s="177">
        <f t="shared" si="42"/>
        <v>0</v>
      </c>
      <c r="H112" s="162"/>
      <c r="I112" s="161">
        <f t="shared" si="43"/>
        <v>0</v>
      </c>
      <c r="J112" s="162"/>
      <c r="K112" s="161">
        <f t="shared" si="44"/>
        <v>0</v>
      </c>
      <c r="L112" s="161">
        <v>21</v>
      </c>
      <c r="M112" s="161">
        <f t="shared" si="45"/>
        <v>0</v>
      </c>
      <c r="N112" s="160">
        <v>0</v>
      </c>
      <c r="O112" s="160">
        <f t="shared" si="46"/>
        <v>0</v>
      </c>
      <c r="P112" s="160">
        <v>0</v>
      </c>
      <c r="Q112" s="160">
        <f t="shared" si="47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48"/>
        <v>0</v>
      </c>
      <c r="W112" s="161"/>
      <c r="X112" s="161" t="s">
        <v>269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270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33" x14ac:dyDescent="0.25">
      <c r="A113" s="3"/>
      <c r="B113" s="4"/>
      <c r="C113" s="18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E113">
        <v>15</v>
      </c>
      <c r="AF113">
        <v>21</v>
      </c>
      <c r="AG113" t="s">
        <v>110</v>
      </c>
    </row>
    <row r="114" spans="1:33" x14ac:dyDescent="0.25">
      <c r="A114" s="153"/>
      <c r="B114" s="154" t="s">
        <v>31</v>
      </c>
      <c r="C114" s="190"/>
      <c r="D114" s="155"/>
      <c r="E114" s="156"/>
      <c r="F114" s="156"/>
      <c r="G114" s="171">
        <f>G8+G16+G31+G33+G35+G42+G49+G59+G69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E114">
        <f>SUMIF(L7:L112,AE113,G7:G112)</f>
        <v>0</v>
      </c>
      <c r="AF114">
        <f>SUMIF(L7:L112,AF113,G7:G112)</f>
        <v>0</v>
      </c>
      <c r="AG114" t="s">
        <v>347</v>
      </c>
    </row>
    <row r="115" spans="1:33" x14ac:dyDescent="0.25">
      <c r="A115" s="3"/>
      <c r="B115" s="4"/>
      <c r="C115" s="189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33" x14ac:dyDescent="0.25">
      <c r="A116" s="3"/>
      <c r="B116" s="4"/>
      <c r="C116" s="189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33" x14ac:dyDescent="0.25">
      <c r="A117" s="266" t="s">
        <v>348</v>
      </c>
      <c r="B117" s="266"/>
      <c r="C117" s="267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33" x14ac:dyDescent="0.25">
      <c r="A118" s="247"/>
      <c r="B118" s="248"/>
      <c r="C118" s="249"/>
      <c r="D118" s="248"/>
      <c r="E118" s="248"/>
      <c r="F118" s="248"/>
      <c r="G118" s="25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G118" t="s">
        <v>349</v>
      </c>
    </row>
    <row r="119" spans="1:33" x14ac:dyDescent="0.25">
      <c r="A119" s="251"/>
      <c r="B119" s="252"/>
      <c r="C119" s="253"/>
      <c r="D119" s="252"/>
      <c r="E119" s="252"/>
      <c r="F119" s="252"/>
      <c r="G119" s="25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33" x14ac:dyDescent="0.25">
      <c r="A120" s="251"/>
      <c r="B120" s="252"/>
      <c r="C120" s="253"/>
      <c r="D120" s="252"/>
      <c r="E120" s="252"/>
      <c r="F120" s="252"/>
      <c r="G120" s="25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33" x14ac:dyDescent="0.25">
      <c r="A121" s="251"/>
      <c r="B121" s="252"/>
      <c r="C121" s="253"/>
      <c r="D121" s="252"/>
      <c r="E121" s="252"/>
      <c r="F121" s="252"/>
      <c r="G121" s="25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33" x14ac:dyDescent="0.25">
      <c r="A122" s="255"/>
      <c r="B122" s="256"/>
      <c r="C122" s="257"/>
      <c r="D122" s="256"/>
      <c r="E122" s="256"/>
      <c r="F122" s="256"/>
      <c r="G122" s="25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33" x14ac:dyDescent="0.25">
      <c r="A123" s="3"/>
      <c r="B123" s="4"/>
      <c r="C123" s="189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33" x14ac:dyDescent="0.25">
      <c r="C124" s="191"/>
      <c r="D124" s="10"/>
      <c r="AG124" t="s">
        <v>350</v>
      </c>
    </row>
    <row r="125" spans="1:33" x14ac:dyDescent="0.25">
      <c r="D125" s="10"/>
    </row>
    <row r="126" spans="1:33" x14ac:dyDescent="0.25">
      <c r="D126" s="10"/>
    </row>
    <row r="127" spans="1:33" x14ac:dyDescent="0.25">
      <c r="D127" s="10"/>
    </row>
    <row r="128" spans="1:33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A3H2IxF00C0A+9PzsZyTxOaQtebJ2KW/X0FnmcbWvCy6ezPaESoT+j56Sylj+5eTCzG0fWU780CgI0n3+8Xm0g==" saltValue="Yk+eY+BQnNE7NLjnK9gZWA==" spinCount="100000" sheet="1" formatRows="0"/>
  <mergeCells count="6">
    <mergeCell ref="A118:G122"/>
    <mergeCell ref="A1:G1"/>
    <mergeCell ref="C2:G2"/>
    <mergeCell ref="C3:G3"/>
    <mergeCell ref="C4:G4"/>
    <mergeCell ref="A117:C11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37D1-454F-46B2-823C-6BC88A4012B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61</v>
      </c>
      <c r="C3" s="260" t="s">
        <v>62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55</v>
      </c>
      <c r="C4" s="263" t="s">
        <v>56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5" t="s">
        <v>124</v>
      </c>
      <c r="B8" s="166" t="s">
        <v>96</v>
      </c>
      <c r="C8" s="185" t="s">
        <v>29</v>
      </c>
      <c r="D8" s="167"/>
      <c r="E8" s="168"/>
      <c r="F8" s="169"/>
      <c r="G8" s="170">
        <f>SUMIF(AG9:AG13,"&lt;&gt;NOR",G9:G13)</f>
        <v>0</v>
      </c>
      <c r="H8" s="164"/>
      <c r="I8" s="164">
        <f>SUM(I9:I13)</f>
        <v>0</v>
      </c>
      <c r="J8" s="164"/>
      <c r="K8" s="164">
        <f>SUM(K9:K13)</f>
        <v>0</v>
      </c>
      <c r="L8" s="164"/>
      <c r="M8" s="164">
        <f>SUM(M9:M13)</f>
        <v>0</v>
      </c>
      <c r="N8" s="163"/>
      <c r="O8" s="163">
        <f>SUM(O9:O13)</f>
        <v>0</v>
      </c>
      <c r="P8" s="163"/>
      <c r="Q8" s="163">
        <f>SUM(Q9:Q13)</f>
        <v>0</v>
      </c>
      <c r="R8" s="164"/>
      <c r="S8" s="164"/>
      <c r="T8" s="164"/>
      <c r="U8" s="164"/>
      <c r="V8" s="164">
        <f>SUM(V9:V13)</f>
        <v>0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406</v>
      </c>
      <c r="C9" s="186" t="s">
        <v>407</v>
      </c>
      <c r="D9" s="180" t="s">
        <v>408</v>
      </c>
      <c r="E9" s="181">
        <v>1</v>
      </c>
      <c r="F9" s="182"/>
      <c r="G9" s="183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1"/>
      <c r="S9" s="161" t="s">
        <v>129</v>
      </c>
      <c r="T9" s="161" t="s">
        <v>137</v>
      </c>
      <c r="U9" s="161">
        <v>0</v>
      </c>
      <c r="V9" s="161">
        <f>ROUND(E9*U9,2)</f>
        <v>0</v>
      </c>
      <c r="W9" s="161"/>
      <c r="X9" s="161" t="s">
        <v>409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410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411</v>
      </c>
      <c r="C10" s="186" t="s">
        <v>412</v>
      </c>
      <c r="D10" s="180" t="s">
        <v>408</v>
      </c>
      <c r="E10" s="181">
        <v>1</v>
      </c>
      <c r="F10" s="182"/>
      <c r="G10" s="183">
        <f>ROUND(E10*F10,2)</f>
        <v>0</v>
      </c>
      <c r="H10" s="162"/>
      <c r="I10" s="161">
        <f>ROUND(E10*H10,2)</f>
        <v>0</v>
      </c>
      <c r="J10" s="162"/>
      <c r="K10" s="161">
        <f>ROUND(E10*J10,2)</f>
        <v>0</v>
      </c>
      <c r="L10" s="161">
        <v>21</v>
      </c>
      <c r="M10" s="161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1"/>
      <c r="S10" s="161" t="s">
        <v>129</v>
      </c>
      <c r="T10" s="161" t="s">
        <v>137</v>
      </c>
      <c r="U10" s="161">
        <v>0</v>
      </c>
      <c r="V10" s="161">
        <f>ROUND(E10*U10,2)</f>
        <v>0</v>
      </c>
      <c r="W10" s="161"/>
      <c r="X10" s="161" t="s">
        <v>409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410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413</v>
      </c>
      <c r="C11" s="186" t="s">
        <v>414</v>
      </c>
      <c r="D11" s="180" t="s">
        <v>408</v>
      </c>
      <c r="E11" s="181">
        <v>1</v>
      </c>
      <c r="F11" s="182"/>
      <c r="G11" s="183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21</v>
      </c>
      <c r="M11" s="161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1"/>
      <c r="S11" s="161" t="s">
        <v>129</v>
      </c>
      <c r="T11" s="161" t="s">
        <v>137</v>
      </c>
      <c r="U11" s="161">
        <v>0</v>
      </c>
      <c r="V11" s="161">
        <f>ROUND(E11*U11,2)</f>
        <v>0</v>
      </c>
      <c r="W11" s="161"/>
      <c r="X11" s="161" t="s">
        <v>409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410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8">
        <v>4</v>
      </c>
      <c r="B12" s="179" t="s">
        <v>415</v>
      </c>
      <c r="C12" s="186" t="s">
        <v>416</v>
      </c>
      <c r="D12" s="180" t="s">
        <v>408</v>
      </c>
      <c r="E12" s="181">
        <v>1</v>
      </c>
      <c r="F12" s="182"/>
      <c r="G12" s="183">
        <f>ROUND(E12*F12,2)</f>
        <v>0</v>
      </c>
      <c r="H12" s="162"/>
      <c r="I12" s="161">
        <f>ROUND(E12*H12,2)</f>
        <v>0</v>
      </c>
      <c r="J12" s="162"/>
      <c r="K12" s="161">
        <f>ROUND(E12*J12,2)</f>
        <v>0</v>
      </c>
      <c r="L12" s="161">
        <v>21</v>
      </c>
      <c r="M12" s="161">
        <f>G12*(1+L12/100)</f>
        <v>0</v>
      </c>
      <c r="N12" s="160">
        <v>0</v>
      </c>
      <c r="O12" s="160">
        <f>ROUND(E12*N12,2)</f>
        <v>0</v>
      </c>
      <c r="P12" s="160">
        <v>0</v>
      </c>
      <c r="Q12" s="160">
        <f>ROUND(E12*P12,2)</f>
        <v>0</v>
      </c>
      <c r="R12" s="161"/>
      <c r="S12" s="161" t="s">
        <v>129</v>
      </c>
      <c r="T12" s="161" t="s">
        <v>137</v>
      </c>
      <c r="U12" s="161">
        <v>0</v>
      </c>
      <c r="V12" s="161">
        <f>ROUND(E12*U12,2)</f>
        <v>0</v>
      </c>
      <c r="W12" s="161"/>
      <c r="X12" s="161" t="s">
        <v>409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410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78">
        <v>5</v>
      </c>
      <c r="B13" s="179" t="s">
        <v>417</v>
      </c>
      <c r="C13" s="186" t="s">
        <v>418</v>
      </c>
      <c r="D13" s="180" t="s">
        <v>408</v>
      </c>
      <c r="E13" s="181">
        <v>1</v>
      </c>
      <c r="F13" s="182"/>
      <c r="G13" s="183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21</v>
      </c>
      <c r="M13" s="161">
        <f>G13*(1+L13/100)</f>
        <v>0</v>
      </c>
      <c r="N13" s="160">
        <v>0</v>
      </c>
      <c r="O13" s="160">
        <f>ROUND(E13*N13,2)</f>
        <v>0</v>
      </c>
      <c r="P13" s="160">
        <v>0</v>
      </c>
      <c r="Q13" s="160">
        <f>ROUND(E13*P13,2)</f>
        <v>0</v>
      </c>
      <c r="R13" s="161"/>
      <c r="S13" s="161" t="s">
        <v>129</v>
      </c>
      <c r="T13" s="161" t="s">
        <v>137</v>
      </c>
      <c r="U13" s="161">
        <v>0</v>
      </c>
      <c r="V13" s="161">
        <f>ROUND(E13*U13,2)</f>
        <v>0</v>
      </c>
      <c r="W13" s="161"/>
      <c r="X13" s="161" t="s">
        <v>409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410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5">
      <c r="A14" s="165" t="s">
        <v>124</v>
      </c>
      <c r="B14" s="166" t="s">
        <v>97</v>
      </c>
      <c r="C14" s="185" t="s">
        <v>30</v>
      </c>
      <c r="D14" s="167"/>
      <c r="E14" s="168"/>
      <c r="F14" s="169"/>
      <c r="G14" s="170">
        <f>SUMIF(AG15:AG18,"&lt;&gt;NOR",G15:G18)</f>
        <v>0</v>
      </c>
      <c r="H14" s="164"/>
      <c r="I14" s="164">
        <f>SUM(I15:I18)</f>
        <v>0</v>
      </c>
      <c r="J14" s="164"/>
      <c r="K14" s="164">
        <f>SUM(K15:K18)</f>
        <v>0</v>
      </c>
      <c r="L14" s="164"/>
      <c r="M14" s="164">
        <f>SUM(M15:M18)</f>
        <v>0</v>
      </c>
      <c r="N14" s="163"/>
      <c r="O14" s="163">
        <f>SUM(O15:O18)</f>
        <v>0</v>
      </c>
      <c r="P14" s="163"/>
      <c r="Q14" s="163">
        <f>SUM(Q15:Q18)</f>
        <v>0</v>
      </c>
      <c r="R14" s="164"/>
      <c r="S14" s="164"/>
      <c r="T14" s="164"/>
      <c r="U14" s="164"/>
      <c r="V14" s="164">
        <f>SUM(V15:V18)</f>
        <v>0</v>
      </c>
      <c r="W14" s="164"/>
      <c r="X14" s="164"/>
      <c r="Y14" s="164"/>
      <c r="AG14" t="s">
        <v>125</v>
      </c>
    </row>
    <row r="15" spans="1:60" outlineLevel="1" x14ac:dyDescent="0.25">
      <c r="A15" s="178">
        <v>6</v>
      </c>
      <c r="B15" s="179" t="s">
        <v>419</v>
      </c>
      <c r="C15" s="186" t="s">
        <v>420</v>
      </c>
      <c r="D15" s="180" t="s">
        <v>408</v>
      </c>
      <c r="E15" s="181">
        <v>1</v>
      </c>
      <c r="F15" s="182"/>
      <c r="G15" s="183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21</v>
      </c>
      <c r="M15" s="161">
        <f>G15*(1+L15/100)</f>
        <v>0</v>
      </c>
      <c r="N15" s="160">
        <v>0</v>
      </c>
      <c r="O15" s="160">
        <f>ROUND(E15*N15,2)</f>
        <v>0</v>
      </c>
      <c r="P15" s="160">
        <v>0</v>
      </c>
      <c r="Q15" s="160">
        <f>ROUND(E15*P15,2)</f>
        <v>0</v>
      </c>
      <c r="R15" s="161"/>
      <c r="S15" s="161" t="s">
        <v>129</v>
      </c>
      <c r="T15" s="161" t="s">
        <v>137</v>
      </c>
      <c r="U15" s="161">
        <v>0</v>
      </c>
      <c r="V15" s="161">
        <f>ROUND(E15*U15,2)</f>
        <v>0</v>
      </c>
      <c r="W15" s="161"/>
      <c r="X15" s="161" t="s">
        <v>409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410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8">
        <v>7</v>
      </c>
      <c r="B16" s="179" t="s">
        <v>421</v>
      </c>
      <c r="C16" s="186" t="s">
        <v>422</v>
      </c>
      <c r="D16" s="180" t="s">
        <v>408</v>
      </c>
      <c r="E16" s="181">
        <v>1</v>
      </c>
      <c r="F16" s="182"/>
      <c r="G16" s="183">
        <f>ROUND(E16*F16,2)</f>
        <v>0</v>
      </c>
      <c r="H16" s="162"/>
      <c r="I16" s="161">
        <f>ROUND(E16*H16,2)</f>
        <v>0</v>
      </c>
      <c r="J16" s="162"/>
      <c r="K16" s="161">
        <f>ROUND(E16*J16,2)</f>
        <v>0</v>
      </c>
      <c r="L16" s="161">
        <v>21</v>
      </c>
      <c r="M16" s="161">
        <f>G16*(1+L16/100)</f>
        <v>0</v>
      </c>
      <c r="N16" s="160">
        <v>0</v>
      </c>
      <c r="O16" s="160">
        <f>ROUND(E16*N16,2)</f>
        <v>0</v>
      </c>
      <c r="P16" s="160">
        <v>0</v>
      </c>
      <c r="Q16" s="160">
        <f>ROUND(E16*P16,2)</f>
        <v>0</v>
      </c>
      <c r="R16" s="161"/>
      <c r="S16" s="161" t="s">
        <v>129</v>
      </c>
      <c r="T16" s="161" t="s">
        <v>137</v>
      </c>
      <c r="U16" s="161">
        <v>0</v>
      </c>
      <c r="V16" s="161">
        <f>ROUND(E16*U16,2)</f>
        <v>0</v>
      </c>
      <c r="W16" s="161"/>
      <c r="X16" s="161" t="s">
        <v>409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410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8">
        <v>8</v>
      </c>
      <c r="B17" s="179" t="s">
        <v>423</v>
      </c>
      <c r="C17" s="186" t="s">
        <v>424</v>
      </c>
      <c r="D17" s="180" t="s">
        <v>408</v>
      </c>
      <c r="E17" s="181">
        <v>1</v>
      </c>
      <c r="F17" s="182"/>
      <c r="G17" s="183">
        <f>ROUND(E17*F17,2)</f>
        <v>0</v>
      </c>
      <c r="H17" s="162"/>
      <c r="I17" s="161">
        <f>ROUND(E17*H17,2)</f>
        <v>0</v>
      </c>
      <c r="J17" s="162"/>
      <c r="K17" s="161">
        <f>ROUND(E17*J17,2)</f>
        <v>0</v>
      </c>
      <c r="L17" s="161">
        <v>21</v>
      </c>
      <c r="M17" s="161">
        <f>G17*(1+L17/100)</f>
        <v>0</v>
      </c>
      <c r="N17" s="160">
        <v>0</v>
      </c>
      <c r="O17" s="160">
        <f>ROUND(E17*N17,2)</f>
        <v>0</v>
      </c>
      <c r="P17" s="160">
        <v>0</v>
      </c>
      <c r="Q17" s="160">
        <f>ROUND(E17*P17,2)</f>
        <v>0</v>
      </c>
      <c r="R17" s="161"/>
      <c r="S17" s="161" t="s">
        <v>129</v>
      </c>
      <c r="T17" s="161" t="s">
        <v>137</v>
      </c>
      <c r="U17" s="161">
        <v>0</v>
      </c>
      <c r="V17" s="161">
        <f>ROUND(E17*U17,2)</f>
        <v>0</v>
      </c>
      <c r="W17" s="161"/>
      <c r="X17" s="161" t="s">
        <v>409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410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2">
        <v>9</v>
      </c>
      <c r="B18" s="173" t="s">
        <v>425</v>
      </c>
      <c r="C18" s="187" t="s">
        <v>426</v>
      </c>
      <c r="D18" s="174" t="s">
        <v>408</v>
      </c>
      <c r="E18" s="175">
        <v>1</v>
      </c>
      <c r="F18" s="176"/>
      <c r="G18" s="177">
        <f>ROUND(E18*F18,2)</f>
        <v>0</v>
      </c>
      <c r="H18" s="162"/>
      <c r="I18" s="161">
        <f>ROUND(E18*H18,2)</f>
        <v>0</v>
      </c>
      <c r="J18" s="162"/>
      <c r="K18" s="161">
        <f>ROUND(E18*J18,2)</f>
        <v>0</v>
      </c>
      <c r="L18" s="161">
        <v>21</v>
      </c>
      <c r="M18" s="161">
        <f>G18*(1+L18/100)</f>
        <v>0</v>
      </c>
      <c r="N18" s="160">
        <v>0</v>
      </c>
      <c r="O18" s="160">
        <f>ROUND(E18*N18,2)</f>
        <v>0</v>
      </c>
      <c r="P18" s="160">
        <v>0</v>
      </c>
      <c r="Q18" s="160">
        <f>ROUND(E18*P18,2)</f>
        <v>0</v>
      </c>
      <c r="R18" s="161"/>
      <c r="S18" s="161" t="s">
        <v>129</v>
      </c>
      <c r="T18" s="161" t="s">
        <v>137</v>
      </c>
      <c r="U18" s="161">
        <v>0</v>
      </c>
      <c r="V18" s="161">
        <f>ROUND(E18*U18,2)</f>
        <v>0</v>
      </c>
      <c r="W18" s="161"/>
      <c r="X18" s="161" t="s">
        <v>409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410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5">
      <c r="A19" s="3"/>
      <c r="B19" s="4"/>
      <c r="C19" s="189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v>15</v>
      </c>
      <c r="AF19">
        <v>21</v>
      </c>
      <c r="AG19" t="s">
        <v>110</v>
      </c>
    </row>
    <row r="20" spans="1:60" x14ac:dyDescent="0.25">
      <c r="A20" s="153"/>
      <c r="B20" s="154" t="s">
        <v>31</v>
      </c>
      <c r="C20" s="190"/>
      <c r="D20" s="155"/>
      <c r="E20" s="156"/>
      <c r="F20" s="156"/>
      <c r="G20" s="171">
        <f>G8+G14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f>SUMIF(L7:L18,AE19,G7:G18)</f>
        <v>0</v>
      </c>
      <c r="AF20">
        <f>SUMIF(L7:L18,AF19,G7:G18)</f>
        <v>0</v>
      </c>
      <c r="AG20" t="s">
        <v>347</v>
      </c>
    </row>
    <row r="21" spans="1:60" x14ac:dyDescent="0.25">
      <c r="A21" s="3"/>
      <c r="B21" s="4"/>
      <c r="C21" s="189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60" x14ac:dyDescent="0.25">
      <c r="A22" s="3"/>
      <c r="B22" s="4"/>
      <c r="C22" s="18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60" x14ac:dyDescent="0.25">
      <c r="A23" s="266" t="s">
        <v>348</v>
      </c>
      <c r="B23" s="266"/>
      <c r="C23" s="267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60" x14ac:dyDescent="0.25">
      <c r="A24" s="247"/>
      <c r="B24" s="248"/>
      <c r="C24" s="249"/>
      <c r="D24" s="248"/>
      <c r="E24" s="248"/>
      <c r="F24" s="248"/>
      <c r="G24" s="2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G24" t="s">
        <v>349</v>
      </c>
    </row>
    <row r="25" spans="1:60" x14ac:dyDescent="0.25">
      <c r="A25" s="251"/>
      <c r="B25" s="252"/>
      <c r="C25" s="253"/>
      <c r="D25" s="252"/>
      <c r="E25" s="252"/>
      <c r="F25" s="252"/>
      <c r="G25" s="2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60" x14ac:dyDescent="0.25">
      <c r="A26" s="251"/>
      <c r="B26" s="252"/>
      <c r="C26" s="253"/>
      <c r="D26" s="252"/>
      <c r="E26" s="252"/>
      <c r="F26" s="252"/>
      <c r="G26" s="25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60" x14ac:dyDescent="0.25">
      <c r="A27" s="251"/>
      <c r="B27" s="252"/>
      <c r="C27" s="253"/>
      <c r="D27" s="252"/>
      <c r="E27" s="252"/>
      <c r="F27" s="252"/>
      <c r="G27" s="2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60" x14ac:dyDescent="0.25">
      <c r="A28" s="255"/>
      <c r="B28" s="256"/>
      <c r="C28" s="257"/>
      <c r="D28" s="256"/>
      <c r="E28" s="256"/>
      <c r="F28" s="256"/>
      <c r="G28" s="25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5">
      <c r="A29" s="3"/>
      <c r="B29" s="4"/>
      <c r="C29" s="18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5">
      <c r="C30" s="191"/>
      <c r="D30" s="10"/>
      <c r="AG30" t="s">
        <v>350</v>
      </c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EshzdZvG8vCGy3rryxwtzIae+kY9joS7wt8zuDUjWE+rtbyK8v2XD9P5rM7ASpArSAIH6juWTwwyE4vmWYqWmA==" saltValue="oFA3cS2++yacgCqIzREuOA==" spinCount="100000" sheet="1" formatRows="0"/>
  <mergeCells count="6">
    <mergeCell ref="A24:G28"/>
    <mergeCell ref="A1:G1"/>
    <mergeCell ref="C2:G2"/>
    <mergeCell ref="C3:G3"/>
    <mergeCell ref="C4:G4"/>
    <mergeCell ref="A23:C2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1B0B-2A97-4606-BCDD-6579170C49D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65</v>
      </c>
      <c r="C3" s="260" t="s">
        <v>66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49</v>
      </c>
      <c r="C4" s="263" t="s">
        <v>67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SUMIF(AG9:AG14,"&lt;&gt;NOR",G9:G14)</f>
        <v>0</v>
      </c>
      <c r="H8" s="164"/>
      <c r="I8" s="164">
        <f>SUM(I9:I14)</f>
        <v>0</v>
      </c>
      <c r="J8" s="164"/>
      <c r="K8" s="164">
        <f>SUM(K9:K14)</f>
        <v>0</v>
      </c>
      <c r="L8" s="164"/>
      <c r="M8" s="164">
        <f>SUM(M9:M14)</f>
        <v>0</v>
      </c>
      <c r="N8" s="163"/>
      <c r="O8" s="163">
        <f>SUM(O9:O14)</f>
        <v>1.76</v>
      </c>
      <c r="P8" s="163"/>
      <c r="Q8" s="163">
        <f>SUM(Q9:Q14)</f>
        <v>0</v>
      </c>
      <c r="R8" s="164"/>
      <c r="S8" s="164"/>
      <c r="T8" s="164"/>
      <c r="U8" s="164"/>
      <c r="V8" s="164">
        <f>SUM(V9:V14)</f>
        <v>50.370000000000005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49.280299999999997</v>
      </c>
      <c r="F9" s="182"/>
      <c r="G9" s="183">
        <f t="shared" ref="G9:G14" si="0">ROUND(E9*F9,2)</f>
        <v>0</v>
      </c>
      <c r="H9" s="162"/>
      <c r="I9" s="161">
        <f t="shared" ref="I9:I14" si="1">ROUND(E9*H9,2)</f>
        <v>0</v>
      </c>
      <c r="J9" s="162"/>
      <c r="K9" s="161">
        <f t="shared" ref="K9:K14" si="2">ROUND(E9*J9,2)</f>
        <v>0</v>
      </c>
      <c r="L9" s="161">
        <v>21</v>
      </c>
      <c r="M9" s="161">
        <f t="shared" ref="M9:M14" si="3">G9*(1+L9/100)</f>
        <v>0</v>
      </c>
      <c r="N9" s="160">
        <v>1.2E-4</v>
      </c>
      <c r="O9" s="160">
        <f t="shared" ref="O9:O14" si="4">ROUND(E9*N9,2)</f>
        <v>0.01</v>
      </c>
      <c r="P9" s="160">
        <v>0</v>
      </c>
      <c r="Q9" s="160">
        <f t="shared" ref="Q9:Q14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4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40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19.5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0.78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13.92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19.5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0.81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36.450000000000003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147</v>
      </c>
      <c r="C13" s="186" t="s">
        <v>429</v>
      </c>
      <c r="D13" s="180" t="s">
        <v>149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0.14699999999999999</v>
      </c>
      <c r="O13" s="160">
        <f t="shared" si="4"/>
        <v>0.15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140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155</v>
      </c>
      <c r="C14" s="186" t="s">
        <v>387</v>
      </c>
      <c r="D14" s="180" t="s">
        <v>157</v>
      </c>
      <c r="E14" s="181">
        <v>2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x14ac:dyDescent="0.25">
      <c r="A15" s="165" t="s">
        <v>124</v>
      </c>
      <c r="B15" s="166" t="s">
        <v>78</v>
      </c>
      <c r="C15" s="185" t="s">
        <v>79</v>
      </c>
      <c r="D15" s="167"/>
      <c r="E15" s="168"/>
      <c r="F15" s="169"/>
      <c r="G15" s="170">
        <f>SUMIF(AG16:AG28,"&lt;&gt;NOR",G16:G28)</f>
        <v>0</v>
      </c>
      <c r="H15" s="164"/>
      <c r="I15" s="164">
        <f>SUM(I16:I28)</f>
        <v>0</v>
      </c>
      <c r="J15" s="164"/>
      <c r="K15" s="164">
        <f>SUM(K16:K28)</f>
        <v>0</v>
      </c>
      <c r="L15" s="164"/>
      <c r="M15" s="164">
        <f>SUM(M16:M28)</f>
        <v>0</v>
      </c>
      <c r="N15" s="163"/>
      <c r="O15" s="163">
        <f>SUM(O16:O28)</f>
        <v>0</v>
      </c>
      <c r="P15" s="163"/>
      <c r="Q15" s="163">
        <f>SUM(Q16:Q28)</f>
        <v>0</v>
      </c>
      <c r="R15" s="164"/>
      <c r="S15" s="164"/>
      <c r="T15" s="164"/>
      <c r="U15" s="164"/>
      <c r="V15" s="164">
        <f>SUM(V16:V28)</f>
        <v>31.14</v>
      </c>
      <c r="W15" s="164"/>
      <c r="X15" s="164"/>
      <c r="Y15" s="164"/>
      <c r="AG15" t="s">
        <v>125</v>
      </c>
    </row>
    <row r="16" spans="1:60" ht="20.399999999999999" outlineLevel="1" x14ac:dyDescent="0.25">
      <c r="A16" s="178">
        <v>7</v>
      </c>
      <c r="B16" s="179" t="s">
        <v>388</v>
      </c>
      <c r="C16" s="186" t="s">
        <v>389</v>
      </c>
      <c r="D16" s="180" t="s">
        <v>149</v>
      </c>
      <c r="E16" s="181">
        <v>98</v>
      </c>
      <c r="F16" s="182"/>
      <c r="G16" s="183">
        <f t="shared" ref="G16:G28" si="7">ROUND(E16*F16,2)</f>
        <v>0</v>
      </c>
      <c r="H16" s="162"/>
      <c r="I16" s="161">
        <f t="shared" ref="I16:I28" si="8">ROUND(E16*H16,2)</f>
        <v>0</v>
      </c>
      <c r="J16" s="162"/>
      <c r="K16" s="161">
        <f t="shared" ref="K16:K28" si="9">ROUND(E16*J16,2)</f>
        <v>0</v>
      </c>
      <c r="L16" s="161">
        <v>21</v>
      </c>
      <c r="M16" s="161">
        <f t="shared" ref="M16:M28" si="10">G16*(1+L16/100)</f>
        <v>0</v>
      </c>
      <c r="N16" s="160">
        <v>2.0000000000000002E-5</v>
      </c>
      <c r="O16" s="160">
        <f t="shared" ref="O16:O28" si="11">ROUND(E16*N16,2)</f>
        <v>0</v>
      </c>
      <c r="P16" s="160">
        <v>0</v>
      </c>
      <c r="Q16" s="160">
        <f t="shared" ref="Q16:Q28" si="12">ROUND(E16*P16,2)</f>
        <v>0</v>
      </c>
      <c r="R16" s="161"/>
      <c r="S16" s="161" t="s">
        <v>136</v>
      </c>
      <c r="T16" s="161" t="s">
        <v>152</v>
      </c>
      <c r="U16" s="161">
        <v>0</v>
      </c>
      <c r="V16" s="161">
        <f t="shared" ref="V16:V28" si="13">ROUND(E16*U16,2)</f>
        <v>0</v>
      </c>
      <c r="W16" s="161"/>
      <c r="X16" s="161" t="s">
        <v>130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140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0.399999999999999" outlineLevel="1" x14ac:dyDescent="0.25">
      <c r="A17" s="178">
        <v>8</v>
      </c>
      <c r="B17" s="179" t="s">
        <v>167</v>
      </c>
      <c r="C17" s="186" t="s">
        <v>168</v>
      </c>
      <c r="D17" s="180" t="s">
        <v>128</v>
      </c>
      <c r="E17" s="181">
        <v>24.5</v>
      </c>
      <c r="F17" s="182"/>
      <c r="G17" s="183">
        <f t="shared" si="7"/>
        <v>0</v>
      </c>
      <c r="H17" s="162"/>
      <c r="I17" s="161">
        <f t="shared" si="8"/>
        <v>0</v>
      </c>
      <c r="J17" s="162"/>
      <c r="K17" s="161">
        <f t="shared" si="9"/>
        <v>0</v>
      </c>
      <c r="L17" s="161">
        <v>21</v>
      </c>
      <c r="M17" s="161">
        <f t="shared" si="10"/>
        <v>0</v>
      </c>
      <c r="N17" s="160">
        <v>2.0000000000000002E-5</v>
      </c>
      <c r="O17" s="160">
        <f t="shared" si="11"/>
        <v>0</v>
      </c>
      <c r="P17" s="160">
        <v>0</v>
      </c>
      <c r="Q17" s="160">
        <f t="shared" si="12"/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si="13"/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8">
        <v>9</v>
      </c>
      <c r="B18" s="179" t="s">
        <v>169</v>
      </c>
      <c r="C18" s="186" t="s">
        <v>170</v>
      </c>
      <c r="D18" s="180" t="s">
        <v>128</v>
      </c>
      <c r="E18" s="181">
        <v>2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1.0000000000000001E-5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171</v>
      </c>
      <c r="C19" s="186" t="s">
        <v>172</v>
      </c>
      <c r="D19" s="180" t="s">
        <v>128</v>
      </c>
      <c r="E19" s="181">
        <v>49.280299999999997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0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173</v>
      </c>
      <c r="C20" s="186" t="s">
        <v>174</v>
      </c>
      <c r="D20" s="180" t="s">
        <v>128</v>
      </c>
      <c r="E20" s="181">
        <v>49.280299999999997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1.0000000000000001E-5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175</v>
      </c>
      <c r="C21" s="186" t="s">
        <v>176</v>
      </c>
      <c r="D21" s="180" t="s">
        <v>128</v>
      </c>
      <c r="E21" s="181">
        <v>115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0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0.399999999999999" outlineLevel="1" x14ac:dyDescent="0.25">
      <c r="A22" s="178">
        <v>13</v>
      </c>
      <c r="B22" s="179" t="s">
        <v>179</v>
      </c>
      <c r="C22" s="186" t="s">
        <v>180</v>
      </c>
      <c r="D22" s="180" t="s">
        <v>157</v>
      </c>
      <c r="E22" s="181">
        <v>25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129</v>
      </c>
      <c r="T22" s="161" t="s">
        <v>129</v>
      </c>
      <c r="U22" s="161">
        <v>0.40899999999999997</v>
      </c>
      <c r="V22" s="161">
        <f t="shared" si="13"/>
        <v>10.23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181</v>
      </c>
      <c r="C23" s="186" t="s">
        <v>182</v>
      </c>
      <c r="D23" s="180" t="s">
        <v>157</v>
      </c>
      <c r="E23" s="181">
        <v>22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0.90600000000000003</v>
      </c>
      <c r="V23" s="161">
        <f t="shared" si="13"/>
        <v>19.93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183</v>
      </c>
      <c r="C24" s="186" t="s">
        <v>184</v>
      </c>
      <c r="D24" s="180" t="s">
        <v>157</v>
      </c>
      <c r="E24" s="181">
        <v>12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8.2000000000000003E-2</v>
      </c>
      <c r="V24" s="161">
        <f t="shared" si="13"/>
        <v>0.98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177</v>
      </c>
      <c r="C25" s="186" t="s">
        <v>178</v>
      </c>
      <c r="D25" s="180" t="s">
        <v>157</v>
      </c>
      <c r="E25" s="181">
        <v>2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136</v>
      </c>
      <c r="T25" s="161" t="s">
        <v>137</v>
      </c>
      <c r="U25" s="161">
        <v>0</v>
      </c>
      <c r="V25" s="161">
        <f t="shared" si="13"/>
        <v>0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187</v>
      </c>
      <c r="C26" s="186" t="s">
        <v>188</v>
      </c>
      <c r="D26" s="180" t="s">
        <v>157</v>
      </c>
      <c r="E26" s="181">
        <v>4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189</v>
      </c>
      <c r="C27" s="186" t="s">
        <v>190</v>
      </c>
      <c r="D27" s="180" t="s">
        <v>157</v>
      </c>
      <c r="E27" s="181">
        <v>5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163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191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192</v>
      </c>
      <c r="C28" s="186" t="s">
        <v>193</v>
      </c>
      <c r="D28" s="180" t="s">
        <v>157</v>
      </c>
      <c r="E28" s="181">
        <v>16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5">
      <c r="A29" s="165" t="s">
        <v>124</v>
      </c>
      <c r="B29" s="166" t="s">
        <v>80</v>
      </c>
      <c r="C29" s="185" t="s">
        <v>81</v>
      </c>
      <c r="D29" s="167"/>
      <c r="E29" s="168"/>
      <c r="F29" s="169"/>
      <c r="G29" s="170">
        <f>SUMIF(AG30:AG30,"&lt;&gt;NOR",G30:G30)</f>
        <v>0</v>
      </c>
      <c r="H29" s="164"/>
      <c r="I29" s="164">
        <f>SUM(I30:I30)</f>
        <v>0</v>
      </c>
      <c r="J29" s="164"/>
      <c r="K29" s="164">
        <f>SUM(K30:K30)</f>
        <v>0</v>
      </c>
      <c r="L29" s="164"/>
      <c r="M29" s="164">
        <f>SUM(M30:M30)</f>
        <v>0</v>
      </c>
      <c r="N29" s="163"/>
      <c r="O29" s="163">
        <f>SUM(O30:O30)</f>
        <v>0.13</v>
      </c>
      <c r="P29" s="163"/>
      <c r="Q29" s="163">
        <f>SUM(Q30:Q30)</f>
        <v>0</v>
      </c>
      <c r="R29" s="164"/>
      <c r="S29" s="164"/>
      <c r="T29" s="164"/>
      <c r="U29" s="164"/>
      <c r="V29" s="164">
        <f>SUM(V30:V30)</f>
        <v>18.190000000000001</v>
      </c>
      <c r="W29" s="164"/>
      <c r="X29" s="164"/>
      <c r="Y29" s="164"/>
      <c r="AG29" t="s">
        <v>125</v>
      </c>
    </row>
    <row r="30" spans="1:60" outlineLevel="1" x14ac:dyDescent="0.25">
      <c r="A30" s="178">
        <v>20</v>
      </c>
      <c r="B30" s="179" t="s">
        <v>194</v>
      </c>
      <c r="C30" s="186" t="s">
        <v>195</v>
      </c>
      <c r="D30" s="180" t="s">
        <v>128</v>
      </c>
      <c r="E30" s="181">
        <v>85</v>
      </c>
      <c r="F30" s="182"/>
      <c r="G30" s="183">
        <f>ROUND(E30*F30,2)</f>
        <v>0</v>
      </c>
      <c r="H30" s="162"/>
      <c r="I30" s="161">
        <f>ROUND(E30*H30,2)</f>
        <v>0</v>
      </c>
      <c r="J30" s="162"/>
      <c r="K30" s="161">
        <f>ROUND(E30*J30,2)</f>
        <v>0</v>
      </c>
      <c r="L30" s="161">
        <v>21</v>
      </c>
      <c r="M30" s="161">
        <f>G30*(1+L30/100)</f>
        <v>0</v>
      </c>
      <c r="N30" s="160">
        <v>1.58E-3</v>
      </c>
      <c r="O30" s="160">
        <f>ROUND(E30*N30,2)</f>
        <v>0.13</v>
      </c>
      <c r="P30" s="160">
        <v>0</v>
      </c>
      <c r="Q30" s="160">
        <f>ROUND(E30*P30,2)</f>
        <v>0</v>
      </c>
      <c r="R30" s="161"/>
      <c r="S30" s="161" t="s">
        <v>129</v>
      </c>
      <c r="T30" s="161" t="s">
        <v>129</v>
      </c>
      <c r="U30" s="161">
        <v>0.214</v>
      </c>
      <c r="V30" s="161">
        <f>ROUND(E30*U30,2)</f>
        <v>18.190000000000001</v>
      </c>
      <c r="W30" s="161"/>
      <c r="X30" s="161" t="s">
        <v>130</v>
      </c>
      <c r="Y30" s="161" t="s">
        <v>131</v>
      </c>
      <c r="Z30" s="150"/>
      <c r="AA30" s="150"/>
      <c r="AB30" s="150"/>
      <c r="AC30" s="150"/>
      <c r="AD30" s="150"/>
      <c r="AE30" s="150"/>
      <c r="AF30" s="150"/>
      <c r="AG30" s="150" t="s">
        <v>132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5">
      <c r="A31" s="165" t="s">
        <v>124</v>
      </c>
      <c r="B31" s="166" t="s">
        <v>82</v>
      </c>
      <c r="C31" s="185" t="s">
        <v>83</v>
      </c>
      <c r="D31" s="167"/>
      <c r="E31" s="168"/>
      <c r="F31" s="169"/>
      <c r="G31" s="170">
        <f>SUMIF(AG32:AG32,"&lt;&gt;NOR",G32:G32)</f>
        <v>0</v>
      </c>
      <c r="H31" s="164"/>
      <c r="I31" s="164">
        <f>SUM(I32:I32)</f>
        <v>0</v>
      </c>
      <c r="J31" s="164"/>
      <c r="K31" s="164">
        <f>SUM(K32:K32)</f>
        <v>0</v>
      </c>
      <c r="L31" s="164"/>
      <c r="M31" s="164">
        <f>SUM(M32:M32)</f>
        <v>0</v>
      </c>
      <c r="N31" s="163"/>
      <c r="O31" s="163">
        <f>SUM(O32:O32)</f>
        <v>0</v>
      </c>
      <c r="P31" s="163"/>
      <c r="Q31" s="163">
        <f>SUM(Q32:Q32)</f>
        <v>0</v>
      </c>
      <c r="R31" s="164"/>
      <c r="S31" s="164"/>
      <c r="T31" s="164"/>
      <c r="U31" s="164"/>
      <c r="V31" s="164">
        <f>SUM(V32:V32)</f>
        <v>3.54</v>
      </c>
      <c r="W31" s="164"/>
      <c r="X31" s="164"/>
      <c r="Y31" s="164"/>
      <c r="AG31" t="s">
        <v>125</v>
      </c>
    </row>
    <row r="32" spans="1:60" outlineLevel="1" x14ac:dyDescent="0.25">
      <c r="A32" s="178">
        <v>21</v>
      </c>
      <c r="B32" s="179" t="s">
        <v>196</v>
      </c>
      <c r="C32" s="186" t="s">
        <v>197</v>
      </c>
      <c r="D32" s="180" t="s">
        <v>198</v>
      </c>
      <c r="E32" s="181">
        <v>1.88961</v>
      </c>
      <c r="F32" s="182"/>
      <c r="G32" s="183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21</v>
      </c>
      <c r="M32" s="161">
        <f>G32*(1+L32/100)</f>
        <v>0</v>
      </c>
      <c r="N32" s="160">
        <v>0</v>
      </c>
      <c r="O32" s="160">
        <f>ROUND(E32*N32,2)</f>
        <v>0</v>
      </c>
      <c r="P32" s="160">
        <v>0</v>
      </c>
      <c r="Q32" s="160">
        <f>ROUND(E32*P32,2)</f>
        <v>0</v>
      </c>
      <c r="R32" s="161"/>
      <c r="S32" s="161" t="s">
        <v>129</v>
      </c>
      <c r="T32" s="161" t="s">
        <v>129</v>
      </c>
      <c r="U32" s="161">
        <v>1.8720000000000001</v>
      </c>
      <c r="V32" s="161">
        <f>ROUND(E32*U32,2)</f>
        <v>3.54</v>
      </c>
      <c r="W32" s="161"/>
      <c r="X32" s="161" t="s">
        <v>199</v>
      </c>
      <c r="Y32" s="161" t="s">
        <v>131</v>
      </c>
      <c r="Z32" s="150"/>
      <c r="AA32" s="150"/>
      <c r="AB32" s="150"/>
      <c r="AC32" s="150"/>
      <c r="AD32" s="150"/>
      <c r="AE32" s="150"/>
      <c r="AF32" s="150"/>
      <c r="AG32" s="150" t="s">
        <v>200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x14ac:dyDescent="0.25">
      <c r="A33" s="165" t="s">
        <v>124</v>
      </c>
      <c r="B33" s="166" t="s">
        <v>84</v>
      </c>
      <c r="C33" s="185" t="s">
        <v>85</v>
      </c>
      <c r="D33" s="167"/>
      <c r="E33" s="168"/>
      <c r="F33" s="169"/>
      <c r="G33" s="170">
        <f>SUMIF(AG34:AG39,"&lt;&gt;NOR",G34:G39)</f>
        <v>0</v>
      </c>
      <c r="H33" s="164"/>
      <c r="I33" s="164">
        <f>SUM(I34:I39)</f>
        <v>0</v>
      </c>
      <c r="J33" s="164"/>
      <c r="K33" s="164">
        <f>SUM(K34:K39)</f>
        <v>0</v>
      </c>
      <c r="L33" s="164"/>
      <c r="M33" s="164">
        <f>SUM(M34:M39)</f>
        <v>0</v>
      </c>
      <c r="N33" s="163"/>
      <c r="O33" s="163">
        <f>SUM(O34:O39)</f>
        <v>0</v>
      </c>
      <c r="P33" s="163"/>
      <c r="Q33" s="163">
        <f>SUM(Q34:Q39)</f>
        <v>0</v>
      </c>
      <c r="R33" s="164"/>
      <c r="S33" s="164"/>
      <c r="T33" s="164"/>
      <c r="U33" s="164"/>
      <c r="V33" s="164">
        <f>SUM(V34:V39)</f>
        <v>0.84</v>
      </c>
      <c r="W33" s="164"/>
      <c r="X33" s="164"/>
      <c r="Y33" s="164"/>
      <c r="AG33" t="s">
        <v>125</v>
      </c>
    </row>
    <row r="34" spans="1:60" outlineLevel="1" x14ac:dyDescent="0.25">
      <c r="A34" s="178">
        <v>22</v>
      </c>
      <c r="B34" s="179" t="s">
        <v>201</v>
      </c>
      <c r="C34" s="186" t="s">
        <v>202</v>
      </c>
      <c r="D34" s="180" t="s">
        <v>198</v>
      </c>
      <c r="E34" s="181">
        <v>0.88</v>
      </c>
      <c r="F34" s="182"/>
      <c r="G34" s="183">
        <f t="shared" ref="G34:G39" si="14">ROUND(E34*F34,2)</f>
        <v>0</v>
      </c>
      <c r="H34" s="162"/>
      <c r="I34" s="161">
        <f t="shared" ref="I34:I39" si="15">ROUND(E34*H34,2)</f>
        <v>0</v>
      </c>
      <c r="J34" s="162"/>
      <c r="K34" s="161">
        <f t="shared" ref="K34:K39" si="16">ROUND(E34*J34,2)</f>
        <v>0</v>
      </c>
      <c r="L34" s="161">
        <v>21</v>
      </c>
      <c r="M34" s="161">
        <f t="shared" ref="M34:M39" si="17">G34*(1+L34/100)</f>
        <v>0</v>
      </c>
      <c r="N34" s="160">
        <v>0</v>
      </c>
      <c r="O34" s="160">
        <f t="shared" ref="O34:O39" si="18">ROUND(E34*N34,2)</f>
        <v>0</v>
      </c>
      <c r="P34" s="160">
        <v>0</v>
      </c>
      <c r="Q34" s="160">
        <f t="shared" ref="Q34:Q39" si="19">ROUND(E34*P34,2)</f>
        <v>0</v>
      </c>
      <c r="R34" s="161"/>
      <c r="S34" s="161" t="s">
        <v>136</v>
      </c>
      <c r="T34" s="161" t="s">
        <v>152</v>
      </c>
      <c r="U34" s="161">
        <v>0</v>
      </c>
      <c r="V34" s="161">
        <f t="shared" ref="V34:V39" si="20">ROUND(E34*U34,2)</f>
        <v>0</v>
      </c>
      <c r="W34" s="161"/>
      <c r="X34" s="161" t="s">
        <v>130</v>
      </c>
      <c r="Y34" s="161" t="s">
        <v>131</v>
      </c>
      <c r="Z34" s="150"/>
      <c r="AA34" s="150"/>
      <c r="AB34" s="150"/>
      <c r="AC34" s="150"/>
      <c r="AD34" s="150"/>
      <c r="AE34" s="150"/>
      <c r="AF34" s="150"/>
      <c r="AG34" s="150" t="s">
        <v>132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78">
        <v>23</v>
      </c>
      <c r="B35" s="179" t="s">
        <v>209</v>
      </c>
      <c r="C35" s="186" t="s">
        <v>210</v>
      </c>
      <c r="D35" s="180" t="s">
        <v>198</v>
      </c>
      <c r="E35" s="181">
        <v>0.88</v>
      </c>
      <c r="F35" s="182"/>
      <c r="G35" s="183">
        <f t="shared" si="14"/>
        <v>0</v>
      </c>
      <c r="H35" s="162"/>
      <c r="I35" s="161">
        <f t="shared" si="15"/>
        <v>0</v>
      </c>
      <c r="J35" s="162"/>
      <c r="K35" s="161">
        <f t="shared" si="16"/>
        <v>0</v>
      </c>
      <c r="L35" s="161">
        <v>21</v>
      </c>
      <c r="M35" s="161">
        <f t="shared" si="17"/>
        <v>0</v>
      </c>
      <c r="N35" s="160">
        <v>0</v>
      </c>
      <c r="O35" s="160">
        <f t="shared" si="18"/>
        <v>0</v>
      </c>
      <c r="P35" s="160">
        <v>0</v>
      </c>
      <c r="Q35" s="160">
        <f t="shared" si="19"/>
        <v>0</v>
      </c>
      <c r="R35" s="161"/>
      <c r="S35" s="161" t="s">
        <v>129</v>
      </c>
      <c r="T35" s="161" t="s">
        <v>129</v>
      </c>
      <c r="U35" s="161">
        <v>0.95599999999999996</v>
      </c>
      <c r="V35" s="161">
        <f t="shared" si="20"/>
        <v>0.84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140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.399999999999999" outlineLevel="1" x14ac:dyDescent="0.25">
      <c r="A36" s="178">
        <v>24</v>
      </c>
      <c r="B36" s="179" t="s">
        <v>205</v>
      </c>
      <c r="C36" s="186" t="s">
        <v>206</v>
      </c>
      <c r="D36" s="180" t="s">
        <v>198</v>
      </c>
      <c r="E36" s="181">
        <v>17.600000000000001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</v>
      </c>
      <c r="V36" s="161">
        <f t="shared" si="20"/>
        <v>0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203</v>
      </c>
      <c r="C37" s="186" t="s">
        <v>204</v>
      </c>
      <c r="D37" s="180" t="s">
        <v>198</v>
      </c>
      <c r="E37" s="181">
        <v>0.88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136</v>
      </c>
      <c r="T37" s="161" t="s">
        <v>137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207</v>
      </c>
      <c r="C38" s="186" t="s">
        <v>208</v>
      </c>
      <c r="D38" s="180" t="s">
        <v>198</v>
      </c>
      <c r="E38" s="181">
        <v>0.88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211</v>
      </c>
      <c r="C39" s="186" t="s">
        <v>212</v>
      </c>
      <c r="D39" s="180" t="s">
        <v>149</v>
      </c>
      <c r="E39" s="181">
        <v>1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163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191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5">
      <c r="A40" s="165" t="s">
        <v>124</v>
      </c>
      <c r="B40" s="166" t="s">
        <v>86</v>
      </c>
      <c r="C40" s="185" t="s">
        <v>87</v>
      </c>
      <c r="D40" s="167"/>
      <c r="E40" s="168"/>
      <c r="F40" s="169"/>
      <c r="G40" s="170">
        <f>SUMIF(AG41:AG46,"&lt;&gt;NOR",G41:G46)</f>
        <v>0</v>
      </c>
      <c r="H40" s="164"/>
      <c r="I40" s="164">
        <f>SUM(I41:I46)</f>
        <v>0</v>
      </c>
      <c r="J40" s="164"/>
      <c r="K40" s="164">
        <f>SUM(K41:K46)</f>
        <v>0</v>
      </c>
      <c r="L40" s="164"/>
      <c r="M40" s="164">
        <f>SUM(M41:M46)</f>
        <v>0</v>
      </c>
      <c r="N40" s="163"/>
      <c r="O40" s="163">
        <f>SUM(O41:O46)</f>
        <v>0.02</v>
      </c>
      <c r="P40" s="163"/>
      <c r="Q40" s="163">
        <f>SUM(Q41:Q46)</f>
        <v>0</v>
      </c>
      <c r="R40" s="164"/>
      <c r="S40" s="164"/>
      <c r="T40" s="164"/>
      <c r="U40" s="164"/>
      <c r="V40" s="164">
        <f>SUM(V41:V46)</f>
        <v>0</v>
      </c>
      <c r="W40" s="164"/>
      <c r="X40" s="164"/>
      <c r="Y40" s="164"/>
      <c r="AG40" t="s">
        <v>125</v>
      </c>
    </row>
    <row r="41" spans="1:60" outlineLevel="1" x14ac:dyDescent="0.25">
      <c r="A41" s="178">
        <v>28</v>
      </c>
      <c r="B41" s="179" t="s">
        <v>221</v>
      </c>
      <c r="C41" s="186" t="s">
        <v>222</v>
      </c>
      <c r="D41" s="180" t="s">
        <v>149</v>
      </c>
      <c r="E41" s="181">
        <v>1</v>
      </c>
      <c r="F41" s="182"/>
      <c r="G41" s="183">
        <f t="shared" ref="G41:G46" si="21">ROUND(E41*F41,2)</f>
        <v>0</v>
      </c>
      <c r="H41" s="162"/>
      <c r="I41" s="161">
        <f t="shared" ref="I41:I46" si="22">ROUND(E41*H41,2)</f>
        <v>0</v>
      </c>
      <c r="J41" s="162"/>
      <c r="K41" s="161">
        <f t="shared" ref="K41:K46" si="23">ROUND(E41*J41,2)</f>
        <v>0</v>
      </c>
      <c r="L41" s="161">
        <v>21</v>
      </c>
      <c r="M41" s="161">
        <f t="shared" ref="M41:M46" si="24">G41*(1+L41/100)</f>
        <v>0</v>
      </c>
      <c r="N41" s="160">
        <v>1.8E-3</v>
      </c>
      <c r="O41" s="160">
        <f t="shared" ref="O41:O46" si="25">ROUND(E41*N41,2)</f>
        <v>0</v>
      </c>
      <c r="P41" s="160">
        <v>0</v>
      </c>
      <c r="Q41" s="160">
        <f t="shared" ref="Q41:Q46" si="26">ROUND(E41*P41,2)</f>
        <v>0</v>
      </c>
      <c r="R41" s="161"/>
      <c r="S41" s="161" t="s">
        <v>136</v>
      </c>
      <c r="T41" s="161" t="s">
        <v>137</v>
      </c>
      <c r="U41" s="161">
        <v>0</v>
      </c>
      <c r="V41" s="161">
        <f t="shared" ref="V41:V46" si="27">ROUND(E41*U41,2)</f>
        <v>0</v>
      </c>
      <c r="W41" s="161"/>
      <c r="X41" s="161" t="s">
        <v>130</v>
      </c>
      <c r="Y41" s="161" t="s">
        <v>131</v>
      </c>
      <c r="Z41" s="150"/>
      <c r="AA41" s="150"/>
      <c r="AB41" s="150"/>
      <c r="AC41" s="150"/>
      <c r="AD41" s="150"/>
      <c r="AE41" s="150"/>
      <c r="AF41" s="150"/>
      <c r="AG41" s="150" t="s">
        <v>216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78">
        <v>29</v>
      </c>
      <c r="B42" s="179" t="s">
        <v>213</v>
      </c>
      <c r="C42" s="186" t="s">
        <v>214</v>
      </c>
      <c r="D42" s="180" t="s">
        <v>215</v>
      </c>
      <c r="E42" s="181">
        <v>1</v>
      </c>
      <c r="F42" s="182"/>
      <c r="G42" s="183">
        <f t="shared" si="21"/>
        <v>0</v>
      </c>
      <c r="H42" s="162"/>
      <c r="I42" s="161">
        <f t="shared" si="22"/>
        <v>0</v>
      </c>
      <c r="J42" s="162"/>
      <c r="K42" s="161">
        <f t="shared" si="23"/>
        <v>0</v>
      </c>
      <c r="L42" s="161">
        <v>21</v>
      </c>
      <c r="M42" s="161">
        <f t="shared" si="24"/>
        <v>0</v>
      </c>
      <c r="N42" s="160">
        <v>0</v>
      </c>
      <c r="O42" s="160">
        <f t="shared" si="25"/>
        <v>0</v>
      </c>
      <c r="P42" s="160">
        <v>0</v>
      </c>
      <c r="Q42" s="160">
        <f t="shared" si="26"/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si="27"/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217</v>
      </c>
      <c r="C43" s="186" t="s">
        <v>218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0.399999999999999" outlineLevel="1" x14ac:dyDescent="0.25">
      <c r="A44" s="178">
        <v>31</v>
      </c>
      <c r="B44" s="179" t="s">
        <v>219</v>
      </c>
      <c r="C44" s="186" t="s">
        <v>220</v>
      </c>
      <c r="D44" s="180" t="s">
        <v>149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1.6000000000000001E-4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223</v>
      </c>
      <c r="C45" s="186" t="s">
        <v>224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1.6E-2</v>
      </c>
      <c r="O45" s="160">
        <f t="shared" si="25"/>
        <v>0.02</v>
      </c>
      <c r="P45" s="160">
        <v>0</v>
      </c>
      <c r="Q45" s="160">
        <f t="shared" si="26"/>
        <v>0</v>
      </c>
      <c r="R45" s="161" t="s">
        <v>162</v>
      </c>
      <c r="S45" s="161" t="s">
        <v>129</v>
      </c>
      <c r="T45" s="161" t="s">
        <v>129</v>
      </c>
      <c r="U45" s="161">
        <v>0</v>
      </c>
      <c r="V45" s="161">
        <f t="shared" si="27"/>
        <v>0</v>
      </c>
      <c r="W45" s="161"/>
      <c r="X45" s="161" t="s">
        <v>163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191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40.799999999999997" outlineLevel="1" x14ac:dyDescent="0.25">
      <c r="A46" s="178">
        <v>33</v>
      </c>
      <c r="B46" s="179" t="s">
        <v>225</v>
      </c>
      <c r="C46" s="186" t="s">
        <v>226</v>
      </c>
      <c r="D46" s="180" t="s">
        <v>215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1.8E-3</v>
      </c>
      <c r="O46" s="160">
        <f t="shared" si="25"/>
        <v>0</v>
      </c>
      <c r="P46" s="160">
        <v>0</v>
      </c>
      <c r="Q46" s="160">
        <f t="shared" si="26"/>
        <v>0</v>
      </c>
      <c r="R46" s="161"/>
      <c r="S46" s="161" t="s">
        <v>136</v>
      </c>
      <c r="T46" s="161" t="s">
        <v>137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x14ac:dyDescent="0.25">
      <c r="A47" s="165" t="s">
        <v>124</v>
      </c>
      <c r="B47" s="166" t="s">
        <v>88</v>
      </c>
      <c r="C47" s="185" t="s">
        <v>89</v>
      </c>
      <c r="D47" s="167"/>
      <c r="E47" s="168"/>
      <c r="F47" s="169"/>
      <c r="G47" s="170">
        <f>SUMIF(AG48:AG62,"&lt;&gt;NOR",G48:G62)</f>
        <v>0</v>
      </c>
      <c r="H47" s="164"/>
      <c r="I47" s="164">
        <f>SUM(I48:I62)</f>
        <v>0</v>
      </c>
      <c r="J47" s="164"/>
      <c r="K47" s="164">
        <f>SUM(K48:K62)</f>
        <v>0</v>
      </c>
      <c r="L47" s="164"/>
      <c r="M47" s="164">
        <f>SUM(M48:M62)</f>
        <v>0</v>
      </c>
      <c r="N47" s="163"/>
      <c r="O47" s="163">
        <f>SUM(O48:O62)</f>
        <v>0.41000000000000003</v>
      </c>
      <c r="P47" s="163"/>
      <c r="Q47" s="163">
        <f>SUM(Q48:Q62)</f>
        <v>0</v>
      </c>
      <c r="R47" s="164"/>
      <c r="S47" s="164"/>
      <c r="T47" s="164"/>
      <c r="U47" s="164"/>
      <c r="V47" s="164">
        <f>SUM(V48:V62)</f>
        <v>25.380000000000003</v>
      </c>
      <c r="W47" s="164"/>
      <c r="X47" s="164"/>
      <c r="Y47" s="164"/>
      <c r="AG47" t="s">
        <v>125</v>
      </c>
    </row>
    <row r="48" spans="1:60" outlineLevel="1" x14ac:dyDescent="0.25">
      <c r="A48" s="178">
        <v>34</v>
      </c>
      <c r="B48" s="179" t="s">
        <v>391</v>
      </c>
      <c r="C48" s="186" t="s">
        <v>392</v>
      </c>
      <c r="D48" s="180" t="s">
        <v>157</v>
      </c>
      <c r="E48" s="181">
        <v>35</v>
      </c>
      <c r="F48" s="182"/>
      <c r="G48" s="183">
        <f t="shared" ref="G48:G62" si="28">ROUND(E48*F48,2)</f>
        <v>0</v>
      </c>
      <c r="H48" s="162"/>
      <c r="I48" s="161">
        <f t="shared" ref="I48:I62" si="29">ROUND(E48*H48,2)</f>
        <v>0</v>
      </c>
      <c r="J48" s="162"/>
      <c r="K48" s="161">
        <f t="shared" ref="K48:K62" si="30">ROUND(E48*J48,2)</f>
        <v>0</v>
      </c>
      <c r="L48" s="161">
        <v>21</v>
      </c>
      <c r="M48" s="161">
        <f t="shared" ref="M48:M62" si="31">G48*(1+L48/100)</f>
        <v>0</v>
      </c>
      <c r="N48" s="160">
        <v>0</v>
      </c>
      <c r="O48" s="160">
        <f t="shared" ref="O48:O62" si="32">ROUND(E48*N48,2)</f>
        <v>0</v>
      </c>
      <c r="P48" s="160">
        <v>0</v>
      </c>
      <c r="Q48" s="160">
        <f t="shared" ref="Q48:Q62" si="33">ROUND(E48*P48,2)</f>
        <v>0</v>
      </c>
      <c r="R48" s="161"/>
      <c r="S48" s="161" t="s">
        <v>129</v>
      </c>
      <c r="T48" s="161" t="s">
        <v>129</v>
      </c>
      <c r="U48" s="161">
        <v>3.5000000000000003E-2</v>
      </c>
      <c r="V48" s="161">
        <f t="shared" ref="V48:V62" si="34">ROUND(E48*U48,2)</f>
        <v>1.23</v>
      </c>
      <c r="W48" s="161"/>
      <c r="X48" s="161" t="s">
        <v>130</v>
      </c>
      <c r="Y48" s="161" t="s">
        <v>131</v>
      </c>
      <c r="Z48" s="150"/>
      <c r="AA48" s="150"/>
      <c r="AB48" s="150"/>
      <c r="AC48" s="150"/>
      <c r="AD48" s="150"/>
      <c r="AE48" s="150"/>
      <c r="AF48" s="150"/>
      <c r="AG48" s="150" t="s">
        <v>216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0.399999999999999" outlineLevel="1" x14ac:dyDescent="0.25">
      <c r="A49" s="178">
        <v>35</v>
      </c>
      <c r="B49" s="179" t="s">
        <v>354</v>
      </c>
      <c r="C49" s="186" t="s">
        <v>355</v>
      </c>
      <c r="D49" s="180" t="s">
        <v>128</v>
      </c>
      <c r="E49" s="181">
        <v>49.280299999999997</v>
      </c>
      <c r="F49" s="182"/>
      <c r="G49" s="183">
        <f t="shared" si="28"/>
        <v>0</v>
      </c>
      <c r="H49" s="162"/>
      <c r="I49" s="161">
        <f t="shared" si="29"/>
        <v>0</v>
      </c>
      <c r="J49" s="162"/>
      <c r="K49" s="161">
        <f t="shared" si="30"/>
        <v>0</v>
      </c>
      <c r="L49" s="161">
        <v>21</v>
      </c>
      <c r="M49" s="161">
        <f t="shared" si="31"/>
        <v>0</v>
      </c>
      <c r="N49" s="160">
        <v>0</v>
      </c>
      <c r="O49" s="160">
        <f t="shared" si="32"/>
        <v>0</v>
      </c>
      <c r="P49" s="160">
        <v>0</v>
      </c>
      <c r="Q49" s="160">
        <f t="shared" si="33"/>
        <v>0</v>
      </c>
      <c r="R49" s="161"/>
      <c r="S49" s="161" t="s">
        <v>129</v>
      </c>
      <c r="T49" s="161" t="s">
        <v>129</v>
      </c>
      <c r="U49" s="161">
        <v>0.11</v>
      </c>
      <c r="V49" s="161">
        <f t="shared" si="34"/>
        <v>5.42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8">
        <v>36</v>
      </c>
      <c r="B50" s="179" t="s">
        <v>393</v>
      </c>
      <c r="C50" s="186" t="s">
        <v>394</v>
      </c>
      <c r="D50" s="180" t="s">
        <v>128</v>
      </c>
      <c r="E50" s="181">
        <v>49.280299999999997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2.9999999999999997E-4</v>
      </c>
      <c r="O50" s="160">
        <f t="shared" si="32"/>
        <v>0.01</v>
      </c>
      <c r="P50" s="160">
        <v>0</v>
      </c>
      <c r="Q50" s="160">
        <f t="shared" si="33"/>
        <v>0</v>
      </c>
      <c r="R50" s="161"/>
      <c r="S50" s="161" t="s">
        <v>129</v>
      </c>
      <c r="T50" s="161" t="s">
        <v>129</v>
      </c>
      <c r="U50" s="161">
        <v>0.38</v>
      </c>
      <c r="V50" s="161">
        <f t="shared" si="34"/>
        <v>18.73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30.6" outlineLevel="1" x14ac:dyDescent="0.25">
      <c r="A51" s="178">
        <v>37</v>
      </c>
      <c r="B51" s="179" t="s">
        <v>395</v>
      </c>
      <c r="C51" s="186" t="s">
        <v>396</v>
      </c>
      <c r="D51" s="180" t="s">
        <v>149</v>
      </c>
      <c r="E51" s="181">
        <v>15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1.4999999999999999E-4</v>
      </c>
      <c r="O51" s="160">
        <f t="shared" si="32"/>
        <v>0</v>
      </c>
      <c r="P51" s="160">
        <v>0</v>
      </c>
      <c r="Q51" s="160">
        <f t="shared" si="33"/>
        <v>0</v>
      </c>
      <c r="R51" s="161"/>
      <c r="S51" s="161" t="s">
        <v>136</v>
      </c>
      <c r="T51" s="161" t="s">
        <v>137</v>
      </c>
      <c r="U51" s="161">
        <v>0</v>
      </c>
      <c r="V51" s="161">
        <f t="shared" si="34"/>
        <v>0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40.799999999999997" outlineLevel="1" x14ac:dyDescent="0.25">
      <c r="A52" s="178">
        <v>38</v>
      </c>
      <c r="B52" s="179" t="s">
        <v>356</v>
      </c>
      <c r="C52" s="186" t="s">
        <v>357</v>
      </c>
      <c r="D52" s="180" t="s">
        <v>128</v>
      </c>
      <c r="E52" s="181">
        <v>56.672350000000002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2.8700000000000002E-3</v>
      </c>
      <c r="O52" s="160">
        <f t="shared" si="32"/>
        <v>0.16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78">
        <v>39</v>
      </c>
      <c r="B53" s="179" t="s">
        <v>358</v>
      </c>
      <c r="C53" s="186" t="s">
        <v>359</v>
      </c>
      <c r="D53" s="180" t="s">
        <v>128</v>
      </c>
      <c r="E53" s="181">
        <v>49.280299999999997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0</v>
      </c>
      <c r="O53" s="160">
        <f t="shared" si="32"/>
        <v>0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360</v>
      </c>
      <c r="C54" s="186" t="s">
        <v>361</v>
      </c>
      <c r="D54" s="180" t="s">
        <v>128</v>
      </c>
      <c r="E54" s="181">
        <v>49.280299999999997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216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8">
        <v>41</v>
      </c>
      <c r="B55" s="179" t="s">
        <v>362</v>
      </c>
      <c r="C55" s="186" t="s">
        <v>363</v>
      </c>
      <c r="D55" s="180" t="s">
        <v>128</v>
      </c>
      <c r="E55" s="181">
        <v>49.280299999999997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78">
        <v>42</v>
      </c>
      <c r="B56" s="179" t="s">
        <v>364</v>
      </c>
      <c r="C56" s="186" t="s">
        <v>365</v>
      </c>
      <c r="D56" s="180" t="s">
        <v>128</v>
      </c>
      <c r="E56" s="181">
        <v>49.280299999999997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5.0000000000000001E-4</v>
      </c>
      <c r="O56" s="160">
        <f t="shared" si="32"/>
        <v>0.02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20.399999999999999" outlineLevel="1" x14ac:dyDescent="0.25">
      <c r="A57" s="178">
        <v>43</v>
      </c>
      <c r="B57" s="179" t="s">
        <v>366</v>
      </c>
      <c r="C57" s="186" t="s">
        <v>367</v>
      </c>
      <c r="D57" s="180" t="s">
        <v>128</v>
      </c>
      <c r="E57" s="181">
        <v>49.280299999999997</v>
      </c>
      <c r="F57" s="182"/>
      <c r="G57" s="183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4.5500000000000002E-3</v>
      </c>
      <c r="O57" s="160">
        <f t="shared" si="32"/>
        <v>0.22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0.399999999999999" outlineLevel="1" x14ac:dyDescent="0.25">
      <c r="A58" s="178">
        <v>44</v>
      </c>
      <c r="B58" s="179" t="s">
        <v>368</v>
      </c>
      <c r="C58" s="186" t="s">
        <v>369</v>
      </c>
      <c r="D58" s="180" t="s">
        <v>157</v>
      </c>
      <c r="E58" s="181">
        <v>34.5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0</v>
      </c>
      <c r="O58" s="160">
        <f t="shared" si="32"/>
        <v>0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137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78">
        <v>45</v>
      </c>
      <c r="B59" s="179" t="s">
        <v>397</v>
      </c>
      <c r="C59" s="186" t="s">
        <v>398</v>
      </c>
      <c r="D59" s="180" t="s">
        <v>157</v>
      </c>
      <c r="E59" s="181">
        <v>35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1.0000000000000001E-5</v>
      </c>
      <c r="O59" s="160">
        <f t="shared" si="32"/>
        <v>0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137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.399999999999999" outlineLevel="1" x14ac:dyDescent="0.25">
      <c r="A60" s="178">
        <v>46</v>
      </c>
      <c r="B60" s="179" t="s">
        <v>370</v>
      </c>
      <c r="C60" s="186" t="s">
        <v>371</v>
      </c>
      <c r="D60" s="180" t="s">
        <v>128</v>
      </c>
      <c r="E60" s="181">
        <v>49.280299999999997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0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137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72">
        <v>47</v>
      </c>
      <c r="B61" s="173" t="s">
        <v>372</v>
      </c>
      <c r="C61" s="187" t="s">
        <v>373</v>
      </c>
      <c r="D61" s="174" t="s">
        <v>128</v>
      </c>
      <c r="E61" s="175">
        <v>49.280299999999997</v>
      </c>
      <c r="F61" s="176"/>
      <c r="G61" s="177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0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137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57">
        <v>48</v>
      </c>
      <c r="B62" s="158" t="s">
        <v>374</v>
      </c>
      <c r="C62" s="188" t="s">
        <v>375</v>
      </c>
      <c r="D62" s="159" t="s">
        <v>0</v>
      </c>
      <c r="E62" s="184"/>
      <c r="F62" s="162"/>
      <c r="G62" s="161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129</v>
      </c>
      <c r="T62" s="161" t="s">
        <v>129</v>
      </c>
      <c r="U62" s="161">
        <v>0</v>
      </c>
      <c r="V62" s="161">
        <f t="shared" si="34"/>
        <v>0</v>
      </c>
      <c r="W62" s="161"/>
      <c r="X62" s="161" t="s">
        <v>199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200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x14ac:dyDescent="0.25">
      <c r="A63" s="165" t="s">
        <v>124</v>
      </c>
      <c r="B63" s="166" t="s">
        <v>90</v>
      </c>
      <c r="C63" s="185" t="s">
        <v>91</v>
      </c>
      <c r="D63" s="167"/>
      <c r="E63" s="168"/>
      <c r="F63" s="169"/>
      <c r="G63" s="170">
        <f>SUMIF(AG64:AG72,"&lt;&gt;NOR",G64:G72)</f>
        <v>0</v>
      </c>
      <c r="H63" s="164"/>
      <c r="I63" s="164">
        <f>SUM(I64:I72)</f>
        <v>0</v>
      </c>
      <c r="J63" s="164"/>
      <c r="K63" s="164">
        <f>SUM(K64:K72)</f>
        <v>0</v>
      </c>
      <c r="L63" s="164"/>
      <c r="M63" s="164">
        <f>SUM(M64:M72)</f>
        <v>0</v>
      </c>
      <c r="N63" s="163"/>
      <c r="O63" s="163">
        <f>SUM(O64:O72)</f>
        <v>0.04</v>
      </c>
      <c r="P63" s="163"/>
      <c r="Q63" s="163">
        <f>SUM(Q64:Q72)</f>
        <v>0</v>
      </c>
      <c r="R63" s="164"/>
      <c r="S63" s="164"/>
      <c r="T63" s="164"/>
      <c r="U63" s="164"/>
      <c r="V63" s="164">
        <f>SUM(V64:V72)</f>
        <v>0.78</v>
      </c>
      <c r="W63" s="164"/>
      <c r="X63" s="164"/>
      <c r="Y63" s="164"/>
      <c r="AG63" t="s">
        <v>125</v>
      </c>
    </row>
    <row r="64" spans="1:60" outlineLevel="1" x14ac:dyDescent="0.25">
      <c r="A64" s="178">
        <v>49</v>
      </c>
      <c r="B64" s="179" t="s">
        <v>239</v>
      </c>
      <c r="C64" s="186" t="s">
        <v>240</v>
      </c>
      <c r="D64" s="180" t="s">
        <v>157</v>
      </c>
      <c r="E64" s="181">
        <v>6</v>
      </c>
      <c r="F64" s="182"/>
      <c r="G64" s="183">
        <f t="shared" ref="G64:G72" si="35">ROUND(E64*F64,2)</f>
        <v>0</v>
      </c>
      <c r="H64" s="162"/>
      <c r="I64" s="161">
        <f t="shared" ref="I64:I72" si="36">ROUND(E64*H64,2)</f>
        <v>0</v>
      </c>
      <c r="J64" s="162"/>
      <c r="K64" s="161">
        <f t="shared" ref="K64:K72" si="37">ROUND(E64*J64,2)</f>
        <v>0</v>
      </c>
      <c r="L64" s="161">
        <v>21</v>
      </c>
      <c r="M64" s="161">
        <f t="shared" ref="M64:M72" si="38">G64*(1+L64/100)</f>
        <v>0</v>
      </c>
      <c r="N64" s="160">
        <v>3.1E-4</v>
      </c>
      <c r="O64" s="160">
        <f t="shared" ref="O64:O72" si="39">ROUND(E64*N64,2)</f>
        <v>0</v>
      </c>
      <c r="P64" s="160">
        <v>0</v>
      </c>
      <c r="Q64" s="160">
        <f t="shared" ref="Q64:Q72" si="40">ROUND(E64*P64,2)</f>
        <v>0</v>
      </c>
      <c r="R64" s="161"/>
      <c r="S64" s="161" t="s">
        <v>129</v>
      </c>
      <c r="T64" s="161" t="s">
        <v>129</v>
      </c>
      <c r="U64" s="161">
        <v>0.13</v>
      </c>
      <c r="V64" s="161">
        <f t="shared" ref="V64:V72" si="41">ROUND(E64*U64,2)</f>
        <v>0.78</v>
      </c>
      <c r="W64" s="161"/>
      <c r="X64" s="161" t="s">
        <v>130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0.399999999999999" outlineLevel="1" x14ac:dyDescent="0.25">
      <c r="A65" s="178">
        <v>50</v>
      </c>
      <c r="B65" s="179" t="s">
        <v>229</v>
      </c>
      <c r="C65" s="186" t="s">
        <v>230</v>
      </c>
      <c r="D65" s="180" t="s">
        <v>128</v>
      </c>
      <c r="E65" s="181">
        <v>2</v>
      </c>
      <c r="F65" s="182"/>
      <c r="G65" s="183">
        <f t="shared" si="35"/>
        <v>0</v>
      </c>
      <c r="H65" s="162"/>
      <c r="I65" s="161">
        <f t="shared" si="36"/>
        <v>0</v>
      </c>
      <c r="J65" s="162"/>
      <c r="K65" s="161">
        <f t="shared" si="37"/>
        <v>0</v>
      </c>
      <c r="L65" s="161">
        <v>21</v>
      </c>
      <c r="M65" s="161">
        <f t="shared" si="38"/>
        <v>0</v>
      </c>
      <c r="N65" s="160">
        <v>0</v>
      </c>
      <c r="O65" s="160">
        <f t="shared" si="39"/>
        <v>0</v>
      </c>
      <c r="P65" s="160">
        <v>0</v>
      </c>
      <c r="Q65" s="160">
        <f t="shared" si="40"/>
        <v>0</v>
      </c>
      <c r="R65" s="161"/>
      <c r="S65" s="161" t="s">
        <v>136</v>
      </c>
      <c r="T65" s="161" t="s">
        <v>152</v>
      </c>
      <c r="U65" s="161">
        <v>0</v>
      </c>
      <c r="V65" s="161">
        <f t="shared" si="41"/>
        <v>0</v>
      </c>
      <c r="W65" s="161"/>
      <c r="X65" s="161" t="s">
        <v>130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0.399999999999999" outlineLevel="1" x14ac:dyDescent="0.25">
      <c r="A66" s="178">
        <v>51</v>
      </c>
      <c r="B66" s="179" t="s">
        <v>231</v>
      </c>
      <c r="C66" s="186" t="s">
        <v>232</v>
      </c>
      <c r="D66" s="180" t="s">
        <v>128</v>
      </c>
      <c r="E66" s="181">
        <v>2</v>
      </c>
      <c r="F66" s="182"/>
      <c r="G66" s="183">
        <f t="shared" si="35"/>
        <v>0</v>
      </c>
      <c r="H66" s="162"/>
      <c r="I66" s="161">
        <f t="shared" si="36"/>
        <v>0</v>
      </c>
      <c r="J66" s="162"/>
      <c r="K66" s="161">
        <f t="shared" si="37"/>
        <v>0</v>
      </c>
      <c r="L66" s="161">
        <v>21</v>
      </c>
      <c r="M66" s="161">
        <f t="shared" si="38"/>
        <v>0</v>
      </c>
      <c r="N66" s="160">
        <v>3.0999999999999999E-3</v>
      </c>
      <c r="O66" s="160">
        <f t="shared" si="39"/>
        <v>0.01</v>
      </c>
      <c r="P66" s="160">
        <v>0</v>
      </c>
      <c r="Q66" s="160">
        <f t="shared" si="40"/>
        <v>0</v>
      </c>
      <c r="R66" s="161"/>
      <c r="S66" s="161" t="s">
        <v>136</v>
      </c>
      <c r="T66" s="161" t="s">
        <v>152</v>
      </c>
      <c r="U66" s="161">
        <v>0</v>
      </c>
      <c r="V66" s="161">
        <f t="shared" si="41"/>
        <v>0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233</v>
      </c>
      <c r="C67" s="186" t="s">
        <v>234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0</v>
      </c>
      <c r="O67" s="160">
        <f t="shared" si="39"/>
        <v>0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152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235</v>
      </c>
      <c r="C68" s="186" t="s">
        <v>236</v>
      </c>
      <c r="D68" s="180" t="s">
        <v>128</v>
      </c>
      <c r="E68" s="181">
        <v>2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0</v>
      </c>
      <c r="O68" s="160">
        <f t="shared" si="39"/>
        <v>0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152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5">
      <c r="A69" s="178">
        <v>54</v>
      </c>
      <c r="B69" s="179" t="s">
        <v>237</v>
      </c>
      <c r="C69" s="186" t="s">
        <v>238</v>
      </c>
      <c r="D69" s="180" t="s">
        <v>157</v>
      </c>
      <c r="E69" s="181">
        <v>6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0</v>
      </c>
      <c r="O69" s="160">
        <f t="shared" si="39"/>
        <v>0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152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78">
        <v>55</v>
      </c>
      <c r="B70" s="179" t="s">
        <v>241</v>
      </c>
      <c r="C70" s="186" t="s">
        <v>242</v>
      </c>
      <c r="D70" s="180" t="s">
        <v>157</v>
      </c>
      <c r="E70" s="181">
        <v>4.5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3.0000000000000001E-5</v>
      </c>
      <c r="O70" s="160">
        <f t="shared" si="39"/>
        <v>0</v>
      </c>
      <c r="P70" s="160">
        <v>0</v>
      </c>
      <c r="Q70" s="160">
        <f t="shared" si="40"/>
        <v>0</v>
      </c>
      <c r="R70" s="161"/>
      <c r="S70" s="161" t="s">
        <v>136</v>
      </c>
      <c r="T70" s="161" t="s">
        <v>152</v>
      </c>
      <c r="U70" s="161">
        <v>0</v>
      </c>
      <c r="V70" s="161">
        <f t="shared" si="41"/>
        <v>0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2">
        <v>56</v>
      </c>
      <c r="B71" s="173" t="s">
        <v>227</v>
      </c>
      <c r="C71" s="187" t="s">
        <v>228</v>
      </c>
      <c r="D71" s="174" t="s">
        <v>128</v>
      </c>
      <c r="E71" s="175">
        <v>2.2000000000000002</v>
      </c>
      <c r="F71" s="176"/>
      <c r="G71" s="177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1.18E-2</v>
      </c>
      <c r="O71" s="160">
        <f t="shared" si="39"/>
        <v>0.03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137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57">
        <v>57</v>
      </c>
      <c r="B72" s="158" t="s">
        <v>243</v>
      </c>
      <c r="C72" s="188" t="s">
        <v>244</v>
      </c>
      <c r="D72" s="159" t="s">
        <v>0</v>
      </c>
      <c r="E72" s="184"/>
      <c r="F72" s="162"/>
      <c r="G72" s="161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0</v>
      </c>
      <c r="O72" s="160">
        <f t="shared" si="39"/>
        <v>0</v>
      </c>
      <c r="P72" s="160">
        <v>0</v>
      </c>
      <c r="Q72" s="160">
        <f t="shared" si="40"/>
        <v>0</v>
      </c>
      <c r="R72" s="161"/>
      <c r="S72" s="161" t="s">
        <v>129</v>
      </c>
      <c r="T72" s="161" t="s">
        <v>129</v>
      </c>
      <c r="U72" s="161">
        <v>0</v>
      </c>
      <c r="V72" s="161">
        <f t="shared" si="41"/>
        <v>0</v>
      </c>
      <c r="W72" s="161"/>
      <c r="X72" s="161" t="s">
        <v>199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200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x14ac:dyDescent="0.25">
      <c r="A73" s="165" t="s">
        <v>124</v>
      </c>
      <c r="B73" s="166" t="s">
        <v>92</v>
      </c>
      <c r="C73" s="185" t="s">
        <v>93</v>
      </c>
      <c r="D73" s="167"/>
      <c r="E73" s="168"/>
      <c r="F73" s="169"/>
      <c r="G73" s="170">
        <f>SUMIF(AG74:AG81,"&lt;&gt;NOR",G74:G81)</f>
        <v>0</v>
      </c>
      <c r="H73" s="164"/>
      <c r="I73" s="164">
        <f>SUM(I74:I81)</f>
        <v>0</v>
      </c>
      <c r="J73" s="164"/>
      <c r="K73" s="164">
        <f>SUM(K74:K81)</f>
        <v>0</v>
      </c>
      <c r="L73" s="164"/>
      <c r="M73" s="164">
        <f>SUM(M74:M81)</f>
        <v>0</v>
      </c>
      <c r="N73" s="163"/>
      <c r="O73" s="163">
        <f>SUM(O74:O81)</f>
        <v>0.44</v>
      </c>
      <c r="P73" s="163"/>
      <c r="Q73" s="163">
        <f>SUM(Q74:Q81)</f>
        <v>0</v>
      </c>
      <c r="R73" s="164"/>
      <c r="S73" s="164"/>
      <c r="T73" s="164"/>
      <c r="U73" s="164"/>
      <c r="V73" s="164">
        <f>SUM(V74:V81)</f>
        <v>33.119999999999997</v>
      </c>
      <c r="W73" s="164"/>
      <c r="X73" s="164"/>
      <c r="Y73" s="164"/>
      <c r="AG73" t="s">
        <v>125</v>
      </c>
    </row>
    <row r="74" spans="1:60" outlineLevel="1" x14ac:dyDescent="0.25">
      <c r="A74" s="178">
        <v>58</v>
      </c>
      <c r="B74" s="179" t="s">
        <v>247</v>
      </c>
      <c r="C74" s="186" t="s">
        <v>248</v>
      </c>
      <c r="D74" s="180" t="s">
        <v>128</v>
      </c>
      <c r="E74" s="181">
        <v>165.58840000000001</v>
      </c>
      <c r="F74" s="182"/>
      <c r="G74" s="183">
        <f t="shared" ref="G74:G81" si="42">ROUND(E74*F74,2)</f>
        <v>0</v>
      </c>
      <c r="H74" s="162"/>
      <c r="I74" s="161">
        <f t="shared" ref="I74:I81" si="43">ROUND(E74*H74,2)</f>
        <v>0</v>
      </c>
      <c r="J74" s="162"/>
      <c r="K74" s="161">
        <f t="shared" ref="K74:K81" si="44">ROUND(E74*J74,2)</f>
        <v>0</v>
      </c>
      <c r="L74" s="161">
        <v>21</v>
      </c>
      <c r="M74" s="161">
        <f t="shared" ref="M74:M81" si="45">G74*(1+L74/100)</f>
        <v>0</v>
      </c>
      <c r="N74" s="160">
        <v>1E-3</v>
      </c>
      <c r="O74" s="160">
        <f t="shared" ref="O74:O81" si="46">ROUND(E74*N74,2)</f>
        <v>0.17</v>
      </c>
      <c r="P74" s="160">
        <v>0</v>
      </c>
      <c r="Q74" s="160">
        <f t="shared" ref="Q74:Q81" si="47">ROUND(E74*P74,2)</f>
        <v>0</v>
      </c>
      <c r="R74" s="161"/>
      <c r="S74" s="161" t="s">
        <v>129</v>
      </c>
      <c r="T74" s="161" t="s">
        <v>129</v>
      </c>
      <c r="U74" s="161">
        <v>7.0000000000000007E-2</v>
      </c>
      <c r="V74" s="161">
        <f t="shared" ref="V74:V81" si="48">ROUND(E74*U74,2)</f>
        <v>11.59</v>
      </c>
      <c r="W74" s="161"/>
      <c r="X74" s="161" t="s">
        <v>130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216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20.399999999999999" outlineLevel="1" x14ac:dyDescent="0.25">
      <c r="A75" s="178">
        <v>59</v>
      </c>
      <c r="B75" s="179" t="s">
        <v>251</v>
      </c>
      <c r="C75" s="186" t="s">
        <v>252</v>
      </c>
      <c r="D75" s="180" t="s">
        <v>128</v>
      </c>
      <c r="E75" s="181">
        <v>165.58840000000001</v>
      </c>
      <c r="F75" s="182"/>
      <c r="G75" s="183">
        <f t="shared" si="42"/>
        <v>0</v>
      </c>
      <c r="H75" s="162"/>
      <c r="I75" s="161">
        <f t="shared" si="43"/>
        <v>0</v>
      </c>
      <c r="J75" s="162"/>
      <c r="K75" s="161">
        <f t="shared" si="44"/>
        <v>0</v>
      </c>
      <c r="L75" s="161">
        <v>21</v>
      </c>
      <c r="M75" s="161">
        <f t="shared" si="45"/>
        <v>0</v>
      </c>
      <c r="N75" s="160">
        <v>2.0000000000000001E-4</v>
      </c>
      <c r="O75" s="160">
        <f t="shared" si="46"/>
        <v>0.03</v>
      </c>
      <c r="P75" s="160">
        <v>0</v>
      </c>
      <c r="Q75" s="160">
        <f t="shared" si="47"/>
        <v>0</v>
      </c>
      <c r="R75" s="161"/>
      <c r="S75" s="161" t="s">
        <v>129</v>
      </c>
      <c r="T75" s="161" t="s">
        <v>129</v>
      </c>
      <c r="U75" s="161">
        <v>0.03</v>
      </c>
      <c r="V75" s="161">
        <f t="shared" si="48"/>
        <v>4.97</v>
      </c>
      <c r="W75" s="161"/>
      <c r="X75" s="161" t="s">
        <v>130</v>
      </c>
      <c r="Y75" s="161" t="s">
        <v>131</v>
      </c>
      <c r="Z75" s="150"/>
      <c r="AA75" s="150"/>
      <c r="AB75" s="150"/>
      <c r="AC75" s="150"/>
      <c r="AD75" s="150"/>
      <c r="AE75" s="150"/>
      <c r="AF75" s="150"/>
      <c r="AG75" s="150" t="s">
        <v>216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78">
        <v>60</v>
      </c>
      <c r="B76" s="179" t="s">
        <v>259</v>
      </c>
      <c r="C76" s="186" t="s">
        <v>260</v>
      </c>
      <c r="D76" s="180" t="s">
        <v>128</v>
      </c>
      <c r="E76" s="181">
        <v>165.58840000000001</v>
      </c>
      <c r="F76" s="182"/>
      <c r="G76" s="183">
        <f t="shared" si="42"/>
        <v>0</v>
      </c>
      <c r="H76" s="162"/>
      <c r="I76" s="161">
        <f t="shared" si="43"/>
        <v>0</v>
      </c>
      <c r="J76" s="162"/>
      <c r="K76" s="161">
        <f t="shared" si="44"/>
        <v>0</v>
      </c>
      <c r="L76" s="161">
        <v>21</v>
      </c>
      <c r="M76" s="161">
        <f t="shared" si="45"/>
        <v>0</v>
      </c>
      <c r="N76" s="160">
        <v>2.9E-4</v>
      </c>
      <c r="O76" s="160">
        <f t="shared" si="46"/>
        <v>0.05</v>
      </c>
      <c r="P76" s="160">
        <v>0</v>
      </c>
      <c r="Q76" s="160">
        <f t="shared" si="47"/>
        <v>0</v>
      </c>
      <c r="R76" s="161"/>
      <c r="S76" s="161" t="s">
        <v>129</v>
      </c>
      <c r="T76" s="161" t="s">
        <v>129</v>
      </c>
      <c r="U76" s="161">
        <v>0.1</v>
      </c>
      <c r="V76" s="161">
        <f t="shared" si="48"/>
        <v>16.559999999999999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78">
        <v>61</v>
      </c>
      <c r="B77" s="179" t="s">
        <v>245</v>
      </c>
      <c r="C77" s="186" t="s">
        <v>246</v>
      </c>
      <c r="D77" s="180" t="s">
        <v>128</v>
      </c>
      <c r="E77" s="181">
        <v>165.58840000000001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0</v>
      </c>
      <c r="O77" s="160">
        <f t="shared" si="46"/>
        <v>0</v>
      </c>
      <c r="P77" s="160">
        <v>0</v>
      </c>
      <c r="Q77" s="160">
        <f t="shared" si="47"/>
        <v>0</v>
      </c>
      <c r="R77" s="161"/>
      <c r="S77" s="161" t="s">
        <v>136</v>
      </c>
      <c r="T77" s="161" t="s">
        <v>137</v>
      </c>
      <c r="U77" s="161">
        <v>0</v>
      </c>
      <c r="V77" s="161">
        <f t="shared" si="48"/>
        <v>0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78">
        <v>62</v>
      </c>
      <c r="B78" s="179" t="s">
        <v>249</v>
      </c>
      <c r="C78" s="186" t="s">
        <v>250</v>
      </c>
      <c r="D78" s="180" t="s">
        <v>149</v>
      </c>
      <c r="E78" s="181">
        <v>155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1.1999999999999999E-3</v>
      </c>
      <c r="O78" s="160">
        <f t="shared" si="46"/>
        <v>0.19</v>
      </c>
      <c r="P78" s="160">
        <v>0</v>
      </c>
      <c r="Q78" s="160">
        <f t="shared" si="47"/>
        <v>0</v>
      </c>
      <c r="R78" s="161"/>
      <c r="S78" s="161" t="s">
        <v>136</v>
      </c>
      <c r="T78" s="161" t="s">
        <v>137</v>
      </c>
      <c r="U78" s="161">
        <v>0</v>
      </c>
      <c r="V78" s="161">
        <f t="shared" si="48"/>
        <v>0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216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ht="20.399999999999999" outlineLevel="1" x14ac:dyDescent="0.25">
      <c r="A79" s="178">
        <v>63</v>
      </c>
      <c r="B79" s="179" t="s">
        <v>253</v>
      </c>
      <c r="C79" s="186" t="s">
        <v>254</v>
      </c>
      <c r="D79" s="180" t="s">
        <v>128</v>
      </c>
      <c r="E79" s="181">
        <v>19.899999999999999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2.0000000000000002E-5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78">
        <v>64</v>
      </c>
      <c r="B80" s="179" t="s">
        <v>255</v>
      </c>
      <c r="C80" s="186" t="s">
        <v>256</v>
      </c>
      <c r="D80" s="180" t="s">
        <v>128</v>
      </c>
      <c r="E80" s="181">
        <v>2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1.0000000000000001E-5</v>
      </c>
      <c r="O80" s="160">
        <f t="shared" si="46"/>
        <v>0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65</v>
      </c>
      <c r="B81" s="179" t="s">
        <v>257</v>
      </c>
      <c r="C81" s="186" t="s">
        <v>258</v>
      </c>
      <c r="D81" s="180" t="s">
        <v>128</v>
      </c>
      <c r="E81" s="181">
        <v>49.280299999999997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1.0000000000000001E-5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5">
      <c r="A82" s="165" t="s">
        <v>124</v>
      </c>
      <c r="B82" s="166" t="s">
        <v>94</v>
      </c>
      <c r="C82" s="185" t="s">
        <v>95</v>
      </c>
      <c r="D82" s="167"/>
      <c r="E82" s="168"/>
      <c r="F82" s="169"/>
      <c r="G82" s="170">
        <f>SUMIF(AG83:AG123,"&lt;&gt;NOR",G83:G123)</f>
        <v>0</v>
      </c>
      <c r="H82" s="164"/>
      <c r="I82" s="164">
        <f>SUM(I83:I123)</f>
        <v>0</v>
      </c>
      <c r="J82" s="164"/>
      <c r="K82" s="164">
        <f>SUM(K83:K123)</f>
        <v>0</v>
      </c>
      <c r="L82" s="164"/>
      <c r="M82" s="164">
        <f>SUM(M83:M123)</f>
        <v>0</v>
      </c>
      <c r="N82" s="163"/>
      <c r="O82" s="163">
        <f>SUM(O83:O123)</f>
        <v>0.01</v>
      </c>
      <c r="P82" s="163"/>
      <c r="Q82" s="163">
        <f>SUM(Q83:Q123)</f>
        <v>0</v>
      </c>
      <c r="R82" s="164"/>
      <c r="S82" s="164"/>
      <c r="T82" s="164"/>
      <c r="U82" s="164"/>
      <c r="V82" s="164">
        <f>SUM(V83:V123)</f>
        <v>34.25</v>
      </c>
      <c r="W82" s="164"/>
      <c r="X82" s="164"/>
      <c r="Y82" s="164"/>
      <c r="AG82" t="s">
        <v>125</v>
      </c>
    </row>
    <row r="83" spans="1:60" ht="20.399999999999999" outlineLevel="1" x14ac:dyDescent="0.25">
      <c r="A83" s="178">
        <v>66</v>
      </c>
      <c r="B83" s="179" t="s">
        <v>296</v>
      </c>
      <c r="C83" s="186" t="s">
        <v>297</v>
      </c>
      <c r="D83" s="180" t="s">
        <v>149</v>
      </c>
      <c r="E83" s="181">
        <v>1</v>
      </c>
      <c r="F83" s="182"/>
      <c r="G83" s="183">
        <f t="shared" ref="G83:G123" si="49">ROUND(E83*F83,2)</f>
        <v>0</v>
      </c>
      <c r="H83" s="162"/>
      <c r="I83" s="161">
        <f t="shared" ref="I83:I123" si="50">ROUND(E83*H83,2)</f>
        <v>0</v>
      </c>
      <c r="J83" s="162"/>
      <c r="K83" s="161">
        <f t="shared" ref="K83:K123" si="51">ROUND(E83*J83,2)</f>
        <v>0</v>
      </c>
      <c r="L83" s="161">
        <v>21</v>
      </c>
      <c r="M83" s="161">
        <f t="shared" ref="M83:M123" si="52">G83*(1+L83/100)</f>
        <v>0</v>
      </c>
      <c r="N83" s="160">
        <v>2.2000000000000001E-4</v>
      </c>
      <c r="O83" s="160">
        <f t="shared" ref="O83:O123" si="53">ROUND(E83*N83,2)</f>
        <v>0</v>
      </c>
      <c r="P83" s="160">
        <v>0</v>
      </c>
      <c r="Q83" s="160">
        <f t="shared" ref="Q83:Q123" si="54">ROUND(E83*P83,2)</f>
        <v>0</v>
      </c>
      <c r="R83" s="161"/>
      <c r="S83" s="161" t="s">
        <v>129</v>
      </c>
      <c r="T83" s="161" t="s">
        <v>129</v>
      </c>
      <c r="U83" s="161">
        <v>0.23200000000000001</v>
      </c>
      <c r="V83" s="161">
        <f t="shared" ref="V83:V123" si="55">ROUND(E83*U83,2)</f>
        <v>0.23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132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78">
        <v>67</v>
      </c>
      <c r="B84" s="179" t="s">
        <v>294</v>
      </c>
      <c r="C84" s="186" t="s">
        <v>295</v>
      </c>
      <c r="D84" s="180" t="s">
        <v>149</v>
      </c>
      <c r="E84" s="181">
        <v>7</v>
      </c>
      <c r="F84" s="182"/>
      <c r="G84" s="183">
        <f t="shared" si="49"/>
        <v>0</v>
      </c>
      <c r="H84" s="162"/>
      <c r="I84" s="161">
        <f t="shared" si="50"/>
        <v>0</v>
      </c>
      <c r="J84" s="162"/>
      <c r="K84" s="161">
        <f t="shared" si="51"/>
        <v>0</v>
      </c>
      <c r="L84" s="161">
        <v>21</v>
      </c>
      <c r="M84" s="161">
        <f t="shared" si="52"/>
        <v>0</v>
      </c>
      <c r="N84" s="160">
        <v>0</v>
      </c>
      <c r="O84" s="160">
        <f t="shared" si="53"/>
        <v>0</v>
      </c>
      <c r="P84" s="160">
        <v>0</v>
      </c>
      <c r="Q84" s="160">
        <f t="shared" si="54"/>
        <v>0</v>
      </c>
      <c r="R84" s="161"/>
      <c r="S84" s="161" t="s">
        <v>129</v>
      </c>
      <c r="T84" s="161" t="s">
        <v>129</v>
      </c>
      <c r="U84" s="161">
        <v>0.39017000000000002</v>
      </c>
      <c r="V84" s="161">
        <f t="shared" si="55"/>
        <v>2.73</v>
      </c>
      <c r="W84" s="161"/>
      <c r="X84" s="161" t="s">
        <v>130</v>
      </c>
      <c r="Y84" s="161" t="s">
        <v>131</v>
      </c>
      <c r="Z84" s="150"/>
      <c r="AA84" s="150"/>
      <c r="AB84" s="150"/>
      <c r="AC84" s="150"/>
      <c r="AD84" s="150"/>
      <c r="AE84" s="150"/>
      <c r="AF84" s="150"/>
      <c r="AG84" s="150" t="s">
        <v>132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ht="20.399999999999999" outlineLevel="1" x14ac:dyDescent="0.25">
      <c r="A85" s="178">
        <v>68</v>
      </c>
      <c r="B85" s="179" t="s">
        <v>298</v>
      </c>
      <c r="C85" s="186" t="s">
        <v>299</v>
      </c>
      <c r="D85" s="180" t="s">
        <v>149</v>
      </c>
      <c r="E85" s="181">
        <v>8</v>
      </c>
      <c r="F85" s="182"/>
      <c r="G85" s="183">
        <f t="shared" si="49"/>
        <v>0</v>
      </c>
      <c r="H85" s="162"/>
      <c r="I85" s="161">
        <f t="shared" si="50"/>
        <v>0</v>
      </c>
      <c r="J85" s="162"/>
      <c r="K85" s="161">
        <f t="shared" si="51"/>
        <v>0</v>
      </c>
      <c r="L85" s="161">
        <v>21</v>
      </c>
      <c r="M85" s="161">
        <f t="shared" si="52"/>
        <v>0</v>
      </c>
      <c r="N85" s="160">
        <v>1.0000000000000001E-5</v>
      </c>
      <c r="O85" s="160">
        <f t="shared" si="53"/>
        <v>0</v>
      </c>
      <c r="P85" s="160">
        <v>0</v>
      </c>
      <c r="Q85" s="160">
        <f t="shared" si="54"/>
        <v>0</v>
      </c>
      <c r="R85" s="161"/>
      <c r="S85" s="161" t="s">
        <v>129</v>
      </c>
      <c r="T85" s="161" t="s">
        <v>129</v>
      </c>
      <c r="U85" s="161">
        <v>0.46</v>
      </c>
      <c r="V85" s="161">
        <f t="shared" si="55"/>
        <v>3.68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.399999999999999" outlineLevel="1" x14ac:dyDescent="0.25">
      <c r="A86" s="178">
        <v>69</v>
      </c>
      <c r="B86" s="179" t="s">
        <v>302</v>
      </c>
      <c r="C86" s="186" t="s">
        <v>303</v>
      </c>
      <c r="D86" s="180" t="s">
        <v>157</v>
      </c>
      <c r="E86" s="181">
        <v>25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4.2999999999999999E-4</v>
      </c>
      <c r="O86" s="160">
        <f t="shared" si="53"/>
        <v>0.01</v>
      </c>
      <c r="P86" s="160">
        <v>0</v>
      </c>
      <c r="Q86" s="160">
        <f t="shared" si="54"/>
        <v>0</v>
      </c>
      <c r="R86" s="161"/>
      <c r="S86" s="161" t="s">
        <v>129</v>
      </c>
      <c r="T86" s="161" t="s">
        <v>129</v>
      </c>
      <c r="U86" s="161">
        <v>7.2459999999999997E-2</v>
      </c>
      <c r="V86" s="161">
        <f t="shared" si="55"/>
        <v>1.81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70</v>
      </c>
      <c r="B87" s="179" t="s">
        <v>327</v>
      </c>
      <c r="C87" s="186" t="s">
        <v>328</v>
      </c>
      <c r="D87" s="180" t="s">
        <v>157</v>
      </c>
      <c r="E87" s="181">
        <v>15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0</v>
      </c>
      <c r="O87" s="160">
        <f t="shared" si="53"/>
        <v>0</v>
      </c>
      <c r="P87" s="160">
        <v>0</v>
      </c>
      <c r="Q87" s="160">
        <f t="shared" si="54"/>
        <v>0</v>
      </c>
      <c r="R87" s="161"/>
      <c r="S87" s="161" t="s">
        <v>129</v>
      </c>
      <c r="T87" s="161" t="s">
        <v>129</v>
      </c>
      <c r="U87" s="161">
        <v>0.20066999999999999</v>
      </c>
      <c r="V87" s="161">
        <f t="shared" si="55"/>
        <v>3.01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.399999999999999" outlineLevel="1" x14ac:dyDescent="0.25">
      <c r="A88" s="178">
        <v>71</v>
      </c>
      <c r="B88" s="179" t="s">
        <v>399</v>
      </c>
      <c r="C88" s="186" t="s">
        <v>305</v>
      </c>
      <c r="D88" s="180" t="s">
        <v>157</v>
      </c>
      <c r="E88" s="181">
        <v>12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1.4999999999999999E-4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136</v>
      </c>
      <c r="T88" s="161" t="s">
        <v>129</v>
      </c>
      <c r="U88" s="161">
        <v>8.6499999999999994E-2</v>
      </c>
      <c r="V88" s="161">
        <f t="shared" si="55"/>
        <v>1.04</v>
      </c>
      <c r="W88" s="161"/>
      <c r="X88" s="161" t="s">
        <v>130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132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78">
        <v>72</v>
      </c>
      <c r="B89" s="179" t="s">
        <v>323</v>
      </c>
      <c r="C89" s="186" t="s">
        <v>324</v>
      </c>
      <c r="D89" s="180" t="s">
        <v>157</v>
      </c>
      <c r="E89" s="181">
        <v>20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0</v>
      </c>
      <c r="O89" s="160">
        <f t="shared" si="53"/>
        <v>0</v>
      </c>
      <c r="P89" s="160">
        <v>0</v>
      </c>
      <c r="Q89" s="160">
        <f t="shared" si="54"/>
        <v>0</v>
      </c>
      <c r="R89" s="161"/>
      <c r="S89" s="161" t="s">
        <v>136</v>
      </c>
      <c r="T89" s="161" t="s">
        <v>129</v>
      </c>
      <c r="U89" s="161">
        <v>0.49367</v>
      </c>
      <c r="V89" s="161">
        <f t="shared" si="55"/>
        <v>9.8699999999999992</v>
      </c>
      <c r="W89" s="161"/>
      <c r="X89" s="161" t="s">
        <v>130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20.399999999999999" outlineLevel="1" x14ac:dyDescent="0.25">
      <c r="A90" s="178">
        <v>73</v>
      </c>
      <c r="B90" s="179" t="s">
        <v>300</v>
      </c>
      <c r="C90" s="186" t="s">
        <v>301</v>
      </c>
      <c r="D90" s="180" t="s">
        <v>149</v>
      </c>
      <c r="E90" s="181">
        <v>48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9.0000000000000006E-5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136</v>
      </c>
      <c r="T90" s="161" t="s">
        <v>129</v>
      </c>
      <c r="U90" s="161">
        <v>0.2475</v>
      </c>
      <c r="V90" s="161">
        <f t="shared" si="55"/>
        <v>11.88</v>
      </c>
      <c r="W90" s="161"/>
      <c r="X90" s="161" t="s">
        <v>130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132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78">
        <v>74</v>
      </c>
      <c r="B91" s="179" t="s">
        <v>267</v>
      </c>
      <c r="C91" s="186" t="s">
        <v>306</v>
      </c>
      <c r="D91" s="180" t="s">
        <v>149</v>
      </c>
      <c r="E91" s="181">
        <v>28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0</v>
      </c>
      <c r="O91" s="160">
        <f t="shared" si="53"/>
        <v>0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137</v>
      </c>
      <c r="U91" s="161">
        <v>0</v>
      </c>
      <c r="V91" s="161">
        <f t="shared" si="55"/>
        <v>0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216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75</v>
      </c>
      <c r="B92" s="179" t="s">
        <v>307</v>
      </c>
      <c r="C92" s="186" t="s">
        <v>308</v>
      </c>
      <c r="D92" s="180" t="s">
        <v>149</v>
      </c>
      <c r="E92" s="181">
        <v>2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137</v>
      </c>
      <c r="U92" s="161">
        <v>0</v>
      </c>
      <c r="V92" s="161">
        <f t="shared" si="55"/>
        <v>0</v>
      </c>
      <c r="W92" s="161"/>
      <c r="X92" s="161" t="s">
        <v>130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216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8">
        <v>76</v>
      </c>
      <c r="B93" s="179" t="s">
        <v>331</v>
      </c>
      <c r="C93" s="186" t="s">
        <v>332</v>
      </c>
      <c r="D93" s="180" t="s">
        <v>149</v>
      </c>
      <c r="E93" s="181">
        <v>5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0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137</v>
      </c>
      <c r="U93" s="161">
        <v>0</v>
      </c>
      <c r="V93" s="161">
        <f t="shared" si="55"/>
        <v>0</v>
      </c>
      <c r="W93" s="161"/>
      <c r="X93" s="161" t="s">
        <v>130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132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77</v>
      </c>
      <c r="B94" s="179" t="s">
        <v>333</v>
      </c>
      <c r="C94" s="186" t="s">
        <v>334</v>
      </c>
      <c r="D94" s="180" t="s">
        <v>149</v>
      </c>
      <c r="E94" s="181">
        <v>5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132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20.399999999999999" outlineLevel="1" x14ac:dyDescent="0.25">
      <c r="A95" s="178">
        <v>78</v>
      </c>
      <c r="B95" s="179" t="s">
        <v>335</v>
      </c>
      <c r="C95" s="186" t="s">
        <v>336</v>
      </c>
      <c r="D95" s="180" t="s">
        <v>337</v>
      </c>
      <c r="E95" s="181">
        <v>1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132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79</v>
      </c>
      <c r="B96" s="179" t="s">
        <v>338</v>
      </c>
      <c r="C96" s="186" t="s">
        <v>339</v>
      </c>
      <c r="D96" s="180" t="s">
        <v>149</v>
      </c>
      <c r="E96" s="181">
        <v>1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132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343</v>
      </c>
      <c r="C97" s="186" t="s">
        <v>344</v>
      </c>
      <c r="D97" s="180" t="s">
        <v>149</v>
      </c>
      <c r="E97" s="181">
        <v>1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437</v>
      </c>
      <c r="C98" s="186" t="s">
        <v>438</v>
      </c>
      <c r="D98" s="180" t="s">
        <v>149</v>
      </c>
      <c r="E98" s="181">
        <v>72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8">
        <v>82</v>
      </c>
      <c r="B99" s="179" t="s">
        <v>267</v>
      </c>
      <c r="C99" s="186" t="s">
        <v>309</v>
      </c>
      <c r="D99" s="180" t="s">
        <v>157</v>
      </c>
      <c r="E99" s="181">
        <v>1650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269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310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83</v>
      </c>
      <c r="B100" s="179" t="s">
        <v>261</v>
      </c>
      <c r="C100" s="186" t="s">
        <v>376</v>
      </c>
      <c r="D100" s="180" t="s">
        <v>215</v>
      </c>
      <c r="E100" s="181">
        <v>1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269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310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ht="30.6" outlineLevel="1" x14ac:dyDescent="0.25">
      <c r="A101" s="178">
        <v>84</v>
      </c>
      <c r="B101" s="179" t="s">
        <v>377</v>
      </c>
      <c r="C101" s="186" t="s">
        <v>378</v>
      </c>
      <c r="D101" s="180" t="s">
        <v>149</v>
      </c>
      <c r="E101" s="181">
        <v>1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163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191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78">
        <v>85</v>
      </c>
      <c r="B102" s="179" t="s">
        <v>311</v>
      </c>
      <c r="C102" s="186" t="s">
        <v>312</v>
      </c>
      <c r="D102" s="180" t="s">
        <v>157</v>
      </c>
      <c r="E102" s="181">
        <v>1650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0</v>
      </c>
      <c r="O102" s="160">
        <f t="shared" si="53"/>
        <v>0</v>
      </c>
      <c r="P102" s="160">
        <v>0</v>
      </c>
      <c r="Q102" s="160">
        <f t="shared" si="54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55"/>
        <v>0</v>
      </c>
      <c r="W102" s="161"/>
      <c r="X102" s="161" t="s">
        <v>163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191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86</v>
      </c>
      <c r="B103" s="179" t="s">
        <v>321</v>
      </c>
      <c r="C103" s="186" t="s">
        <v>322</v>
      </c>
      <c r="D103" s="180" t="s">
        <v>157</v>
      </c>
      <c r="E103" s="181">
        <v>8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0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55"/>
        <v>0</v>
      </c>
      <c r="W103" s="161"/>
      <c r="X103" s="161" t="s">
        <v>163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191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78">
        <v>87</v>
      </c>
      <c r="B104" s="179" t="s">
        <v>283</v>
      </c>
      <c r="C104" s="186" t="s">
        <v>284</v>
      </c>
      <c r="D104" s="180" t="s">
        <v>157</v>
      </c>
      <c r="E104" s="181">
        <v>110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0</v>
      </c>
      <c r="O104" s="160">
        <f t="shared" si="53"/>
        <v>0</v>
      </c>
      <c r="P104" s="160">
        <v>0</v>
      </c>
      <c r="Q104" s="160">
        <f t="shared" si="54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55"/>
        <v>0</v>
      </c>
      <c r="W104" s="161"/>
      <c r="X104" s="161" t="s">
        <v>163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191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88</v>
      </c>
      <c r="B105" s="179" t="s">
        <v>313</v>
      </c>
      <c r="C105" s="186" t="s">
        <v>314</v>
      </c>
      <c r="D105" s="180" t="s">
        <v>149</v>
      </c>
      <c r="E105" s="181">
        <v>1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0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55"/>
        <v>0</v>
      </c>
      <c r="W105" s="161"/>
      <c r="X105" s="161" t="s">
        <v>163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191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20.399999999999999" outlineLevel="1" x14ac:dyDescent="0.25">
      <c r="A106" s="178">
        <v>89</v>
      </c>
      <c r="B106" s="179" t="s">
        <v>379</v>
      </c>
      <c r="C106" s="186" t="s">
        <v>380</v>
      </c>
      <c r="D106" s="180" t="s">
        <v>149</v>
      </c>
      <c r="E106" s="181">
        <v>1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0</v>
      </c>
      <c r="O106" s="160">
        <f t="shared" si="53"/>
        <v>0</v>
      </c>
      <c r="P106" s="160">
        <v>0</v>
      </c>
      <c r="Q106" s="160">
        <f t="shared" si="54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191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90</v>
      </c>
      <c r="B107" s="179" t="s">
        <v>315</v>
      </c>
      <c r="C107" s="186" t="s">
        <v>316</v>
      </c>
      <c r="D107" s="180" t="s">
        <v>149</v>
      </c>
      <c r="E107" s="181">
        <v>28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0</v>
      </c>
      <c r="O107" s="160">
        <f t="shared" si="53"/>
        <v>0</v>
      </c>
      <c r="P107" s="160">
        <v>0</v>
      </c>
      <c r="Q107" s="160">
        <f t="shared" si="54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191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261</v>
      </c>
      <c r="C108" s="186" t="s">
        <v>262</v>
      </c>
      <c r="D108" s="180" t="s">
        <v>215</v>
      </c>
      <c r="E108" s="181">
        <v>1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0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55"/>
        <v>0</v>
      </c>
      <c r="W108" s="161"/>
      <c r="X108" s="161" t="s">
        <v>163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191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ht="30.6" outlineLevel="1" x14ac:dyDescent="0.25">
      <c r="A109" s="178">
        <v>92</v>
      </c>
      <c r="B109" s="179" t="s">
        <v>274</v>
      </c>
      <c r="C109" s="186" t="s">
        <v>275</v>
      </c>
      <c r="D109" s="180" t="s">
        <v>215</v>
      </c>
      <c r="E109" s="181">
        <v>1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0</v>
      </c>
      <c r="O109" s="160">
        <f t="shared" si="53"/>
        <v>0</v>
      </c>
      <c r="P109" s="160">
        <v>0</v>
      </c>
      <c r="Q109" s="160">
        <f t="shared" si="54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191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78">
        <v>93</v>
      </c>
      <c r="B110" s="179" t="s">
        <v>280</v>
      </c>
      <c r="C110" s="186" t="s">
        <v>281</v>
      </c>
      <c r="D110" s="180" t="s">
        <v>149</v>
      </c>
      <c r="E110" s="181">
        <v>1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0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55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8">
        <v>94</v>
      </c>
      <c r="B111" s="179" t="s">
        <v>403</v>
      </c>
      <c r="C111" s="186" t="s">
        <v>404</v>
      </c>
      <c r="D111" s="180" t="s">
        <v>149</v>
      </c>
      <c r="E111" s="181">
        <v>24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0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55"/>
        <v>0</v>
      </c>
      <c r="W111" s="161"/>
      <c r="X111" s="161" t="s">
        <v>163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191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95</v>
      </c>
      <c r="B112" s="179" t="s">
        <v>278</v>
      </c>
      <c r="C112" s="186" t="s">
        <v>279</v>
      </c>
      <c r="D112" s="180" t="s">
        <v>149</v>
      </c>
      <c r="E112" s="181">
        <v>1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0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55"/>
        <v>0</v>
      </c>
      <c r="W112" s="161"/>
      <c r="X112" s="161" t="s">
        <v>163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191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ht="20.399999999999999" outlineLevel="1" x14ac:dyDescent="0.25">
      <c r="A113" s="178">
        <v>96</v>
      </c>
      <c r="B113" s="179" t="s">
        <v>341</v>
      </c>
      <c r="C113" s="186" t="s">
        <v>342</v>
      </c>
      <c r="D113" s="180" t="s">
        <v>149</v>
      </c>
      <c r="E113" s="181">
        <v>1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0</v>
      </c>
      <c r="O113" s="160">
        <f t="shared" si="53"/>
        <v>0</v>
      </c>
      <c r="P113" s="160">
        <v>0</v>
      </c>
      <c r="Q113" s="160">
        <f t="shared" si="54"/>
        <v>0</v>
      </c>
      <c r="R113" s="161"/>
      <c r="S113" s="161" t="s">
        <v>136</v>
      </c>
      <c r="T113" s="161" t="s">
        <v>137</v>
      </c>
      <c r="U113" s="161">
        <v>0</v>
      </c>
      <c r="V113" s="161">
        <f t="shared" si="55"/>
        <v>0</v>
      </c>
      <c r="W113" s="161"/>
      <c r="X113" s="161" t="s">
        <v>163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191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78">
        <v>97</v>
      </c>
      <c r="B114" s="179" t="s">
        <v>317</v>
      </c>
      <c r="C114" s="186" t="s">
        <v>318</v>
      </c>
      <c r="D114" s="180" t="s">
        <v>149</v>
      </c>
      <c r="E114" s="181">
        <v>28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0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136</v>
      </c>
      <c r="T114" s="161" t="s">
        <v>137</v>
      </c>
      <c r="U114" s="161">
        <v>0</v>
      </c>
      <c r="V114" s="161">
        <f t="shared" si="55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191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ht="40.799999999999997" outlineLevel="1" x14ac:dyDescent="0.25">
      <c r="A115" s="178">
        <v>98</v>
      </c>
      <c r="B115" s="179" t="s">
        <v>265</v>
      </c>
      <c r="C115" s="186" t="s">
        <v>405</v>
      </c>
      <c r="D115" s="180" t="s">
        <v>149</v>
      </c>
      <c r="E115" s="181">
        <v>1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55"/>
        <v>0</v>
      </c>
      <c r="W115" s="161"/>
      <c r="X115" s="161" t="s">
        <v>163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191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8">
        <v>99</v>
      </c>
      <c r="B116" s="179" t="s">
        <v>267</v>
      </c>
      <c r="C116" s="186" t="s">
        <v>268</v>
      </c>
      <c r="D116" s="180" t="s">
        <v>149</v>
      </c>
      <c r="E116" s="181">
        <v>1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55"/>
        <v>0</v>
      </c>
      <c r="W116" s="161"/>
      <c r="X116" s="161" t="s">
        <v>269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270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8">
        <v>100</v>
      </c>
      <c r="B117" s="179" t="s">
        <v>267</v>
      </c>
      <c r="C117" s="186" t="s">
        <v>273</v>
      </c>
      <c r="D117" s="180" t="s">
        <v>149</v>
      </c>
      <c r="E117" s="181">
        <v>1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269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270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101</v>
      </c>
      <c r="B118" s="179" t="s">
        <v>267</v>
      </c>
      <c r="C118" s="186" t="s">
        <v>276</v>
      </c>
      <c r="D118" s="180" t="s">
        <v>215</v>
      </c>
      <c r="E118" s="181">
        <v>1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269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270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78">
        <v>102</v>
      </c>
      <c r="B119" s="179" t="s">
        <v>267</v>
      </c>
      <c r="C119" s="186" t="s">
        <v>277</v>
      </c>
      <c r="D119" s="180" t="s">
        <v>149</v>
      </c>
      <c r="E119" s="181">
        <v>56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269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270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78">
        <v>103</v>
      </c>
      <c r="B120" s="179" t="s">
        <v>267</v>
      </c>
      <c r="C120" s="186" t="s">
        <v>287</v>
      </c>
      <c r="D120" s="180" t="s">
        <v>157</v>
      </c>
      <c r="E120" s="181">
        <v>110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269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270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104</v>
      </c>
      <c r="B121" s="179" t="s">
        <v>267</v>
      </c>
      <c r="C121" s="186" t="s">
        <v>340</v>
      </c>
      <c r="D121" s="180" t="s">
        <v>157</v>
      </c>
      <c r="E121" s="181">
        <v>8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269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270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8">
        <v>105</v>
      </c>
      <c r="B122" s="179" t="s">
        <v>267</v>
      </c>
      <c r="C122" s="186" t="s">
        <v>319</v>
      </c>
      <c r="D122" s="180" t="s">
        <v>149</v>
      </c>
      <c r="E122" s="181">
        <v>28</v>
      </c>
      <c r="F122" s="182"/>
      <c r="G122" s="183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269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270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72">
        <v>106</v>
      </c>
      <c r="B123" s="173" t="s">
        <v>267</v>
      </c>
      <c r="C123" s="187" t="s">
        <v>320</v>
      </c>
      <c r="D123" s="174" t="s">
        <v>149</v>
      </c>
      <c r="E123" s="175">
        <v>26</v>
      </c>
      <c r="F123" s="176"/>
      <c r="G123" s="177">
        <f t="shared" si="49"/>
        <v>0</v>
      </c>
      <c r="H123" s="162"/>
      <c r="I123" s="161">
        <f t="shared" si="50"/>
        <v>0</v>
      </c>
      <c r="J123" s="162"/>
      <c r="K123" s="161">
        <f t="shared" si="51"/>
        <v>0</v>
      </c>
      <c r="L123" s="161">
        <v>21</v>
      </c>
      <c r="M123" s="161">
        <f t="shared" si="52"/>
        <v>0</v>
      </c>
      <c r="N123" s="160">
        <v>0</v>
      </c>
      <c r="O123" s="160">
        <f t="shared" si="53"/>
        <v>0</v>
      </c>
      <c r="P123" s="160">
        <v>0</v>
      </c>
      <c r="Q123" s="160">
        <f t="shared" si="54"/>
        <v>0</v>
      </c>
      <c r="R123" s="161"/>
      <c r="S123" s="161" t="s">
        <v>136</v>
      </c>
      <c r="T123" s="161" t="s">
        <v>137</v>
      </c>
      <c r="U123" s="161">
        <v>0</v>
      </c>
      <c r="V123" s="161">
        <f t="shared" si="55"/>
        <v>0</v>
      </c>
      <c r="W123" s="161"/>
      <c r="X123" s="161" t="s">
        <v>269</v>
      </c>
      <c r="Y123" s="161" t="s">
        <v>131</v>
      </c>
      <c r="Z123" s="150"/>
      <c r="AA123" s="150"/>
      <c r="AB123" s="150"/>
      <c r="AC123" s="150"/>
      <c r="AD123" s="150"/>
      <c r="AE123" s="150"/>
      <c r="AF123" s="150"/>
      <c r="AG123" s="150" t="s">
        <v>270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x14ac:dyDescent="0.25">
      <c r="A124" s="3"/>
      <c r="B124" s="4"/>
      <c r="C124" s="189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E124">
        <v>15</v>
      </c>
      <c r="AF124">
        <v>21</v>
      </c>
      <c r="AG124" t="s">
        <v>110</v>
      </c>
    </row>
    <row r="125" spans="1:60" x14ac:dyDescent="0.25">
      <c r="A125" s="153"/>
      <c r="B125" s="154" t="s">
        <v>31</v>
      </c>
      <c r="C125" s="190"/>
      <c r="D125" s="155"/>
      <c r="E125" s="156"/>
      <c r="F125" s="156"/>
      <c r="G125" s="171">
        <f>G8+G15+G29+G31+G33+G40+G47+G63+G73+G82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E125">
        <f>SUMIF(L7:L123,AE124,G7:G123)</f>
        <v>0</v>
      </c>
      <c r="AF125">
        <f>SUMIF(L7:L123,AF124,G7:G123)</f>
        <v>0</v>
      </c>
      <c r="AG125" t="s">
        <v>347</v>
      </c>
    </row>
    <row r="126" spans="1:60" x14ac:dyDescent="0.25">
      <c r="A126" s="3"/>
      <c r="B126" s="4"/>
      <c r="C126" s="189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60" x14ac:dyDescent="0.25">
      <c r="A127" s="3"/>
      <c r="B127" s="4"/>
      <c r="C127" s="189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60" x14ac:dyDescent="0.25">
      <c r="A128" s="266" t="s">
        <v>348</v>
      </c>
      <c r="B128" s="266"/>
      <c r="C128" s="267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33" x14ac:dyDescent="0.25">
      <c r="A129" s="247"/>
      <c r="B129" s="248"/>
      <c r="C129" s="249"/>
      <c r="D129" s="248"/>
      <c r="E129" s="248"/>
      <c r="F129" s="248"/>
      <c r="G129" s="25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G129" t="s">
        <v>349</v>
      </c>
    </row>
    <row r="130" spans="1:33" x14ac:dyDescent="0.25">
      <c r="A130" s="251"/>
      <c r="B130" s="252"/>
      <c r="C130" s="253"/>
      <c r="D130" s="252"/>
      <c r="E130" s="252"/>
      <c r="F130" s="252"/>
      <c r="G130" s="25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33" x14ac:dyDescent="0.25">
      <c r="A131" s="251"/>
      <c r="B131" s="252"/>
      <c r="C131" s="253"/>
      <c r="D131" s="252"/>
      <c r="E131" s="252"/>
      <c r="F131" s="252"/>
      <c r="G131" s="25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33" x14ac:dyDescent="0.25">
      <c r="A132" s="251"/>
      <c r="B132" s="252"/>
      <c r="C132" s="253"/>
      <c r="D132" s="252"/>
      <c r="E132" s="252"/>
      <c r="F132" s="252"/>
      <c r="G132" s="25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33" x14ac:dyDescent="0.25">
      <c r="A133" s="255"/>
      <c r="B133" s="256"/>
      <c r="C133" s="257"/>
      <c r="D133" s="256"/>
      <c r="E133" s="256"/>
      <c r="F133" s="256"/>
      <c r="G133" s="25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33" x14ac:dyDescent="0.25">
      <c r="A134" s="3"/>
      <c r="B134" s="4"/>
      <c r="C134" s="189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33" x14ac:dyDescent="0.25">
      <c r="C135" s="191"/>
      <c r="D135" s="10"/>
      <c r="AG135" t="s">
        <v>350</v>
      </c>
    </row>
    <row r="136" spans="1:33" x14ac:dyDescent="0.25">
      <c r="D136" s="10"/>
    </row>
    <row r="137" spans="1:33" x14ac:dyDescent="0.25">
      <c r="D137" s="10"/>
    </row>
    <row r="138" spans="1:33" x14ac:dyDescent="0.25">
      <c r="D138" s="10"/>
    </row>
    <row r="139" spans="1:33" x14ac:dyDescent="0.25">
      <c r="D139" s="10"/>
    </row>
    <row r="140" spans="1:33" x14ac:dyDescent="0.25">
      <c r="D140" s="10"/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w/+ukBxPvrLvi0AzPIRpxGTtT7htIn0ps0IGpkoAdMRj7rJHVH++sMJg0v9OoDwsMVDqTd4TiiDI2b2+MxMMTg==" saltValue="p/xWYt6jIEdTVRzf9Jh+Hg==" spinCount="100000" sheet="1" formatRows="0"/>
  <mergeCells count="6">
    <mergeCell ref="A129:G133"/>
    <mergeCell ref="A1:G1"/>
    <mergeCell ref="C2:G2"/>
    <mergeCell ref="C3:G3"/>
    <mergeCell ref="C4:G4"/>
    <mergeCell ref="A128:C12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8FF0-5E9C-4BF4-8CC2-31D7FDD18B7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65</v>
      </c>
      <c r="C3" s="260" t="s">
        <v>66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51</v>
      </c>
      <c r="C4" s="263" t="s">
        <v>64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SUMIF(AG9:AG14,"&lt;&gt;NOR",G9:G14)</f>
        <v>0</v>
      </c>
      <c r="H8" s="164"/>
      <c r="I8" s="164">
        <f>SUM(I9:I14)</f>
        <v>0</v>
      </c>
      <c r="J8" s="164"/>
      <c r="K8" s="164">
        <f>SUM(K9:K14)</f>
        <v>0</v>
      </c>
      <c r="L8" s="164"/>
      <c r="M8" s="164">
        <f>SUM(M9:M14)</f>
        <v>0</v>
      </c>
      <c r="N8" s="163"/>
      <c r="O8" s="163">
        <f>SUM(O9:O14)</f>
        <v>1.96</v>
      </c>
      <c r="P8" s="163"/>
      <c r="Q8" s="163">
        <f>SUM(Q9:Q14)</f>
        <v>0</v>
      </c>
      <c r="R8" s="164"/>
      <c r="S8" s="164"/>
      <c r="T8" s="164"/>
      <c r="U8" s="164"/>
      <c r="V8" s="164">
        <f>SUM(V9:V14)</f>
        <v>56.83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67.641199999999998</v>
      </c>
      <c r="F9" s="182"/>
      <c r="G9" s="183">
        <f t="shared" ref="G9:G14" si="0">ROUND(E9*F9,2)</f>
        <v>0</v>
      </c>
      <c r="H9" s="162"/>
      <c r="I9" s="161">
        <f t="shared" ref="I9:I14" si="1">ROUND(E9*H9,2)</f>
        <v>0</v>
      </c>
      <c r="J9" s="162"/>
      <c r="K9" s="161">
        <f t="shared" ref="K9:K14" si="2">ROUND(E9*J9,2)</f>
        <v>0</v>
      </c>
      <c r="L9" s="161">
        <v>21</v>
      </c>
      <c r="M9" s="161">
        <f t="shared" ref="M9:M14" si="3">G9*(1+L9/100)</f>
        <v>0</v>
      </c>
      <c r="N9" s="160">
        <v>1.2E-4</v>
      </c>
      <c r="O9" s="160">
        <f t="shared" ref="O9:O14" si="4">ROUND(E9*N9,2)</f>
        <v>0.01</v>
      </c>
      <c r="P9" s="160">
        <v>0</v>
      </c>
      <c r="Q9" s="160">
        <f t="shared" ref="Q9:Q14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4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50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22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0.88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15.71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22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0.91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41.12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147</v>
      </c>
      <c r="C13" s="186" t="s">
        <v>429</v>
      </c>
      <c r="D13" s="180" t="s">
        <v>149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0.14699999999999999</v>
      </c>
      <c r="O13" s="160">
        <f t="shared" si="4"/>
        <v>0.15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140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155</v>
      </c>
      <c r="C14" s="186" t="s">
        <v>387</v>
      </c>
      <c r="D14" s="180" t="s">
        <v>157</v>
      </c>
      <c r="E14" s="181">
        <v>10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x14ac:dyDescent="0.25">
      <c r="A15" s="165" t="s">
        <v>124</v>
      </c>
      <c r="B15" s="166" t="s">
        <v>78</v>
      </c>
      <c r="C15" s="185" t="s">
        <v>79</v>
      </c>
      <c r="D15" s="167"/>
      <c r="E15" s="168"/>
      <c r="F15" s="169"/>
      <c r="G15" s="170">
        <f>SUMIF(AG16:AG28,"&lt;&gt;NOR",G16:G28)</f>
        <v>0</v>
      </c>
      <c r="H15" s="164"/>
      <c r="I15" s="164">
        <f>SUM(I16:I28)</f>
        <v>0</v>
      </c>
      <c r="J15" s="164"/>
      <c r="K15" s="164">
        <f>SUM(K16:K28)</f>
        <v>0</v>
      </c>
      <c r="L15" s="164"/>
      <c r="M15" s="164">
        <f>SUM(M16:M28)</f>
        <v>0</v>
      </c>
      <c r="N15" s="163"/>
      <c r="O15" s="163">
        <f>SUM(O16:O28)</f>
        <v>0</v>
      </c>
      <c r="P15" s="163"/>
      <c r="Q15" s="163">
        <f>SUM(Q16:Q28)</f>
        <v>0</v>
      </c>
      <c r="R15" s="164"/>
      <c r="S15" s="164"/>
      <c r="T15" s="164"/>
      <c r="U15" s="164"/>
      <c r="V15" s="164">
        <f>SUM(V16:V28)</f>
        <v>32.619999999999997</v>
      </c>
      <c r="W15" s="164"/>
      <c r="X15" s="164"/>
      <c r="Y15" s="164"/>
      <c r="AG15" t="s">
        <v>125</v>
      </c>
    </row>
    <row r="16" spans="1:60" ht="20.399999999999999" outlineLevel="1" x14ac:dyDescent="0.25">
      <c r="A16" s="178">
        <v>7</v>
      </c>
      <c r="B16" s="179" t="s">
        <v>388</v>
      </c>
      <c r="C16" s="186" t="s">
        <v>389</v>
      </c>
      <c r="D16" s="180" t="s">
        <v>149</v>
      </c>
      <c r="E16" s="181">
        <v>110</v>
      </c>
      <c r="F16" s="182"/>
      <c r="G16" s="183">
        <f t="shared" ref="G16:G28" si="7">ROUND(E16*F16,2)</f>
        <v>0</v>
      </c>
      <c r="H16" s="162"/>
      <c r="I16" s="161">
        <f t="shared" ref="I16:I28" si="8">ROUND(E16*H16,2)</f>
        <v>0</v>
      </c>
      <c r="J16" s="162"/>
      <c r="K16" s="161">
        <f t="shared" ref="K16:K28" si="9">ROUND(E16*J16,2)</f>
        <v>0</v>
      </c>
      <c r="L16" s="161">
        <v>21</v>
      </c>
      <c r="M16" s="161">
        <f t="shared" ref="M16:M28" si="10">G16*(1+L16/100)</f>
        <v>0</v>
      </c>
      <c r="N16" s="160">
        <v>2.0000000000000002E-5</v>
      </c>
      <c r="O16" s="160">
        <f t="shared" ref="O16:O28" si="11">ROUND(E16*N16,2)</f>
        <v>0</v>
      </c>
      <c r="P16" s="160">
        <v>0</v>
      </c>
      <c r="Q16" s="160">
        <f t="shared" ref="Q16:Q28" si="12">ROUND(E16*P16,2)</f>
        <v>0</v>
      </c>
      <c r="R16" s="161"/>
      <c r="S16" s="161" t="s">
        <v>136</v>
      </c>
      <c r="T16" s="161" t="s">
        <v>152</v>
      </c>
      <c r="U16" s="161">
        <v>0</v>
      </c>
      <c r="V16" s="161">
        <f t="shared" ref="V16:V28" si="13">ROUND(E16*U16,2)</f>
        <v>0</v>
      </c>
      <c r="W16" s="161"/>
      <c r="X16" s="161" t="s">
        <v>130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140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0.399999999999999" outlineLevel="1" x14ac:dyDescent="0.25">
      <c r="A17" s="178">
        <v>8</v>
      </c>
      <c r="B17" s="179" t="s">
        <v>167</v>
      </c>
      <c r="C17" s="186" t="s">
        <v>168</v>
      </c>
      <c r="D17" s="180" t="s">
        <v>128</v>
      </c>
      <c r="E17" s="181">
        <v>24.5</v>
      </c>
      <c r="F17" s="182"/>
      <c r="G17" s="183">
        <f t="shared" si="7"/>
        <v>0</v>
      </c>
      <c r="H17" s="162"/>
      <c r="I17" s="161">
        <f t="shared" si="8"/>
        <v>0</v>
      </c>
      <c r="J17" s="162"/>
      <c r="K17" s="161">
        <f t="shared" si="9"/>
        <v>0</v>
      </c>
      <c r="L17" s="161">
        <v>21</v>
      </c>
      <c r="M17" s="161">
        <f t="shared" si="10"/>
        <v>0</v>
      </c>
      <c r="N17" s="160">
        <v>2.0000000000000002E-5</v>
      </c>
      <c r="O17" s="160">
        <f t="shared" si="11"/>
        <v>0</v>
      </c>
      <c r="P17" s="160">
        <v>0</v>
      </c>
      <c r="Q17" s="160">
        <f t="shared" si="12"/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si="13"/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8">
        <v>9</v>
      </c>
      <c r="B18" s="179" t="s">
        <v>169</v>
      </c>
      <c r="C18" s="186" t="s">
        <v>170</v>
      </c>
      <c r="D18" s="180" t="s">
        <v>128</v>
      </c>
      <c r="E18" s="181">
        <v>2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1.0000000000000001E-5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171</v>
      </c>
      <c r="C19" s="186" t="s">
        <v>172</v>
      </c>
      <c r="D19" s="180" t="s">
        <v>128</v>
      </c>
      <c r="E19" s="181">
        <v>67.641199999999998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0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173</v>
      </c>
      <c r="C20" s="186" t="s">
        <v>174</v>
      </c>
      <c r="D20" s="180" t="s">
        <v>128</v>
      </c>
      <c r="E20" s="181">
        <v>67.641199999999998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1.0000000000000001E-5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175</v>
      </c>
      <c r="C21" s="186" t="s">
        <v>176</v>
      </c>
      <c r="D21" s="180" t="s">
        <v>128</v>
      </c>
      <c r="E21" s="181">
        <v>150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0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0.399999999999999" outlineLevel="1" x14ac:dyDescent="0.25">
      <c r="A22" s="178">
        <v>13</v>
      </c>
      <c r="B22" s="179" t="s">
        <v>179</v>
      </c>
      <c r="C22" s="186" t="s">
        <v>180</v>
      </c>
      <c r="D22" s="180" t="s">
        <v>157</v>
      </c>
      <c r="E22" s="181">
        <v>25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129</v>
      </c>
      <c r="T22" s="161" t="s">
        <v>129</v>
      </c>
      <c r="U22" s="161">
        <v>0.40899999999999997</v>
      </c>
      <c r="V22" s="161">
        <f t="shared" si="13"/>
        <v>10.23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181</v>
      </c>
      <c r="C23" s="186" t="s">
        <v>182</v>
      </c>
      <c r="D23" s="180" t="s">
        <v>157</v>
      </c>
      <c r="E23" s="181">
        <v>22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0.90600000000000003</v>
      </c>
      <c r="V23" s="161">
        <f t="shared" si="13"/>
        <v>19.93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183</v>
      </c>
      <c r="C24" s="186" t="s">
        <v>184</v>
      </c>
      <c r="D24" s="180" t="s">
        <v>157</v>
      </c>
      <c r="E24" s="181">
        <v>30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8.2000000000000003E-2</v>
      </c>
      <c r="V24" s="161">
        <f t="shared" si="13"/>
        <v>2.46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177</v>
      </c>
      <c r="C25" s="186" t="s">
        <v>178</v>
      </c>
      <c r="D25" s="180" t="s">
        <v>157</v>
      </c>
      <c r="E25" s="181">
        <v>10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136</v>
      </c>
      <c r="T25" s="161" t="s">
        <v>137</v>
      </c>
      <c r="U25" s="161">
        <v>0</v>
      </c>
      <c r="V25" s="161">
        <f t="shared" si="13"/>
        <v>0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187</v>
      </c>
      <c r="C26" s="186" t="s">
        <v>188</v>
      </c>
      <c r="D26" s="180" t="s">
        <v>157</v>
      </c>
      <c r="E26" s="181">
        <v>20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189</v>
      </c>
      <c r="C27" s="186" t="s">
        <v>190</v>
      </c>
      <c r="D27" s="180" t="s">
        <v>157</v>
      </c>
      <c r="E27" s="181">
        <v>5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163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191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192</v>
      </c>
      <c r="C28" s="186" t="s">
        <v>193</v>
      </c>
      <c r="D28" s="180" t="s">
        <v>157</v>
      </c>
      <c r="E28" s="181">
        <v>30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5">
      <c r="A29" s="165" t="s">
        <v>124</v>
      </c>
      <c r="B29" s="166" t="s">
        <v>80</v>
      </c>
      <c r="C29" s="185" t="s">
        <v>81</v>
      </c>
      <c r="D29" s="167"/>
      <c r="E29" s="168"/>
      <c r="F29" s="169"/>
      <c r="G29" s="170">
        <f>SUMIF(AG30:AG30,"&lt;&gt;NOR",G30:G30)</f>
        <v>0</v>
      </c>
      <c r="H29" s="164"/>
      <c r="I29" s="164">
        <f>SUM(I30:I30)</f>
        <v>0</v>
      </c>
      <c r="J29" s="164"/>
      <c r="K29" s="164">
        <f>SUM(K30:K30)</f>
        <v>0</v>
      </c>
      <c r="L29" s="164"/>
      <c r="M29" s="164">
        <f>SUM(M30:M30)</f>
        <v>0</v>
      </c>
      <c r="N29" s="163"/>
      <c r="O29" s="163">
        <f>SUM(O30:O30)</f>
        <v>0.19</v>
      </c>
      <c r="P29" s="163"/>
      <c r="Q29" s="163">
        <f>SUM(Q30:Q30)</f>
        <v>0</v>
      </c>
      <c r="R29" s="164"/>
      <c r="S29" s="164"/>
      <c r="T29" s="164"/>
      <c r="U29" s="164"/>
      <c r="V29" s="164">
        <f>SUM(V30:V30)</f>
        <v>25.68</v>
      </c>
      <c r="W29" s="164"/>
      <c r="X29" s="164"/>
      <c r="Y29" s="164"/>
      <c r="AG29" t="s">
        <v>125</v>
      </c>
    </row>
    <row r="30" spans="1:60" outlineLevel="1" x14ac:dyDescent="0.25">
      <c r="A30" s="178">
        <v>20</v>
      </c>
      <c r="B30" s="179" t="s">
        <v>194</v>
      </c>
      <c r="C30" s="186" t="s">
        <v>195</v>
      </c>
      <c r="D30" s="180" t="s">
        <v>128</v>
      </c>
      <c r="E30" s="181">
        <v>120</v>
      </c>
      <c r="F30" s="182"/>
      <c r="G30" s="183">
        <f>ROUND(E30*F30,2)</f>
        <v>0</v>
      </c>
      <c r="H30" s="162"/>
      <c r="I30" s="161">
        <f>ROUND(E30*H30,2)</f>
        <v>0</v>
      </c>
      <c r="J30" s="162"/>
      <c r="K30" s="161">
        <f>ROUND(E30*J30,2)</f>
        <v>0</v>
      </c>
      <c r="L30" s="161">
        <v>21</v>
      </c>
      <c r="M30" s="161">
        <f>G30*(1+L30/100)</f>
        <v>0</v>
      </c>
      <c r="N30" s="160">
        <v>1.58E-3</v>
      </c>
      <c r="O30" s="160">
        <f>ROUND(E30*N30,2)</f>
        <v>0.19</v>
      </c>
      <c r="P30" s="160">
        <v>0</v>
      </c>
      <c r="Q30" s="160">
        <f>ROUND(E30*P30,2)</f>
        <v>0</v>
      </c>
      <c r="R30" s="161"/>
      <c r="S30" s="161" t="s">
        <v>129</v>
      </c>
      <c r="T30" s="161" t="s">
        <v>129</v>
      </c>
      <c r="U30" s="161">
        <v>0.214</v>
      </c>
      <c r="V30" s="161">
        <f>ROUND(E30*U30,2)</f>
        <v>25.68</v>
      </c>
      <c r="W30" s="161"/>
      <c r="X30" s="161" t="s">
        <v>130</v>
      </c>
      <c r="Y30" s="161" t="s">
        <v>131</v>
      </c>
      <c r="Z30" s="150"/>
      <c r="AA30" s="150"/>
      <c r="AB30" s="150"/>
      <c r="AC30" s="150"/>
      <c r="AD30" s="150"/>
      <c r="AE30" s="150"/>
      <c r="AF30" s="150"/>
      <c r="AG30" s="150" t="s">
        <v>132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5">
      <c r="A31" s="165" t="s">
        <v>124</v>
      </c>
      <c r="B31" s="166" t="s">
        <v>82</v>
      </c>
      <c r="C31" s="185" t="s">
        <v>83</v>
      </c>
      <c r="D31" s="167"/>
      <c r="E31" s="168"/>
      <c r="F31" s="169"/>
      <c r="G31" s="170">
        <f>SUMIF(AG32:AG32,"&lt;&gt;NOR",G32:G32)</f>
        <v>0</v>
      </c>
      <c r="H31" s="164"/>
      <c r="I31" s="164">
        <f>SUM(I32:I32)</f>
        <v>0</v>
      </c>
      <c r="J31" s="164"/>
      <c r="K31" s="164">
        <f>SUM(K32:K32)</f>
        <v>0</v>
      </c>
      <c r="L31" s="164"/>
      <c r="M31" s="164">
        <f>SUM(M32:M32)</f>
        <v>0</v>
      </c>
      <c r="N31" s="163"/>
      <c r="O31" s="163">
        <f>SUM(O32:O32)</f>
        <v>0</v>
      </c>
      <c r="P31" s="163"/>
      <c r="Q31" s="163">
        <f>SUM(Q32:Q32)</f>
        <v>0</v>
      </c>
      <c r="R31" s="164"/>
      <c r="S31" s="164"/>
      <c r="T31" s="164"/>
      <c r="U31" s="164"/>
      <c r="V31" s="164">
        <f>SUM(V32:V32)</f>
        <v>4.03</v>
      </c>
      <c r="W31" s="164"/>
      <c r="X31" s="164"/>
      <c r="Y31" s="164"/>
      <c r="AG31" t="s">
        <v>125</v>
      </c>
    </row>
    <row r="32" spans="1:60" outlineLevel="1" x14ac:dyDescent="0.25">
      <c r="A32" s="178">
        <v>21</v>
      </c>
      <c r="B32" s="179" t="s">
        <v>196</v>
      </c>
      <c r="C32" s="186" t="s">
        <v>197</v>
      </c>
      <c r="D32" s="180" t="s">
        <v>198</v>
      </c>
      <c r="E32" s="181">
        <v>2.1537600000000001</v>
      </c>
      <c r="F32" s="182"/>
      <c r="G32" s="183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21</v>
      </c>
      <c r="M32" s="161">
        <f>G32*(1+L32/100)</f>
        <v>0</v>
      </c>
      <c r="N32" s="160">
        <v>0</v>
      </c>
      <c r="O32" s="160">
        <f>ROUND(E32*N32,2)</f>
        <v>0</v>
      </c>
      <c r="P32" s="160">
        <v>0</v>
      </c>
      <c r="Q32" s="160">
        <f>ROUND(E32*P32,2)</f>
        <v>0</v>
      </c>
      <c r="R32" s="161"/>
      <c r="S32" s="161" t="s">
        <v>129</v>
      </c>
      <c r="T32" s="161" t="s">
        <v>129</v>
      </c>
      <c r="U32" s="161">
        <v>1.8720000000000001</v>
      </c>
      <c r="V32" s="161">
        <f>ROUND(E32*U32,2)</f>
        <v>4.03</v>
      </c>
      <c r="W32" s="161"/>
      <c r="X32" s="161" t="s">
        <v>199</v>
      </c>
      <c r="Y32" s="161" t="s">
        <v>131</v>
      </c>
      <c r="Z32" s="150"/>
      <c r="AA32" s="150"/>
      <c r="AB32" s="150"/>
      <c r="AC32" s="150"/>
      <c r="AD32" s="150"/>
      <c r="AE32" s="150"/>
      <c r="AF32" s="150"/>
      <c r="AG32" s="150" t="s">
        <v>200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x14ac:dyDescent="0.25">
      <c r="A33" s="165" t="s">
        <v>124</v>
      </c>
      <c r="B33" s="166" t="s">
        <v>84</v>
      </c>
      <c r="C33" s="185" t="s">
        <v>85</v>
      </c>
      <c r="D33" s="167"/>
      <c r="E33" s="168"/>
      <c r="F33" s="169"/>
      <c r="G33" s="170">
        <f>SUMIF(AG34:AG39,"&lt;&gt;NOR",G34:G39)</f>
        <v>0</v>
      </c>
      <c r="H33" s="164"/>
      <c r="I33" s="164">
        <f>SUM(I34:I39)</f>
        <v>0</v>
      </c>
      <c r="J33" s="164"/>
      <c r="K33" s="164">
        <f>SUM(K34:K39)</f>
        <v>0</v>
      </c>
      <c r="L33" s="164"/>
      <c r="M33" s="164">
        <f>SUM(M34:M39)</f>
        <v>0</v>
      </c>
      <c r="N33" s="163"/>
      <c r="O33" s="163">
        <f>SUM(O34:O39)</f>
        <v>0</v>
      </c>
      <c r="P33" s="163"/>
      <c r="Q33" s="163">
        <f>SUM(Q34:Q39)</f>
        <v>0</v>
      </c>
      <c r="R33" s="164"/>
      <c r="S33" s="164"/>
      <c r="T33" s="164"/>
      <c r="U33" s="164"/>
      <c r="V33" s="164">
        <f>SUM(V34:V39)</f>
        <v>0.98</v>
      </c>
      <c r="W33" s="164"/>
      <c r="X33" s="164"/>
      <c r="Y33" s="164"/>
      <c r="AG33" t="s">
        <v>125</v>
      </c>
    </row>
    <row r="34" spans="1:60" outlineLevel="1" x14ac:dyDescent="0.25">
      <c r="A34" s="178">
        <v>22</v>
      </c>
      <c r="B34" s="179" t="s">
        <v>201</v>
      </c>
      <c r="C34" s="186" t="s">
        <v>202</v>
      </c>
      <c r="D34" s="180" t="s">
        <v>198</v>
      </c>
      <c r="E34" s="181">
        <v>1.0249999999999999</v>
      </c>
      <c r="F34" s="182"/>
      <c r="G34" s="183">
        <f t="shared" ref="G34:G39" si="14">ROUND(E34*F34,2)</f>
        <v>0</v>
      </c>
      <c r="H34" s="162"/>
      <c r="I34" s="161">
        <f t="shared" ref="I34:I39" si="15">ROUND(E34*H34,2)</f>
        <v>0</v>
      </c>
      <c r="J34" s="162"/>
      <c r="K34" s="161">
        <f t="shared" ref="K34:K39" si="16">ROUND(E34*J34,2)</f>
        <v>0</v>
      </c>
      <c r="L34" s="161">
        <v>21</v>
      </c>
      <c r="M34" s="161">
        <f t="shared" ref="M34:M39" si="17">G34*(1+L34/100)</f>
        <v>0</v>
      </c>
      <c r="N34" s="160">
        <v>0</v>
      </c>
      <c r="O34" s="160">
        <f t="shared" ref="O34:O39" si="18">ROUND(E34*N34,2)</f>
        <v>0</v>
      </c>
      <c r="P34" s="160">
        <v>0</v>
      </c>
      <c r="Q34" s="160">
        <f t="shared" ref="Q34:Q39" si="19">ROUND(E34*P34,2)</f>
        <v>0</v>
      </c>
      <c r="R34" s="161"/>
      <c r="S34" s="161" t="s">
        <v>136</v>
      </c>
      <c r="T34" s="161" t="s">
        <v>152</v>
      </c>
      <c r="U34" s="161">
        <v>0</v>
      </c>
      <c r="V34" s="161">
        <f t="shared" ref="V34:V39" si="20">ROUND(E34*U34,2)</f>
        <v>0</v>
      </c>
      <c r="W34" s="161"/>
      <c r="X34" s="161" t="s">
        <v>130</v>
      </c>
      <c r="Y34" s="161" t="s">
        <v>131</v>
      </c>
      <c r="Z34" s="150"/>
      <c r="AA34" s="150"/>
      <c r="AB34" s="150"/>
      <c r="AC34" s="150"/>
      <c r="AD34" s="150"/>
      <c r="AE34" s="150"/>
      <c r="AF34" s="150"/>
      <c r="AG34" s="150" t="s">
        <v>132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78">
        <v>23</v>
      </c>
      <c r="B35" s="179" t="s">
        <v>209</v>
      </c>
      <c r="C35" s="186" t="s">
        <v>210</v>
      </c>
      <c r="D35" s="180" t="s">
        <v>198</v>
      </c>
      <c r="E35" s="181">
        <v>1.0249999999999999</v>
      </c>
      <c r="F35" s="182"/>
      <c r="G35" s="183">
        <f t="shared" si="14"/>
        <v>0</v>
      </c>
      <c r="H35" s="162"/>
      <c r="I35" s="161">
        <f t="shared" si="15"/>
        <v>0</v>
      </c>
      <c r="J35" s="162"/>
      <c r="K35" s="161">
        <f t="shared" si="16"/>
        <v>0</v>
      </c>
      <c r="L35" s="161">
        <v>21</v>
      </c>
      <c r="M35" s="161">
        <f t="shared" si="17"/>
        <v>0</v>
      </c>
      <c r="N35" s="160">
        <v>0</v>
      </c>
      <c r="O35" s="160">
        <f t="shared" si="18"/>
        <v>0</v>
      </c>
      <c r="P35" s="160">
        <v>0</v>
      </c>
      <c r="Q35" s="160">
        <f t="shared" si="19"/>
        <v>0</v>
      </c>
      <c r="R35" s="161"/>
      <c r="S35" s="161" t="s">
        <v>129</v>
      </c>
      <c r="T35" s="161" t="s">
        <v>129</v>
      </c>
      <c r="U35" s="161">
        <v>0.95599999999999996</v>
      </c>
      <c r="V35" s="161">
        <f t="shared" si="20"/>
        <v>0.98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140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.399999999999999" outlineLevel="1" x14ac:dyDescent="0.25">
      <c r="A36" s="178">
        <v>24</v>
      </c>
      <c r="B36" s="179" t="s">
        <v>205</v>
      </c>
      <c r="C36" s="186" t="s">
        <v>206</v>
      </c>
      <c r="D36" s="180" t="s">
        <v>198</v>
      </c>
      <c r="E36" s="181">
        <v>20.5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</v>
      </c>
      <c r="V36" s="161">
        <f t="shared" si="20"/>
        <v>0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203</v>
      </c>
      <c r="C37" s="186" t="s">
        <v>204</v>
      </c>
      <c r="D37" s="180" t="s">
        <v>198</v>
      </c>
      <c r="E37" s="181">
        <v>1.0249999999999999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136</v>
      </c>
      <c r="T37" s="161" t="s">
        <v>137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207</v>
      </c>
      <c r="C38" s="186" t="s">
        <v>208</v>
      </c>
      <c r="D38" s="180" t="s">
        <v>198</v>
      </c>
      <c r="E38" s="181">
        <v>1.0249999999999999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211</v>
      </c>
      <c r="C39" s="186" t="s">
        <v>212</v>
      </c>
      <c r="D39" s="180" t="s">
        <v>149</v>
      </c>
      <c r="E39" s="181">
        <v>1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163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191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5">
      <c r="A40" s="165" t="s">
        <v>124</v>
      </c>
      <c r="B40" s="166" t="s">
        <v>86</v>
      </c>
      <c r="C40" s="185" t="s">
        <v>87</v>
      </c>
      <c r="D40" s="167"/>
      <c r="E40" s="168"/>
      <c r="F40" s="169"/>
      <c r="G40" s="170">
        <f>SUMIF(AG41:AG46,"&lt;&gt;NOR",G41:G46)</f>
        <v>0</v>
      </c>
      <c r="H40" s="164"/>
      <c r="I40" s="164">
        <f>SUM(I41:I46)</f>
        <v>0</v>
      </c>
      <c r="J40" s="164"/>
      <c r="K40" s="164">
        <f>SUM(K41:K46)</f>
        <v>0</v>
      </c>
      <c r="L40" s="164"/>
      <c r="M40" s="164">
        <f>SUM(M41:M46)</f>
        <v>0</v>
      </c>
      <c r="N40" s="163"/>
      <c r="O40" s="163">
        <f>SUM(O41:O46)</f>
        <v>0.02</v>
      </c>
      <c r="P40" s="163"/>
      <c r="Q40" s="163">
        <f>SUM(Q41:Q46)</f>
        <v>0</v>
      </c>
      <c r="R40" s="164"/>
      <c r="S40" s="164"/>
      <c r="T40" s="164"/>
      <c r="U40" s="164"/>
      <c r="V40" s="164">
        <f>SUM(V41:V46)</f>
        <v>0</v>
      </c>
      <c r="W40" s="164"/>
      <c r="X40" s="164"/>
      <c r="Y40" s="164"/>
      <c r="AG40" t="s">
        <v>125</v>
      </c>
    </row>
    <row r="41" spans="1:60" outlineLevel="1" x14ac:dyDescent="0.25">
      <c r="A41" s="178">
        <v>28</v>
      </c>
      <c r="B41" s="179" t="s">
        <v>221</v>
      </c>
      <c r="C41" s="186" t="s">
        <v>222</v>
      </c>
      <c r="D41" s="180" t="s">
        <v>149</v>
      </c>
      <c r="E41" s="181">
        <v>1</v>
      </c>
      <c r="F41" s="182"/>
      <c r="G41" s="183">
        <f t="shared" ref="G41:G46" si="21">ROUND(E41*F41,2)</f>
        <v>0</v>
      </c>
      <c r="H41" s="162"/>
      <c r="I41" s="161">
        <f t="shared" ref="I41:I46" si="22">ROUND(E41*H41,2)</f>
        <v>0</v>
      </c>
      <c r="J41" s="162"/>
      <c r="K41" s="161">
        <f t="shared" ref="K41:K46" si="23">ROUND(E41*J41,2)</f>
        <v>0</v>
      </c>
      <c r="L41" s="161">
        <v>21</v>
      </c>
      <c r="M41" s="161">
        <f t="shared" ref="M41:M46" si="24">G41*(1+L41/100)</f>
        <v>0</v>
      </c>
      <c r="N41" s="160">
        <v>1.8E-3</v>
      </c>
      <c r="O41" s="160">
        <f t="shared" ref="O41:O46" si="25">ROUND(E41*N41,2)</f>
        <v>0</v>
      </c>
      <c r="P41" s="160">
        <v>0</v>
      </c>
      <c r="Q41" s="160">
        <f t="shared" ref="Q41:Q46" si="26">ROUND(E41*P41,2)</f>
        <v>0</v>
      </c>
      <c r="R41" s="161"/>
      <c r="S41" s="161" t="s">
        <v>136</v>
      </c>
      <c r="T41" s="161" t="s">
        <v>137</v>
      </c>
      <c r="U41" s="161">
        <v>0</v>
      </c>
      <c r="V41" s="161">
        <f t="shared" ref="V41:V46" si="27">ROUND(E41*U41,2)</f>
        <v>0</v>
      </c>
      <c r="W41" s="161"/>
      <c r="X41" s="161" t="s">
        <v>130</v>
      </c>
      <c r="Y41" s="161" t="s">
        <v>131</v>
      </c>
      <c r="Z41" s="150"/>
      <c r="AA41" s="150"/>
      <c r="AB41" s="150"/>
      <c r="AC41" s="150"/>
      <c r="AD41" s="150"/>
      <c r="AE41" s="150"/>
      <c r="AF41" s="150"/>
      <c r="AG41" s="150" t="s">
        <v>216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78">
        <v>29</v>
      </c>
      <c r="B42" s="179" t="s">
        <v>213</v>
      </c>
      <c r="C42" s="186" t="s">
        <v>214</v>
      </c>
      <c r="D42" s="180" t="s">
        <v>215</v>
      </c>
      <c r="E42" s="181">
        <v>1</v>
      </c>
      <c r="F42" s="182"/>
      <c r="G42" s="183">
        <f t="shared" si="21"/>
        <v>0</v>
      </c>
      <c r="H42" s="162"/>
      <c r="I42" s="161">
        <f t="shared" si="22"/>
        <v>0</v>
      </c>
      <c r="J42" s="162"/>
      <c r="K42" s="161">
        <f t="shared" si="23"/>
        <v>0</v>
      </c>
      <c r="L42" s="161">
        <v>21</v>
      </c>
      <c r="M42" s="161">
        <f t="shared" si="24"/>
        <v>0</v>
      </c>
      <c r="N42" s="160">
        <v>0</v>
      </c>
      <c r="O42" s="160">
        <f t="shared" si="25"/>
        <v>0</v>
      </c>
      <c r="P42" s="160">
        <v>0</v>
      </c>
      <c r="Q42" s="160">
        <f t="shared" si="26"/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si="27"/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217</v>
      </c>
      <c r="C43" s="186" t="s">
        <v>218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0.399999999999999" outlineLevel="1" x14ac:dyDescent="0.25">
      <c r="A44" s="178">
        <v>31</v>
      </c>
      <c r="B44" s="179" t="s">
        <v>219</v>
      </c>
      <c r="C44" s="186" t="s">
        <v>220</v>
      </c>
      <c r="D44" s="180" t="s">
        <v>149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1.6000000000000001E-4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223</v>
      </c>
      <c r="C45" s="186" t="s">
        <v>224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1.6E-2</v>
      </c>
      <c r="O45" s="160">
        <f t="shared" si="25"/>
        <v>0.02</v>
      </c>
      <c r="P45" s="160">
        <v>0</v>
      </c>
      <c r="Q45" s="160">
        <f t="shared" si="26"/>
        <v>0</v>
      </c>
      <c r="R45" s="161" t="s">
        <v>162</v>
      </c>
      <c r="S45" s="161" t="s">
        <v>129</v>
      </c>
      <c r="T45" s="161" t="s">
        <v>129</v>
      </c>
      <c r="U45" s="161">
        <v>0</v>
      </c>
      <c r="V45" s="161">
        <f t="shared" si="27"/>
        <v>0</v>
      </c>
      <c r="W45" s="161"/>
      <c r="X45" s="161" t="s">
        <v>163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191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40.799999999999997" outlineLevel="1" x14ac:dyDescent="0.25">
      <c r="A46" s="178">
        <v>33</v>
      </c>
      <c r="B46" s="179" t="s">
        <v>225</v>
      </c>
      <c r="C46" s="186" t="s">
        <v>226</v>
      </c>
      <c r="D46" s="180" t="s">
        <v>215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1.8E-3</v>
      </c>
      <c r="O46" s="160">
        <f t="shared" si="25"/>
        <v>0</v>
      </c>
      <c r="P46" s="160">
        <v>0</v>
      </c>
      <c r="Q46" s="160">
        <f t="shared" si="26"/>
        <v>0</v>
      </c>
      <c r="R46" s="161"/>
      <c r="S46" s="161" t="s">
        <v>136</v>
      </c>
      <c r="T46" s="161" t="s">
        <v>137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x14ac:dyDescent="0.25">
      <c r="A47" s="165" t="s">
        <v>124</v>
      </c>
      <c r="B47" s="166" t="s">
        <v>88</v>
      </c>
      <c r="C47" s="185" t="s">
        <v>89</v>
      </c>
      <c r="D47" s="167"/>
      <c r="E47" s="168"/>
      <c r="F47" s="169"/>
      <c r="G47" s="170">
        <f>SUMIF(AG48:AG62,"&lt;&gt;NOR",G48:G62)</f>
        <v>0</v>
      </c>
      <c r="H47" s="164"/>
      <c r="I47" s="164">
        <f>SUM(I48:I62)</f>
        <v>0</v>
      </c>
      <c r="J47" s="164"/>
      <c r="K47" s="164">
        <f>SUM(K48:K62)</f>
        <v>0</v>
      </c>
      <c r="L47" s="164"/>
      <c r="M47" s="164">
        <f>SUM(M48:M62)</f>
        <v>0</v>
      </c>
      <c r="N47" s="163"/>
      <c r="O47" s="163">
        <f>SUM(O48:O62)</f>
        <v>0.58000000000000007</v>
      </c>
      <c r="P47" s="163"/>
      <c r="Q47" s="163">
        <f>SUM(Q48:Q62)</f>
        <v>0</v>
      </c>
      <c r="R47" s="164"/>
      <c r="S47" s="164"/>
      <c r="T47" s="164"/>
      <c r="U47" s="164"/>
      <c r="V47" s="164">
        <f>SUM(V48:V62)</f>
        <v>34.369999999999997</v>
      </c>
      <c r="W47" s="164"/>
      <c r="X47" s="164"/>
      <c r="Y47" s="164"/>
      <c r="AG47" t="s">
        <v>125</v>
      </c>
    </row>
    <row r="48" spans="1:60" outlineLevel="1" x14ac:dyDescent="0.25">
      <c r="A48" s="178">
        <v>34</v>
      </c>
      <c r="B48" s="179" t="s">
        <v>391</v>
      </c>
      <c r="C48" s="186" t="s">
        <v>392</v>
      </c>
      <c r="D48" s="180" t="s">
        <v>157</v>
      </c>
      <c r="E48" s="181">
        <v>35</v>
      </c>
      <c r="F48" s="182"/>
      <c r="G48" s="183">
        <f t="shared" ref="G48:G62" si="28">ROUND(E48*F48,2)</f>
        <v>0</v>
      </c>
      <c r="H48" s="162"/>
      <c r="I48" s="161">
        <f t="shared" ref="I48:I62" si="29">ROUND(E48*H48,2)</f>
        <v>0</v>
      </c>
      <c r="J48" s="162"/>
      <c r="K48" s="161">
        <f t="shared" ref="K48:K62" si="30">ROUND(E48*J48,2)</f>
        <v>0</v>
      </c>
      <c r="L48" s="161">
        <v>21</v>
      </c>
      <c r="M48" s="161">
        <f t="shared" ref="M48:M62" si="31">G48*(1+L48/100)</f>
        <v>0</v>
      </c>
      <c r="N48" s="160">
        <v>0</v>
      </c>
      <c r="O48" s="160">
        <f t="shared" ref="O48:O62" si="32">ROUND(E48*N48,2)</f>
        <v>0</v>
      </c>
      <c r="P48" s="160">
        <v>0</v>
      </c>
      <c r="Q48" s="160">
        <f t="shared" ref="Q48:Q62" si="33">ROUND(E48*P48,2)</f>
        <v>0</v>
      </c>
      <c r="R48" s="161"/>
      <c r="S48" s="161" t="s">
        <v>129</v>
      </c>
      <c r="T48" s="161" t="s">
        <v>129</v>
      </c>
      <c r="U48" s="161">
        <v>3.5000000000000003E-2</v>
      </c>
      <c r="V48" s="161">
        <f t="shared" ref="V48:V62" si="34">ROUND(E48*U48,2)</f>
        <v>1.23</v>
      </c>
      <c r="W48" s="161"/>
      <c r="X48" s="161" t="s">
        <v>130</v>
      </c>
      <c r="Y48" s="161" t="s">
        <v>131</v>
      </c>
      <c r="Z48" s="150"/>
      <c r="AA48" s="150"/>
      <c r="AB48" s="150"/>
      <c r="AC48" s="150"/>
      <c r="AD48" s="150"/>
      <c r="AE48" s="150"/>
      <c r="AF48" s="150"/>
      <c r="AG48" s="150" t="s">
        <v>216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0.399999999999999" outlineLevel="1" x14ac:dyDescent="0.25">
      <c r="A49" s="178">
        <v>35</v>
      </c>
      <c r="B49" s="179" t="s">
        <v>354</v>
      </c>
      <c r="C49" s="186" t="s">
        <v>355</v>
      </c>
      <c r="D49" s="180" t="s">
        <v>128</v>
      </c>
      <c r="E49" s="181">
        <v>67.641199999999998</v>
      </c>
      <c r="F49" s="182"/>
      <c r="G49" s="183">
        <f t="shared" si="28"/>
        <v>0</v>
      </c>
      <c r="H49" s="162"/>
      <c r="I49" s="161">
        <f t="shared" si="29"/>
        <v>0</v>
      </c>
      <c r="J49" s="162"/>
      <c r="K49" s="161">
        <f t="shared" si="30"/>
        <v>0</v>
      </c>
      <c r="L49" s="161">
        <v>21</v>
      </c>
      <c r="M49" s="161">
        <f t="shared" si="31"/>
        <v>0</v>
      </c>
      <c r="N49" s="160">
        <v>0</v>
      </c>
      <c r="O49" s="160">
        <f t="shared" si="32"/>
        <v>0</v>
      </c>
      <c r="P49" s="160">
        <v>0</v>
      </c>
      <c r="Q49" s="160">
        <f t="shared" si="33"/>
        <v>0</v>
      </c>
      <c r="R49" s="161"/>
      <c r="S49" s="161" t="s">
        <v>129</v>
      </c>
      <c r="T49" s="161" t="s">
        <v>129</v>
      </c>
      <c r="U49" s="161">
        <v>0.11</v>
      </c>
      <c r="V49" s="161">
        <f t="shared" si="34"/>
        <v>7.44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8">
        <v>36</v>
      </c>
      <c r="B50" s="179" t="s">
        <v>393</v>
      </c>
      <c r="C50" s="186" t="s">
        <v>394</v>
      </c>
      <c r="D50" s="180" t="s">
        <v>128</v>
      </c>
      <c r="E50" s="181">
        <v>67.641199999999998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2.9999999999999997E-4</v>
      </c>
      <c r="O50" s="160">
        <f t="shared" si="32"/>
        <v>0.02</v>
      </c>
      <c r="P50" s="160">
        <v>0</v>
      </c>
      <c r="Q50" s="160">
        <f t="shared" si="33"/>
        <v>0</v>
      </c>
      <c r="R50" s="161"/>
      <c r="S50" s="161" t="s">
        <v>129</v>
      </c>
      <c r="T50" s="161" t="s">
        <v>129</v>
      </c>
      <c r="U50" s="161">
        <v>0.38</v>
      </c>
      <c r="V50" s="161">
        <f t="shared" si="34"/>
        <v>25.7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30.6" outlineLevel="1" x14ac:dyDescent="0.25">
      <c r="A51" s="178">
        <v>37</v>
      </c>
      <c r="B51" s="179" t="s">
        <v>395</v>
      </c>
      <c r="C51" s="186" t="s">
        <v>396</v>
      </c>
      <c r="D51" s="180" t="s">
        <v>149</v>
      </c>
      <c r="E51" s="181">
        <v>15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1.4999999999999999E-4</v>
      </c>
      <c r="O51" s="160">
        <f t="shared" si="32"/>
        <v>0</v>
      </c>
      <c r="P51" s="160">
        <v>0</v>
      </c>
      <c r="Q51" s="160">
        <f t="shared" si="33"/>
        <v>0</v>
      </c>
      <c r="R51" s="161"/>
      <c r="S51" s="161" t="s">
        <v>136</v>
      </c>
      <c r="T51" s="161" t="s">
        <v>137</v>
      </c>
      <c r="U51" s="161">
        <v>0</v>
      </c>
      <c r="V51" s="161">
        <f t="shared" si="34"/>
        <v>0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40.799999999999997" outlineLevel="1" x14ac:dyDescent="0.25">
      <c r="A52" s="178">
        <v>38</v>
      </c>
      <c r="B52" s="179" t="s">
        <v>356</v>
      </c>
      <c r="C52" s="186" t="s">
        <v>357</v>
      </c>
      <c r="D52" s="180" t="s">
        <v>128</v>
      </c>
      <c r="E52" s="181">
        <v>77.787379999999999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2.8700000000000002E-3</v>
      </c>
      <c r="O52" s="160">
        <f t="shared" si="32"/>
        <v>0.22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78">
        <v>39</v>
      </c>
      <c r="B53" s="179" t="s">
        <v>358</v>
      </c>
      <c r="C53" s="186" t="s">
        <v>359</v>
      </c>
      <c r="D53" s="180" t="s">
        <v>128</v>
      </c>
      <c r="E53" s="181">
        <v>67.641199999999998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0</v>
      </c>
      <c r="O53" s="160">
        <f t="shared" si="32"/>
        <v>0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360</v>
      </c>
      <c r="C54" s="186" t="s">
        <v>361</v>
      </c>
      <c r="D54" s="180" t="s">
        <v>128</v>
      </c>
      <c r="E54" s="181">
        <v>67.641199999999998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216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8">
        <v>41</v>
      </c>
      <c r="B55" s="179" t="s">
        <v>362</v>
      </c>
      <c r="C55" s="186" t="s">
        <v>363</v>
      </c>
      <c r="D55" s="180" t="s">
        <v>128</v>
      </c>
      <c r="E55" s="181">
        <v>67.641199999999998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78">
        <v>42</v>
      </c>
      <c r="B56" s="179" t="s">
        <v>364</v>
      </c>
      <c r="C56" s="186" t="s">
        <v>365</v>
      </c>
      <c r="D56" s="180" t="s">
        <v>128</v>
      </c>
      <c r="E56" s="181">
        <v>67.641199999999998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5.0000000000000001E-4</v>
      </c>
      <c r="O56" s="160">
        <f t="shared" si="32"/>
        <v>0.03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20.399999999999999" outlineLevel="1" x14ac:dyDescent="0.25">
      <c r="A57" s="178">
        <v>43</v>
      </c>
      <c r="B57" s="179" t="s">
        <v>366</v>
      </c>
      <c r="C57" s="186" t="s">
        <v>367</v>
      </c>
      <c r="D57" s="180" t="s">
        <v>128</v>
      </c>
      <c r="E57" s="181">
        <v>67.641199999999998</v>
      </c>
      <c r="F57" s="182"/>
      <c r="G57" s="183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4.5500000000000002E-3</v>
      </c>
      <c r="O57" s="160">
        <f t="shared" si="32"/>
        <v>0.31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0.399999999999999" outlineLevel="1" x14ac:dyDescent="0.25">
      <c r="A58" s="178">
        <v>44</v>
      </c>
      <c r="B58" s="179" t="s">
        <v>368</v>
      </c>
      <c r="C58" s="186" t="s">
        <v>369</v>
      </c>
      <c r="D58" s="180" t="s">
        <v>157</v>
      </c>
      <c r="E58" s="181">
        <v>34.5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0</v>
      </c>
      <c r="O58" s="160">
        <f t="shared" si="32"/>
        <v>0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137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78">
        <v>45</v>
      </c>
      <c r="B59" s="179" t="s">
        <v>397</v>
      </c>
      <c r="C59" s="186" t="s">
        <v>398</v>
      </c>
      <c r="D59" s="180" t="s">
        <v>157</v>
      </c>
      <c r="E59" s="181">
        <v>35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1.0000000000000001E-5</v>
      </c>
      <c r="O59" s="160">
        <f t="shared" si="32"/>
        <v>0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137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.399999999999999" outlineLevel="1" x14ac:dyDescent="0.25">
      <c r="A60" s="178">
        <v>46</v>
      </c>
      <c r="B60" s="179" t="s">
        <v>370</v>
      </c>
      <c r="C60" s="186" t="s">
        <v>371</v>
      </c>
      <c r="D60" s="180" t="s">
        <v>128</v>
      </c>
      <c r="E60" s="181">
        <v>67.641199999999998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0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137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72">
        <v>47</v>
      </c>
      <c r="B61" s="173" t="s">
        <v>372</v>
      </c>
      <c r="C61" s="187" t="s">
        <v>373</v>
      </c>
      <c r="D61" s="174" t="s">
        <v>128</v>
      </c>
      <c r="E61" s="175">
        <v>67.641199999999998</v>
      </c>
      <c r="F61" s="176"/>
      <c r="G61" s="177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0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137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57">
        <v>48</v>
      </c>
      <c r="B62" s="158" t="s">
        <v>374</v>
      </c>
      <c r="C62" s="188" t="s">
        <v>375</v>
      </c>
      <c r="D62" s="159" t="s">
        <v>0</v>
      </c>
      <c r="E62" s="184"/>
      <c r="F62" s="162"/>
      <c r="G62" s="161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129</v>
      </c>
      <c r="T62" s="161" t="s">
        <v>129</v>
      </c>
      <c r="U62" s="161">
        <v>0</v>
      </c>
      <c r="V62" s="161">
        <f t="shared" si="34"/>
        <v>0</v>
      </c>
      <c r="W62" s="161"/>
      <c r="X62" s="161" t="s">
        <v>199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200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x14ac:dyDescent="0.25">
      <c r="A63" s="165" t="s">
        <v>124</v>
      </c>
      <c r="B63" s="166" t="s">
        <v>90</v>
      </c>
      <c r="C63" s="185" t="s">
        <v>91</v>
      </c>
      <c r="D63" s="167"/>
      <c r="E63" s="168"/>
      <c r="F63" s="169"/>
      <c r="G63" s="170">
        <f>SUMIF(AG64:AG72,"&lt;&gt;NOR",G64:G72)</f>
        <v>0</v>
      </c>
      <c r="H63" s="164"/>
      <c r="I63" s="164">
        <f>SUM(I64:I72)</f>
        <v>0</v>
      </c>
      <c r="J63" s="164"/>
      <c r="K63" s="164">
        <f>SUM(K64:K72)</f>
        <v>0</v>
      </c>
      <c r="L63" s="164"/>
      <c r="M63" s="164">
        <f>SUM(M64:M72)</f>
        <v>0</v>
      </c>
      <c r="N63" s="163"/>
      <c r="O63" s="163">
        <f>SUM(O64:O72)</f>
        <v>0.04</v>
      </c>
      <c r="P63" s="163"/>
      <c r="Q63" s="163">
        <f>SUM(Q64:Q72)</f>
        <v>0</v>
      </c>
      <c r="R63" s="164"/>
      <c r="S63" s="164"/>
      <c r="T63" s="164"/>
      <c r="U63" s="164"/>
      <c r="V63" s="164">
        <f>SUM(V64:V72)</f>
        <v>0.78</v>
      </c>
      <c r="W63" s="164"/>
      <c r="X63" s="164"/>
      <c r="Y63" s="164"/>
      <c r="AG63" t="s">
        <v>125</v>
      </c>
    </row>
    <row r="64" spans="1:60" outlineLevel="1" x14ac:dyDescent="0.25">
      <c r="A64" s="178">
        <v>49</v>
      </c>
      <c r="B64" s="179" t="s">
        <v>239</v>
      </c>
      <c r="C64" s="186" t="s">
        <v>240</v>
      </c>
      <c r="D64" s="180" t="s">
        <v>157</v>
      </c>
      <c r="E64" s="181">
        <v>6</v>
      </c>
      <c r="F64" s="182"/>
      <c r="G64" s="183">
        <f t="shared" ref="G64:G72" si="35">ROUND(E64*F64,2)</f>
        <v>0</v>
      </c>
      <c r="H64" s="162"/>
      <c r="I64" s="161">
        <f t="shared" ref="I64:I72" si="36">ROUND(E64*H64,2)</f>
        <v>0</v>
      </c>
      <c r="J64" s="162"/>
      <c r="K64" s="161">
        <f t="shared" ref="K64:K72" si="37">ROUND(E64*J64,2)</f>
        <v>0</v>
      </c>
      <c r="L64" s="161">
        <v>21</v>
      </c>
      <c r="M64" s="161">
        <f t="shared" ref="M64:M72" si="38">G64*(1+L64/100)</f>
        <v>0</v>
      </c>
      <c r="N64" s="160">
        <v>3.1E-4</v>
      </c>
      <c r="O64" s="160">
        <f t="shared" ref="O64:O72" si="39">ROUND(E64*N64,2)</f>
        <v>0</v>
      </c>
      <c r="P64" s="160">
        <v>0</v>
      </c>
      <c r="Q64" s="160">
        <f t="shared" ref="Q64:Q72" si="40">ROUND(E64*P64,2)</f>
        <v>0</v>
      </c>
      <c r="R64" s="161"/>
      <c r="S64" s="161" t="s">
        <v>129</v>
      </c>
      <c r="T64" s="161" t="s">
        <v>129</v>
      </c>
      <c r="U64" s="161">
        <v>0.13</v>
      </c>
      <c r="V64" s="161">
        <f t="shared" ref="V64:V72" si="41">ROUND(E64*U64,2)</f>
        <v>0.78</v>
      </c>
      <c r="W64" s="161"/>
      <c r="X64" s="161" t="s">
        <v>130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0.399999999999999" outlineLevel="1" x14ac:dyDescent="0.25">
      <c r="A65" s="178">
        <v>50</v>
      </c>
      <c r="B65" s="179" t="s">
        <v>229</v>
      </c>
      <c r="C65" s="186" t="s">
        <v>230</v>
      </c>
      <c r="D65" s="180" t="s">
        <v>128</v>
      </c>
      <c r="E65" s="181">
        <v>2</v>
      </c>
      <c r="F65" s="182"/>
      <c r="G65" s="183">
        <f t="shared" si="35"/>
        <v>0</v>
      </c>
      <c r="H65" s="162"/>
      <c r="I65" s="161">
        <f t="shared" si="36"/>
        <v>0</v>
      </c>
      <c r="J65" s="162"/>
      <c r="K65" s="161">
        <f t="shared" si="37"/>
        <v>0</v>
      </c>
      <c r="L65" s="161">
        <v>21</v>
      </c>
      <c r="M65" s="161">
        <f t="shared" si="38"/>
        <v>0</v>
      </c>
      <c r="N65" s="160">
        <v>0</v>
      </c>
      <c r="O65" s="160">
        <f t="shared" si="39"/>
        <v>0</v>
      </c>
      <c r="P65" s="160">
        <v>0</v>
      </c>
      <c r="Q65" s="160">
        <f t="shared" si="40"/>
        <v>0</v>
      </c>
      <c r="R65" s="161"/>
      <c r="S65" s="161" t="s">
        <v>136</v>
      </c>
      <c r="T65" s="161" t="s">
        <v>152</v>
      </c>
      <c r="U65" s="161">
        <v>0</v>
      </c>
      <c r="V65" s="161">
        <f t="shared" si="41"/>
        <v>0</v>
      </c>
      <c r="W65" s="161"/>
      <c r="X65" s="161" t="s">
        <v>130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0.399999999999999" outlineLevel="1" x14ac:dyDescent="0.25">
      <c r="A66" s="178">
        <v>51</v>
      </c>
      <c r="B66" s="179" t="s">
        <v>231</v>
      </c>
      <c r="C66" s="186" t="s">
        <v>232</v>
      </c>
      <c r="D66" s="180" t="s">
        <v>128</v>
      </c>
      <c r="E66" s="181">
        <v>2</v>
      </c>
      <c r="F66" s="182"/>
      <c r="G66" s="183">
        <f t="shared" si="35"/>
        <v>0</v>
      </c>
      <c r="H66" s="162"/>
      <c r="I66" s="161">
        <f t="shared" si="36"/>
        <v>0</v>
      </c>
      <c r="J66" s="162"/>
      <c r="K66" s="161">
        <f t="shared" si="37"/>
        <v>0</v>
      </c>
      <c r="L66" s="161">
        <v>21</v>
      </c>
      <c r="M66" s="161">
        <f t="shared" si="38"/>
        <v>0</v>
      </c>
      <c r="N66" s="160">
        <v>3.0999999999999999E-3</v>
      </c>
      <c r="O66" s="160">
        <f t="shared" si="39"/>
        <v>0.01</v>
      </c>
      <c r="P66" s="160">
        <v>0</v>
      </c>
      <c r="Q66" s="160">
        <f t="shared" si="40"/>
        <v>0</v>
      </c>
      <c r="R66" s="161"/>
      <c r="S66" s="161" t="s">
        <v>136</v>
      </c>
      <c r="T66" s="161" t="s">
        <v>152</v>
      </c>
      <c r="U66" s="161">
        <v>0</v>
      </c>
      <c r="V66" s="161">
        <f t="shared" si="41"/>
        <v>0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233</v>
      </c>
      <c r="C67" s="186" t="s">
        <v>234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0</v>
      </c>
      <c r="O67" s="160">
        <f t="shared" si="39"/>
        <v>0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152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235</v>
      </c>
      <c r="C68" s="186" t="s">
        <v>236</v>
      </c>
      <c r="D68" s="180" t="s">
        <v>128</v>
      </c>
      <c r="E68" s="181">
        <v>2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0</v>
      </c>
      <c r="O68" s="160">
        <f t="shared" si="39"/>
        <v>0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152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5">
      <c r="A69" s="178">
        <v>54</v>
      </c>
      <c r="B69" s="179" t="s">
        <v>237</v>
      </c>
      <c r="C69" s="186" t="s">
        <v>238</v>
      </c>
      <c r="D69" s="180" t="s">
        <v>157</v>
      </c>
      <c r="E69" s="181">
        <v>6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0</v>
      </c>
      <c r="O69" s="160">
        <f t="shared" si="39"/>
        <v>0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152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78">
        <v>55</v>
      </c>
      <c r="B70" s="179" t="s">
        <v>241</v>
      </c>
      <c r="C70" s="186" t="s">
        <v>242</v>
      </c>
      <c r="D70" s="180" t="s">
        <v>157</v>
      </c>
      <c r="E70" s="181">
        <v>4.5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3.0000000000000001E-5</v>
      </c>
      <c r="O70" s="160">
        <f t="shared" si="39"/>
        <v>0</v>
      </c>
      <c r="P70" s="160">
        <v>0</v>
      </c>
      <c r="Q70" s="160">
        <f t="shared" si="40"/>
        <v>0</v>
      </c>
      <c r="R70" s="161"/>
      <c r="S70" s="161" t="s">
        <v>136</v>
      </c>
      <c r="T70" s="161" t="s">
        <v>152</v>
      </c>
      <c r="U70" s="161">
        <v>0</v>
      </c>
      <c r="V70" s="161">
        <f t="shared" si="41"/>
        <v>0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2">
        <v>56</v>
      </c>
      <c r="B71" s="173" t="s">
        <v>227</v>
      </c>
      <c r="C71" s="187" t="s">
        <v>228</v>
      </c>
      <c r="D71" s="174" t="s">
        <v>128</v>
      </c>
      <c r="E71" s="175">
        <v>2.2000000000000002</v>
      </c>
      <c r="F71" s="176"/>
      <c r="G71" s="177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1.18E-2</v>
      </c>
      <c r="O71" s="160">
        <f t="shared" si="39"/>
        <v>0.03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137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57">
        <v>57</v>
      </c>
      <c r="B72" s="158" t="s">
        <v>243</v>
      </c>
      <c r="C72" s="188" t="s">
        <v>244</v>
      </c>
      <c r="D72" s="159" t="s">
        <v>0</v>
      </c>
      <c r="E72" s="184"/>
      <c r="F72" s="162"/>
      <c r="G72" s="161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0</v>
      </c>
      <c r="O72" s="160">
        <f t="shared" si="39"/>
        <v>0</v>
      </c>
      <c r="P72" s="160">
        <v>0</v>
      </c>
      <c r="Q72" s="160">
        <f t="shared" si="40"/>
        <v>0</v>
      </c>
      <c r="R72" s="161"/>
      <c r="S72" s="161" t="s">
        <v>129</v>
      </c>
      <c r="T72" s="161" t="s">
        <v>129</v>
      </c>
      <c r="U72" s="161">
        <v>0</v>
      </c>
      <c r="V72" s="161">
        <f t="shared" si="41"/>
        <v>0</v>
      </c>
      <c r="W72" s="161"/>
      <c r="X72" s="161" t="s">
        <v>199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200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x14ac:dyDescent="0.25">
      <c r="A73" s="165" t="s">
        <v>124</v>
      </c>
      <c r="B73" s="166" t="s">
        <v>92</v>
      </c>
      <c r="C73" s="185" t="s">
        <v>93</v>
      </c>
      <c r="D73" s="167"/>
      <c r="E73" s="168"/>
      <c r="F73" s="169"/>
      <c r="G73" s="170">
        <f>SUMIF(AG74:AG81,"&lt;&gt;NOR",G74:G81)</f>
        <v>0</v>
      </c>
      <c r="H73" s="164"/>
      <c r="I73" s="164">
        <f>SUM(I74:I81)</f>
        <v>0</v>
      </c>
      <c r="J73" s="164"/>
      <c r="K73" s="164">
        <f>SUM(K74:K81)</f>
        <v>0</v>
      </c>
      <c r="L73" s="164"/>
      <c r="M73" s="164">
        <f>SUM(M74:M81)</f>
        <v>0</v>
      </c>
      <c r="N73" s="163"/>
      <c r="O73" s="163">
        <f>SUM(O74:O81)</f>
        <v>0.53</v>
      </c>
      <c r="P73" s="163"/>
      <c r="Q73" s="163">
        <f>SUM(Q74:Q81)</f>
        <v>0</v>
      </c>
      <c r="R73" s="164"/>
      <c r="S73" s="164"/>
      <c r="T73" s="164"/>
      <c r="U73" s="164"/>
      <c r="V73" s="164">
        <f>SUM(V74:V81)</f>
        <v>43.29</v>
      </c>
      <c r="W73" s="164"/>
      <c r="X73" s="164"/>
      <c r="Y73" s="164"/>
      <c r="AG73" t="s">
        <v>125</v>
      </c>
    </row>
    <row r="74" spans="1:60" outlineLevel="1" x14ac:dyDescent="0.25">
      <c r="A74" s="178">
        <v>58</v>
      </c>
      <c r="B74" s="179" t="s">
        <v>247</v>
      </c>
      <c r="C74" s="186" t="s">
        <v>248</v>
      </c>
      <c r="D74" s="180" t="s">
        <v>128</v>
      </c>
      <c r="E74" s="181">
        <v>216.4872</v>
      </c>
      <c r="F74" s="182"/>
      <c r="G74" s="183">
        <f t="shared" ref="G74:G81" si="42">ROUND(E74*F74,2)</f>
        <v>0</v>
      </c>
      <c r="H74" s="162"/>
      <c r="I74" s="161">
        <f t="shared" ref="I74:I81" si="43">ROUND(E74*H74,2)</f>
        <v>0</v>
      </c>
      <c r="J74" s="162"/>
      <c r="K74" s="161">
        <f t="shared" ref="K74:K81" si="44">ROUND(E74*J74,2)</f>
        <v>0</v>
      </c>
      <c r="L74" s="161">
        <v>21</v>
      </c>
      <c r="M74" s="161">
        <f t="shared" ref="M74:M81" si="45">G74*(1+L74/100)</f>
        <v>0</v>
      </c>
      <c r="N74" s="160">
        <v>1E-3</v>
      </c>
      <c r="O74" s="160">
        <f t="shared" ref="O74:O81" si="46">ROUND(E74*N74,2)</f>
        <v>0.22</v>
      </c>
      <c r="P74" s="160">
        <v>0</v>
      </c>
      <c r="Q74" s="160">
        <f t="shared" ref="Q74:Q81" si="47">ROUND(E74*P74,2)</f>
        <v>0</v>
      </c>
      <c r="R74" s="161"/>
      <c r="S74" s="161" t="s">
        <v>129</v>
      </c>
      <c r="T74" s="161" t="s">
        <v>129</v>
      </c>
      <c r="U74" s="161">
        <v>7.0000000000000007E-2</v>
      </c>
      <c r="V74" s="161">
        <f t="shared" ref="V74:V81" si="48">ROUND(E74*U74,2)</f>
        <v>15.15</v>
      </c>
      <c r="W74" s="161"/>
      <c r="X74" s="161" t="s">
        <v>130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216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20.399999999999999" outlineLevel="1" x14ac:dyDescent="0.25">
      <c r="A75" s="178">
        <v>59</v>
      </c>
      <c r="B75" s="179" t="s">
        <v>251</v>
      </c>
      <c r="C75" s="186" t="s">
        <v>252</v>
      </c>
      <c r="D75" s="180" t="s">
        <v>128</v>
      </c>
      <c r="E75" s="181">
        <v>216.4872</v>
      </c>
      <c r="F75" s="182"/>
      <c r="G75" s="183">
        <f t="shared" si="42"/>
        <v>0</v>
      </c>
      <c r="H75" s="162"/>
      <c r="I75" s="161">
        <f t="shared" si="43"/>
        <v>0</v>
      </c>
      <c r="J75" s="162"/>
      <c r="K75" s="161">
        <f t="shared" si="44"/>
        <v>0</v>
      </c>
      <c r="L75" s="161">
        <v>21</v>
      </c>
      <c r="M75" s="161">
        <f t="shared" si="45"/>
        <v>0</v>
      </c>
      <c r="N75" s="160">
        <v>2.0000000000000001E-4</v>
      </c>
      <c r="O75" s="160">
        <f t="shared" si="46"/>
        <v>0.04</v>
      </c>
      <c r="P75" s="160">
        <v>0</v>
      </c>
      <c r="Q75" s="160">
        <f t="shared" si="47"/>
        <v>0</v>
      </c>
      <c r="R75" s="161"/>
      <c r="S75" s="161" t="s">
        <v>129</v>
      </c>
      <c r="T75" s="161" t="s">
        <v>129</v>
      </c>
      <c r="U75" s="161">
        <v>0.03</v>
      </c>
      <c r="V75" s="161">
        <f t="shared" si="48"/>
        <v>6.49</v>
      </c>
      <c r="W75" s="161"/>
      <c r="X75" s="161" t="s">
        <v>130</v>
      </c>
      <c r="Y75" s="161" t="s">
        <v>131</v>
      </c>
      <c r="Z75" s="150"/>
      <c r="AA75" s="150"/>
      <c r="AB75" s="150"/>
      <c r="AC75" s="150"/>
      <c r="AD75" s="150"/>
      <c r="AE75" s="150"/>
      <c r="AF75" s="150"/>
      <c r="AG75" s="150" t="s">
        <v>216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78">
        <v>60</v>
      </c>
      <c r="B76" s="179" t="s">
        <v>259</v>
      </c>
      <c r="C76" s="186" t="s">
        <v>260</v>
      </c>
      <c r="D76" s="180" t="s">
        <v>128</v>
      </c>
      <c r="E76" s="181">
        <v>216.4872</v>
      </c>
      <c r="F76" s="182"/>
      <c r="G76" s="183">
        <f t="shared" si="42"/>
        <v>0</v>
      </c>
      <c r="H76" s="162"/>
      <c r="I76" s="161">
        <f t="shared" si="43"/>
        <v>0</v>
      </c>
      <c r="J76" s="162"/>
      <c r="K76" s="161">
        <f t="shared" si="44"/>
        <v>0</v>
      </c>
      <c r="L76" s="161">
        <v>21</v>
      </c>
      <c r="M76" s="161">
        <f t="shared" si="45"/>
        <v>0</v>
      </c>
      <c r="N76" s="160">
        <v>2.9E-4</v>
      </c>
      <c r="O76" s="160">
        <f t="shared" si="46"/>
        <v>0.06</v>
      </c>
      <c r="P76" s="160">
        <v>0</v>
      </c>
      <c r="Q76" s="160">
        <f t="shared" si="47"/>
        <v>0</v>
      </c>
      <c r="R76" s="161"/>
      <c r="S76" s="161" t="s">
        <v>129</v>
      </c>
      <c r="T76" s="161" t="s">
        <v>129</v>
      </c>
      <c r="U76" s="161">
        <v>0.1</v>
      </c>
      <c r="V76" s="161">
        <f t="shared" si="48"/>
        <v>21.65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78">
        <v>61</v>
      </c>
      <c r="B77" s="179" t="s">
        <v>245</v>
      </c>
      <c r="C77" s="186" t="s">
        <v>246</v>
      </c>
      <c r="D77" s="180" t="s">
        <v>128</v>
      </c>
      <c r="E77" s="181">
        <v>216.4872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0</v>
      </c>
      <c r="O77" s="160">
        <f t="shared" si="46"/>
        <v>0</v>
      </c>
      <c r="P77" s="160">
        <v>0</v>
      </c>
      <c r="Q77" s="160">
        <f t="shared" si="47"/>
        <v>0</v>
      </c>
      <c r="R77" s="161"/>
      <c r="S77" s="161" t="s">
        <v>136</v>
      </c>
      <c r="T77" s="161" t="s">
        <v>137</v>
      </c>
      <c r="U77" s="161">
        <v>0</v>
      </c>
      <c r="V77" s="161">
        <f t="shared" si="48"/>
        <v>0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78">
        <v>62</v>
      </c>
      <c r="B78" s="179" t="s">
        <v>249</v>
      </c>
      <c r="C78" s="186" t="s">
        <v>250</v>
      </c>
      <c r="D78" s="180" t="s">
        <v>149</v>
      </c>
      <c r="E78" s="181">
        <v>175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1.1999999999999999E-3</v>
      </c>
      <c r="O78" s="160">
        <f t="shared" si="46"/>
        <v>0.21</v>
      </c>
      <c r="P78" s="160">
        <v>0</v>
      </c>
      <c r="Q78" s="160">
        <f t="shared" si="47"/>
        <v>0</v>
      </c>
      <c r="R78" s="161"/>
      <c r="S78" s="161" t="s">
        <v>136</v>
      </c>
      <c r="T78" s="161" t="s">
        <v>137</v>
      </c>
      <c r="U78" s="161">
        <v>0</v>
      </c>
      <c r="V78" s="161">
        <f t="shared" si="48"/>
        <v>0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216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ht="20.399999999999999" outlineLevel="1" x14ac:dyDescent="0.25">
      <c r="A79" s="178">
        <v>63</v>
      </c>
      <c r="B79" s="179" t="s">
        <v>253</v>
      </c>
      <c r="C79" s="186" t="s">
        <v>254</v>
      </c>
      <c r="D79" s="180" t="s">
        <v>128</v>
      </c>
      <c r="E79" s="181">
        <v>26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2.0000000000000002E-5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78">
        <v>64</v>
      </c>
      <c r="B80" s="179" t="s">
        <v>255</v>
      </c>
      <c r="C80" s="186" t="s">
        <v>256</v>
      </c>
      <c r="D80" s="180" t="s">
        <v>128</v>
      </c>
      <c r="E80" s="181">
        <v>2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1.0000000000000001E-5</v>
      </c>
      <c r="O80" s="160">
        <f t="shared" si="46"/>
        <v>0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65</v>
      </c>
      <c r="B81" s="179" t="s">
        <v>257</v>
      </c>
      <c r="C81" s="186" t="s">
        <v>258</v>
      </c>
      <c r="D81" s="180" t="s">
        <v>128</v>
      </c>
      <c r="E81" s="181">
        <v>67.641199999999998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1.0000000000000001E-5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5">
      <c r="A82" s="165" t="s">
        <v>124</v>
      </c>
      <c r="B82" s="166" t="s">
        <v>94</v>
      </c>
      <c r="C82" s="185" t="s">
        <v>95</v>
      </c>
      <c r="D82" s="167"/>
      <c r="E82" s="168"/>
      <c r="F82" s="169"/>
      <c r="G82" s="170">
        <f>SUMIF(AG83:AG124,"&lt;&gt;NOR",G83:G124)</f>
        <v>0</v>
      </c>
      <c r="H82" s="164"/>
      <c r="I82" s="164">
        <f>SUM(I83:I124)</f>
        <v>0</v>
      </c>
      <c r="J82" s="164"/>
      <c r="K82" s="164">
        <f>SUM(K83:K124)</f>
        <v>0</v>
      </c>
      <c r="L82" s="164"/>
      <c r="M82" s="164">
        <f>SUM(M83:M124)</f>
        <v>0</v>
      </c>
      <c r="N82" s="163"/>
      <c r="O82" s="163">
        <f>SUM(O83:O124)</f>
        <v>0.02</v>
      </c>
      <c r="P82" s="163"/>
      <c r="Q82" s="163">
        <f>SUM(Q83:Q124)</f>
        <v>0</v>
      </c>
      <c r="R82" s="164"/>
      <c r="S82" s="164"/>
      <c r="T82" s="164"/>
      <c r="U82" s="164"/>
      <c r="V82" s="164">
        <f>SUM(V83:V124)</f>
        <v>41.81</v>
      </c>
      <c r="W82" s="164"/>
      <c r="X82" s="164"/>
      <c r="Y82" s="164"/>
      <c r="AG82" t="s">
        <v>125</v>
      </c>
    </row>
    <row r="83" spans="1:60" ht="20.399999999999999" outlineLevel="1" x14ac:dyDescent="0.25">
      <c r="A83" s="178">
        <v>66</v>
      </c>
      <c r="B83" s="179" t="s">
        <v>296</v>
      </c>
      <c r="C83" s="186" t="s">
        <v>297</v>
      </c>
      <c r="D83" s="180" t="s">
        <v>149</v>
      </c>
      <c r="E83" s="181">
        <v>1</v>
      </c>
      <c r="F83" s="182"/>
      <c r="G83" s="183">
        <f t="shared" ref="G83:G124" si="49">ROUND(E83*F83,2)</f>
        <v>0</v>
      </c>
      <c r="H83" s="162"/>
      <c r="I83" s="161">
        <f t="shared" ref="I83:I124" si="50">ROUND(E83*H83,2)</f>
        <v>0</v>
      </c>
      <c r="J83" s="162"/>
      <c r="K83" s="161">
        <f t="shared" ref="K83:K124" si="51">ROUND(E83*J83,2)</f>
        <v>0</v>
      </c>
      <c r="L83" s="161">
        <v>21</v>
      </c>
      <c r="M83" s="161">
        <f t="shared" ref="M83:M124" si="52">G83*(1+L83/100)</f>
        <v>0</v>
      </c>
      <c r="N83" s="160">
        <v>2.2000000000000001E-4</v>
      </c>
      <c r="O83" s="160">
        <f t="shared" ref="O83:O124" si="53">ROUND(E83*N83,2)</f>
        <v>0</v>
      </c>
      <c r="P83" s="160">
        <v>0</v>
      </c>
      <c r="Q83" s="160">
        <f t="shared" ref="Q83:Q124" si="54">ROUND(E83*P83,2)</f>
        <v>0</v>
      </c>
      <c r="R83" s="161"/>
      <c r="S83" s="161" t="s">
        <v>129</v>
      </c>
      <c r="T83" s="161" t="s">
        <v>129</v>
      </c>
      <c r="U83" s="161">
        <v>0.23200000000000001</v>
      </c>
      <c r="V83" s="161">
        <f t="shared" ref="V83:V124" si="55">ROUND(E83*U83,2)</f>
        <v>0.23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132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20.399999999999999" outlineLevel="1" x14ac:dyDescent="0.25">
      <c r="A84" s="178">
        <v>67</v>
      </c>
      <c r="B84" s="179" t="s">
        <v>401</v>
      </c>
      <c r="C84" s="186" t="s">
        <v>402</v>
      </c>
      <c r="D84" s="180" t="s">
        <v>149</v>
      </c>
      <c r="E84" s="181">
        <v>2</v>
      </c>
      <c r="F84" s="182"/>
      <c r="G84" s="183">
        <f t="shared" si="49"/>
        <v>0</v>
      </c>
      <c r="H84" s="162"/>
      <c r="I84" s="161">
        <f t="shared" si="50"/>
        <v>0</v>
      </c>
      <c r="J84" s="162"/>
      <c r="K84" s="161">
        <f t="shared" si="51"/>
        <v>0</v>
      </c>
      <c r="L84" s="161">
        <v>21</v>
      </c>
      <c r="M84" s="161">
        <f t="shared" si="52"/>
        <v>0</v>
      </c>
      <c r="N84" s="160">
        <v>6.3000000000000003E-4</v>
      </c>
      <c r="O84" s="160">
        <f t="shared" si="53"/>
        <v>0</v>
      </c>
      <c r="P84" s="160">
        <v>0</v>
      </c>
      <c r="Q84" s="160">
        <f t="shared" si="54"/>
        <v>0</v>
      </c>
      <c r="R84" s="161"/>
      <c r="S84" s="161" t="s">
        <v>129</v>
      </c>
      <c r="T84" s="161" t="s">
        <v>129</v>
      </c>
      <c r="U84" s="161">
        <v>0.42120000000000002</v>
      </c>
      <c r="V84" s="161">
        <f t="shared" si="55"/>
        <v>0.84</v>
      </c>
      <c r="W84" s="161"/>
      <c r="X84" s="161" t="s">
        <v>130</v>
      </c>
      <c r="Y84" s="161" t="s">
        <v>131</v>
      </c>
      <c r="Z84" s="150"/>
      <c r="AA84" s="150"/>
      <c r="AB84" s="150"/>
      <c r="AC84" s="150"/>
      <c r="AD84" s="150"/>
      <c r="AE84" s="150"/>
      <c r="AF84" s="150"/>
      <c r="AG84" s="150" t="s">
        <v>132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78">
        <v>68</v>
      </c>
      <c r="B85" s="179" t="s">
        <v>294</v>
      </c>
      <c r="C85" s="186" t="s">
        <v>295</v>
      </c>
      <c r="D85" s="180" t="s">
        <v>149</v>
      </c>
      <c r="E85" s="181">
        <v>8</v>
      </c>
      <c r="F85" s="182"/>
      <c r="G85" s="183">
        <f t="shared" si="49"/>
        <v>0</v>
      </c>
      <c r="H85" s="162"/>
      <c r="I85" s="161">
        <f t="shared" si="50"/>
        <v>0</v>
      </c>
      <c r="J85" s="162"/>
      <c r="K85" s="161">
        <f t="shared" si="51"/>
        <v>0</v>
      </c>
      <c r="L85" s="161">
        <v>21</v>
      </c>
      <c r="M85" s="161">
        <f t="shared" si="52"/>
        <v>0</v>
      </c>
      <c r="N85" s="160">
        <v>0</v>
      </c>
      <c r="O85" s="160">
        <f t="shared" si="53"/>
        <v>0</v>
      </c>
      <c r="P85" s="160">
        <v>0</v>
      </c>
      <c r="Q85" s="160">
        <f t="shared" si="54"/>
        <v>0</v>
      </c>
      <c r="R85" s="161"/>
      <c r="S85" s="161" t="s">
        <v>129</v>
      </c>
      <c r="T85" s="161" t="s">
        <v>129</v>
      </c>
      <c r="U85" s="161">
        <v>0.39017000000000002</v>
      </c>
      <c r="V85" s="161">
        <f t="shared" si="55"/>
        <v>3.12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.399999999999999" outlineLevel="1" x14ac:dyDescent="0.25">
      <c r="A86" s="178">
        <v>69</v>
      </c>
      <c r="B86" s="179" t="s">
        <v>298</v>
      </c>
      <c r="C86" s="186" t="s">
        <v>299</v>
      </c>
      <c r="D86" s="180" t="s">
        <v>149</v>
      </c>
      <c r="E86" s="181">
        <v>11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1.0000000000000001E-5</v>
      </c>
      <c r="O86" s="160">
        <f t="shared" si="53"/>
        <v>0</v>
      </c>
      <c r="P86" s="160">
        <v>0</v>
      </c>
      <c r="Q86" s="160">
        <f t="shared" si="54"/>
        <v>0</v>
      </c>
      <c r="R86" s="161"/>
      <c r="S86" s="161" t="s">
        <v>129</v>
      </c>
      <c r="T86" s="161" t="s">
        <v>129</v>
      </c>
      <c r="U86" s="161">
        <v>0.46</v>
      </c>
      <c r="V86" s="161">
        <f t="shared" si="55"/>
        <v>5.0599999999999996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ht="20.399999999999999" outlineLevel="1" x14ac:dyDescent="0.25">
      <c r="A87" s="178">
        <v>70</v>
      </c>
      <c r="B87" s="179" t="s">
        <v>302</v>
      </c>
      <c r="C87" s="186" t="s">
        <v>303</v>
      </c>
      <c r="D87" s="180" t="s">
        <v>157</v>
      </c>
      <c r="E87" s="181">
        <v>25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4.2999999999999999E-4</v>
      </c>
      <c r="O87" s="160">
        <f t="shared" si="53"/>
        <v>0.01</v>
      </c>
      <c r="P87" s="160">
        <v>0</v>
      </c>
      <c r="Q87" s="160">
        <f t="shared" si="54"/>
        <v>0</v>
      </c>
      <c r="R87" s="161"/>
      <c r="S87" s="161" t="s">
        <v>129</v>
      </c>
      <c r="T87" s="161" t="s">
        <v>129</v>
      </c>
      <c r="U87" s="161">
        <v>7.2459999999999997E-2</v>
      </c>
      <c r="V87" s="161">
        <f t="shared" si="55"/>
        <v>1.81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78">
        <v>71</v>
      </c>
      <c r="B88" s="179" t="s">
        <v>327</v>
      </c>
      <c r="C88" s="186" t="s">
        <v>328</v>
      </c>
      <c r="D88" s="180" t="s">
        <v>157</v>
      </c>
      <c r="E88" s="181">
        <v>15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0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129</v>
      </c>
      <c r="T88" s="161" t="s">
        <v>129</v>
      </c>
      <c r="U88" s="161">
        <v>0.20066999999999999</v>
      </c>
      <c r="V88" s="161">
        <f t="shared" si="55"/>
        <v>3.01</v>
      </c>
      <c r="W88" s="161"/>
      <c r="X88" s="161" t="s">
        <v>130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132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0.399999999999999" outlineLevel="1" x14ac:dyDescent="0.25">
      <c r="A89" s="178">
        <v>72</v>
      </c>
      <c r="B89" s="179" t="s">
        <v>399</v>
      </c>
      <c r="C89" s="186" t="s">
        <v>305</v>
      </c>
      <c r="D89" s="180" t="s">
        <v>157</v>
      </c>
      <c r="E89" s="181">
        <v>12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1.4999999999999999E-4</v>
      </c>
      <c r="O89" s="160">
        <f t="shared" si="53"/>
        <v>0</v>
      </c>
      <c r="P89" s="160">
        <v>0</v>
      </c>
      <c r="Q89" s="160">
        <f t="shared" si="54"/>
        <v>0</v>
      </c>
      <c r="R89" s="161"/>
      <c r="S89" s="161" t="s">
        <v>136</v>
      </c>
      <c r="T89" s="161" t="s">
        <v>129</v>
      </c>
      <c r="U89" s="161">
        <v>8.6499999999999994E-2</v>
      </c>
      <c r="V89" s="161">
        <f t="shared" si="55"/>
        <v>1.04</v>
      </c>
      <c r="W89" s="161"/>
      <c r="X89" s="161" t="s">
        <v>130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78">
        <v>73</v>
      </c>
      <c r="B90" s="179" t="s">
        <v>323</v>
      </c>
      <c r="C90" s="186" t="s">
        <v>324</v>
      </c>
      <c r="D90" s="180" t="s">
        <v>157</v>
      </c>
      <c r="E90" s="181">
        <v>25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0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136</v>
      </c>
      <c r="T90" s="161" t="s">
        <v>129</v>
      </c>
      <c r="U90" s="161">
        <v>0.49367</v>
      </c>
      <c r="V90" s="161">
        <f t="shared" si="55"/>
        <v>12.34</v>
      </c>
      <c r="W90" s="161"/>
      <c r="X90" s="161" t="s">
        <v>130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132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20.399999999999999" outlineLevel="1" x14ac:dyDescent="0.25">
      <c r="A91" s="178">
        <v>74</v>
      </c>
      <c r="B91" s="179" t="s">
        <v>300</v>
      </c>
      <c r="C91" s="186" t="s">
        <v>301</v>
      </c>
      <c r="D91" s="180" t="s">
        <v>149</v>
      </c>
      <c r="E91" s="181">
        <v>58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9.0000000000000006E-5</v>
      </c>
      <c r="O91" s="160">
        <f t="shared" si="53"/>
        <v>0.01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129</v>
      </c>
      <c r="U91" s="161">
        <v>0.2475</v>
      </c>
      <c r="V91" s="161">
        <f t="shared" si="55"/>
        <v>14.36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132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75</v>
      </c>
      <c r="B92" s="179" t="s">
        <v>267</v>
      </c>
      <c r="C92" s="186" t="s">
        <v>306</v>
      </c>
      <c r="D92" s="180" t="s">
        <v>149</v>
      </c>
      <c r="E92" s="181">
        <v>34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137</v>
      </c>
      <c r="U92" s="161">
        <v>0</v>
      </c>
      <c r="V92" s="161">
        <f t="shared" si="55"/>
        <v>0</v>
      </c>
      <c r="W92" s="161"/>
      <c r="X92" s="161" t="s">
        <v>130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216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8">
        <v>76</v>
      </c>
      <c r="B93" s="179" t="s">
        <v>307</v>
      </c>
      <c r="C93" s="186" t="s">
        <v>433</v>
      </c>
      <c r="D93" s="180" t="s">
        <v>149</v>
      </c>
      <c r="E93" s="181">
        <v>30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0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137</v>
      </c>
      <c r="U93" s="161">
        <v>0</v>
      </c>
      <c r="V93" s="161">
        <f t="shared" si="55"/>
        <v>0</v>
      </c>
      <c r="W93" s="161"/>
      <c r="X93" s="161" t="s">
        <v>130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216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77</v>
      </c>
      <c r="B94" s="179" t="s">
        <v>331</v>
      </c>
      <c r="C94" s="186" t="s">
        <v>332</v>
      </c>
      <c r="D94" s="180" t="s">
        <v>149</v>
      </c>
      <c r="E94" s="181">
        <v>5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132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78">
        <v>78</v>
      </c>
      <c r="B95" s="179" t="s">
        <v>333</v>
      </c>
      <c r="C95" s="186" t="s">
        <v>334</v>
      </c>
      <c r="D95" s="180" t="s">
        <v>149</v>
      </c>
      <c r="E95" s="181">
        <v>5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132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ht="20.399999999999999" outlineLevel="1" x14ac:dyDescent="0.25">
      <c r="A96" s="178">
        <v>79</v>
      </c>
      <c r="B96" s="179" t="s">
        <v>335</v>
      </c>
      <c r="C96" s="186" t="s">
        <v>336</v>
      </c>
      <c r="D96" s="180" t="s">
        <v>337</v>
      </c>
      <c r="E96" s="181">
        <v>1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132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338</v>
      </c>
      <c r="C97" s="186" t="s">
        <v>339</v>
      </c>
      <c r="D97" s="180" t="s">
        <v>149</v>
      </c>
      <c r="E97" s="181">
        <v>1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343</v>
      </c>
      <c r="C98" s="186" t="s">
        <v>344</v>
      </c>
      <c r="D98" s="180" t="s">
        <v>149</v>
      </c>
      <c r="E98" s="181">
        <v>1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5">
      <c r="A99" s="178">
        <v>82</v>
      </c>
      <c r="B99" s="179" t="s">
        <v>437</v>
      </c>
      <c r="C99" s="186" t="s">
        <v>438</v>
      </c>
      <c r="D99" s="180" t="s">
        <v>149</v>
      </c>
      <c r="E99" s="181">
        <v>90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130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132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20.399999999999999" outlineLevel="1" x14ac:dyDescent="0.25">
      <c r="A100" s="178">
        <v>83</v>
      </c>
      <c r="B100" s="179" t="s">
        <v>267</v>
      </c>
      <c r="C100" s="186" t="s">
        <v>309</v>
      </c>
      <c r="D100" s="180" t="s">
        <v>157</v>
      </c>
      <c r="E100" s="181">
        <v>2112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269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310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84</v>
      </c>
      <c r="B101" s="179" t="s">
        <v>261</v>
      </c>
      <c r="C101" s="186" t="s">
        <v>376</v>
      </c>
      <c r="D101" s="180" t="s">
        <v>215</v>
      </c>
      <c r="E101" s="181">
        <v>1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269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310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ht="30.6" outlineLevel="1" x14ac:dyDescent="0.25">
      <c r="A102" s="178">
        <v>85</v>
      </c>
      <c r="B102" s="179" t="s">
        <v>377</v>
      </c>
      <c r="C102" s="186" t="s">
        <v>378</v>
      </c>
      <c r="D102" s="180" t="s">
        <v>149</v>
      </c>
      <c r="E102" s="181">
        <v>1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0</v>
      </c>
      <c r="O102" s="160">
        <f t="shared" si="53"/>
        <v>0</v>
      </c>
      <c r="P102" s="160">
        <v>0</v>
      </c>
      <c r="Q102" s="160">
        <f t="shared" si="54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55"/>
        <v>0</v>
      </c>
      <c r="W102" s="161"/>
      <c r="X102" s="161" t="s">
        <v>163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191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86</v>
      </c>
      <c r="B103" s="179" t="s">
        <v>311</v>
      </c>
      <c r="C103" s="186" t="s">
        <v>312</v>
      </c>
      <c r="D103" s="180" t="s">
        <v>157</v>
      </c>
      <c r="E103" s="181">
        <v>2112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0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55"/>
        <v>0</v>
      </c>
      <c r="W103" s="161"/>
      <c r="X103" s="161" t="s">
        <v>163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191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78">
        <v>87</v>
      </c>
      <c r="B104" s="179" t="s">
        <v>321</v>
      </c>
      <c r="C104" s="186" t="s">
        <v>322</v>
      </c>
      <c r="D104" s="180" t="s">
        <v>157</v>
      </c>
      <c r="E104" s="181">
        <v>20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0</v>
      </c>
      <c r="O104" s="160">
        <f t="shared" si="53"/>
        <v>0</v>
      </c>
      <c r="P104" s="160">
        <v>0</v>
      </c>
      <c r="Q104" s="160">
        <f t="shared" si="54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55"/>
        <v>0</v>
      </c>
      <c r="W104" s="161"/>
      <c r="X104" s="161" t="s">
        <v>163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191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88</v>
      </c>
      <c r="B105" s="179" t="s">
        <v>283</v>
      </c>
      <c r="C105" s="186" t="s">
        <v>284</v>
      </c>
      <c r="D105" s="180" t="s">
        <v>157</v>
      </c>
      <c r="E105" s="181">
        <v>130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0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55"/>
        <v>0</v>
      </c>
      <c r="W105" s="161"/>
      <c r="X105" s="161" t="s">
        <v>163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191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78">
        <v>89</v>
      </c>
      <c r="B106" s="179" t="s">
        <v>313</v>
      </c>
      <c r="C106" s="186" t="s">
        <v>314</v>
      </c>
      <c r="D106" s="180" t="s">
        <v>149</v>
      </c>
      <c r="E106" s="181">
        <v>1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0</v>
      </c>
      <c r="O106" s="160">
        <f t="shared" si="53"/>
        <v>0</v>
      </c>
      <c r="P106" s="160">
        <v>0</v>
      </c>
      <c r="Q106" s="160">
        <f t="shared" si="54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191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ht="20.399999999999999" outlineLevel="1" x14ac:dyDescent="0.25">
      <c r="A107" s="178">
        <v>90</v>
      </c>
      <c r="B107" s="179" t="s">
        <v>379</v>
      </c>
      <c r="C107" s="186" t="s">
        <v>380</v>
      </c>
      <c r="D107" s="180" t="s">
        <v>149</v>
      </c>
      <c r="E107" s="181">
        <v>1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0</v>
      </c>
      <c r="O107" s="160">
        <f t="shared" si="53"/>
        <v>0</v>
      </c>
      <c r="P107" s="160">
        <v>0</v>
      </c>
      <c r="Q107" s="160">
        <f t="shared" si="54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191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315</v>
      </c>
      <c r="C108" s="186" t="s">
        <v>316</v>
      </c>
      <c r="D108" s="180" t="s">
        <v>149</v>
      </c>
      <c r="E108" s="181">
        <v>34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0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55"/>
        <v>0</v>
      </c>
      <c r="W108" s="161"/>
      <c r="X108" s="161" t="s">
        <v>163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191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92</v>
      </c>
      <c r="B109" s="179" t="s">
        <v>261</v>
      </c>
      <c r="C109" s="186" t="s">
        <v>262</v>
      </c>
      <c r="D109" s="180" t="s">
        <v>215</v>
      </c>
      <c r="E109" s="181">
        <v>1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0</v>
      </c>
      <c r="O109" s="160">
        <f t="shared" si="53"/>
        <v>0</v>
      </c>
      <c r="P109" s="160">
        <v>0</v>
      </c>
      <c r="Q109" s="160">
        <f t="shared" si="54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191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30.6" outlineLevel="1" x14ac:dyDescent="0.25">
      <c r="A110" s="178">
        <v>93</v>
      </c>
      <c r="B110" s="179" t="s">
        <v>274</v>
      </c>
      <c r="C110" s="186" t="s">
        <v>275</v>
      </c>
      <c r="D110" s="180" t="s">
        <v>215</v>
      </c>
      <c r="E110" s="181">
        <v>1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0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55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8">
        <v>94</v>
      </c>
      <c r="B111" s="179" t="s">
        <v>280</v>
      </c>
      <c r="C111" s="186" t="s">
        <v>281</v>
      </c>
      <c r="D111" s="180" t="s">
        <v>149</v>
      </c>
      <c r="E111" s="181">
        <v>2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0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55"/>
        <v>0</v>
      </c>
      <c r="W111" s="161"/>
      <c r="X111" s="161" t="s">
        <v>163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191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95</v>
      </c>
      <c r="B112" s="179" t="s">
        <v>403</v>
      </c>
      <c r="C112" s="186" t="s">
        <v>404</v>
      </c>
      <c r="D112" s="180" t="s">
        <v>149</v>
      </c>
      <c r="E112" s="181">
        <v>30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0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55"/>
        <v>0</v>
      </c>
      <c r="W112" s="161"/>
      <c r="X112" s="161" t="s">
        <v>163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191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78">
        <v>96</v>
      </c>
      <c r="B113" s="179" t="s">
        <v>278</v>
      </c>
      <c r="C113" s="186" t="s">
        <v>279</v>
      </c>
      <c r="D113" s="180" t="s">
        <v>149</v>
      </c>
      <c r="E113" s="181">
        <v>1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0</v>
      </c>
      <c r="O113" s="160">
        <f t="shared" si="53"/>
        <v>0</v>
      </c>
      <c r="P113" s="160">
        <v>0</v>
      </c>
      <c r="Q113" s="160">
        <f t="shared" si="54"/>
        <v>0</v>
      </c>
      <c r="R113" s="161"/>
      <c r="S113" s="161" t="s">
        <v>136</v>
      </c>
      <c r="T113" s="161" t="s">
        <v>137</v>
      </c>
      <c r="U113" s="161">
        <v>0</v>
      </c>
      <c r="V113" s="161">
        <f t="shared" si="55"/>
        <v>0</v>
      </c>
      <c r="W113" s="161"/>
      <c r="X113" s="161" t="s">
        <v>163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191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20.399999999999999" outlineLevel="1" x14ac:dyDescent="0.25">
      <c r="A114" s="178">
        <v>97</v>
      </c>
      <c r="B114" s="179" t="s">
        <v>341</v>
      </c>
      <c r="C114" s="186" t="s">
        <v>342</v>
      </c>
      <c r="D114" s="180" t="s">
        <v>149</v>
      </c>
      <c r="E114" s="181">
        <v>1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0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136</v>
      </c>
      <c r="T114" s="161" t="s">
        <v>137</v>
      </c>
      <c r="U114" s="161">
        <v>0</v>
      </c>
      <c r="V114" s="161">
        <f t="shared" si="55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191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98</v>
      </c>
      <c r="B115" s="179" t="s">
        <v>317</v>
      </c>
      <c r="C115" s="186" t="s">
        <v>318</v>
      </c>
      <c r="D115" s="180" t="s">
        <v>149</v>
      </c>
      <c r="E115" s="181">
        <v>34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55"/>
        <v>0</v>
      </c>
      <c r="W115" s="161"/>
      <c r="X115" s="161" t="s">
        <v>163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191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ht="40.799999999999997" outlineLevel="1" x14ac:dyDescent="0.25">
      <c r="A116" s="178">
        <v>99</v>
      </c>
      <c r="B116" s="179" t="s">
        <v>265</v>
      </c>
      <c r="C116" s="186" t="s">
        <v>405</v>
      </c>
      <c r="D116" s="180" t="s">
        <v>149</v>
      </c>
      <c r="E116" s="181">
        <v>1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55"/>
        <v>0</v>
      </c>
      <c r="W116" s="161"/>
      <c r="X116" s="161" t="s">
        <v>163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191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8">
        <v>100</v>
      </c>
      <c r="B117" s="179" t="s">
        <v>267</v>
      </c>
      <c r="C117" s="186" t="s">
        <v>268</v>
      </c>
      <c r="D117" s="180" t="s">
        <v>149</v>
      </c>
      <c r="E117" s="181">
        <v>1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269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270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101</v>
      </c>
      <c r="B118" s="179" t="s">
        <v>267</v>
      </c>
      <c r="C118" s="186" t="s">
        <v>273</v>
      </c>
      <c r="D118" s="180" t="s">
        <v>149</v>
      </c>
      <c r="E118" s="181">
        <v>1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269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270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78">
        <v>102</v>
      </c>
      <c r="B119" s="179" t="s">
        <v>267</v>
      </c>
      <c r="C119" s="186" t="s">
        <v>276</v>
      </c>
      <c r="D119" s="180" t="s">
        <v>215</v>
      </c>
      <c r="E119" s="181">
        <v>1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269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270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78">
        <v>103</v>
      </c>
      <c r="B120" s="179" t="s">
        <v>267</v>
      </c>
      <c r="C120" s="186" t="s">
        <v>277</v>
      </c>
      <c r="D120" s="180" t="s">
        <v>149</v>
      </c>
      <c r="E120" s="181">
        <v>69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269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270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104</v>
      </c>
      <c r="B121" s="179" t="s">
        <v>267</v>
      </c>
      <c r="C121" s="186" t="s">
        <v>287</v>
      </c>
      <c r="D121" s="180" t="s">
        <v>157</v>
      </c>
      <c r="E121" s="181">
        <v>130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269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270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8">
        <v>105</v>
      </c>
      <c r="B122" s="179" t="s">
        <v>267</v>
      </c>
      <c r="C122" s="186" t="s">
        <v>340</v>
      </c>
      <c r="D122" s="180" t="s">
        <v>157</v>
      </c>
      <c r="E122" s="181">
        <v>20</v>
      </c>
      <c r="F122" s="182"/>
      <c r="G122" s="183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269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270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78">
        <v>106</v>
      </c>
      <c r="B123" s="179" t="s">
        <v>267</v>
      </c>
      <c r="C123" s="186" t="s">
        <v>319</v>
      </c>
      <c r="D123" s="180" t="s">
        <v>149</v>
      </c>
      <c r="E123" s="181">
        <v>34</v>
      </c>
      <c r="F123" s="182"/>
      <c r="G123" s="183">
        <f t="shared" si="49"/>
        <v>0</v>
      </c>
      <c r="H123" s="162"/>
      <c r="I123" s="161">
        <f t="shared" si="50"/>
        <v>0</v>
      </c>
      <c r="J123" s="162"/>
      <c r="K123" s="161">
        <f t="shared" si="51"/>
        <v>0</v>
      </c>
      <c r="L123" s="161">
        <v>21</v>
      </c>
      <c r="M123" s="161">
        <f t="shared" si="52"/>
        <v>0</v>
      </c>
      <c r="N123" s="160">
        <v>0</v>
      </c>
      <c r="O123" s="160">
        <f t="shared" si="53"/>
        <v>0</v>
      </c>
      <c r="P123" s="160">
        <v>0</v>
      </c>
      <c r="Q123" s="160">
        <f t="shared" si="54"/>
        <v>0</v>
      </c>
      <c r="R123" s="161"/>
      <c r="S123" s="161" t="s">
        <v>136</v>
      </c>
      <c r="T123" s="161" t="s">
        <v>137</v>
      </c>
      <c r="U123" s="161">
        <v>0</v>
      </c>
      <c r="V123" s="161">
        <f t="shared" si="55"/>
        <v>0</v>
      </c>
      <c r="W123" s="161"/>
      <c r="X123" s="161" t="s">
        <v>269</v>
      </c>
      <c r="Y123" s="161" t="s">
        <v>131</v>
      </c>
      <c r="Z123" s="150"/>
      <c r="AA123" s="150"/>
      <c r="AB123" s="150"/>
      <c r="AC123" s="150"/>
      <c r="AD123" s="150"/>
      <c r="AE123" s="150"/>
      <c r="AF123" s="150"/>
      <c r="AG123" s="150" t="s">
        <v>270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72">
        <v>107</v>
      </c>
      <c r="B124" s="173" t="s">
        <v>267</v>
      </c>
      <c r="C124" s="187" t="s">
        <v>320</v>
      </c>
      <c r="D124" s="174" t="s">
        <v>149</v>
      </c>
      <c r="E124" s="175">
        <v>32</v>
      </c>
      <c r="F124" s="176"/>
      <c r="G124" s="177">
        <f t="shared" si="49"/>
        <v>0</v>
      </c>
      <c r="H124" s="162"/>
      <c r="I124" s="161">
        <f t="shared" si="50"/>
        <v>0</v>
      </c>
      <c r="J124" s="162"/>
      <c r="K124" s="161">
        <f t="shared" si="51"/>
        <v>0</v>
      </c>
      <c r="L124" s="161">
        <v>21</v>
      </c>
      <c r="M124" s="161">
        <f t="shared" si="52"/>
        <v>0</v>
      </c>
      <c r="N124" s="160">
        <v>0</v>
      </c>
      <c r="O124" s="160">
        <f t="shared" si="53"/>
        <v>0</v>
      </c>
      <c r="P124" s="160">
        <v>0</v>
      </c>
      <c r="Q124" s="160">
        <f t="shared" si="54"/>
        <v>0</v>
      </c>
      <c r="R124" s="161"/>
      <c r="S124" s="161" t="s">
        <v>136</v>
      </c>
      <c r="T124" s="161" t="s">
        <v>137</v>
      </c>
      <c r="U124" s="161">
        <v>0</v>
      </c>
      <c r="V124" s="161">
        <f t="shared" si="55"/>
        <v>0</v>
      </c>
      <c r="W124" s="161"/>
      <c r="X124" s="161" t="s">
        <v>269</v>
      </c>
      <c r="Y124" s="161" t="s">
        <v>131</v>
      </c>
      <c r="Z124" s="150"/>
      <c r="AA124" s="150"/>
      <c r="AB124" s="150"/>
      <c r="AC124" s="150"/>
      <c r="AD124" s="150"/>
      <c r="AE124" s="150"/>
      <c r="AF124" s="150"/>
      <c r="AG124" s="150" t="s">
        <v>270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x14ac:dyDescent="0.25">
      <c r="A125" s="3"/>
      <c r="B125" s="4"/>
      <c r="C125" s="189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E125">
        <v>15</v>
      </c>
      <c r="AF125">
        <v>21</v>
      </c>
      <c r="AG125" t="s">
        <v>110</v>
      </c>
    </row>
    <row r="126" spans="1:60" x14ac:dyDescent="0.25">
      <c r="A126" s="153"/>
      <c r="B126" s="154" t="s">
        <v>31</v>
      </c>
      <c r="C126" s="190"/>
      <c r="D126" s="155"/>
      <c r="E126" s="156"/>
      <c r="F126" s="156"/>
      <c r="G126" s="171">
        <f>G8+G15+G29+G31+G33+G40+G47+G63+G73+G82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E126">
        <f>SUMIF(L7:L124,AE125,G7:G124)</f>
        <v>0</v>
      </c>
      <c r="AF126">
        <f>SUMIF(L7:L124,AF125,G7:G124)</f>
        <v>0</v>
      </c>
      <c r="AG126" t="s">
        <v>347</v>
      </c>
    </row>
    <row r="127" spans="1:60" x14ac:dyDescent="0.25">
      <c r="A127" s="3"/>
      <c r="B127" s="4"/>
      <c r="C127" s="189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60" x14ac:dyDescent="0.25">
      <c r="A128" s="3"/>
      <c r="B128" s="4"/>
      <c r="C128" s="189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33" x14ac:dyDescent="0.25">
      <c r="A129" s="266" t="s">
        <v>348</v>
      </c>
      <c r="B129" s="266"/>
      <c r="C129" s="267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33" x14ac:dyDescent="0.25">
      <c r="A130" s="247"/>
      <c r="B130" s="248"/>
      <c r="C130" s="249"/>
      <c r="D130" s="248"/>
      <c r="E130" s="248"/>
      <c r="F130" s="248"/>
      <c r="G130" s="25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G130" t="s">
        <v>349</v>
      </c>
    </row>
    <row r="131" spans="1:33" x14ac:dyDescent="0.25">
      <c r="A131" s="251"/>
      <c r="B131" s="252"/>
      <c r="C131" s="253"/>
      <c r="D131" s="252"/>
      <c r="E131" s="252"/>
      <c r="F131" s="252"/>
      <c r="G131" s="25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33" x14ac:dyDescent="0.25">
      <c r="A132" s="251"/>
      <c r="B132" s="252"/>
      <c r="C132" s="253"/>
      <c r="D132" s="252"/>
      <c r="E132" s="252"/>
      <c r="F132" s="252"/>
      <c r="G132" s="25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33" x14ac:dyDescent="0.25">
      <c r="A133" s="251"/>
      <c r="B133" s="252"/>
      <c r="C133" s="253"/>
      <c r="D133" s="252"/>
      <c r="E133" s="252"/>
      <c r="F133" s="252"/>
      <c r="G133" s="25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33" x14ac:dyDescent="0.25">
      <c r="A134" s="255"/>
      <c r="B134" s="256"/>
      <c r="C134" s="257"/>
      <c r="D134" s="256"/>
      <c r="E134" s="256"/>
      <c r="F134" s="256"/>
      <c r="G134" s="25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33" x14ac:dyDescent="0.25">
      <c r="A135" s="3"/>
      <c r="B135" s="4"/>
      <c r="C135" s="189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33" x14ac:dyDescent="0.25">
      <c r="C136" s="191"/>
      <c r="D136" s="10"/>
      <c r="AG136" t="s">
        <v>350</v>
      </c>
    </row>
    <row r="137" spans="1:33" x14ac:dyDescent="0.25">
      <c r="D137" s="10"/>
    </row>
    <row r="138" spans="1:33" x14ac:dyDescent="0.25">
      <c r="D138" s="10"/>
    </row>
    <row r="139" spans="1:33" x14ac:dyDescent="0.25">
      <c r="D139" s="10"/>
    </row>
    <row r="140" spans="1:33" x14ac:dyDescent="0.25">
      <c r="D140" s="10"/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jE8KcUz3BRKUcDQGetpXFRpUOiWKGtieidurQmBckh+pI+6h9idwvIyWODnYZ055PCEUzl9ebL4UI1FB89IX4Q==" saltValue="LqSxYgHargyw09YMi1l/hg==" spinCount="100000" sheet="1" formatRows="0"/>
  <mergeCells count="6">
    <mergeCell ref="A130:G134"/>
    <mergeCell ref="A1:G1"/>
    <mergeCell ref="C2:G2"/>
    <mergeCell ref="C3:G3"/>
    <mergeCell ref="C4:G4"/>
    <mergeCell ref="A129:C12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307D-62D2-46C0-A482-7FE8468C5F6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65</v>
      </c>
      <c r="C3" s="260" t="s">
        <v>66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55</v>
      </c>
      <c r="C4" s="263" t="s">
        <v>56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5" t="s">
        <v>124</v>
      </c>
      <c r="B8" s="166" t="s">
        <v>96</v>
      </c>
      <c r="C8" s="185" t="s">
        <v>29</v>
      </c>
      <c r="D8" s="167"/>
      <c r="E8" s="168"/>
      <c r="F8" s="169"/>
      <c r="G8" s="170">
        <f>SUMIF(AG9:AG13,"&lt;&gt;NOR",G9:G13)</f>
        <v>0</v>
      </c>
      <c r="H8" s="164"/>
      <c r="I8" s="164">
        <f>SUM(I9:I13)</f>
        <v>0</v>
      </c>
      <c r="J8" s="164"/>
      <c r="K8" s="164">
        <f>SUM(K9:K13)</f>
        <v>0</v>
      </c>
      <c r="L8" s="164"/>
      <c r="M8" s="164">
        <f>SUM(M9:M13)</f>
        <v>0</v>
      </c>
      <c r="N8" s="163"/>
      <c r="O8" s="163">
        <f>SUM(O9:O13)</f>
        <v>0</v>
      </c>
      <c r="P8" s="163"/>
      <c r="Q8" s="163">
        <f>SUM(Q9:Q13)</f>
        <v>0</v>
      </c>
      <c r="R8" s="164"/>
      <c r="S8" s="164"/>
      <c r="T8" s="164"/>
      <c r="U8" s="164"/>
      <c r="V8" s="164">
        <f>SUM(V9:V13)</f>
        <v>0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406</v>
      </c>
      <c r="C9" s="186" t="s">
        <v>407</v>
      </c>
      <c r="D9" s="180" t="s">
        <v>408</v>
      </c>
      <c r="E9" s="181">
        <v>1</v>
      </c>
      <c r="F9" s="182"/>
      <c r="G9" s="183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1"/>
      <c r="S9" s="161" t="s">
        <v>129</v>
      </c>
      <c r="T9" s="161" t="s">
        <v>137</v>
      </c>
      <c r="U9" s="161">
        <v>0</v>
      </c>
      <c r="V9" s="161">
        <f>ROUND(E9*U9,2)</f>
        <v>0</v>
      </c>
      <c r="W9" s="161"/>
      <c r="X9" s="161" t="s">
        <v>409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410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411</v>
      </c>
      <c r="C10" s="186" t="s">
        <v>412</v>
      </c>
      <c r="D10" s="180" t="s">
        <v>408</v>
      </c>
      <c r="E10" s="181">
        <v>1</v>
      </c>
      <c r="F10" s="182"/>
      <c r="G10" s="183">
        <f>ROUND(E10*F10,2)</f>
        <v>0</v>
      </c>
      <c r="H10" s="162"/>
      <c r="I10" s="161">
        <f>ROUND(E10*H10,2)</f>
        <v>0</v>
      </c>
      <c r="J10" s="162"/>
      <c r="K10" s="161">
        <f>ROUND(E10*J10,2)</f>
        <v>0</v>
      </c>
      <c r="L10" s="161">
        <v>21</v>
      </c>
      <c r="M10" s="161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1"/>
      <c r="S10" s="161" t="s">
        <v>129</v>
      </c>
      <c r="T10" s="161" t="s">
        <v>137</v>
      </c>
      <c r="U10" s="161">
        <v>0</v>
      </c>
      <c r="V10" s="161">
        <f>ROUND(E10*U10,2)</f>
        <v>0</v>
      </c>
      <c r="W10" s="161"/>
      <c r="X10" s="161" t="s">
        <v>409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410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413</v>
      </c>
      <c r="C11" s="186" t="s">
        <v>414</v>
      </c>
      <c r="D11" s="180" t="s">
        <v>408</v>
      </c>
      <c r="E11" s="181">
        <v>1</v>
      </c>
      <c r="F11" s="182"/>
      <c r="G11" s="183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21</v>
      </c>
      <c r="M11" s="161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1"/>
      <c r="S11" s="161" t="s">
        <v>129</v>
      </c>
      <c r="T11" s="161" t="s">
        <v>137</v>
      </c>
      <c r="U11" s="161">
        <v>0</v>
      </c>
      <c r="V11" s="161">
        <f>ROUND(E11*U11,2)</f>
        <v>0</v>
      </c>
      <c r="W11" s="161"/>
      <c r="X11" s="161" t="s">
        <v>409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410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8">
        <v>4</v>
      </c>
      <c r="B12" s="179" t="s">
        <v>415</v>
      </c>
      <c r="C12" s="186" t="s">
        <v>416</v>
      </c>
      <c r="D12" s="180" t="s">
        <v>408</v>
      </c>
      <c r="E12" s="181">
        <v>1</v>
      </c>
      <c r="F12" s="182"/>
      <c r="G12" s="183">
        <f>ROUND(E12*F12,2)</f>
        <v>0</v>
      </c>
      <c r="H12" s="162"/>
      <c r="I12" s="161">
        <f>ROUND(E12*H12,2)</f>
        <v>0</v>
      </c>
      <c r="J12" s="162"/>
      <c r="K12" s="161">
        <f>ROUND(E12*J12,2)</f>
        <v>0</v>
      </c>
      <c r="L12" s="161">
        <v>21</v>
      </c>
      <c r="M12" s="161">
        <f>G12*(1+L12/100)</f>
        <v>0</v>
      </c>
      <c r="N12" s="160">
        <v>0</v>
      </c>
      <c r="O12" s="160">
        <f>ROUND(E12*N12,2)</f>
        <v>0</v>
      </c>
      <c r="P12" s="160">
        <v>0</v>
      </c>
      <c r="Q12" s="160">
        <f>ROUND(E12*P12,2)</f>
        <v>0</v>
      </c>
      <c r="R12" s="161"/>
      <c r="S12" s="161" t="s">
        <v>129</v>
      </c>
      <c r="T12" s="161" t="s">
        <v>137</v>
      </c>
      <c r="U12" s="161">
        <v>0</v>
      </c>
      <c r="V12" s="161">
        <f>ROUND(E12*U12,2)</f>
        <v>0</v>
      </c>
      <c r="W12" s="161"/>
      <c r="X12" s="161" t="s">
        <v>409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410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78">
        <v>5</v>
      </c>
      <c r="B13" s="179" t="s">
        <v>417</v>
      </c>
      <c r="C13" s="186" t="s">
        <v>418</v>
      </c>
      <c r="D13" s="180" t="s">
        <v>408</v>
      </c>
      <c r="E13" s="181">
        <v>1</v>
      </c>
      <c r="F13" s="182"/>
      <c r="G13" s="183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21</v>
      </c>
      <c r="M13" s="161">
        <f>G13*(1+L13/100)</f>
        <v>0</v>
      </c>
      <c r="N13" s="160">
        <v>0</v>
      </c>
      <c r="O13" s="160">
        <f>ROUND(E13*N13,2)</f>
        <v>0</v>
      </c>
      <c r="P13" s="160">
        <v>0</v>
      </c>
      <c r="Q13" s="160">
        <f>ROUND(E13*P13,2)</f>
        <v>0</v>
      </c>
      <c r="R13" s="161"/>
      <c r="S13" s="161" t="s">
        <v>129</v>
      </c>
      <c r="T13" s="161" t="s">
        <v>137</v>
      </c>
      <c r="U13" s="161">
        <v>0</v>
      </c>
      <c r="V13" s="161">
        <f>ROUND(E13*U13,2)</f>
        <v>0</v>
      </c>
      <c r="W13" s="161"/>
      <c r="X13" s="161" t="s">
        <v>409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410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5">
      <c r="A14" s="165" t="s">
        <v>124</v>
      </c>
      <c r="B14" s="166" t="s">
        <v>97</v>
      </c>
      <c r="C14" s="185" t="s">
        <v>30</v>
      </c>
      <c r="D14" s="167"/>
      <c r="E14" s="168"/>
      <c r="F14" s="169"/>
      <c r="G14" s="170">
        <f>SUMIF(AG15:AG18,"&lt;&gt;NOR",G15:G18)</f>
        <v>0</v>
      </c>
      <c r="H14" s="164"/>
      <c r="I14" s="164">
        <f>SUM(I15:I18)</f>
        <v>0</v>
      </c>
      <c r="J14" s="164"/>
      <c r="K14" s="164">
        <f>SUM(K15:K18)</f>
        <v>0</v>
      </c>
      <c r="L14" s="164"/>
      <c r="M14" s="164">
        <f>SUM(M15:M18)</f>
        <v>0</v>
      </c>
      <c r="N14" s="163"/>
      <c r="O14" s="163">
        <f>SUM(O15:O18)</f>
        <v>0</v>
      </c>
      <c r="P14" s="163"/>
      <c r="Q14" s="163">
        <f>SUM(Q15:Q18)</f>
        <v>0</v>
      </c>
      <c r="R14" s="164"/>
      <c r="S14" s="164"/>
      <c r="T14" s="164"/>
      <c r="U14" s="164"/>
      <c r="V14" s="164">
        <f>SUM(V15:V18)</f>
        <v>0</v>
      </c>
      <c r="W14" s="164"/>
      <c r="X14" s="164"/>
      <c r="Y14" s="164"/>
      <c r="AG14" t="s">
        <v>125</v>
      </c>
    </row>
    <row r="15" spans="1:60" outlineLevel="1" x14ac:dyDescent="0.25">
      <c r="A15" s="178">
        <v>6</v>
      </c>
      <c r="B15" s="179" t="s">
        <v>419</v>
      </c>
      <c r="C15" s="186" t="s">
        <v>420</v>
      </c>
      <c r="D15" s="180" t="s">
        <v>408</v>
      </c>
      <c r="E15" s="181">
        <v>1</v>
      </c>
      <c r="F15" s="182"/>
      <c r="G15" s="183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21</v>
      </c>
      <c r="M15" s="161">
        <f>G15*(1+L15/100)</f>
        <v>0</v>
      </c>
      <c r="N15" s="160">
        <v>0</v>
      </c>
      <c r="O15" s="160">
        <f>ROUND(E15*N15,2)</f>
        <v>0</v>
      </c>
      <c r="P15" s="160">
        <v>0</v>
      </c>
      <c r="Q15" s="160">
        <f>ROUND(E15*P15,2)</f>
        <v>0</v>
      </c>
      <c r="R15" s="161"/>
      <c r="S15" s="161" t="s">
        <v>129</v>
      </c>
      <c r="T15" s="161" t="s">
        <v>137</v>
      </c>
      <c r="U15" s="161">
        <v>0</v>
      </c>
      <c r="V15" s="161">
        <f>ROUND(E15*U15,2)</f>
        <v>0</v>
      </c>
      <c r="W15" s="161"/>
      <c r="X15" s="161" t="s">
        <v>409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410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8">
        <v>7</v>
      </c>
      <c r="B16" s="179" t="s">
        <v>421</v>
      </c>
      <c r="C16" s="186" t="s">
        <v>422</v>
      </c>
      <c r="D16" s="180" t="s">
        <v>408</v>
      </c>
      <c r="E16" s="181">
        <v>1</v>
      </c>
      <c r="F16" s="182"/>
      <c r="G16" s="183">
        <f>ROUND(E16*F16,2)</f>
        <v>0</v>
      </c>
      <c r="H16" s="162"/>
      <c r="I16" s="161">
        <f>ROUND(E16*H16,2)</f>
        <v>0</v>
      </c>
      <c r="J16" s="162"/>
      <c r="K16" s="161">
        <f>ROUND(E16*J16,2)</f>
        <v>0</v>
      </c>
      <c r="L16" s="161">
        <v>21</v>
      </c>
      <c r="M16" s="161">
        <f>G16*(1+L16/100)</f>
        <v>0</v>
      </c>
      <c r="N16" s="160">
        <v>0</v>
      </c>
      <c r="O16" s="160">
        <f>ROUND(E16*N16,2)</f>
        <v>0</v>
      </c>
      <c r="P16" s="160">
        <v>0</v>
      </c>
      <c r="Q16" s="160">
        <f>ROUND(E16*P16,2)</f>
        <v>0</v>
      </c>
      <c r="R16" s="161"/>
      <c r="S16" s="161" t="s">
        <v>129</v>
      </c>
      <c r="T16" s="161" t="s">
        <v>137</v>
      </c>
      <c r="U16" s="161">
        <v>0</v>
      </c>
      <c r="V16" s="161">
        <f>ROUND(E16*U16,2)</f>
        <v>0</v>
      </c>
      <c r="W16" s="161"/>
      <c r="X16" s="161" t="s">
        <v>409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410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8">
        <v>8</v>
      </c>
      <c r="B17" s="179" t="s">
        <v>423</v>
      </c>
      <c r="C17" s="186" t="s">
        <v>424</v>
      </c>
      <c r="D17" s="180" t="s">
        <v>408</v>
      </c>
      <c r="E17" s="181">
        <v>1</v>
      </c>
      <c r="F17" s="182"/>
      <c r="G17" s="183">
        <f>ROUND(E17*F17,2)</f>
        <v>0</v>
      </c>
      <c r="H17" s="162"/>
      <c r="I17" s="161">
        <f>ROUND(E17*H17,2)</f>
        <v>0</v>
      </c>
      <c r="J17" s="162"/>
      <c r="K17" s="161">
        <f>ROUND(E17*J17,2)</f>
        <v>0</v>
      </c>
      <c r="L17" s="161">
        <v>21</v>
      </c>
      <c r="M17" s="161">
        <f>G17*(1+L17/100)</f>
        <v>0</v>
      </c>
      <c r="N17" s="160">
        <v>0</v>
      </c>
      <c r="O17" s="160">
        <f>ROUND(E17*N17,2)</f>
        <v>0</v>
      </c>
      <c r="P17" s="160">
        <v>0</v>
      </c>
      <c r="Q17" s="160">
        <f>ROUND(E17*P17,2)</f>
        <v>0</v>
      </c>
      <c r="R17" s="161"/>
      <c r="S17" s="161" t="s">
        <v>129</v>
      </c>
      <c r="T17" s="161" t="s">
        <v>137</v>
      </c>
      <c r="U17" s="161">
        <v>0</v>
      </c>
      <c r="V17" s="161">
        <f>ROUND(E17*U17,2)</f>
        <v>0</v>
      </c>
      <c r="W17" s="161"/>
      <c r="X17" s="161" t="s">
        <v>409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410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2">
        <v>9</v>
      </c>
      <c r="B18" s="173" t="s">
        <v>425</v>
      </c>
      <c r="C18" s="187" t="s">
        <v>426</v>
      </c>
      <c r="D18" s="174" t="s">
        <v>408</v>
      </c>
      <c r="E18" s="175">
        <v>1</v>
      </c>
      <c r="F18" s="176"/>
      <c r="G18" s="177">
        <f>ROUND(E18*F18,2)</f>
        <v>0</v>
      </c>
      <c r="H18" s="162"/>
      <c r="I18" s="161">
        <f>ROUND(E18*H18,2)</f>
        <v>0</v>
      </c>
      <c r="J18" s="162"/>
      <c r="K18" s="161">
        <f>ROUND(E18*J18,2)</f>
        <v>0</v>
      </c>
      <c r="L18" s="161">
        <v>21</v>
      </c>
      <c r="M18" s="161">
        <f>G18*(1+L18/100)</f>
        <v>0</v>
      </c>
      <c r="N18" s="160">
        <v>0</v>
      </c>
      <c r="O18" s="160">
        <f>ROUND(E18*N18,2)</f>
        <v>0</v>
      </c>
      <c r="P18" s="160">
        <v>0</v>
      </c>
      <c r="Q18" s="160">
        <f>ROUND(E18*P18,2)</f>
        <v>0</v>
      </c>
      <c r="R18" s="161"/>
      <c r="S18" s="161" t="s">
        <v>129</v>
      </c>
      <c r="T18" s="161" t="s">
        <v>137</v>
      </c>
      <c r="U18" s="161">
        <v>0</v>
      </c>
      <c r="V18" s="161">
        <f>ROUND(E18*U18,2)</f>
        <v>0</v>
      </c>
      <c r="W18" s="161"/>
      <c r="X18" s="161" t="s">
        <v>409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410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5">
      <c r="A19" s="3"/>
      <c r="B19" s="4"/>
      <c r="C19" s="189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v>15</v>
      </c>
      <c r="AF19">
        <v>21</v>
      </c>
      <c r="AG19" t="s">
        <v>110</v>
      </c>
    </row>
    <row r="20" spans="1:60" x14ac:dyDescent="0.25">
      <c r="A20" s="153"/>
      <c r="B20" s="154" t="s">
        <v>31</v>
      </c>
      <c r="C20" s="190"/>
      <c r="D20" s="155"/>
      <c r="E20" s="156"/>
      <c r="F20" s="156"/>
      <c r="G20" s="171">
        <f>G8+G14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f>SUMIF(L7:L18,AE19,G7:G18)</f>
        <v>0</v>
      </c>
      <c r="AF20">
        <f>SUMIF(L7:L18,AF19,G7:G18)</f>
        <v>0</v>
      </c>
      <c r="AG20" t="s">
        <v>347</v>
      </c>
    </row>
    <row r="21" spans="1:60" x14ac:dyDescent="0.25">
      <c r="A21" s="3"/>
      <c r="B21" s="4"/>
      <c r="C21" s="189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60" x14ac:dyDescent="0.25">
      <c r="A22" s="3"/>
      <c r="B22" s="4"/>
      <c r="C22" s="18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60" x14ac:dyDescent="0.25">
      <c r="A23" s="266" t="s">
        <v>348</v>
      </c>
      <c r="B23" s="266"/>
      <c r="C23" s="267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60" x14ac:dyDescent="0.25">
      <c r="A24" s="247"/>
      <c r="B24" s="248"/>
      <c r="C24" s="249"/>
      <c r="D24" s="248"/>
      <c r="E24" s="248"/>
      <c r="F24" s="248"/>
      <c r="G24" s="2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G24" t="s">
        <v>349</v>
      </c>
    </row>
    <row r="25" spans="1:60" x14ac:dyDescent="0.25">
      <c r="A25" s="251"/>
      <c r="B25" s="252"/>
      <c r="C25" s="253"/>
      <c r="D25" s="252"/>
      <c r="E25" s="252"/>
      <c r="F25" s="252"/>
      <c r="G25" s="2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60" x14ac:dyDescent="0.25">
      <c r="A26" s="251"/>
      <c r="B26" s="252"/>
      <c r="C26" s="253"/>
      <c r="D26" s="252"/>
      <c r="E26" s="252"/>
      <c r="F26" s="252"/>
      <c r="G26" s="25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60" x14ac:dyDescent="0.25">
      <c r="A27" s="251"/>
      <c r="B27" s="252"/>
      <c r="C27" s="253"/>
      <c r="D27" s="252"/>
      <c r="E27" s="252"/>
      <c r="F27" s="252"/>
      <c r="G27" s="2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60" x14ac:dyDescent="0.25">
      <c r="A28" s="255"/>
      <c r="B28" s="256"/>
      <c r="C28" s="257"/>
      <c r="D28" s="256"/>
      <c r="E28" s="256"/>
      <c r="F28" s="256"/>
      <c r="G28" s="25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5">
      <c r="A29" s="3"/>
      <c r="B29" s="4"/>
      <c r="C29" s="18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5">
      <c r="C30" s="191"/>
      <c r="D30" s="10"/>
      <c r="AG30" t="s">
        <v>350</v>
      </c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81uhDhjU+elWlqw5ZuMSup+RLTvKHc61tkF0wrq3qSIbDFBuLFF8NhzCBN94hIbLbfYeAVzUuSWcCLc1pk2Dgw==" saltValue="SVOg147blXyVDkrjfTHW6A==" spinCount="100000" sheet="1" formatRows="0"/>
  <mergeCells count="6">
    <mergeCell ref="A24:G28"/>
    <mergeCell ref="A1:G1"/>
    <mergeCell ref="C2:G2"/>
    <mergeCell ref="C3:G3"/>
    <mergeCell ref="C4:G4"/>
    <mergeCell ref="A23:C2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1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193" t="s">
        <v>4</v>
      </c>
      <c r="C1" s="194"/>
      <c r="D1" s="194"/>
      <c r="E1" s="194"/>
      <c r="F1" s="194"/>
      <c r="G1" s="194"/>
      <c r="H1" s="194"/>
      <c r="I1" s="194"/>
      <c r="J1" s="195"/>
    </row>
    <row r="2" spans="1:15" ht="36" customHeight="1" x14ac:dyDescent="0.25">
      <c r="A2" s="2"/>
      <c r="B2" s="76" t="s">
        <v>24</v>
      </c>
      <c r="C2" s="77"/>
      <c r="D2" s="78" t="s">
        <v>44</v>
      </c>
      <c r="E2" s="202" t="s">
        <v>45</v>
      </c>
      <c r="F2" s="203"/>
      <c r="G2" s="203"/>
      <c r="H2" s="203"/>
      <c r="I2" s="203"/>
      <c r="J2" s="204"/>
      <c r="O2" s="1"/>
    </row>
    <row r="3" spans="1:15" ht="27" hidden="1" customHeight="1" x14ac:dyDescent="0.25">
      <c r="A3" s="2"/>
      <c r="B3" s="79"/>
      <c r="C3" s="77"/>
      <c r="D3" s="80"/>
      <c r="E3" s="205"/>
      <c r="F3" s="206"/>
      <c r="G3" s="206"/>
      <c r="H3" s="206"/>
      <c r="I3" s="206"/>
      <c r="J3" s="207"/>
    </row>
    <row r="4" spans="1:15" ht="23.25" customHeight="1" x14ac:dyDescent="0.25">
      <c r="A4" s="2"/>
      <c r="B4" s="81"/>
      <c r="C4" s="82"/>
      <c r="D4" s="83"/>
      <c r="E4" s="215"/>
      <c r="F4" s="215"/>
      <c r="G4" s="215"/>
      <c r="H4" s="215"/>
      <c r="I4" s="215"/>
      <c r="J4" s="216"/>
    </row>
    <row r="5" spans="1:15" ht="24" customHeight="1" x14ac:dyDescent="0.25">
      <c r="A5" s="2"/>
      <c r="B5" s="31" t="s">
        <v>23</v>
      </c>
      <c r="D5" s="219"/>
      <c r="E5" s="220"/>
      <c r="F5" s="220"/>
      <c r="G5" s="220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21"/>
      <c r="E6" s="222"/>
      <c r="F6" s="222"/>
      <c r="G6" s="222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23"/>
      <c r="F7" s="224"/>
      <c r="G7" s="224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09"/>
      <c r="E11" s="209"/>
      <c r="F11" s="209"/>
      <c r="G11" s="209"/>
      <c r="H11" s="18" t="s">
        <v>42</v>
      </c>
      <c r="I11" s="84"/>
      <c r="J11" s="8"/>
    </row>
    <row r="12" spans="1:15" ht="15.75" customHeight="1" x14ac:dyDescent="0.25">
      <c r="A12" s="2"/>
      <c r="B12" s="28"/>
      <c r="C12" s="55"/>
      <c r="D12" s="214"/>
      <c r="E12" s="214"/>
      <c r="F12" s="214"/>
      <c r="G12" s="214"/>
      <c r="H12" s="18" t="s">
        <v>36</v>
      </c>
      <c r="I12" s="84"/>
      <c r="J12" s="8"/>
    </row>
    <row r="13" spans="1:15" ht="15.75" customHeight="1" x14ac:dyDescent="0.25">
      <c r="A13" s="2"/>
      <c r="B13" s="29"/>
      <c r="C13" s="56"/>
      <c r="D13" s="85"/>
      <c r="E13" s="217"/>
      <c r="F13" s="218"/>
      <c r="G13" s="218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08"/>
      <c r="F15" s="208"/>
      <c r="G15" s="210"/>
      <c r="H15" s="210"/>
      <c r="I15" s="210" t="s">
        <v>31</v>
      </c>
      <c r="J15" s="211"/>
    </row>
    <row r="16" spans="1:15" ht="23.25" customHeight="1" x14ac:dyDescent="0.25">
      <c r="A16" s="142" t="s">
        <v>26</v>
      </c>
      <c r="B16" s="38" t="s">
        <v>26</v>
      </c>
      <c r="C16" s="62"/>
      <c r="D16" s="63"/>
      <c r="E16" s="199"/>
      <c r="F16" s="200"/>
      <c r="G16" s="199"/>
      <c r="H16" s="200"/>
      <c r="I16" s="199">
        <f>SUMIF(F64:F77,A16,I64:I77)+SUMIF(F64:F77,"PSU",I64:I77)</f>
        <v>0</v>
      </c>
      <c r="J16" s="201"/>
    </row>
    <row r="17" spans="1:10" ht="23.25" customHeight="1" x14ac:dyDescent="0.25">
      <c r="A17" s="142" t="s">
        <v>27</v>
      </c>
      <c r="B17" s="38" t="s">
        <v>27</v>
      </c>
      <c r="C17" s="62"/>
      <c r="D17" s="63"/>
      <c r="E17" s="199"/>
      <c r="F17" s="200"/>
      <c r="G17" s="199"/>
      <c r="H17" s="200"/>
      <c r="I17" s="199">
        <f>SUMIF(F64:F77,A17,I64:I77)</f>
        <v>0</v>
      </c>
      <c r="J17" s="201"/>
    </row>
    <row r="18" spans="1:10" ht="23.25" customHeight="1" x14ac:dyDescent="0.25">
      <c r="A18" s="142" t="s">
        <v>28</v>
      </c>
      <c r="B18" s="38" t="s">
        <v>28</v>
      </c>
      <c r="C18" s="62"/>
      <c r="D18" s="63"/>
      <c r="E18" s="199"/>
      <c r="F18" s="200"/>
      <c r="G18" s="199"/>
      <c r="H18" s="200"/>
      <c r="I18" s="199">
        <f>SUMIF(F64:F77,A18,I64:I77)</f>
        <v>0</v>
      </c>
      <c r="J18" s="201"/>
    </row>
    <row r="19" spans="1:10" ht="23.25" customHeight="1" x14ac:dyDescent="0.25">
      <c r="A19" s="142" t="s">
        <v>96</v>
      </c>
      <c r="B19" s="38" t="s">
        <v>29</v>
      </c>
      <c r="C19" s="62"/>
      <c r="D19" s="63"/>
      <c r="E19" s="199"/>
      <c r="F19" s="200"/>
      <c r="G19" s="199"/>
      <c r="H19" s="200"/>
      <c r="I19" s="199">
        <f>SUMIF(F64:F77,A19,I64:I77)</f>
        <v>0</v>
      </c>
      <c r="J19" s="201"/>
    </row>
    <row r="20" spans="1:10" ht="23.25" customHeight="1" x14ac:dyDescent="0.25">
      <c r="A20" s="142" t="s">
        <v>97</v>
      </c>
      <c r="B20" s="38" t="s">
        <v>30</v>
      </c>
      <c r="C20" s="62"/>
      <c r="D20" s="63"/>
      <c r="E20" s="199"/>
      <c r="F20" s="200"/>
      <c r="G20" s="199"/>
      <c r="H20" s="200"/>
      <c r="I20" s="199">
        <f>SUMIF(F64:F77,A20,I64:I77)</f>
        <v>0</v>
      </c>
      <c r="J20" s="201"/>
    </row>
    <row r="21" spans="1:10" ht="23.25" customHeight="1" x14ac:dyDescent="0.25">
      <c r="A21" s="2"/>
      <c r="B21" s="48" t="s">
        <v>31</v>
      </c>
      <c r="C21" s="64"/>
      <c r="D21" s="65"/>
      <c r="E21" s="212"/>
      <c r="F21" s="213"/>
      <c r="G21" s="212"/>
      <c r="H21" s="213"/>
      <c r="I21" s="212">
        <f>SUM(I16:J20)</f>
        <v>0</v>
      </c>
      <c r="J21" s="230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228">
        <f>ZakladDPHSniVypocet</f>
        <v>0</v>
      </c>
      <c r="H23" s="229"/>
      <c r="I23" s="229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26">
        <f>I23*E23/100</f>
        <v>0</v>
      </c>
      <c r="H24" s="227"/>
      <c r="I24" s="227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228">
        <f>ZakladDPHZaklVypocet</f>
        <v>0</v>
      </c>
      <c r="H25" s="229"/>
      <c r="I25" s="229"/>
      <c r="J25" s="40" t="str">
        <f t="shared" si="0"/>
        <v>CZK</v>
      </c>
    </row>
    <row r="26" spans="1:10" ht="23.25" hidden="1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96">
        <f>I25*E25/100</f>
        <v>0</v>
      </c>
      <c r="H26" s="197"/>
      <c r="I26" s="197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198">
        <f>CenaCelkemBezDPH-(ZakladDPHSni+ZakladDPHZakl)</f>
        <v>0</v>
      </c>
      <c r="H27" s="198"/>
      <c r="I27" s="198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5" t="s">
        <v>25</v>
      </c>
      <c r="C28" s="116"/>
      <c r="D28" s="116"/>
      <c r="E28" s="117"/>
      <c r="F28" s="118"/>
      <c r="G28" s="232">
        <f>A27</f>
        <v>0</v>
      </c>
      <c r="H28" s="232"/>
      <c r="I28" s="232"/>
      <c r="J28" s="119" t="str">
        <f t="shared" si="0"/>
        <v>CZK</v>
      </c>
    </row>
    <row r="29" spans="1:10" ht="27.75" hidden="1" customHeight="1" thickBot="1" x14ac:dyDescent="0.3">
      <c r="A29" s="2"/>
      <c r="B29" s="115" t="s">
        <v>37</v>
      </c>
      <c r="C29" s="120"/>
      <c r="D29" s="120"/>
      <c r="E29" s="120"/>
      <c r="F29" s="121"/>
      <c r="G29" s="231">
        <f>ZakladDPHSni+DPHSni+ZakladDPHZakl+DPHZakl+Zaokrouhleni</f>
        <v>0</v>
      </c>
      <c r="H29" s="231"/>
      <c r="I29" s="231"/>
      <c r="J29" s="122" t="s">
        <v>69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33"/>
      <c r="E34" s="234"/>
      <c r="G34" s="235"/>
      <c r="H34" s="236"/>
      <c r="I34" s="236"/>
      <c r="J34" s="25"/>
    </row>
    <row r="35" spans="1:10" ht="12.75" customHeight="1" x14ac:dyDescent="0.25">
      <c r="A35" s="2"/>
      <c r="B35" s="2"/>
      <c r="D35" s="225" t="s">
        <v>2</v>
      </c>
      <c r="E35" s="225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5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6" t="s">
        <v>1</v>
      </c>
      <c r="J38" s="97" t="s">
        <v>0</v>
      </c>
    </row>
    <row r="39" spans="1:10" ht="25.5" hidden="1" customHeight="1" x14ac:dyDescent="0.25">
      <c r="A39" s="87">
        <v>1</v>
      </c>
      <c r="B39" s="98" t="s">
        <v>46</v>
      </c>
      <c r="C39" s="237"/>
      <c r="D39" s="237"/>
      <c r="E39" s="237"/>
      <c r="F39" s="99">
        <f>'01 001 Pol'!AE124+'01 002 Pol'!AE124+'01 003 Pol'!AE130+'01 004 Pol'!AE20+'02 001 Pol'!AE132+'02 002 Pol'!AE130+'02 004 Pol'!AE20+'03 001 Pol'!AE132+'03 002 Pol'!AE114+'03 004 Pol'!AE20+'04 001 Pol'!AE125+'04 002 Pol'!AE126+'04 004 Pol'!AE20</f>
        <v>0</v>
      </c>
      <c r="G39" s="100">
        <f>'01 001 Pol'!AF124+'01 002 Pol'!AF124+'01 003 Pol'!AF130+'01 004 Pol'!AF20+'02 001 Pol'!AF132+'02 002 Pol'!AF130+'02 004 Pol'!AF20+'03 001 Pol'!AF132+'03 002 Pol'!AF114+'03 004 Pol'!AF20+'04 001 Pol'!AF125+'04 002 Pol'!AF126+'04 004 Pol'!AF20</f>
        <v>0</v>
      </c>
      <c r="H39" s="101"/>
      <c r="I39" s="102">
        <f t="shared" ref="I39:I56" si="1">F39+G39+H39</f>
        <v>0</v>
      </c>
      <c r="J39" s="103" t="str">
        <f t="shared" ref="J39:J56" si="2">IF(CenaCelkemVypocet=0,"",I39/CenaCelkemVypocet*100)</f>
        <v/>
      </c>
    </row>
    <row r="40" spans="1:10" ht="25.5" customHeight="1" x14ac:dyDescent="0.25">
      <c r="A40" s="87">
        <v>2</v>
      </c>
      <c r="B40" s="104" t="s">
        <v>47</v>
      </c>
      <c r="C40" s="238" t="s">
        <v>48</v>
      </c>
      <c r="D40" s="238"/>
      <c r="E40" s="238"/>
      <c r="F40" s="105">
        <f>'01 001 Pol'!AE124+'01 002 Pol'!AE124+'01 003 Pol'!AE130+'01 004 Pol'!AE20</f>
        <v>0</v>
      </c>
      <c r="G40" s="106">
        <f>'01 001 Pol'!AF124+'01 002 Pol'!AF124+'01 003 Pol'!AF130+'01 004 Pol'!AF20</f>
        <v>0</v>
      </c>
      <c r="H40" s="106"/>
      <c r="I40" s="107">
        <f t="shared" si="1"/>
        <v>0</v>
      </c>
      <c r="J40" s="108" t="str">
        <f t="shared" si="2"/>
        <v/>
      </c>
    </row>
    <row r="41" spans="1:10" ht="25.5" customHeight="1" x14ac:dyDescent="0.25">
      <c r="A41" s="87">
        <v>3</v>
      </c>
      <c r="B41" s="109" t="s">
        <v>49</v>
      </c>
      <c r="C41" s="237" t="s">
        <v>50</v>
      </c>
      <c r="D41" s="237"/>
      <c r="E41" s="237"/>
      <c r="F41" s="110">
        <f>'01 001 Pol'!AE124</f>
        <v>0</v>
      </c>
      <c r="G41" s="101">
        <f>'01 001 Pol'!AF124</f>
        <v>0</v>
      </c>
      <c r="H41" s="101"/>
      <c r="I41" s="102">
        <f t="shared" si="1"/>
        <v>0</v>
      </c>
      <c r="J41" s="103" t="str">
        <f t="shared" si="2"/>
        <v/>
      </c>
    </row>
    <row r="42" spans="1:10" ht="25.5" customHeight="1" x14ac:dyDescent="0.25">
      <c r="A42" s="87">
        <v>3</v>
      </c>
      <c r="B42" s="109" t="s">
        <v>51</v>
      </c>
      <c r="C42" s="237" t="s">
        <v>52</v>
      </c>
      <c r="D42" s="237"/>
      <c r="E42" s="237"/>
      <c r="F42" s="110">
        <f>'01 002 Pol'!AE124</f>
        <v>0</v>
      </c>
      <c r="G42" s="101">
        <f>'01 002 Pol'!AF124</f>
        <v>0</v>
      </c>
      <c r="H42" s="101"/>
      <c r="I42" s="102">
        <f t="shared" si="1"/>
        <v>0</v>
      </c>
      <c r="J42" s="103" t="str">
        <f t="shared" si="2"/>
        <v/>
      </c>
    </row>
    <row r="43" spans="1:10" ht="25.5" customHeight="1" x14ac:dyDescent="0.25">
      <c r="A43" s="87">
        <v>3</v>
      </c>
      <c r="B43" s="109" t="s">
        <v>53</v>
      </c>
      <c r="C43" s="237" t="s">
        <v>54</v>
      </c>
      <c r="D43" s="237"/>
      <c r="E43" s="237"/>
      <c r="F43" s="110">
        <f>'01 003 Pol'!AE130</f>
        <v>0</v>
      </c>
      <c r="G43" s="101">
        <f>'01 003 Pol'!AF130</f>
        <v>0</v>
      </c>
      <c r="H43" s="101"/>
      <c r="I43" s="102">
        <f t="shared" si="1"/>
        <v>0</v>
      </c>
      <c r="J43" s="103" t="str">
        <f t="shared" si="2"/>
        <v/>
      </c>
    </row>
    <row r="44" spans="1:10" ht="25.5" customHeight="1" x14ac:dyDescent="0.25">
      <c r="A44" s="87">
        <v>3</v>
      </c>
      <c r="B44" s="109" t="s">
        <v>55</v>
      </c>
      <c r="C44" s="237" t="s">
        <v>56</v>
      </c>
      <c r="D44" s="237"/>
      <c r="E44" s="237"/>
      <c r="F44" s="110">
        <f>'01 004 Pol'!AE20</f>
        <v>0</v>
      </c>
      <c r="G44" s="101">
        <f>'01 004 Pol'!AF20</f>
        <v>0</v>
      </c>
      <c r="H44" s="101"/>
      <c r="I44" s="102">
        <f t="shared" si="1"/>
        <v>0</v>
      </c>
      <c r="J44" s="103" t="str">
        <f t="shared" si="2"/>
        <v/>
      </c>
    </row>
    <row r="45" spans="1:10" ht="25.5" customHeight="1" x14ac:dyDescent="0.25">
      <c r="A45" s="87">
        <v>2</v>
      </c>
      <c r="B45" s="104" t="s">
        <v>57</v>
      </c>
      <c r="C45" s="238" t="s">
        <v>58</v>
      </c>
      <c r="D45" s="238"/>
      <c r="E45" s="238"/>
      <c r="F45" s="105">
        <f>'02 001 Pol'!AE132+'02 002 Pol'!AE130+'02 004 Pol'!AE20</f>
        <v>0</v>
      </c>
      <c r="G45" s="106">
        <f>'02 001 Pol'!AF132+'02 002 Pol'!AF130+'02 004 Pol'!AF20</f>
        <v>0</v>
      </c>
      <c r="H45" s="106"/>
      <c r="I45" s="107">
        <f t="shared" si="1"/>
        <v>0</v>
      </c>
      <c r="J45" s="108" t="str">
        <f t="shared" si="2"/>
        <v/>
      </c>
    </row>
    <row r="46" spans="1:10" ht="25.5" customHeight="1" x14ac:dyDescent="0.25">
      <c r="A46" s="87">
        <v>3</v>
      </c>
      <c r="B46" s="109" t="s">
        <v>49</v>
      </c>
      <c r="C46" s="237" t="s">
        <v>59</v>
      </c>
      <c r="D46" s="237"/>
      <c r="E46" s="237"/>
      <c r="F46" s="110">
        <f>'02 001 Pol'!AE132</f>
        <v>0</v>
      </c>
      <c r="G46" s="101">
        <f>'02 001 Pol'!AF132</f>
        <v>0</v>
      </c>
      <c r="H46" s="101"/>
      <c r="I46" s="102">
        <f t="shared" si="1"/>
        <v>0</v>
      </c>
      <c r="J46" s="103" t="str">
        <f t="shared" si="2"/>
        <v/>
      </c>
    </row>
    <row r="47" spans="1:10" ht="25.5" customHeight="1" x14ac:dyDescent="0.25">
      <c r="A47" s="87">
        <v>3</v>
      </c>
      <c r="B47" s="109" t="s">
        <v>51</v>
      </c>
      <c r="C47" s="237" t="s">
        <v>60</v>
      </c>
      <c r="D47" s="237"/>
      <c r="E47" s="237"/>
      <c r="F47" s="110">
        <f>'02 002 Pol'!AE130</f>
        <v>0</v>
      </c>
      <c r="G47" s="101">
        <f>'02 002 Pol'!AF130</f>
        <v>0</v>
      </c>
      <c r="H47" s="101"/>
      <c r="I47" s="102">
        <f t="shared" si="1"/>
        <v>0</v>
      </c>
      <c r="J47" s="103" t="str">
        <f t="shared" si="2"/>
        <v/>
      </c>
    </row>
    <row r="48" spans="1:10" ht="25.5" customHeight="1" x14ac:dyDescent="0.25">
      <c r="A48" s="87">
        <v>3</v>
      </c>
      <c r="B48" s="109" t="s">
        <v>55</v>
      </c>
      <c r="C48" s="237" t="s">
        <v>56</v>
      </c>
      <c r="D48" s="237"/>
      <c r="E48" s="237"/>
      <c r="F48" s="110">
        <f>'02 004 Pol'!AE20</f>
        <v>0</v>
      </c>
      <c r="G48" s="101">
        <f>'02 004 Pol'!AF20</f>
        <v>0</v>
      </c>
      <c r="H48" s="101"/>
      <c r="I48" s="102">
        <f t="shared" si="1"/>
        <v>0</v>
      </c>
      <c r="J48" s="103" t="str">
        <f t="shared" si="2"/>
        <v/>
      </c>
    </row>
    <row r="49" spans="1:10" ht="25.5" customHeight="1" x14ac:dyDescent="0.25">
      <c r="A49" s="87">
        <v>2</v>
      </c>
      <c r="B49" s="104" t="s">
        <v>61</v>
      </c>
      <c r="C49" s="238" t="s">
        <v>62</v>
      </c>
      <c r="D49" s="238"/>
      <c r="E49" s="238"/>
      <c r="F49" s="105">
        <f>'03 001 Pol'!AE132+'03 002 Pol'!AE114+'03 004 Pol'!AE20</f>
        <v>0</v>
      </c>
      <c r="G49" s="106">
        <f>'03 001 Pol'!AF132+'03 002 Pol'!AF114+'03 004 Pol'!AF20</f>
        <v>0</v>
      </c>
      <c r="H49" s="106"/>
      <c r="I49" s="107">
        <f t="shared" si="1"/>
        <v>0</v>
      </c>
      <c r="J49" s="108" t="str">
        <f t="shared" si="2"/>
        <v/>
      </c>
    </row>
    <row r="50" spans="1:10" ht="25.5" customHeight="1" x14ac:dyDescent="0.25">
      <c r="A50" s="87">
        <v>3</v>
      </c>
      <c r="B50" s="109" t="s">
        <v>49</v>
      </c>
      <c r="C50" s="237" t="s">
        <v>63</v>
      </c>
      <c r="D50" s="237"/>
      <c r="E50" s="237"/>
      <c r="F50" s="110">
        <f>'03 001 Pol'!AE132</f>
        <v>0</v>
      </c>
      <c r="G50" s="101">
        <f>'03 001 Pol'!AF132</f>
        <v>0</v>
      </c>
      <c r="H50" s="101"/>
      <c r="I50" s="102">
        <f t="shared" si="1"/>
        <v>0</v>
      </c>
      <c r="J50" s="103" t="str">
        <f t="shared" si="2"/>
        <v/>
      </c>
    </row>
    <row r="51" spans="1:10" ht="25.5" customHeight="1" x14ac:dyDescent="0.25">
      <c r="A51" s="87">
        <v>3</v>
      </c>
      <c r="B51" s="109" t="s">
        <v>51</v>
      </c>
      <c r="C51" s="237" t="s">
        <v>64</v>
      </c>
      <c r="D51" s="237"/>
      <c r="E51" s="237"/>
      <c r="F51" s="110">
        <f>'03 002 Pol'!AE114</f>
        <v>0</v>
      </c>
      <c r="G51" s="101">
        <f>'03 002 Pol'!AF114</f>
        <v>0</v>
      </c>
      <c r="H51" s="101"/>
      <c r="I51" s="102">
        <f t="shared" si="1"/>
        <v>0</v>
      </c>
      <c r="J51" s="103" t="str">
        <f t="shared" si="2"/>
        <v/>
      </c>
    </row>
    <row r="52" spans="1:10" ht="25.5" customHeight="1" x14ac:dyDescent="0.25">
      <c r="A52" s="87">
        <v>3</v>
      </c>
      <c r="B52" s="109" t="s">
        <v>55</v>
      </c>
      <c r="C52" s="237" t="s">
        <v>56</v>
      </c>
      <c r="D52" s="237"/>
      <c r="E52" s="237"/>
      <c r="F52" s="110">
        <f>'03 004 Pol'!AE20</f>
        <v>0</v>
      </c>
      <c r="G52" s="101">
        <f>'03 004 Pol'!AF20</f>
        <v>0</v>
      </c>
      <c r="H52" s="101"/>
      <c r="I52" s="102">
        <f t="shared" si="1"/>
        <v>0</v>
      </c>
      <c r="J52" s="103" t="str">
        <f t="shared" si="2"/>
        <v/>
      </c>
    </row>
    <row r="53" spans="1:10" ht="25.5" customHeight="1" x14ac:dyDescent="0.25">
      <c r="A53" s="87">
        <v>2</v>
      </c>
      <c r="B53" s="104" t="s">
        <v>65</v>
      </c>
      <c r="C53" s="238" t="s">
        <v>66</v>
      </c>
      <c r="D53" s="238"/>
      <c r="E53" s="238"/>
      <c r="F53" s="105">
        <f>'04 001 Pol'!AE125+'04 002 Pol'!AE126+'04 004 Pol'!AE20</f>
        <v>0</v>
      </c>
      <c r="G53" s="106">
        <f>'04 001 Pol'!AF125+'04 002 Pol'!AF126+'04 004 Pol'!AF20</f>
        <v>0</v>
      </c>
      <c r="H53" s="106"/>
      <c r="I53" s="107">
        <f t="shared" si="1"/>
        <v>0</v>
      </c>
      <c r="J53" s="108" t="str">
        <f t="shared" si="2"/>
        <v/>
      </c>
    </row>
    <row r="54" spans="1:10" ht="25.5" customHeight="1" x14ac:dyDescent="0.25">
      <c r="A54" s="87">
        <v>3</v>
      </c>
      <c r="B54" s="109" t="s">
        <v>49</v>
      </c>
      <c r="C54" s="237" t="s">
        <v>67</v>
      </c>
      <c r="D54" s="237"/>
      <c r="E54" s="237"/>
      <c r="F54" s="110">
        <f>'04 001 Pol'!AE125</f>
        <v>0</v>
      </c>
      <c r="G54" s="101">
        <f>'04 001 Pol'!AF125</f>
        <v>0</v>
      </c>
      <c r="H54" s="101"/>
      <c r="I54" s="102">
        <f t="shared" si="1"/>
        <v>0</v>
      </c>
      <c r="J54" s="103" t="str">
        <f t="shared" si="2"/>
        <v/>
      </c>
    </row>
    <row r="55" spans="1:10" ht="25.5" customHeight="1" x14ac:dyDescent="0.25">
      <c r="A55" s="87">
        <v>3</v>
      </c>
      <c r="B55" s="109" t="s">
        <v>51</v>
      </c>
      <c r="C55" s="237" t="s">
        <v>64</v>
      </c>
      <c r="D55" s="237"/>
      <c r="E55" s="237"/>
      <c r="F55" s="110">
        <f>'04 002 Pol'!AE126</f>
        <v>0</v>
      </c>
      <c r="G55" s="101">
        <f>'04 002 Pol'!AF126</f>
        <v>0</v>
      </c>
      <c r="H55" s="101"/>
      <c r="I55" s="102">
        <f t="shared" si="1"/>
        <v>0</v>
      </c>
      <c r="J55" s="103" t="str">
        <f t="shared" si="2"/>
        <v/>
      </c>
    </row>
    <row r="56" spans="1:10" ht="25.5" customHeight="1" x14ac:dyDescent="0.25">
      <c r="A56" s="87">
        <v>3</v>
      </c>
      <c r="B56" s="109" t="s">
        <v>55</v>
      </c>
      <c r="C56" s="237" t="s">
        <v>56</v>
      </c>
      <c r="D56" s="237"/>
      <c r="E56" s="237"/>
      <c r="F56" s="110">
        <f>'04 004 Pol'!AE20</f>
        <v>0</v>
      </c>
      <c r="G56" s="101">
        <f>'04 004 Pol'!AF20</f>
        <v>0</v>
      </c>
      <c r="H56" s="101"/>
      <c r="I56" s="102">
        <f t="shared" si="1"/>
        <v>0</v>
      </c>
      <c r="J56" s="103" t="str">
        <f t="shared" si="2"/>
        <v/>
      </c>
    </row>
    <row r="57" spans="1:10" ht="25.5" customHeight="1" x14ac:dyDescent="0.25">
      <c r="A57" s="87"/>
      <c r="B57" s="239" t="s">
        <v>68</v>
      </c>
      <c r="C57" s="240"/>
      <c r="D57" s="240"/>
      <c r="E57" s="240"/>
      <c r="F57" s="111">
        <f>SUMIF(A39:A56,"=1",F39:F56)</f>
        <v>0</v>
      </c>
      <c r="G57" s="112">
        <f>SUMIF(A39:A56,"=1",G39:G56)</f>
        <v>0</v>
      </c>
      <c r="H57" s="112">
        <f>SUMIF(A39:A56,"=1",H39:H56)</f>
        <v>0</v>
      </c>
      <c r="I57" s="113">
        <f>SUMIF(A39:A56,"=1",I39:I56)</f>
        <v>0</v>
      </c>
      <c r="J57" s="114">
        <f>SUMIF(A39:A56,"=1",J39:J56)</f>
        <v>0</v>
      </c>
    </row>
    <row r="61" spans="1:10" ht="15.6" x14ac:dyDescent="0.3">
      <c r="B61" s="123" t="s">
        <v>70</v>
      </c>
    </row>
    <row r="63" spans="1:10" ht="25.5" customHeight="1" x14ac:dyDescent="0.25">
      <c r="A63" s="125"/>
      <c r="B63" s="128" t="s">
        <v>18</v>
      </c>
      <c r="C63" s="128" t="s">
        <v>6</v>
      </c>
      <c r="D63" s="129"/>
      <c r="E63" s="129"/>
      <c r="F63" s="130" t="s">
        <v>71</v>
      </c>
      <c r="G63" s="130"/>
      <c r="H63" s="130"/>
      <c r="I63" s="130" t="s">
        <v>31</v>
      </c>
      <c r="J63" s="130" t="s">
        <v>0</v>
      </c>
    </row>
    <row r="64" spans="1:10" ht="36.75" customHeight="1" x14ac:dyDescent="0.25">
      <c r="A64" s="126"/>
      <c r="B64" s="131" t="s">
        <v>72</v>
      </c>
      <c r="C64" s="241" t="s">
        <v>73</v>
      </c>
      <c r="D64" s="242"/>
      <c r="E64" s="242"/>
      <c r="F64" s="138" t="s">
        <v>26</v>
      </c>
      <c r="G64" s="139"/>
      <c r="H64" s="139"/>
      <c r="I64" s="139">
        <f>'01 001 Pol'!G8</f>
        <v>0</v>
      </c>
      <c r="J64" s="135" t="str">
        <f>IF(I78=0,"",I64/I78*100)</f>
        <v/>
      </c>
    </row>
    <row r="65" spans="1:10" ht="36.75" customHeight="1" x14ac:dyDescent="0.25">
      <c r="A65" s="126"/>
      <c r="B65" s="131" t="s">
        <v>74</v>
      </c>
      <c r="C65" s="241" t="s">
        <v>75</v>
      </c>
      <c r="D65" s="242"/>
      <c r="E65" s="242"/>
      <c r="F65" s="138" t="s">
        <v>26</v>
      </c>
      <c r="G65" s="139"/>
      <c r="H65" s="139"/>
      <c r="I65" s="139">
        <f>'01 001 Pol'!G11+'01 002 Pol'!G8+'01 003 Pol'!G8+'02 001 Pol'!G8+'02 002 Pol'!G8+'03 001 Pol'!G8+'03 002 Pol'!G8+'04 001 Pol'!G8+'04 002 Pol'!G8</f>
        <v>0</v>
      </c>
      <c r="J65" s="135" t="str">
        <f>IF(I78=0,"",I65/I78*100)</f>
        <v/>
      </c>
    </row>
    <row r="66" spans="1:10" ht="36.75" customHeight="1" x14ac:dyDescent="0.25">
      <c r="A66" s="126"/>
      <c r="B66" s="131" t="s">
        <v>76</v>
      </c>
      <c r="C66" s="241" t="s">
        <v>77</v>
      </c>
      <c r="D66" s="242"/>
      <c r="E66" s="242"/>
      <c r="F66" s="138" t="s">
        <v>26</v>
      </c>
      <c r="G66" s="139"/>
      <c r="H66" s="139"/>
      <c r="I66" s="139">
        <f>'01 001 Pol'!G20</f>
        <v>0</v>
      </c>
      <c r="J66" s="135" t="str">
        <f>IF(I78=0,"",I66/I78*100)</f>
        <v/>
      </c>
    </row>
    <row r="67" spans="1:10" ht="36.75" customHeight="1" x14ac:dyDescent="0.25">
      <c r="A67" s="126"/>
      <c r="B67" s="131" t="s">
        <v>78</v>
      </c>
      <c r="C67" s="241" t="s">
        <v>79</v>
      </c>
      <c r="D67" s="242"/>
      <c r="E67" s="242"/>
      <c r="F67" s="138" t="s">
        <v>26</v>
      </c>
      <c r="G67" s="139"/>
      <c r="H67" s="139"/>
      <c r="I67" s="139">
        <f>'01 001 Pol'!G24+'01 002 Pol'!G15+'01 003 Pol'!G15+'02 001 Pol'!G16+'02 002 Pol'!G16+'03 001 Pol'!G16+'03 002 Pol'!G16+'04 001 Pol'!G15+'04 002 Pol'!G15</f>
        <v>0</v>
      </c>
      <c r="J67" s="135" t="str">
        <f>IF(I78=0,"",I67/I78*100)</f>
        <v/>
      </c>
    </row>
    <row r="68" spans="1:10" ht="36.75" customHeight="1" x14ac:dyDescent="0.25">
      <c r="A68" s="126"/>
      <c r="B68" s="131" t="s">
        <v>80</v>
      </c>
      <c r="C68" s="241" t="s">
        <v>81</v>
      </c>
      <c r="D68" s="242"/>
      <c r="E68" s="242"/>
      <c r="F68" s="138" t="s">
        <v>26</v>
      </c>
      <c r="G68" s="139"/>
      <c r="H68" s="139"/>
      <c r="I68" s="139">
        <f>'01 001 Pol'!G38+'01 002 Pol'!G29+'01 003 Pol'!G29+'02 001 Pol'!G30+'02 002 Pol'!G30+'03 001 Pol'!G30+'03 002 Pol'!G31+'04 001 Pol'!G29+'04 002 Pol'!G29</f>
        <v>0</v>
      </c>
      <c r="J68" s="135" t="str">
        <f>IF(I78=0,"",I68/I78*100)</f>
        <v/>
      </c>
    </row>
    <row r="69" spans="1:10" ht="36.75" customHeight="1" x14ac:dyDescent="0.25">
      <c r="A69" s="126"/>
      <c r="B69" s="131" t="s">
        <v>82</v>
      </c>
      <c r="C69" s="241" t="s">
        <v>83</v>
      </c>
      <c r="D69" s="242"/>
      <c r="E69" s="242"/>
      <c r="F69" s="138" t="s">
        <v>26</v>
      </c>
      <c r="G69" s="139"/>
      <c r="H69" s="139"/>
      <c r="I69" s="139">
        <f>'01 001 Pol'!G40+'01 002 Pol'!G31+'01 003 Pol'!G31+'02 001 Pol'!G32+'02 002 Pol'!G32+'03 001 Pol'!G32+'03 002 Pol'!G33+'04 001 Pol'!G31+'04 002 Pol'!G31</f>
        <v>0</v>
      </c>
      <c r="J69" s="135" t="str">
        <f>IF(I78=0,"",I69/I78*100)</f>
        <v/>
      </c>
    </row>
    <row r="70" spans="1:10" ht="36.75" customHeight="1" x14ac:dyDescent="0.25">
      <c r="A70" s="126"/>
      <c r="B70" s="131" t="s">
        <v>84</v>
      </c>
      <c r="C70" s="241" t="s">
        <v>85</v>
      </c>
      <c r="D70" s="242"/>
      <c r="E70" s="242"/>
      <c r="F70" s="138" t="s">
        <v>26</v>
      </c>
      <c r="G70" s="139"/>
      <c r="H70" s="139"/>
      <c r="I70" s="139">
        <f>'01 001 Pol'!G42+'01 002 Pol'!G33+'01 003 Pol'!G33+'02 001 Pol'!G34+'02 002 Pol'!G34+'03 001 Pol'!G34+'03 002 Pol'!G35+'04 001 Pol'!G33+'04 002 Pol'!G33</f>
        <v>0</v>
      </c>
      <c r="J70" s="135" t="str">
        <f>IF(I78=0,"",I70/I78*100)</f>
        <v/>
      </c>
    </row>
    <row r="71" spans="1:10" ht="36.75" customHeight="1" x14ac:dyDescent="0.25">
      <c r="A71" s="126"/>
      <c r="B71" s="131" t="s">
        <v>86</v>
      </c>
      <c r="C71" s="241" t="s">
        <v>87</v>
      </c>
      <c r="D71" s="242"/>
      <c r="E71" s="242"/>
      <c r="F71" s="138" t="s">
        <v>27</v>
      </c>
      <c r="G71" s="139"/>
      <c r="H71" s="139"/>
      <c r="I71" s="139">
        <f>'01 001 Pol'!G49+'01 002 Pol'!G40+'01 003 Pol'!G40+'02 001 Pol'!G41+'02 002 Pol'!G41+'03 001 Pol'!G41+'03 002 Pol'!G42+'04 001 Pol'!G40+'04 002 Pol'!G40</f>
        <v>0</v>
      </c>
      <c r="J71" s="135" t="str">
        <f>IF(I78=0,"",I71/I78*100)</f>
        <v/>
      </c>
    </row>
    <row r="72" spans="1:10" ht="36.75" customHeight="1" x14ac:dyDescent="0.25">
      <c r="A72" s="126"/>
      <c r="B72" s="131" t="s">
        <v>88</v>
      </c>
      <c r="C72" s="241" t="s">
        <v>89</v>
      </c>
      <c r="D72" s="242"/>
      <c r="E72" s="242"/>
      <c r="F72" s="138" t="s">
        <v>27</v>
      </c>
      <c r="G72" s="139"/>
      <c r="H72" s="139"/>
      <c r="I72" s="139">
        <f>'01 002 Pol'!G47+'01 003 Pol'!G47+'02 001 Pol'!G48+'02 002 Pol'!G48+'03 001 Pol'!G48+'04 001 Pol'!G47+'04 002 Pol'!G47</f>
        <v>0</v>
      </c>
      <c r="J72" s="135" t="str">
        <f>IF(I78=0,"",I72/I78*100)</f>
        <v/>
      </c>
    </row>
    <row r="73" spans="1:10" ht="36.75" customHeight="1" x14ac:dyDescent="0.25">
      <c r="A73" s="126"/>
      <c r="B73" s="131" t="s">
        <v>90</v>
      </c>
      <c r="C73" s="241" t="s">
        <v>91</v>
      </c>
      <c r="D73" s="242"/>
      <c r="E73" s="242"/>
      <c r="F73" s="138" t="s">
        <v>27</v>
      </c>
      <c r="G73" s="139"/>
      <c r="H73" s="139"/>
      <c r="I73" s="139">
        <f>'01 001 Pol'!G56+'01 002 Pol'!G59+'01 003 Pol'!G63+'02 001 Pol'!G65+'02 002 Pol'!G65+'03 001 Pol'!G64+'03 002 Pol'!G49+'04 001 Pol'!G63+'04 002 Pol'!G63</f>
        <v>0</v>
      </c>
      <c r="J73" s="135" t="str">
        <f>IF(I78=0,"",I73/I78*100)</f>
        <v/>
      </c>
    </row>
    <row r="74" spans="1:10" ht="36.75" customHeight="1" x14ac:dyDescent="0.25">
      <c r="A74" s="126"/>
      <c r="B74" s="131" t="s">
        <v>92</v>
      </c>
      <c r="C74" s="241" t="s">
        <v>93</v>
      </c>
      <c r="D74" s="242"/>
      <c r="E74" s="242"/>
      <c r="F74" s="138" t="s">
        <v>27</v>
      </c>
      <c r="G74" s="139"/>
      <c r="H74" s="139"/>
      <c r="I74" s="139">
        <f>'01 001 Pol'!G66+'01 002 Pol'!G69+'01 003 Pol'!G73+'02 001 Pol'!G75+'02 002 Pol'!G75+'03 001 Pol'!G74+'03 002 Pol'!G59+'04 001 Pol'!G73+'04 002 Pol'!G73</f>
        <v>0</v>
      </c>
      <c r="J74" s="135" t="str">
        <f>IF(I78=0,"",I74/I78*100)</f>
        <v/>
      </c>
    </row>
    <row r="75" spans="1:10" ht="36.75" customHeight="1" x14ac:dyDescent="0.25">
      <c r="A75" s="126"/>
      <c r="B75" s="131" t="s">
        <v>94</v>
      </c>
      <c r="C75" s="241" t="s">
        <v>95</v>
      </c>
      <c r="D75" s="242"/>
      <c r="E75" s="242"/>
      <c r="F75" s="138" t="s">
        <v>28</v>
      </c>
      <c r="G75" s="139"/>
      <c r="H75" s="139"/>
      <c r="I75" s="139">
        <f>'01 001 Pol'!G75+'01 002 Pol'!G78+'01 003 Pol'!G82+'02 001 Pol'!G84+'02 002 Pol'!G84+'03 001 Pol'!G84+'03 002 Pol'!G69+'04 001 Pol'!G82+'04 002 Pol'!G82</f>
        <v>0</v>
      </c>
      <c r="J75" s="135" t="str">
        <f>IF(I78=0,"",I75/I78*100)</f>
        <v/>
      </c>
    </row>
    <row r="76" spans="1:10" ht="36.75" customHeight="1" x14ac:dyDescent="0.25">
      <c r="A76" s="126"/>
      <c r="B76" s="131" t="s">
        <v>96</v>
      </c>
      <c r="C76" s="241" t="s">
        <v>29</v>
      </c>
      <c r="D76" s="242"/>
      <c r="E76" s="242"/>
      <c r="F76" s="138" t="s">
        <v>96</v>
      </c>
      <c r="G76" s="139"/>
      <c r="H76" s="139"/>
      <c r="I76" s="139">
        <f>'01 004 Pol'!G8+'02 004 Pol'!G8+'03 004 Pol'!G8+'04 004 Pol'!G8</f>
        <v>0</v>
      </c>
      <c r="J76" s="135" t="str">
        <f>IF(I78=0,"",I76/I78*100)</f>
        <v/>
      </c>
    </row>
    <row r="77" spans="1:10" ht="36.75" customHeight="1" x14ac:dyDescent="0.25">
      <c r="A77" s="126"/>
      <c r="B77" s="131" t="s">
        <v>97</v>
      </c>
      <c r="C77" s="241" t="s">
        <v>30</v>
      </c>
      <c r="D77" s="242"/>
      <c r="E77" s="242"/>
      <c r="F77" s="138" t="s">
        <v>97</v>
      </c>
      <c r="G77" s="139"/>
      <c r="H77" s="139"/>
      <c r="I77" s="139">
        <f>'01 004 Pol'!G14+'02 004 Pol'!G14+'03 004 Pol'!G14+'04 004 Pol'!G14</f>
        <v>0</v>
      </c>
      <c r="J77" s="135" t="str">
        <f>IF(I78=0,"",I77/I78*100)</f>
        <v/>
      </c>
    </row>
    <row r="78" spans="1:10" ht="25.5" customHeight="1" x14ac:dyDescent="0.25">
      <c r="A78" s="127"/>
      <c r="B78" s="132" t="s">
        <v>1</v>
      </c>
      <c r="C78" s="133"/>
      <c r="D78" s="134"/>
      <c r="E78" s="134"/>
      <c r="F78" s="140"/>
      <c r="G78" s="141"/>
      <c r="H78" s="141"/>
      <c r="I78" s="141">
        <f>SUM(I64:I77)</f>
        <v>0</v>
      </c>
      <c r="J78" s="136">
        <f>SUM(J64:J77)</f>
        <v>0</v>
      </c>
    </row>
    <row r="79" spans="1:10" x14ac:dyDescent="0.25">
      <c r="F79" s="86"/>
      <c r="G79" s="86"/>
      <c r="H79" s="86"/>
      <c r="I79" s="86"/>
      <c r="J79" s="137"/>
    </row>
    <row r="80" spans="1:10" x14ac:dyDescent="0.25">
      <c r="F80" s="86"/>
      <c r="G80" s="86"/>
      <c r="H80" s="86"/>
      <c r="I80" s="86"/>
      <c r="J80" s="137"/>
    </row>
    <row r="81" spans="6:10" x14ac:dyDescent="0.25">
      <c r="F81" s="86"/>
      <c r="G81" s="86"/>
      <c r="H81" s="86"/>
      <c r="I81" s="86"/>
      <c r="J81" s="137"/>
    </row>
  </sheetData>
  <sheetProtection algorithmName="SHA-512" hashValue="+0/r0sJm77kkRCwvk7iLibvm05/vzvT7pJcWKjJ7v44+Bot1YQ4n4se0cf8rixZnzWRrAdwWogf+mRL+yO1n2g==" saltValue="p9Emq+d8XhhH2W+Qcbgc7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C75:E75"/>
    <mergeCell ref="C76:E76"/>
    <mergeCell ref="C77:E77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54:E54"/>
    <mergeCell ref="C55:E55"/>
    <mergeCell ref="C56:E56"/>
    <mergeCell ref="B57:E57"/>
    <mergeCell ref="C64:E64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3" t="s">
        <v>7</v>
      </c>
      <c r="B1" s="243"/>
      <c r="C1" s="244"/>
      <c r="D1" s="243"/>
      <c r="E1" s="243"/>
      <c r="F1" s="243"/>
      <c r="G1" s="243"/>
    </row>
    <row r="2" spans="1:7" ht="24.9" customHeight="1" x14ac:dyDescent="0.25">
      <c r="A2" s="50" t="s">
        <v>8</v>
      </c>
      <c r="B2" s="49"/>
      <c r="C2" s="245"/>
      <c r="D2" s="245"/>
      <c r="E2" s="245"/>
      <c r="F2" s="245"/>
      <c r="G2" s="246"/>
    </row>
    <row r="3" spans="1:7" ht="24.9" customHeight="1" x14ac:dyDescent="0.25">
      <c r="A3" s="50" t="s">
        <v>9</v>
      </c>
      <c r="B3" s="49"/>
      <c r="C3" s="245"/>
      <c r="D3" s="245"/>
      <c r="E3" s="245"/>
      <c r="F3" s="245"/>
      <c r="G3" s="246"/>
    </row>
    <row r="4" spans="1:7" ht="24.9" customHeight="1" x14ac:dyDescent="0.25">
      <c r="A4" s="50" t="s">
        <v>10</v>
      </c>
      <c r="B4" s="49"/>
      <c r="C4" s="245"/>
      <c r="D4" s="245"/>
      <c r="E4" s="245"/>
      <c r="F4" s="245"/>
      <c r="G4" s="246"/>
    </row>
    <row r="5" spans="1:7" x14ac:dyDescent="0.25">
      <c r="B5" s="4"/>
      <c r="C5" s="5"/>
      <c r="D5" s="6"/>
    </row>
  </sheetData>
  <sheetProtection algorithmName="SHA-512" hashValue="xSoC0oA3oy6zHDg2HImt8Qds+Igmw339r1JkaX+FVvQ2unEGhbuGwp4KPL1FOyhyk3i7KVpCQTYThLAJd2BsIg==" saltValue="M8FFjfGYX8p4AMo9vs22D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0638-7F09-4BBD-AF3C-83E13D3685D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47</v>
      </c>
      <c r="C3" s="260" t="s">
        <v>48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49</v>
      </c>
      <c r="C4" s="263" t="s">
        <v>50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5" t="s">
        <v>124</v>
      </c>
      <c r="B8" s="166" t="s">
        <v>72</v>
      </c>
      <c r="C8" s="185" t="s">
        <v>73</v>
      </c>
      <c r="D8" s="167"/>
      <c r="E8" s="168"/>
      <c r="F8" s="169"/>
      <c r="G8" s="170">
        <f>SUMIF(AG9:AG10,"&lt;&gt;NOR",G9:G10)</f>
        <v>0</v>
      </c>
      <c r="H8" s="164"/>
      <c r="I8" s="164">
        <f>SUM(I9:I10)</f>
        <v>0</v>
      </c>
      <c r="J8" s="164"/>
      <c r="K8" s="164">
        <f>SUM(K9:K10)</f>
        <v>0</v>
      </c>
      <c r="L8" s="164"/>
      <c r="M8" s="164">
        <f>SUM(M9:M10)</f>
        <v>0</v>
      </c>
      <c r="N8" s="163"/>
      <c r="O8" s="163">
        <f>SUM(O9:O10)</f>
        <v>1.17</v>
      </c>
      <c r="P8" s="163"/>
      <c r="Q8" s="163">
        <f>SUM(Q9:Q10)</f>
        <v>0</v>
      </c>
      <c r="R8" s="164"/>
      <c r="S8" s="164"/>
      <c r="T8" s="164"/>
      <c r="U8" s="164"/>
      <c r="V8" s="164">
        <f>SUM(V9:V10)</f>
        <v>28.5</v>
      </c>
      <c r="W8" s="164"/>
      <c r="X8" s="164"/>
      <c r="Y8" s="164"/>
      <c r="AG8" t="s">
        <v>125</v>
      </c>
    </row>
    <row r="9" spans="1:60" ht="20.399999999999999" outlineLevel="1" x14ac:dyDescent="0.25">
      <c r="A9" s="178">
        <v>1</v>
      </c>
      <c r="B9" s="179" t="s">
        <v>126</v>
      </c>
      <c r="C9" s="186" t="s">
        <v>127</v>
      </c>
      <c r="D9" s="180" t="s">
        <v>128</v>
      </c>
      <c r="E9" s="181">
        <v>22.144400000000001</v>
      </c>
      <c r="F9" s="182"/>
      <c r="G9" s="183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0">
        <v>5.2810000000000003E-2</v>
      </c>
      <c r="O9" s="160">
        <f>ROUND(E9*N9,2)</f>
        <v>1.17</v>
      </c>
      <c r="P9" s="160">
        <v>0</v>
      </c>
      <c r="Q9" s="160">
        <f>ROUND(E9*P9,2)</f>
        <v>0</v>
      </c>
      <c r="R9" s="161"/>
      <c r="S9" s="161" t="s">
        <v>129</v>
      </c>
      <c r="T9" s="161" t="s">
        <v>129</v>
      </c>
      <c r="U9" s="161">
        <v>1.2869999999999999</v>
      </c>
      <c r="V9" s="161">
        <f>ROUND(E9*U9,2)</f>
        <v>28.5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132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133</v>
      </c>
      <c r="C10" s="186" t="s">
        <v>134</v>
      </c>
      <c r="D10" s="180" t="s">
        <v>135</v>
      </c>
      <c r="E10" s="181">
        <v>1</v>
      </c>
      <c r="F10" s="182"/>
      <c r="G10" s="183">
        <f>ROUND(E10*F10,2)</f>
        <v>0</v>
      </c>
      <c r="H10" s="162"/>
      <c r="I10" s="161">
        <f>ROUND(E10*H10,2)</f>
        <v>0</v>
      </c>
      <c r="J10" s="162"/>
      <c r="K10" s="161">
        <f>ROUND(E10*J10,2)</f>
        <v>0</v>
      </c>
      <c r="L10" s="161">
        <v>21</v>
      </c>
      <c r="M10" s="161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1"/>
      <c r="S10" s="161" t="s">
        <v>136</v>
      </c>
      <c r="T10" s="161" t="s">
        <v>137</v>
      </c>
      <c r="U10" s="161">
        <v>0</v>
      </c>
      <c r="V10" s="161">
        <f>ROUND(E10*U10,2)</f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132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26.4" x14ac:dyDescent="0.25">
      <c r="A11" s="165" t="s">
        <v>124</v>
      </c>
      <c r="B11" s="166" t="s">
        <v>74</v>
      </c>
      <c r="C11" s="185" t="s">
        <v>75</v>
      </c>
      <c r="D11" s="167"/>
      <c r="E11" s="168"/>
      <c r="F11" s="169"/>
      <c r="G11" s="170">
        <f>SUMIF(AG12:AG19,"&lt;&gt;NOR",G12:G19)</f>
        <v>0</v>
      </c>
      <c r="H11" s="164"/>
      <c r="I11" s="164">
        <f>SUM(I12:I19)</f>
        <v>0</v>
      </c>
      <c r="J11" s="164"/>
      <c r="K11" s="164">
        <f>SUM(K12:K19)</f>
        <v>0</v>
      </c>
      <c r="L11" s="164"/>
      <c r="M11" s="164">
        <f>SUM(M12:M19)</f>
        <v>0</v>
      </c>
      <c r="N11" s="163"/>
      <c r="O11" s="163">
        <f>SUM(O12:O19)</f>
        <v>1.19</v>
      </c>
      <c r="P11" s="163"/>
      <c r="Q11" s="163">
        <f>SUM(Q12:Q19)</f>
        <v>0</v>
      </c>
      <c r="R11" s="164"/>
      <c r="S11" s="164"/>
      <c r="T11" s="164"/>
      <c r="U11" s="164"/>
      <c r="V11" s="164">
        <f>SUM(V12:V19)</f>
        <v>34.43</v>
      </c>
      <c r="W11" s="164"/>
      <c r="X11" s="164"/>
      <c r="Y11" s="164"/>
      <c r="AG11" t="s">
        <v>125</v>
      </c>
    </row>
    <row r="12" spans="1:60" outlineLevel="1" x14ac:dyDescent="0.25">
      <c r="A12" s="178">
        <v>3</v>
      </c>
      <c r="B12" s="179" t="s">
        <v>138</v>
      </c>
      <c r="C12" s="186" t="s">
        <v>139</v>
      </c>
      <c r="D12" s="180" t="s">
        <v>128</v>
      </c>
      <c r="E12" s="181">
        <v>1.25</v>
      </c>
      <c r="F12" s="182"/>
      <c r="G12" s="183">
        <f t="shared" ref="G12:G19" si="0">ROUND(E12*F12,2)</f>
        <v>0</v>
      </c>
      <c r="H12" s="162"/>
      <c r="I12" s="161">
        <f t="shared" ref="I12:I19" si="1">ROUND(E12*H12,2)</f>
        <v>0</v>
      </c>
      <c r="J12" s="162"/>
      <c r="K12" s="161">
        <f t="shared" ref="K12:K19" si="2">ROUND(E12*J12,2)</f>
        <v>0</v>
      </c>
      <c r="L12" s="161">
        <v>21</v>
      </c>
      <c r="M12" s="161">
        <f t="shared" ref="M12:M19" si="3">G12*(1+L12/100)</f>
        <v>0</v>
      </c>
      <c r="N12" s="160">
        <v>0.04</v>
      </c>
      <c r="O12" s="160">
        <f t="shared" ref="O12:O19" si="4">ROUND(E12*N12,2)</f>
        <v>0.05</v>
      </c>
      <c r="P12" s="160">
        <v>0</v>
      </c>
      <c r="Q12" s="160">
        <f t="shared" ref="Q12:Q19" si="5">ROUND(E12*P12,2)</f>
        <v>0</v>
      </c>
      <c r="R12" s="161"/>
      <c r="S12" s="161" t="s">
        <v>129</v>
      </c>
      <c r="T12" s="161" t="s">
        <v>129</v>
      </c>
      <c r="U12" s="161">
        <v>0.29299999999999998</v>
      </c>
      <c r="V12" s="161">
        <f t="shared" ref="V12:V19" si="6">ROUND(E12*U12,2)</f>
        <v>0.37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4</v>
      </c>
      <c r="B13" s="179" t="s">
        <v>141</v>
      </c>
      <c r="C13" s="186" t="s">
        <v>142</v>
      </c>
      <c r="D13" s="180" t="s">
        <v>128</v>
      </c>
      <c r="E13" s="181">
        <v>1.25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4.1529999999999997E-2</v>
      </c>
      <c r="O13" s="160">
        <f t="shared" si="4"/>
        <v>0.05</v>
      </c>
      <c r="P13" s="160">
        <v>0</v>
      </c>
      <c r="Q13" s="160">
        <f t="shared" si="5"/>
        <v>0</v>
      </c>
      <c r="R13" s="161"/>
      <c r="S13" s="161" t="s">
        <v>129</v>
      </c>
      <c r="T13" s="161" t="s">
        <v>129</v>
      </c>
      <c r="U13" s="161">
        <v>2.8459500000000002</v>
      </c>
      <c r="V13" s="161">
        <f t="shared" si="6"/>
        <v>3.56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140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78">
        <v>5</v>
      </c>
      <c r="B14" s="179" t="s">
        <v>143</v>
      </c>
      <c r="C14" s="186" t="s">
        <v>144</v>
      </c>
      <c r="D14" s="180" t="s">
        <v>128</v>
      </c>
      <c r="E14" s="181">
        <v>10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0.04</v>
      </c>
      <c r="O14" s="160">
        <f t="shared" si="4"/>
        <v>0.4</v>
      </c>
      <c r="P14" s="160">
        <v>0</v>
      </c>
      <c r="Q14" s="160">
        <f t="shared" si="5"/>
        <v>0</v>
      </c>
      <c r="R14" s="161"/>
      <c r="S14" s="161" t="s">
        <v>129</v>
      </c>
      <c r="T14" s="161" t="s">
        <v>129</v>
      </c>
      <c r="U14" s="161">
        <v>0.71397999999999995</v>
      </c>
      <c r="V14" s="161">
        <f t="shared" si="6"/>
        <v>7.14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399999999999999" outlineLevel="1" x14ac:dyDescent="0.25">
      <c r="A15" s="178">
        <v>6</v>
      </c>
      <c r="B15" s="179" t="s">
        <v>145</v>
      </c>
      <c r="C15" s="186" t="s">
        <v>146</v>
      </c>
      <c r="D15" s="180" t="s">
        <v>128</v>
      </c>
      <c r="E15" s="181">
        <v>12.5</v>
      </c>
      <c r="F15" s="182"/>
      <c r="G15" s="183">
        <f t="shared" si="0"/>
        <v>0</v>
      </c>
      <c r="H15" s="162"/>
      <c r="I15" s="161">
        <f t="shared" si="1"/>
        <v>0</v>
      </c>
      <c r="J15" s="162"/>
      <c r="K15" s="161">
        <f t="shared" si="2"/>
        <v>0</v>
      </c>
      <c r="L15" s="161">
        <v>21</v>
      </c>
      <c r="M15" s="161">
        <f t="shared" si="3"/>
        <v>0</v>
      </c>
      <c r="N15" s="160">
        <v>4.1529999999999997E-2</v>
      </c>
      <c r="O15" s="160">
        <f t="shared" si="4"/>
        <v>0.52</v>
      </c>
      <c r="P15" s="160">
        <v>0</v>
      </c>
      <c r="Q15" s="160">
        <f t="shared" si="5"/>
        <v>0</v>
      </c>
      <c r="R15" s="161"/>
      <c r="S15" s="161" t="s">
        <v>129</v>
      </c>
      <c r="T15" s="161" t="s">
        <v>129</v>
      </c>
      <c r="U15" s="161">
        <v>1.86904</v>
      </c>
      <c r="V15" s="161">
        <f t="shared" si="6"/>
        <v>23.36</v>
      </c>
      <c r="W15" s="161"/>
      <c r="X15" s="161" t="s">
        <v>130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140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8">
        <v>7</v>
      </c>
      <c r="B16" s="179" t="s">
        <v>147</v>
      </c>
      <c r="C16" s="186" t="s">
        <v>148</v>
      </c>
      <c r="D16" s="180" t="s">
        <v>149</v>
      </c>
      <c r="E16" s="181">
        <v>1</v>
      </c>
      <c r="F16" s="182"/>
      <c r="G16" s="183">
        <f t="shared" si="0"/>
        <v>0</v>
      </c>
      <c r="H16" s="162"/>
      <c r="I16" s="161">
        <f t="shared" si="1"/>
        <v>0</v>
      </c>
      <c r="J16" s="162"/>
      <c r="K16" s="161">
        <f t="shared" si="2"/>
        <v>0</v>
      </c>
      <c r="L16" s="161">
        <v>21</v>
      </c>
      <c r="M16" s="161">
        <f t="shared" si="3"/>
        <v>0</v>
      </c>
      <c r="N16" s="160">
        <v>0.14699999999999999</v>
      </c>
      <c r="O16" s="160">
        <f t="shared" si="4"/>
        <v>0.15</v>
      </c>
      <c r="P16" s="160">
        <v>0</v>
      </c>
      <c r="Q16" s="160">
        <f t="shared" si="5"/>
        <v>0</v>
      </c>
      <c r="R16" s="161"/>
      <c r="S16" s="161" t="s">
        <v>136</v>
      </c>
      <c r="T16" s="161" t="s">
        <v>137</v>
      </c>
      <c r="U16" s="161">
        <v>0</v>
      </c>
      <c r="V16" s="161">
        <f t="shared" si="6"/>
        <v>0</v>
      </c>
      <c r="W16" s="161"/>
      <c r="X16" s="161" t="s">
        <v>130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140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8">
        <v>8</v>
      </c>
      <c r="B17" s="179" t="s">
        <v>150</v>
      </c>
      <c r="C17" s="186" t="s">
        <v>151</v>
      </c>
      <c r="D17" s="180" t="s">
        <v>128</v>
      </c>
      <c r="E17" s="181">
        <v>89.911600000000007</v>
      </c>
      <c r="F17" s="182"/>
      <c r="G17" s="183">
        <f t="shared" si="0"/>
        <v>0</v>
      </c>
      <c r="H17" s="162"/>
      <c r="I17" s="161">
        <f t="shared" si="1"/>
        <v>0</v>
      </c>
      <c r="J17" s="162"/>
      <c r="K17" s="161">
        <f t="shared" si="2"/>
        <v>0</v>
      </c>
      <c r="L17" s="161">
        <v>21</v>
      </c>
      <c r="M17" s="161">
        <f t="shared" si="3"/>
        <v>0</v>
      </c>
      <c r="N17" s="160">
        <v>1.2E-4</v>
      </c>
      <c r="O17" s="160">
        <f t="shared" si="4"/>
        <v>0.01</v>
      </c>
      <c r="P17" s="160">
        <v>0</v>
      </c>
      <c r="Q17" s="160">
        <f t="shared" si="5"/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si="6"/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8">
        <v>9</v>
      </c>
      <c r="B18" s="179" t="s">
        <v>153</v>
      </c>
      <c r="C18" s="186" t="s">
        <v>154</v>
      </c>
      <c r="D18" s="180" t="s">
        <v>128</v>
      </c>
      <c r="E18" s="181">
        <v>48</v>
      </c>
      <c r="F18" s="182"/>
      <c r="G18" s="183">
        <f t="shared" si="0"/>
        <v>0</v>
      </c>
      <c r="H18" s="162"/>
      <c r="I18" s="161">
        <f t="shared" si="1"/>
        <v>0</v>
      </c>
      <c r="J18" s="162"/>
      <c r="K18" s="161">
        <f t="shared" si="2"/>
        <v>0</v>
      </c>
      <c r="L18" s="161">
        <v>21</v>
      </c>
      <c r="M18" s="161">
        <f t="shared" si="3"/>
        <v>0</v>
      </c>
      <c r="N18" s="160">
        <v>2.4000000000000001E-4</v>
      </c>
      <c r="O18" s="160">
        <f t="shared" si="4"/>
        <v>0.01</v>
      </c>
      <c r="P18" s="160">
        <v>0</v>
      </c>
      <c r="Q18" s="160">
        <f t="shared" si="5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6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20.399999999999999" outlineLevel="1" x14ac:dyDescent="0.25">
      <c r="A19" s="178">
        <v>10</v>
      </c>
      <c r="B19" s="179" t="s">
        <v>155</v>
      </c>
      <c r="C19" s="186" t="s">
        <v>156</v>
      </c>
      <c r="D19" s="180" t="s">
        <v>157</v>
      </c>
      <c r="E19" s="181">
        <v>3.55</v>
      </c>
      <c r="F19" s="182"/>
      <c r="G19" s="183">
        <f t="shared" si="0"/>
        <v>0</v>
      </c>
      <c r="H19" s="162"/>
      <c r="I19" s="161">
        <f t="shared" si="1"/>
        <v>0</v>
      </c>
      <c r="J19" s="162"/>
      <c r="K19" s="161">
        <f t="shared" si="2"/>
        <v>0</v>
      </c>
      <c r="L19" s="161">
        <v>21</v>
      </c>
      <c r="M19" s="161">
        <f t="shared" si="3"/>
        <v>0</v>
      </c>
      <c r="N19" s="160">
        <v>0</v>
      </c>
      <c r="O19" s="160">
        <f t="shared" si="4"/>
        <v>0</v>
      </c>
      <c r="P19" s="160">
        <v>0</v>
      </c>
      <c r="Q19" s="160">
        <f t="shared" si="5"/>
        <v>0</v>
      </c>
      <c r="R19" s="161"/>
      <c r="S19" s="161" t="s">
        <v>136</v>
      </c>
      <c r="T19" s="161" t="s">
        <v>137</v>
      </c>
      <c r="U19" s="161">
        <v>0</v>
      </c>
      <c r="V19" s="161">
        <f t="shared" si="6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x14ac:dyDescent="0.25">
      <c r="A20" s="165" t="s">
        <v>124</v>
      </c>
      <c r="B20" s="166" t="s">
        <v>76</v>
      </c>
      <c r="C20" s="185" t="s">
        <v>77</v>
      </c>
      <c r="D20" s="167"/>
      <c r="E20" s="168"/>
      <c r="F20" s="169"/>
      <c r="G20" s="170">
        <f>SUMIF(AG21:AG23,"&lt;&gt;NOR",G21:G23)</f>
        <v>0</v>
      </c>
      <c r="H20" s="164"/>
      <c r="I20" s="164">
        <f>SUM(I21:I23)</f>
        <v>0</v>
      </c>
      <c r="J20" s="164"/>
      <c r="K20" s="164">
        <f>SUM(K21:K23)</f>
        <v>0</v>
      </c>
      <c r="L20" s="164"/>
      <c r="M20" s="164">
        <f>SUM(M21:M23)</f>
        <v>0</v>
      </c>
      <c r="N20" s="163"/>
      <c r="O20" s="163">
        <f>SUM(O21:O23)</f>
        <v>0.04</v>
      </c>
      <c r="P20" s="163"/>
      <c r="Q20" s="163">
        <f>SUM(Q21:Q23)</f>
        <v>0</v>
      </c>
      <c r="R20" s="164"/>
      <c r="S20" s="164"/>
      <c r="T20" s="164"/>
      <c r="U20" s="164"/>
      <c r="V20" s="164">
        <f>SUM(V21:V23)</f>
        <v>1.86</v>
      </c>
      <c r="W20" s="164"/>
      <c r="X20" s="164"/>
      <c r="Y20" s="164"/>
      <c r="AG20" t="s">
        <v>125</v>
      </c>
    </row>
    <row r="21" spans="1:60" outlineLevel="1" x14ac:dyDescent="0.25">
      <c r="A21" s="178">
        <v>11</v>
      </c>
      <c r="B21" s="179" t="s">
        <v>158</v>
      </c>
      <c r="C21" s="186" t="s">
        <v>159</v>
      </c>
      <c r="D21" s="180" t="s">
        <v>149</v>
      </c>
      <c r="E21" s="181">
        <v>1</v>
      </c>
      <c r="F21" s="182"/>
      <c r="G21" s="183">
        <f>ROUND(E21*F21,2)</f>
        <v>0</v>
      </c>
      <c r="H21" s="162"/>
      <c r="I21" s="161">
        <f>ROUND(E21*H21,2)</f>
        <v>0</v>
      </c>
      <c r="J21" s="162"/>
      <c r="K21" s="161">
        <f>ROUND(E21*J21,2)</f>
        <v>0</v>
      </c>
      <c r="L21" s="161">
        <v>21</v>
      </c>
      <c r="M21" s="161">
        <f>G21*(1+L21/100)</f>
        <v>0</v>
      </c>
      <c r="N21" s="160">
        <v>1.8970000000000001E-2</v>
      </c>
      <c r="O21" s="160">
        <f>ROUND(E21*N21,2)</f>
        <v>0.02</v>
      </c>
      <c r="P21" s="160">
        <v>0</v>
      </c>
      <c r="Q21" s="160">
        <f>ROUND(E21*P21,2)</f>
        <v>0</v>
      </c>
      <c r="R21" s="161"/>
      <c r="S21" s="161" t="s">
        <v>129</v>
      </c>
      <c r="T21" s="161" t="s">
        <v>129</v>
      </c>
      <c r="U21" s="161">
        <v>1.86</v>
      </c>
      <c r="V21" s="161">
        <f>ROUND(E21*U21,2)</f>
        <v>1.86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132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78">
        <v>12</v>
      </c>
      <c r="B22" s="179" t="s">
        <v>160</v>
      </c>
      <c r="C22" s="186" t="s">
        <v>161</v>
      </c>
      <c r="D22" s="180" t="s">
        <v>149</v>
      </c>
      <c r="E22" s="181">
        <v>1</v>
      </c>
      <c r="F22" s="182"/>
      <c r="G22" s="183">
        <f>ROUND(E22*F22,2)</f>
        <v>0</v>
      </c>
      <c r="H22" s="162"/>
      <c r="I22" s="161">
        <f>ROUND(E22*H22,2)</f>
        <v>0</v>
      </c>
      <c r="J22" s="162"/>
      <c r="K22" s="161">
        <f>ROUND(E22*J22,2)</f>
        <v>0</v>
      </c>
      <c r="L22" s="161">
        <v>21</v>
      </c>
      <c r="M22" s="161">
        <f>G22*(1+L22/100)</f>
        <v>0</v>
      </c>
      <c r="N22" s="160">
        <v>1.6070000000000001E-2</v>
      </c>
      <c r="O22" s="160">
        <f>ROUND(E22*N22,2)</f>
        <v>0.02</v>
      </c>
      <c r="P22" s="160">
        <v>0</v>
      </c>
      <c r="Q22" s="160">
        <f>ROUND(E22*P22,2)</f>
        <v>0</v>
      </c>
      <c r="R22" s="161" t="s">
        <v>162</v>
      </c>
      <c r="S22" s="161" t="s">
        <v>129</v>
      </c>
      <c r="T22" s="161" t="s">
        <v>129</v>
      </c>
      <c r="U22" s="161">
        <v>0</v>
      </c>
      <c r="V22" s="161">
        <f>ROUND(E22*U22,2)</f>
        <v>0</v>
      </c>
      <c r="W22" s="161"/>
      <c r="X22" s="161" t="s">
        <v>163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164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13</v>
      </c>
      <c r="B23" s="179" t="s">
        <v>165</v>
      </c>
      <c r="C23" s="186" t="s">
        <v>166</v>
      </c>
      <c r="D23" s="180" t="s">
        <v>149</v>
      </c>
      <c r="E23" s="181">
        <v>1</v>
      </c>
      <c r="F23" s="182"/>
      <c r="G23" s="183">
        <f>ROUND(E23*F23,2)</f>
        <v>0</v>
      </c>
      <c r="H23" s="162"/>
      <c r="I23" s="161">
        <f>ROUND(E23*H23,2)</f>
        <v>0</v>
      </c>
      <c r="J23" s="162"/>
      <c r="K23" s="161">
        <f>ROUND(E23*J23,2)</f>
        <v>0</v>
      </c>
      <c r="L23" s="161">
        <v>21</v>
      </c>
      <c r="M23" s="161">
        <f>G23*(1+L23/100)</f>
        <v>0</v>
      </c>
      <c r="N23" s="160">
        <v>0</v>
      </c>
      <c r="O23" s="160">
        <f>ROUND(E23*N23,2)</f>
        <v>0</v>
      </c>
      <c r="P23" s="160">
        <v>0</v>
      </c>
      <c r="Q23" s="160">
        <f>ROUND(E23*P23,2)</f>
        <v>0</v>
      </c>
      <c r="R23" s="161"/>
      <c r="S23" s="161" t="s">
        <v>136</v>
      </c>
      <c r="T23" s="161" t="s">
        <v>137</v>
      </c>
      <c r="U23" s="161">
        <v>0</v>
      </c>
      <c r="V23" s="161">
        <f>ROUND(E23*U23,2)</f>
        <v>0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132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x14ac:dyDescent="0.25">
      <c r="A24" s="165" t="s">
        <v>124</v>
      </c>
      <c r="B24" s="166" t="s">
        <v>78</v>
      </c>
      <c r="C24" s="185" t="s">
        <v>79</v>
      </c>
      <c r="D24" s="167"/>
      <c r="E24" s="168"/>
      <c r="F24" s="169"/>
      <c r="G24" s="170">
        <f>SUMIF(AG25:AG37,"&lt;&gt;NOR",G25:G37)</f>
        <v>0</v>
      </c>
      <c r="H24" s="164"/>
      <c r="I24" s="164">
        <f>SUM(I25:I37)</f>
        <v>0</v>
      </c>
      <c r="J24" s="164"/>
      <c r="K24" s="164">
        <f>SUM(K25:K37)</f>
        <v>0</v>
      </c>
      <c r="L24" s="164"/>
      <c r="M24" s="164">
        <f>SUM(M25:M37)</f>
        <v>0</v>
      </c>
      <c r="N24" s="163"/>
      <c r="O24" s="163">
        <f>SUM(O25:O37)</f>
        <v>0</v>
      </c>
      <c r="P24" s="163"/>
      <c r="Q24" s="163">
        <f>SUM(Q25:Q37)</f>
        <v>0</v>
      </c>
      <c r="R24" s="164"/>
      <c r="S24" s="164"/>
      <c r="T24" s="164"/>
      <c r="U24" s="164"/>
      <c r="V24" s="164">
        <f>SUM(V25:V37)</f>
        <v>31.19</v>
      </c>
      <c r="W24" s="164"/>
      <c r="X24" s="164"/>
      <c r="Y24" s="164"/>
      <c r="AG24" t="s">
        <v>125</v>
      </c>
    </row>
    <row r="25" spans="1:60" ht="20.399999999999999" outlineLevel="1" x14ac:dyDescent="0.25">
      <c r="A25" s="178">
        <v>14</v>
      </c>
      <c r="B25" s="179" t="s">
        <v>167</v>
      </c>
      <c r="C25" s="186" t="s">
        <v>168</v>
      </c>
      <c r="D25" s="180" t="s">
        <v>128</v>
      </c>
      <c r="E25" s="181">
        <v>48</v>
      </c>
      <c r="F25" s="182"/>
      <c r="G25" s="183">
        <f t="shared" ref="G25:G37" si="7">ROUND(E25*F25,2)</f>
        <v>0</v>
      </c>
      <c r="H25" s="162"/>
      <c r="I25" s="161">
        <f t="shared" ref="I25:I37" si="8">ROUND(E25*H25,2)</f>
        <v>0</v>
      </c>
      <c r="J25" s="162"/>
      <c r="K25" s="161">
        <f t="shared" ref="K25:K37" si="9">ROUND(E25*J25,2)</f>
        <v>0</v>
      </c>
      <c r="L25" s="161">
        <v>21</v>
      </c>
      <c r="M25" s="161">
        <f t="shared" ref="M25:M37" si="10">G25*(1+L25/100)</f>
        <v>0</v>
      </c>
      <c r="N25" s="160">
        <v>2.0000000000000002E-5</v>
      </c>
      <c r="O25" s="160">
        <f t="shared" ref="O25:O37" si="11">ROUND(E25*N25,2)</f>
        <v>0</v>
      </c>
      <c r="P25" s="160">
        <v>0</v>
      </c>
      <c r="Q25" s="160">
        <f t="shared" ref="Q25:Q37" si="12">ROUND(E25*P25,2)</f>
        <v>0</v>
      </c>
      <c r="R25" s="161"/>
      <c r="S25" s="161" t="s">
        <v>136</v>
      </c>
      <c r="T25" s="161" t="s">
        <v>152</v>
      </c>
      <c r="U25" s="161">
        <v>0</v>
      </c>
      <c r="V25" s="161">
        <f t="shared" ref="V25:V37" si="13">ROUND(E25*U25,2)</f>
        <v>0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5">
      <c r="A26" s="178">
        <v>15</v>
      </c>
      <c r="B26" s="179" t="s">
        <v>169</v>
      </c>
      <c r="C26" s="186" t="s">
        <v>170</v>
      </c>
      <c r="D26" s="180" t="s">
        <v>128</v>
      </c>
      <c r="E26" s="181">
        <v>6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1.0000000000000001E-5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152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5">
      <c r="A27" s="178">
        <v>16</v>
      </c>
      <c r="B27" s="179" t="s">
        <v>171</v>
      </c>
      <c r="C27" s="186" t="s">
        <v>172</v>
      </c>
      <c r="D27" s="180" t="s">
        <v>128</v>
      </c>
      <c r="E27" s="181">
        <v>89.911600000000007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152</v>
      </c>
      <c r="U27" s="161">
        <v>0</v>
      </c>
      <c r="V27" s="161">
        <f t="shared" si="13"/>
        <v>0</v>
      </c>
      <c r="W27" s="161"/>
      <c r="X27" s="161" t="s">
        <v>130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5">
      <c r="A28" s="178">
        <v>17</v>
      </c>
      <c r="B28" s="179" t="s">
        <v>173</v>
      </c>
      <c r="C28" s="186" t="s">
        <v>174</v>
      </c>
      <c r="D28" s="180" t="s">
        <v>128</v>
      </c>
      <c r="E28" s="181">
        <v>89.92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1.0000000000000001E-5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152</v>
      </c>
      <c r="U28" s="161">
        <v>0</v>
      </c>
      <c r="V28" s="161">
        <f t="shared" si="13"/>
        <v>0</v>
      </c>
      <c r="W28" s="161"/>
      <c r="X28" s="161" t="s">
        <v>130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140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5">
      <c r="A29" s="178">
        <v>18</v>
      </c>
      <c r="B29" s="179" t="s">
        <v>175</v>
      </c>
      <c r="C29" s="186" t="s">
        <v>176</v>
      </c>
      <c r="D29" s="180" t="s">
        <v>128</v>
      </c>
      <c r="E29" s="181">
        <v>89.92</v>
      </c>
      <c r="F29" s="182"/>
      <c r="G29" s="183">
        <f t="shared" si="7"/>
        <v>0</v>
      </c>
      <c r="H29" s="162"/>
      <c r="I29" s="161">
        <f t="shared" si="8"/>
        <v>0</v>
      </c>
      <c r="J29" s="162"/>
      <c r="K29" s="161">
        <f t="shared" si="9"/>
        <v>0</v>
      </c>
      <c r="L29" s="161">
        <v>21</v>
      </c>
      <c r="M29" s="161">
        <f t="shared" si="10"/>
        <v>0</v>
      </c>
      <c r="N29" s="160">
        <v>0</v>
      </c>
      <c r="O29" s="160">
        <f t="shared" si="11"/>
        <v>0</v>
      </c>
      <c r="P29" s="160">
        <v>0</v>
      </c>
      <c r="Q29" s="160">
        <f t="shared" si="12"/>
        <v>0</v>
      </c>
      <c r="R29" s="161"/>
      <c r="S29" s="161" t="s">
        <v>136</v>
      </c>
      <c r="T29" s="161" t="s">
        <v>152</v>
      </c>
      <c r="U29" s="161">
        <v>0</v>
      </c>
      <c r="V29" s="161">
        <f t="shared" si="13"/>
        <v>0</v>
      </c>
      <c r="W29" s="161"/>
      <c r="X29" s="161" t="s">
        <v>130</v>
      </c>
      <c r="Y29" s="161" t="s">
        <v>131</v>
      </c>
      <c r="Z29" s="150"/>
      <c r="AA29" s="150"/>
      <c r="AB29" s="150"/>
      <c r="AC29" s="150"/>
      <c r="AD29" s="150"/>
      <c r="AE29" s="150"/>
      <c r="AF29" s="150"/>
      <c r="AG29" s="150" t="s">
        <v>140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20.399999999999999" outlineLevel="1" x14ac:dyDescent="0.25">
      <c r="A30" s="178">
        <v>19</v>
      </c>
      <c r="B30" s="179" t="s">
        <v>177</v>
      </c>
      <c r="C30" s="186" t="s">
        <v>178</v>
      </c>
      <c r="D30" s="180" t="s">
        <v>157</v>
      </c>
      <c r="E30" s="181">
        <v>3.55</v>
      </c>
      <c r="F30" s="182"/>
      <c r="G30" s="183">
        <f t="shared" si="7"/>
        <v>0</v>
      </c>
      <c r="H30" s="162"/>
      <c r="I30" s="161">
        <f t="shared" si="8"/>
        <v>0</v>
      </c>
      <c r="J30" s="162"/>
      <c r="K30" s="161">
        <f t="shared" si="9"/>
        <v>0</v>
      </c>
      <c r="L30" s="161">
        <v>21</v>
      </c>
      <c r="M30" s="161">
        <f t="shared" si="10"/>
        <v>0</v>
      </c>
      <c r="N30" s="160">
        <v>0</v>
      </c>
      <c r="O30" s="160">
        <f t="shared" si="11"/>
        <v>0</v>
      </c>
      <c r="P30" s="160">
        <v>0</v>
      </c>
      <c r="Q30" s="160">
        <f t="shared" si="12"/>
        <v>0</v>
      </c>
      <c r="R30" s="161"/>
      <c r="S30" s="161" t="s">
        <v>136</v>
      </c>
      <c r="T30" s="161" t="s">
        <v>137</v>
      </c>
      <c r="U30" s="161">
        <v>0</v>
      </c>
      <c r="V30" s="161">
        <f t="shared" si="13"/>
        <v>0</v>
      </c>
      <c r="W30" s="161"/>
      <c r="X30" s="161" t="s">
        <v>130</v>
      </c>
      <c r="Y30" s="161" t="s">
        <v>131</v>
      </c>
      <c r="Z30" s="150"/>
      <c r="AA30" s="150"/>
      <c r="AB30" s="150"/>
      <c r="AC30" s="150"/>
      <c r="AD30" s="150"/>
      <c r="AE30" s="150"/>
      <c r="AF30" s="150"/>
      <c r="AG30" s="150" t="s">
        <v>140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20.399999999999999" outlineLevel="1" x14ac:dyDescent="0.25">
      <c r="A31" s="178">
        <v>20</v>
      </c>
      <c r="B31" s="179" t="s">
        <v>179</v>
      </c>
      <c r="C31" s="186" t="s">
        <v>180</v>
      </c>
      <c r="D31" s="180" t="s">
        <v>157</v>
      </c>
      <c r="E31" s="181">
        <v>35</v>
      </c>
      <c r="F31" s="182"/>
      <c r="G31" s="183">
        <f t="shared" si="7"/>
        <v>0</v>
      </c>
      <c r="H31" s="162"/>
      <c r="I31" s="161">
        <f t="shared" si="8"/>
        <v>0</v>
      </c>
      <c r="J31" s="162"/>
      <c r="K31" s="161">
        <f t="shared" si="9"/>
        <v>0</v>
      </c>
      <c r="L31" s="161">
        <v>21</v>
      </c>
      <c r="M31" s="161">
        <f t="shared" si="10"/>
        <v>0</v>
      </c>
      <c r="N31" s="160">
        <v>0</v>
      </c>
      <c r="O31" s="160">
        <f t="shared" si="11"/>
        <v>0</v>
      </c>
      <c r="P31" s="160">
        <v>0</v>
      </c>
      <c r="Q31" s="160">
        <f t="shared" si="12"/>
        <v>0</v>
      </c>
      <c r="R31" s="161"/>
      <c r="S31" s="161" t="s">
        <v>129</v>
      </c>
      <c r="T31" s="161" t="s">
        <v>129</v>
      </c>
      <c r="U31" s="161">
        <v>0.40899999999999997</v>
      </c>
      <c r="V31" s="161">
        <f t="shared" si="13"/>
        <v>14.32</v>
      </c>
      <c r="W31" s="161"/>
      <c r="X31" s="161" t="s">
        <v>130</v>
      </c>
      <c r="Y31" s="161" t="s">
        <v>131</v>
      </c>
      <c r="Z31" s="150"/>
      <c r="AA31" s="150"/>
      <c r="AB31" s="150"/>
      <c r="AC31" s="150"/>
      <c r="AD31" s="150"/>
      <c r="AE31" s="150"/>
      <c r="AF31" s="150"/>
      <c r="AG31" s="150" t="s">
        <v>140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20.399999999999999" outlineLevel="1" x14ac:dyDescent="0.25">
      <c r="A32" s="178">
        <v>21</v>
      </c>
      <c r="B32" s="179" t="s">
        <v>181</v>
      </c>
      <c r="C32" s="186" t="s">
        <v>182</v>
      </c>
      <c r="D32" s="180" t="s">
        <v>157</v>
      </c>
      <c r="E32" s="181">
        <v>15</v>
      </c>
      <c r="F32" s="182"/>
      <c r="G32" s="183">
        <f t="shared" si="7"/>
        <v>0</v>
      </c>
      <c r="H32" s="162"/>
      <c r="I32" s="161">
        <f t="shared" si="8"/>
        <v>0</v>
      </c>
      <c r="J32" s="162"/>
      <c r="K32" s="161">
        <f t="shared" si="9"/>
        <v>0</v>
      </c>
      <c r="L32" s="161">
        <v>21</v>
      </c>
      <c r="M32" s="161">
        <f t="shared" si="10"/>
        <v>0</v>
      </c>
      <c r="N32" s="160">
        <v>0</v>
      </c>
      <c r="O32" s="160">
        <f t="shared" si="11"/>
        <v>0</v>
      </c>
      <c r="P32" s="160">
        <v>0</v>
      </c>
      <c r="Q32" s="160">
        <f t="shared" si="12"/>
        <v>0</v>
      </c>
      <c r="R32" s="161"/>
      <c r="S32" s="161" t="s">
        <v>129</v>
      </c>
      <c r="T32" s="161" t="s">
        <v>129</v>
      </c>
      <c r="U32" s="161">
        <v>0.90600000000000003</v>
      </c>
      <c r="V32" s="161">
        <f t="shared" si="13"/>
        <v>13.59</v>
      </c>
      <c r="W32" s="161"/>
      <c r="X32" s="161" t="s">
        <v>130</v>
      </c>
      <c r="Y32" s="161" t="s">
        <v>131</v>
      </c>
      <c r="Z32" s="150"/>
      <c r="AA32" s="150"/>
      <c r="AB32" s="150"/>
      <c r="AC32" s="150"/>
      <c r="AD32" s="150"/>
      <c r="AE32" s="150"/>
      <c r="AF32" s="150"/>
      <c r="AG32" s="150" t="s">
        <v>140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20.399999999999999" outlineLevel="1" x14ac:dyDescent="0.25">
      <c r="A33" s="178">
        <v>22</v>
      </c>
      <c r="B33" s="179" t="s">
        <v>183</v>
      </c>
      <c r="C33" s="186" t="s">
        <v>184</v>
      </c>
      <c r="D33" s="180" t="s">
        <v>157</v>
      </c>
      <c r="E33" s="181">
        <v>40</v>
      </c>
      <c r="F33" s="182"/>
      <c r="G33" s="183">
        <f t="shared" si="7"/>
        <v>0</v>
      </c>
      <c r="H33" s="162"/>
      <c r="I33" s="161">
        <f t="shared" si="8"/>
        <v>0</v>
      </c>
      <c r="J33" s="162"/>
      <c r="K33" s="161">
        <f t="shared" si="9"/>
        <v>0</v>
      </c>
      <c r="L33" s="161">
        <v>21</v>
      </c>
      <c r="M33" s="161">
        <f t="shared" si="10"/>
        <v>0</v>
      </c>
      <c r="N33" s="160">
        <v>0</v>
      </c>
      <c r="O33" s="160">
        <f t="shared" si="11"/>
        <v>0</v>
      </c>
      <c r="P33" s="160">
        <v>0</v>
      </c>
      <c r="Q33" s="160">
        <f t="shared" si="12"/>
        <v>0</v>
      </c>
      <c r="R33" s="161"/>
      <c r="S33" s="161" t="s">
        <v>129</v>
      </c>
      <c r="T33" s="161" t="s">
        <v>129</v>
      </c>
      <c r="U33" s="161">
        <v>8.2000000000000003E-2</v>
      </c>
      <c r="V33" s="161">
        <f t="shared" si="13"/>
        <v>3.28</v>
      </c>
      <c r="W33" s="161"/>
      <c r="X33" s="161" t="s">
        <v>130</v>
      </c>
      <c r="Y33" s="161" t="s">
        <v>131</v>
      </c>
      <c r="Z33" s="150"/>
      <c r="AA33" s="150"/>
      <c r="AB33" s="150"/>
      <c r="AC33" s="150"/>
      <c r="AD33" s="150"/>
      <c r="AE33" s="150"/>
      <c r="AF33" s="150"/>
      <c r="AG33" s="150" t="s">
        <v>140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5">
      <c r="A34" s="178">
        <v>23</v>
      </c>
      <c r="B34" s="179" t="s">
        <v>185</v>
      </c>
      <c r="C34" s="186" t="s">
        <v>186</v>
      </c>
      <c r="D34" s="180" t="s">
        <v>149</v>
      </c>
      <c r="E34" s="181">
        <v>150</v>
      </c>
      <c r="F34" s="182"/>
      <c r="G34" s="183">
        <f t="shared" si="7"/>
        <v>0</v>
      </c>
      <c r="H34" s="162"/>
      <c r="I34" s="161">
        <f t="shared" si="8"/>
        <v>0</v>
      </c>
      <c r="J34" s="162"/>
      <c r="K34" s="161">
        <f t="shared" si="9"/>
        <v>0</v>
      </c>
      <c r="L34" s="161">
        <v>21</v>
      </c>
      <c r="M34" s="161">
        <f t="shared" si="10"/>
        <v>0</v>
      </c>
      <c r="N34" s="160">
        <v>0</v>
      </c>
      <c r="O34" s="160">
        <f t="shared" si="11"/>
        <v>0</v>
      </c>
      <c r="P34" s="160">
        <v>0</v>
      </c>
      <c r="Q34" s="160">
        <f t="shared" si="12"/>
        <v>0</v>
      </c>
      <c r="R34" s="161"/>
      <c r="S34" s="161" t="s">
        <v>136</v>
      </c>
      <c r="T34" s="161" t="s">
        <v>152</v>
      </c>
      <c r="U34" s="161">
        <v>0</v>
      </c>
      <c r="V34" s="161">
        <f t="shared" si="13"/>
        <v>0</v>
      </c>
      <c r="W34" s="161"/>
      <c r="X34" s="161" t="s">
        <v>130</v>
      </c>
      <c r="Y34" s="161" t="s">
        <v>131</v>
      </c>
      <c r="Z34" s="150"/>
      <c r="AA34" s="150"/>
      <c r="AB34" s="150"/>
      <c r="AC34" s="150"/>
      <c r="AD34" s="150"/>
      <c r="AE34" s="150"/>
      <c r="AF34" s="150"/>
      <c r="AG34" s="150" t="s">
        <v>140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ht="20.399999999999999" outlineLevel="1" x14ac:dyDescent="0.25">
      <c r="A35" s="178">
        <v>24</v>
      </c>
      <c r="B35" s="179" t="s">
        <v>187</v>
      </c>
      <c r="C35" s="186" t="s">
        <v>188</v>
      </c>
      <c r="D35" s="180" t="s">
        <v>157</v>
      </c>
      <c r="E35" s="181">
        <v>5</v>
      </c>
      <c r="F35" s="182"/>
      <c r="G35" s="183">
        <f t="shared" si="7"/>
        <v>0</v>
      </c>
      <c r="H35" s="162"/>
      <c r="I35" s="161">
        <f t="shared" si="8"/>
        <v>0</v>
      </c>
      <c r="J35" s="162"/>
      <c r="K35" s="161">
        <f t="shared" si="9"/>
        <v>0</v>
      </c>
      <c r="L35" s="161">
        <v>21</v>
      </c>
      <c r="M35" s="161">
        <f t="shared" si="10"/>
        <v>0</v>
      </c>
      <c r="N35" s="160">
        <v>0</v>
      </c>
      <c r="O35" s="160">
        <f t="shared" si="11"/>
        <v>0</v>
      </c>
      <c r="P35" s="160">
        <v>0</v>
      </c>
      <c r="Q35" s="160">
        <f t="shared" si="12"/>
        <v>0</v>
      </c>
      <c r="R35" s="161"/>
      <c r="S35" s="161" t="s">
        <v>136</v>
      </c>
      <c r="T35" s="161" t="s">
        <v>137</v>
      </c>
      <c r="U35" s="161">
        <v>0</v>
      </c>
      <c r="V35" s="161">
        <f t="shared" si="13"/>
        <v>0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140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.399999999999999" outlineLevel="1" x14ac:dyDescent="0.25">
      <c r="A36" s="178">
        <v>25</v>
      </c>
      <c r="B36" s="179" t="s">
        <v>189</v>
      </c>
      <c r="C36" s="186" t="s">
        <v>190</v>
      </c>
      <c r="D36" s="180" t="s">
        <v>157</v>
      </c>
      <c r="E36" s="181">
        <v>4</v>
      </c>
      <c r="F36" s="182"/>
      <c r="G36" s="183">
        <f t="shared" si="7"/>
        <v>0</v>
      </c>
      <c r="H36" s="162"/>
      <c r="I36" s="161">
        <f t="shared" si="8"/>
        <v>0</v>
      </c>
      <c r="J36" s="162"/>
      <c r="K36" s="161">
        <f t="shared" si="9"/>
        <v>0</v>
      </c>
      <c r="L36" s="161">
        <v>21</v>
      </c>
      <c r="M36" s="161">
        <f t="shared" si="10"/>
        <v>0</v>
      </c>
      <c r="N36" s="160">
        <v>0</v>
      </c>
      <c r="O36" s="160">
        <f t="shared" si="11"/>
        <v>0</v>
      </c>
      <c r="P36" s="160">
        <v>0</v>
      </c>
      <c r="Q36" s="160">
        <f t="shared" si="12"/>
        <v>0</v>
      </c>
      <c r="R36" s="161"/>
      <c r="S36" s="161" t="s">
        <v>136</v>
      </c>
      <c r="T36" s="161" t="s">
        <v>137</v>
      </c>
      <c r="U36" s="161">
        <v>0</v>
      </c>
      <c r="V36" s="161">
        <f t="shared" si="13"/>
        <v>0</v>
      </c>
      <c r="W36" s="161"/>
      <c r="X36" s="161" t="s">
        <v>163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191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26</v>
      </c>
      <c r="B37" s="179" t="s">
        <v>192</v>
      </c>
      <c r="C37" s="186" t="s">
        <v>193</v>
      </c>
      <c r="D37" s="180" t="s">
        <v>157</v>
      </c>
      <c r="E37" s="181">
        <v>8</v>
      </c>
      <c r="F37" s="182"/>
      <c r="G37" s="183">
        <f t="shared" si="7"/>
        <v>0</v>
      </c>
      <c r="H37" s="162"/>
      <c r="I37" s="161">
        <f t="shared" si="8"/>
        <v>0</v>
      </c>
      <c r="J37" s="162"/>
      <c r="K37" s="161">
        <f t="shared" si="9"/>
        <v>0</v>
      </c>
      <c r="L37" s="161">
        <v>21</v>
      </c>
      <c r="M37" s="161">
        <f t="shared" si="10"/>
        <v>0</v>
      </c>
      <c r="N37" s="160">
        <v>0</v>
      </c>
      <c r="O37" s="160">
        <f t="shared" si="11"/>
        <v>0</v>
      </c>
      <c r="P37" s="160">
        <v>0</v>
      </c>
      <c r="Q37" s="160">
        <f t="shared" si="12"/>
        <v>0</v>
      </c>
      <c r="R37" s="161"/>
      <c r="S37" s="161" t="s">
        <v>136</v>
      </c>
      <c r="T37" s="161" t="s">
        <v>137</v>
      </c>
      <c r="U37" s="161">
        <v>0</v>
      </c>
      <c r="V37" s="161">
        <f t="shared" si="13"/>
        <v>0</v>
      </c>
      <c r="W37" s="161"/>
      <c r="X37" s="161" t="s">
        <v>163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191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x14ac:dyDescent="0.25">
      <c r="A38" s="165" t="s">
        <v>124</v>
      </c>
      <c r="B38" s="166" t="s">
        <v>80</v>
      </c>
      <c r="C38" s="185" t="s">
        <v>81</v>
      </c>
      <c r="D38" s="167"/>
      <c r="E38" s="168"/>
      <c r="F38" s="169"/>
      <c r="G38" s="170">
        <f>SUMIF(AG39:AG39,"&lt;&gt;NOR",G39:G39)</f>
        <v>0</v>
      </c>
      <c r="H38" s="164"/>
      <c r="I38" s="164">
        <f>SUM(I39:I39)</f>
        <v>0</v>
      </c>
      <c r="J38" s="164"/>
      <c r="K38" s="164">
        <f>SUM(K39:K39)</f>
        <v>0</v>
      </c>
      <c r="L38" s="164"/>
      <c r="M38" s="164">
        <f>SUM(M39:M39)</f>
        <v>0</v>
      </c>
      <c r="N38" s="163"/>
      <c r="O38" s="163">
        <f>SUM(O39:O39)</f>
        <v>0.16</v>
      </c>
      <c r="P38" s="163"/>
      <c r="Q38" s="163">
        <f>SUM(Q39:Q39)</f>
        <v>0</v>
      </c>
      <c r="R38" s="164"/>
      <c r="S38" s="164"/>
      <c r="T38" s="164"/>
      <c r="U38" s="164"/>
      <c r="V38" s="164">
        <f>SUM(V39:V39)</f>
        <v>21.4</v>
      </c>
      <c r="W38" s="164"/>
      <c r="X38" s="164"/>
      <c r="Y38" s="164"/>
      <c r="AG38" t="s">
        <v>125</v>
      </c>
    </row>
    <row r="39" spans="1:60" outlineLevel="1" x14ac:dyDescent="0.25">
      <c r="A39" s="178">
        <v>27</v>
      </c>
      <c r="B39" s="179" t="s">
        <v>194</v>
      </c>
      <c r="C39" s="186" t="s">
        <v>195</v>
      </c>
      <c r="D39" s="180" t="s">
        <v>128</v>
      </c>
      <c r="E39" s="181">
        <v>100</v>
      </c>
      <c r="F39" s="182"/>
      <c r="G39" s="183">
        <f>ROUND(E39*F39,2)</f>
        <v>0</v>
      </c>
      <c r="H39" s="162"/>
      <c r="I39" s="161">
        <f>ROUND(E39*H39,2)</f>
        <v>0</v>
      </c>
      <c r="J39" s="162"/>
      <c r="K39" s="161">
        <f>ROUND(E39*J39,2)</f>
        <v>0</v>
      </c>
      <c r="L39" s="161">
        <v>21</v>
      </c>
      <c r="M39" s="161">
        <f>G39*(1+L39/100)</f>
        <v>0</v>
      </c>
      <c r="N39" s="160">
        <v>1.58E-3</v>
      </c>
      <c r="O39" s="160">
        <f>ROUND(E39*N39,2)</f>
        <v>0.16</v>
      </c>
      <c r="P39" s="160">
        <v>0</v>
      </c>
      <c r="Q39" s="160">
        <f>ROUND(E39*P39,2)</f>
        <v>0</v>
      </c>
      <c r="R39" s="161"/>
      <c r="S39" s="161" t="s">
        <v>129</v>
      </c>
      <c r="T39" s="161" t="s">
        <v>129</v>
      </c>
      <c r="U39" s="161">
        <v>0.214</v>
      </c>
      <c r="V39" s="161">
        <f>ROUND(E39*U39,2)</f>
        <v>21.4</v>
      </c>
      <c r="W39" s="161"/>
      <c r="X39" s="161" t="s">
        <v>130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132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5">
      <c r="A40" s="165" t="s">
        <v>124</v>
      </c>
      <c r="B40" s="166" t="s">
        <v>82</v>
      </c>
      <c r="C40" s="185" t="s">
        <v>83</v>
      </c>
      <c r="D40" s="167"/>
      <c r="E40" s="168"/>
      <c r="F40" s="169"/>
      <c r="G40" s="170">
        <f>SUMIF(AG41:AG41,"&lt;&gt;NOR",G41:G41)</f>
        <v>0</v>
      </c>
      <c r="H40" s="164"/>
      <c r="I40" s="164">
        <f>SUM(I41:I41)</f>
        <v>0</v>
      </c>
      <c r="J40" s="164"/>
      <c r="K40" s="164">
        <f>SUM(K41:K41)</f>
        <v>0</v>
      </c>
      <c r="L40" s="164"/>
      <c r="M40" s="164">
        <f>SUM(M41:M41)</f>
        <v>0</v>
      </c>
      <c r="N40" s="163"/>
      <c r="O40" s="163">
        <f>SUM(O41:O41)</f>
        <v>0</v>
      </c>
      <c r="P40" s="163"/>
      <c r="Q40" s="163">
        <f>SUM(Q41:Q41)</f>
        <v>0</v>
      </c>
      <c r="R40" s="164"/>
      <c r="S40" s="164"/>
      <c r="T40" s="164"/>
      <c r="U40" s="164"/>
      <c r="V40" s="164">
        <f>SUM(V41:V41)</f>
        <v>4.78</v>
      </c>
      <c r="W40" s="164"/>
      <c r="X40" s="164"/>
      <c r="Y40" s="164"/>
      <c r="AG40" t="s">
        <v>125</v>
      </c>
    </row>
    <row r="41" spans="1:60" outlineLevel="1" x14ac:dyDescent="0.25">
      <c r="A41" s="178">
        <v>28</v>
      </c>
      <c r="B41" s="179" t="s">
        <v>196</v>
      </c>
      <c r="C41" s="186" t="s">
        <v>197</v>
      </c>
      <c r="D41" s="180" t="s">
        <v>198</v>
      </c>
      <c r="E41" s="181">
        <v>2.5547499999999999</v>
      </c>
      <c r="F41" s="182"/>
      <c r="G41" s="183">
        <f>ROUND(E41*F41,2)</f>
        <v>0</v>
      </c>
      <c r="H41" s="162"/>
      <c r="I41" s="161">
        <f>ROUND(E41*H41,2)</f>
        <v>0</v>
      </c>
      <c r="J41" s="162"/>
      <c r="K41" s="161">
        <f>ROUND(E41*J41,2)</f>
        <v>0</v>
      </c>
      <c r="L41" s="161">
        <v>21</v>
      </c>
      <c r="M41" s="161">
        <f>G41*(1+L41/100)</f>
        <v>0</v>
      </c>
      <c r="N41" s="160">
        <v>0</v>
      </c>
      <c r="O41" s="160">
        <f>ROUND(E41*N41,2)</f>
        <v>0</v>
      </c>
      <c r="P41" s="160">
        <v>0</v>
      </c>
      <c r="Q41" s="160">
        <f>ROUND(E41*P41,2)</f>
        <v>0</v>
      </c>
      <c r="R41" s="161"/>
      <c r="S41" s="161" t="s">
        <v>129</v>
      </c>
      <c r="T41" s="161" t="s">
        <v>129</v>
      </c>
      <c r="U41" s="161">
        <v>1.8720000000000001</v>
      </c>
      <c r="V41" s="161">
        <f>ROUND(E41*U41,2)</f>
        <v>4.78</v>
      </c>
      <c r="W41" s="161"/>
      <c r="X41" s="161" t="s">
        <v>199</v>
      </c>
      <c r="Y41" s="161" t="s">
        <v>131</v>
      </c>
      <c r="Z41" s="150"/>
      <c r="AA41" s="150"/>
      <c r="AB41" s="150"/>
      <c r="AC41" s="150"/>
      <c r="AD41" s="150"/>
      <c r="AE41" s="150"/>
      <c r="AF41" s="150"/>
      <c r="AG41" s="150" t="s">
        <v>200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x14ac:dyDescent="0.25">
      <c r="A42" s="165" t="s">
        <v>124</v>
      </c>
      <c r="B42" s="166" t="s">
        <v>84</v>
      </c>
      <c r="C42" s="185" t="s">
        <v>85</v>
      </c>
      <c r="D42" s="167"/>
      <c r="E42" s="168"/>
      <c r="F42" s="169"/>
      <c r="G42" s="170">
        <f>SUMIF(AG43:AG48,"&lt;&gt;NOR",G43:G48)</f>
        <v>0</v>
      </c>
      <c r="H42" s="164"/>
      <c r="I42" s="164">
        <f>SUM(I43:I48)</f>
        <v>0</v>
      </c>
      <c r="J42" s="164"/>
      <c r="K42" s="164">
        <f>SUM(K43:K48)</f>
        <v>0</v>
      </c>
      <c r="L42" s="164"/>
      <c r="M42" s="164">
        <f>SUM(M43:M48)</f>
        <v>0</v>
      </c>
      <c r="N42" s="163"/>
      <c r="O42" s="163">
        <f>SUM(O43:O48)</f>
        <v>0</v>
      </c>
      <c r="P42" s="163"/>
      <c r="Q42" s="163">
        <f>SUM(Q43:Q48)</f>
        <v>0</v>
      </c>
      <c r="R42" s="164"/>
      <c r="S42" s="164"/>
      <c r="T42" s="164"/>
      <c r="U42" s="164"/>
      <c r="V42" s="164">
        <f>SUM(V43:V48)</f>
        <v>1.48</v>
      </c>
      <c r="W42" s="164"/>
      <c r="X42" s="164"/>
      <c r="Y42" s="164"/>
      <c r="AG42" t="s">
        <v>125</v>
      </c>
    </row>
    <row r="43" spans="1:60" outlineLevel="1" x14ac:dyDescent="0.25">
      <c r="A43" s="178">
        <v>29</v>
      </c>
      <c r="B43" s="179" t="s">
        <v>201</v>
      </c>
      <c r="C43" s="186" t="s">
        <v>202</v>
      </c>
      <c r="D43" s="180" t="s">
        <v>198</v>
      </c>
      <c r="E43" s="181">
        <v>1.55</v>
      </c>
      <c r="F43" s="182"/>
      <c r="G43" s="183">
        <f t="shared" ref="G43:G48" si="14">ROUND(E43*F43,2)</f>
        <v>0</v>
      </c>
      <c r="H43" s="162"/>
      <c r="I43" s="161">
        <f t="shared" ref="I43:I48" si="15">ROUND(E43*H43,2)</f>
        <v>0</v>
      </c>
      <c r="J43" s="162"/>
      <c r="K43" s="161">
        <f t="shared" ref="K43:K48" si="16">ROUND(E43*J43,2)</f>
        <v>0</v>
      </c>
      <c r="L43" s="161">
        <v>21</v>
      </c>
      <c r="M43" s="161">
        <f t="shared" ref="M43:M48" si="17">G43*(1+L43/100)</f>
        <v>0</v>
      </c>
      <c r="N43" s="160">
        <v>0</v>
      </c>
      <c r="O43" s="160">
        <f t="shared" ref="O43:O48" si="18">ROUND(E43*N43,2)</f>
        <v>0</v>
      </c>
      <c r="P43" s="160">
        <v>0</v>
      </c>
      <c r="Q43" s="160">
        <f t="shared" ref="Q43:Q48" si="19">ROUND(E43*P43,2)</f>
        <v>0</v>
      </c>
      <c r="R43" s="161"/>
      <c r="S43" s="161" t="s">
        <v>136</v>
      </c>
      <c r="T43" s="161" t="s">
        <v>152</v>
      </c>
      <c r="U43" s="161">
        <v>0</v>
      </c>
      <c r="V43" s="161">
        <f t="shared" ref="V43:V48" si="20">ROUND(E43*U43,2)</f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132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0.399999999999999" outlineLevel="1" x14ac:dyDescent="0.25">
      <c r="A44" s="178">
        <v>30</v>
      </c>
      <c r="B44" s="179" t="s">
        <v>203</v>
      </c>
      <c r="C44" s="186" t="s">
        <v>204</v>
      </c>
      <c r="D44" s="180" t="s">
        <v>198</v>
      </c>
      <c r="E44" s="181">
        <v>1.55</v>
      </c>
      <c r="F44" s="182"/>
      <c r="G44" s="183">
        <f t="shared" si="14"/>
        <v>0</v>
      </c>
      <c r="H44" s="162"/>
      <c r="I44" s="161">
        <f t="shared" si="15"/>
        <v>0</v>
      </c>
      <c r="J44" s="162"/>
      <c r="K44" s="161">
        <f t="shared" si="16"/>
        <v>0</v>
      </c>
      <c r="L44" s="161">
        <v>21</v>
      </c>
      <c r="M44" s="161">
        <f t="shared" si="17"/>
        <v>0</v>
      </c>
      <c r="N44" s="160">
        <v>0</v>
      </c>
      <c r="O44" s="160">
        <f t="shared" si="18"/>
        <v>0</v>
      </c>
      <c r="P44" s="160">
        <v>0</v>
      </c>
      <c r="Q44" s="160">
        <f t="shared" si="19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0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140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31</v>
      </c>
      <c r="B45" s="179" t="s">
        <v>205</v>
      </c>
      <c r="C45" s="186" t="s">
        <v>206</v>
      </c>
      <c r="D45" s="180" t="s">
        <v>198</v>
      </c>
      <c r="E45" s="181">
        <v>29.45</v>
      </c>
      <c r="F45" s="182"/>
      <c r="G45" s="183">
        <f t="shared" si="14"/>
        <v>0</v>
      </c>
      <c r="H45" s="162"/>
      <c r="I45" s="161">
        <f t="shared" si="15"/>
        <v>0</v>
      </c>
      <c r="J45" s="162"/>
      <c r="K45" s="161">
        <f t="shared" si="16"/>
        <v>0</v>
      </c>
      <c r="L45" s="161">
        <v>21</v>
      </c>
      <c r="M45" s="161">
        <f t="shared" si="17"/>
        <v>0</v>
      </c>
      <c r="N45" s="160">
        <v>0</v>
      </c>
      <c r="O45" s="160">
        <f t="shared" si="18"/>
        <v>0</v>
      </c>
      <c r="P45" s="160">
        <v>0</v>
      </c>
      <c r="Q45" s="160">
        <f t="shared" si="19"/>
        <v>0</v>
      </c>
      <c r="R45" s="161"/>
      <c r="S45" s="161" t="s">
        <v>129</v>
      </c>
      <c r="T45" s="161" t="s">
        <v>129</v>
      </c>
      <c r="U45" s="161">
        <v>0</v>
      </c>
      <c r="V45" s="161">
        <f t="shared" si="20"/>
        <v>0</v>
      </c>
      <c r="W45" s="161"/>
      <c r="X45" s="161" t="s">
        <v>130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140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0.399999999999999" outlineLevel="1" x14ac:dyDescent="0.25">
      <c r="A46" s="178">
        <v>32</v>
      </c>
      <c r="B46" s="179" t="s">
        <v>207</v>
      </c>
      <c r="C46" s="186" t="s">
        <v>208</v>
      </c>
      <c r="D46" s="180" t="s">
        <v>198</v>
      </c>
      <c r="E46" s="181">
        <v>1.55</v>
      </c>
      <c r="F46" s="182"/>
      <c r="G46" s="183">
        <f t="shared" si="14"/>
        <v>0</v>
      </c>
      <c r="H46" s="162"/>
      <c r="I46" s="161">
        <f t="shared" si="15"/>
        <v>0</v>
      </c>
      <c r="J46" s="162"/>
      <c r="K46" s="161">
        <f t="shared" si="16"/>
        <v>0</v>
      </c>
      <c r="L46" s="161">
        <v>21</v>
      </c>
      <c r="M46" s="161">
        <f t="shared" si="17"/>
        <v>0</v>
      </c>
      <c r="N46" s="160">
        <v>0</v>
      </c>
      <c r="O46" s="160">
        <f t="shared" si="18"/>
        <v>0</v>
      </c>
      <c r="P46" s="160">
        <v>0</v>
      </c>
      <c r="Q46" s="160">
        <f t="shared" si="19"/>
        <v>0</v>
      </c>
      <c r="R46" s="161"/>
      <c r="S46" s="161" t="s">
        <v>136</v>
      </c>
      <c r="T46" s="161" t="s">
        <v>137</v>
      </c>
      <c r="U46" s="161">
        <v>0</v>
      </c>
      <c r="V46" s="161">
        <f t="shared" si="20"/>
        <v>0</v>
      </c>
      <c r="W46" s="161"/>
      <c r="X46" s="161" t="s">
        <v>130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140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5">
      <c r="A47" s="178">
        <v>33</v>
      </c>
      <c r="B47" s="179" t="s">
        <v>209</v>
      </c>
      <c r="C47" s="186" t="s">
        <v>210</v>
      </c>
      <c r="D47" s="180" t="s">
        <v>198</v>
      </c>
      <c r="E47" s="181">
        <v>1.55</v>
      </c>
      <c r="F47" s="182"/>
      <c r="G47" s="183">
        <f t="shared" si="14"/>
        <v>0</v>
      </c>
      <c r="H47" s="162"/>
      <c r="I47" s="161">
        <f t="shared" si="15"/>
        <v>0</v>
      </c>
      <c r="J47" s="162"/>
      <c r="K47" s="161">
        <f t="shared" si="16"/>
        <v>0</v>
      </c>
      <c r="L47" s="161">
        <v>21</v>
      </c>
      <c r="M47" s="161">
        <f t="shared" si="17"/>
        <v>0</v>
      </c>
      <c r="N47" s="160">
        <v>0</v>
      </c>
      <c r="O47" s="160">
        <f t="shared" si="18"/>
        <v>0</v>
      </c>
      <c r="P47" s="160">
        <v>0</v>
      </c>
      <c r="Q47" s="160">
        <f t="shared" si="19"/>
        <v>0</v>
      </c>
      <c r="R47" s="161"/>
      <c r="S47" s="161" t="s">
        <v>129</v>
      </c>
      <c r="T47" s="161" t="s">
        <v>129</v>
      </c>
      <c r="U47" s="161">
        <v>0.95599999999999996</v>
      </c>
      <c r="V47" s="161">
        <f t="shared" si="20"/>
        <v>1.48</v>
      </c>
      <c r="W47" s="161"/>
      <c r="X47" s="161" t="s">
        <v>130</v>
      </c>
      <c r="Y47" s="161" t="s">
        <v>131</v>
      </c>
      <c r="Z47" s="150"/>
      <c r="AA47" s="150"/>
      <c r="AB47" s="150"/>
      <c r="AC47" s="150"/>
      <c r="AD47" s="150"/>
      <c r="AE47" s="150"/>
      <c r="AF47" s="150"/>
      <c r="AG47" s="150" t="s">
        <v>140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20.399999999999999" outlineLevel="1" x14ac:dyDescent="0.25">
      <c r="A48" s="178">
        <v>34</v>
      </c>
      <c r="B48" s="179" t="s">
        <v>211</v>
      </c>
      <c r="C48" s="186" t="s">
        <v>212</v>
      </c>
      <c r="D48" s="180" t="s">
        <v>149</v>
      </c>
      <c r="E48" s="181">
        <v>1</v>
      </c>
      <c r="F48" s="182"/>
      <c r="G48" s="183">
        <f t="shared" si="14"/>
        <v>0</v>
      </c>
      <c r="H48" s="162"/>
      <c r="I48" s="161">
        <f t="shared" si="15"/>
        <v>0</v>
      </c>
      <c r="J48" s="162"/>
      <c r="K48" s="161">
        <f t="shared" si="16"/>
        <v>0</v>
      </c>
      <c r="L48" s="161">
        <v>21</v>
      </c>
      <c r="M48" s="161">
        <f t="shared" si="17"/>
        <v>0</v>
      </c>
      <c r="N48" s="160">
        <v>0</v>
      </c>
      <c r="O48" s="160">
        <f t="shared" si="18"/>
        <v>0</v>
      </c>
      <c r="P48" s="160">
        <v>0</v>
      </c>
      <c r="Q48" s="160">
        <f t="shared" si="19"/>
        <v>0</v>
      </c>
      <c r="R48" s="161"/>
      <c r="S48" s="161" t="s">
        <v>136</v>
      </c>
      <c r="T48" s="161" t="s">
        <v>137</v>
      </c>
      <c r="U48" s="161">
        <v>0</v>
      </c>
      <c r="V48" s="161">
        <f t="shared" si="20"/>
        <v>0</v>
      </c>
      <c r="W48" s="161"/>
      <c r="X48" s="161" t="s">
        <v>163</v>
      </c>
      <c r="Y48" s="161" t="s">
        <v>131</v>
      </c>
      <c r="Z48" s="150"/>
      <c r="AA48" s="150"/>
      <c r="AB48" s="150"/>
      <c r="AC48" s="150"/>
      <c r="AD48" s="150"/>
      <c r="AE48" s="150"/>
      <c r="AF48" s="150"/>
      <c r="AG48" s="150" t="s">
        <v>191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x14ac:dyDescent="0.25">
      <c r="A49" s="165" t="s">
        <v>124</v>
      </c>
      <c r="B49" s="166" t="s">
        <v>86</v>
      </c>
      <c r="C49" s="185" t="s">
        <v>87</v>
      </c>
      <c r="D49" s="167"/>
      <c r="E49" s="168"/>
      <c r="F49" s="169"/>
      <c r="G49" s="170">
        <f>SUMIF(AG50:AG55,"&lt;&gt;NOR",G50:G55)</f>
        <v>0</v>
      </c>
      <c r="H49" s="164"/>
      <c r="I49" s="164">
        <f>SUM(I50:I55)</f>
        <v>0</v>
      </c>
      <c r="J49" s="164"/>
      <c r="K49" s="164">
        <f>SUM(K50:K55)</f>
        <v>0</v>
      </c>
      <c r="L49" s="164"/>
      <c r="M49" s="164">
        <f>SUM(M50:M55)</f>
        <v>0</v>
      </c>
      <c r="N49" s="163"/>
      <c r="O49" s="163">
        <f>SUM(O50:O55)</f>
        <v>0.02</v>
      </c>
      <c r="P49" s="163"/>
      <c r="Q49" s="163">
        <f>SUM(Q50:Q55)</f>
        <v>0</v>
      </c>
      <c r="R49" s="164"/>
      <c r="S49" s="164"/>
      <c r="T49" s="164"/>
      <c r="U49" s="164"/>
      <c r="V49" s="164">
        <f>SUM(V50:V55)</f>
        <v>0</v>
      </c>
      <c r="W49" s="164"/>
      <c r="X49" s="164"/>
      <c r="Y49" s="164"/>
      <c r="AG49" t="s">
        <v>125</v>
      </c>
    </row>
    <row r="50" spans="1:60" outlineLevel="1" x14ac:dyDescent="0.25">
      <c r="A50" s="178">
        <v>35</v>
      </c>
      <c r="B50" s="179" t="s">
        <v>213</v>
      </c>
      <c r="C50" s="186" t="s">
        <v>214</v>
      </c>
      <c r="D50" s="180" t="s">
        <v>215</v>
      </c>
      <c r="E50" s="181">
        <v>1</v>
      </c>
      <c r="F50" s="182"/>
      <c r="G50" s="183">
        <f t="shared" ref="G50:G55" si="21">ROUND(E50*F50,2)</f>
        <v>0</v>
      </c>
      <c r="H50" s="162"/>
      <c r="I50" s="161">
        <f t="shared" ref="I50:I55" si="22">ROUND(E50*H50,2)</f>
        <v>0</v>
      </c>
      <c r="J50" s="162"/>
      <c r="K50" s="161">
        <f t="shared" ref="K50:K55" si="23">ROUND(E50*J50,2)</f>
        <v>0</v>
      </c>
      <c r="L50" s="161">
        <v>21</v>
      </c>
      <c r="M50" s="161">
        <f t="shared" ref="M50:M55" si="24">G50*(1+L50/100)</f>
        <v>0</v>
      </c>
      <c r="N50" s="160">
        <v>0</v>
      </c>
      <c r="O50" s="160">
        <f t="shared" ref="O50:O55" si="25">ROUND(E50*N50,2)</f>
        <v>0</v>
      </c>
      <c r="P50" s="160">
        <v>0</v>
      </c>
      <c r="Q50" s="160">
        <f t="shared" ref="Q50:Q55" si="26">ROUND(E50*P50,2)</f>
        <v>0</v>
      </c>
      <c r="R50" s="161"/>
      <c r="S50" s="161" t="s">
        <v>136</v>
      </c>
      <c r="T50" s="161" t="s">
        <v>137</v>
      </c>
      <c r="U50" s="161">
        <v>0</v>
      </c>
      <c r="V50" s="161">
        <f t="shared" ref="V50:V55" si="27">ROUND(E50*U50,2)</f>
        <v>0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78">
        <v>36</v>
      </c>
      <c r="B51" s="179" t="s">
        <v>217</v>
      </c>
      <c r="C51" s="186" t="s">
        <v>218</v>
      </c>
      <c r="D51" s="180" t="s">
        <v>215</v>
      </c>
      <c r="E51" s="181">
        <v>1</v>
      </c>
      <c r="F51" s="182"/>
      <c r="G51" s="183">
        <f t="shared" si="21"/>
        <v>0</v>
      </c>
      <c r="H51" s="162"/>
      <c r="I51" s="161">
        <f t="shared" si="22"/>
        <v>0</v>
      </c>
      <c r="J51" s="162"/>
      <c r="K51" s="161">
        <f t="shared" si="23"/>
        <v>0</v>
      </c>
      <c r="L51" s="161">
        <v>21</v>
      </c>
      <c r="M51" s="161">
        <f t="shared" si="24"/>
        <v>0</v>
      </c>
      <c r="N51" s="160">
        <v>0</v>
      </c>
      <c r="O51" s="160">
        <f t="shared" si="25"/>
        <v>0</v>
      </c>
      <c r="P51" s="160">
        <v>0</v>
      </c>
      <c r="Q51" s="160">
        <f t="shared" si="26"/>
        <v>0</v>
      </c>
      <c r="R51" s="161"/>
      <c r="S51" s="161" t="s">
        <v>136</v>
      </c>
      <c r="T51" s="161" t="s">
        <v>137</v>
      </c>
      <c r="U51" s="161">
        <v>0</v>
      </c>
      <c r="V51" s="161">
        <f t="shared" si="27"/>
        <v>0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20.399999999999999" outlineLevel="1" x14ac:dyDescent="0.25">
      <c r="A52" s="178">
        <v>37</v>
      </c>
      <c r="B52" s="179" t="s">
        <v>219</v>
      </c>
      <c r="C52" s="186" t="s">
        <v>220</v>
      </c>
      <c r="D52" s="180" t="s">
        <v>149</v>
      </c>
      <c r="E52" s="181">
        <v>1</v>
      </c>
      <c r="F52" s="182"/>
      <c r="G52" s="183">
        <f t="shared" si="21"/>
        <v>0</v>
      </c>
      <c r="H52" s="162"/>
      <c r="I52" s="161">
        <f t="shared" si="22"/>
        <v>0</v>
      </c>
      <c r="J52" s="162"/>
      <c r="K52" s="161">
        <f t="shared" si="23"/>
        <v>0</v>
      </c>
      <c r="L52" s="161">
        <v>21</v>
      </c>
      <c r="M52" s="161">
        <f t="shared" si="24"/>
        <v>0</v>
      </c>
      <c r="N52" s="160">
        <v>1.6000000000000001E-4</v>
      </c>
      <c r="O52" s="160">
        <f t="shared" si="25"/>
        <v>0</v>
      </c>
      <c r="P52" s="160">
        <v>0</v>
      </c>
      <c r="Q52" s="160">
        <f t="shared" si="26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27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78">
        <v>38</v>
      </c>
      <c r="B53" s="179" t="s">
        <v>221</v>
      </c>
      <c r="C53" s="186" t="s">
        <v>222</v>
      </c>
      <c r="D53" s="180" t="s">
        <v>149</v>
      </c>
      <c r="E53" s="181">
        <v>1</v>
      </c>
      <c r="F53" s="182"/>
      <c r="G53" s="183">
        <f t="shared" si="21"/>
        <v>0</v>
      </c>
      <c r="H53" s="162"/>
      <c r="I53" s="161">
        <f t="shared" si="22"/>
        <v>0</v>
      </c>
      <c r="J53" s="162"/>
      <c r="K53" s="161">
        <f t="shared" si="23"/>
        <v>0</v>
      </c>
      <c r="L53" s="161">
        <v>21</v>
      </c>
      <c r="M53" s="161">
        <f t="shared" si="24"/>
        <v>0</v>
      </c>
      <c r="N53" s="160">
        <v>1.8E-3</v>
      </c>
      <c r="O53" s="160">
        <f t="shared" si="25"/>
        <v>0</v>
      </c>
      <c r="P53" s="160">
        <v>0</v>
      </c>
      <c r="Q53" s="160">
        <f t="shared" si="26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27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39</v>
      </c>
      <c r="B54" s="179" t="s">
        <v>223</v>
      </c>
      <c r="C54" s="186" t="s">
        <v>224</v>
      </c>
      <c r="D54" s="180" t="s">
        <v>149</v>
      </c>
      <c r="E54" s="181">
        <v>1</v>
      </c>
      <c r="F54" s="182"/>
      <c r="G54" s="183">
        <f t="shared" si="21"/>
        <v>0</v>
      </c>
      <c r="H54" s="162"/>
      <c r="I54" s="161">
        <f t="shared" si="22"/>
        <v>0</v>
      </c>
      <c r="J54" s="162"/>
      <c r="K54" s="161">
        <f t="shared" si="23"/>
        <v>0</v>
      </c>
      <c r="L54" s="161">
        <v>21</v>
      </c>
      <c r="M54" s="161">
        <f t="shared" si="24"/>
        <v>0</v>
      </c>
      <c r="N54" s="160">
        <v>1.6E-2</v>
      </c>
      <c r="O54" s="160">
        <f t="shared" si="25"/>
        <v>0.02</v>
      </c>
      <c r="P54" s="160">
        <v>0</v>
      </c>
      <c r="Q54" s="160">
        <f t="shared" si="26"/>
        <v>0</v>
      </c>
      <c r="R54" s="161" t="s">
        <v>162</v>
      </c>
      <c r="S54" s="161" t="s">
        <v>129</v>
      </c>
      <c r="T54" s="161" t="s">
        <v>129</v>
      </c>
      <c r="U54" s="161">
        <v>0</v>
      </c>
      <c r="V54" s="161">
        <f t="shared" si="27"/>
        <v>0</v>
      </c>
      <c r="W54" s="161"/>
      <c r="X54" s="161" t="s">
        <v>163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191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ht="40.799999999999997" outlineLevel="1" x14ac:dyDescent="0.25">
      <c r="A55" s="178">
        <v>40</v>
      </c>
      <c r="B55" s="179" t="s">
        <v>225</v>
      </c>
      <c r="C55" s="186" t="s">
        <v>226</v>
      </c>
      <c r="D55" s="180" t="s">
        <v>215</v>
      </c>
      <c r="E55" s="181">
        <v>1</v>
      </c>
      <c r="F55" s="182"/>
      <c r="G55" s="183">
        <f t="shared" si="21"/>
        <v>0</v>
      </c>
      <c r="H55" s="162"/>
      <c r="I55" s="161">
        <f t="shared" si="22"/>
        <v>0</v>
      </c>
      <c r="J55" s="162"/>
      <c r="K55" s="161">
        <f t="shared" si="23"/>
        <v>0</v>
      </c>
      <c r="L55" s="161">
        <v>21</v>
      </c>
      <c r="M55" s="161">
        <f t="shared" si="24"/>
        <v>0</v>
      </c>
      <c r="N55" s="160">
        <v>1.8E-3</v>
      </c>
      <c r="O55" s="160">
        <f t="shared" si="25"/>
        <v>0</v>
      </c>
      <c r="P55" s="160">
        <v>0</v>
      </c>
      <c r="Q55" s="160">
        <f t="shared" si="26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27"/>
        <v>0</v>
      </c>
      <c r="W55" s="161"/>
      <c r="X55" s="161" t="s">
        <v>163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191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x14ac:dyDescent="0.25">
      <c r="A56" s="165" t="s">
        <v>124</v>
      </c>
      <c r="B56" s="166" t="s">
        <v>90</v>
      </c>
      <c r="C56" s="185" t="s">
        <v>91</v>
      </c>
      <c r="D56" s="167"/>
      <c r="E56" s="168"/>
      <c r="F56" s="169"/>
      <c r="G56" s="170">
        <f>SUMIF(AG57:AG65,"&lt;&gt;NOR",G57:G65)</f>
        <v>0</v>
      </c>
      <c r="H56" s="164"/>
      <c r="I56" s="164">
        <f>SUM(I57:I65)</f>
        <v>0</v>
      </c>
      <c r="J56" s="164"/>
      <c r="K56" s="164">
        <f>SUM(K57:K65)</f>
        <v>0</v>
      </c>
      <c r="L56" s="164"/>
      <c r="M56" s="164">
        <f>SUM(M57:M65)</f>
        <v>0</v>
      </c>
      <c r="N56" s="163"/>
      <c r="O56" s="163">
        <f>SUM(O57:O65)</f>
        <v>0.04</v>
      </c>
      <c r="P56" s="163"/>
      <c r="Q56" s="163">
        <f>SUM(Q57:Q65)</f>
        <v>0</v>
      </c>
      <c r="R56" s="164"/>
      <c r="S56" s="164"/>
      <c r="T56" s="164"/>
      <c r="U56" s="164"/>
      <c r="V56" s="164">
        <f>SUM(V57:V65)</f>
        <v>0.39</v>
      </c>
      <c r="W56" s="164"/>
      <c r="X56" s="164"/>
      <c r="Y56" s="164"/>
      <c r="AG56" t="s">
        <v>125</v>
      </c>
    </row>
    <row r="57" spans="1:60" outlineLevel="1" x14ac:dyDescent="0.25">
      <c r="A57" s="178">
        <v>41</v>
      </c>
      <c r="B57" s="179" t="s">
        <v>227</v>
      </c>
      <c r="C57" s="186" t="s">
        <v>228</v>
      </c>
      <c r="D57" s="180" t="s">
        <v>128</v>
      </c>
      <c r="E57" s="181">
        <v>2.2000000000000002</v>
      </c>
      <c r="F57" s="182"/>
      <c r="G57" s="183">
        <f t="shared" ref="G57:G65" si="28">ROUND(E57*F57,2)</f>
        <v>0</v>
      </c>
      <c r="H57" s="162"/>
      <c r="I57" s="161">
        <f t="shared" ref="I57:I65" si="29">ROUND(E57*H57,2)</f>
        <v>0</v>
      </c>
      <c r="J57" s="162"/>
      <c r="K57" s="161">
        <f t="shared" ref="K57:K65" si="30">ROUND(E57*J57,2)</f>
        <v>0</v>
      </c>
      <c r="L57" s="161">
        <v>21</v>
      </c>
      <c r="M57" s="161">
        <f t="shared" ref="M57:M65" si="31">G57*(1+L57/100)</f>
        <v>0</v>
      </c>
      <c r="N57" s="160">
        <v>1.18E-2</v>
      </c>
      <c r="O57" s="160">
        <f t="shared" ref="O57:O65" si="32">ROUND(E57*N57,2)</f>
        <v>0.03</v>
      </c>
      <c r="P57" s="160">
        <v>0</v>
      </c>
      <c r="Q57" s="160">
        <f t="shared" ref="Q57:Q65" si="33">ROUND(E57*P57,2)</f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ref="V57:V65" si="34">ROUND(E57*U57,2)</f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0.399999999999999" outlineLevel="1" x14ac:dyDescent="0.25">
      <c r="A58" s="178">
        <v>42</v>
      </c>
      <c r="B58" s="179" t="s">
        <v>229</v>
      </c>
      <c r="C58" s="186" t="s">
        <v>230</v>
      </c>
      <c r="D58" s="180" t="s">
        <v>128</v>
      </c>
      <c r="E58" s="181">
        <v>2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0</v>
      </c>
      <c r="O58" s="160">
        <f t="shared" si="32"/>
        <v>0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152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ht="20.399999999999999" outlineLevel="1" x14ac:dyDescent="0.25">
      <c r="A59" s="178">
        <v>43</v>
      </c>
      <c r="B59" s="179" t="s">
        <v>231</v>
      </c>
      <c r="C59" s="186" t="s">
        <v>232</v>
      </c>
      <c r="D59" s="180" t="s">
        <v>128</v>
      </c>
      <c r="E59" s="181">
        <v>2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3.0999999999999999E-3</v>
      </c>
      <c r="O59" s="160">
        <f t="shared" si="32"/>
        <v>0.01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152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.399999999999999" outlineLevel="1" x14ac:dyDescent="0.25">
      <c r="A60" s="178">
        <v>44</v>
      </c>
      <c r="B60" s="179" t="s">
        <v>233</v>
      </c>
      <c r="C60" s="186" t="s">
        <v>234</v>
      </c>
      <c r="D60" s="180" t="s">
        <v>128</v>
      </c>
      <c r="E60" s="181">
        <v>2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0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152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20.399999999999999" outlineLevel="1" x14ac:dyDescent="0.25">
      <c r="A61" s="178">
        <v>45</v>
      </c>
      <c r="B61" s="179" t="s">
        <v>235</v>
      </c>
      <c r="C61" s="186" t="s">
        <v>236</v>
      </c>
      <c r="D61" s="180" t="s">
        <v>128</v>
      </c>
      <c r="E61" s="181">
        <v>2</v>
      </c>
      <c r="F61" s="182"/>
      <c r="G61" s="183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0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152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78">
        <v>46</v>
      </c>
      <c r="B62" s="179" t="s">
        <v>237</v>
      </c>
      <c r="C62" s="186" t="s">
        <v>238</v>
      </c>
      <c r="D62" s="180" t="s">
        <v>157</v>
      </c>
      <c r="E62" s="181">
        <v>6</v>
      </c>
      <c r="F62" s="182"/>
      <c r="G62" s="183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136</v>
      </c>
      <c r="T62" s="161" t="s">
        <v>152</v>
      </c>
      <c r="U62" s="161">
        <v>0</v>
      </c>
      <c r="V62" s="161">
        <f t="shared" si="34"/>
        <v>0</v>
      </c>
      <c r="W62" s="161"/>
      <c r="X62" s="161" t="s">
        <v>130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78">
        <v>47</v>
      </c>
      <c r="B63" s="179" t="s">
        <v>239</v>
      </c>
      <c r="C63" s="186" t="s">
        <v>240</v>
      </c>
      <c r="D63" s="180" t="s">
        <v>157</v>
      </c>
      <c r="E63" s="181">
        <v>3</v>
      </c>
      <c r="F63" s="182"/>
      <c r="G63" s="183">
        <f t="shared" si="28"/>
        <v>0</v>
      </c>
      <c r="H63" s="162"/>
      <c r="I63" s="161">
        <f t="shared" si="29"/>
        <v>0</v>
      </c>
      <c r="J63" s="162"/>
      <c r="K63" s="161">
        <f t="shared" si="30"/>
        <v>0</v>
      </c>
      <c r="L63" s="161">
        <v>21</v>
      </c>
      <c r="M63" s="161">
        <f t="shared" si="31"/>
        <v>0</v>
      </c>
      <c r="N63" s="160">
        <v>3.1E-4</v>
      </c>
      <c r="O63" s="160">
        <f t="shared" si="32"/>
        <v>0</v>
      </c>
      <c r="P63" s="160">
        <v>0</v>
      </c>
      <c r="Q63" s="160">
        <f t="shared" si="33"/>
        <v>0</v>
      </c>
      <c r="R63" s="161"/>
      <c r="S63" s="161" t="s">
        <v>129</v>
      </c>
      <c r="T63" s="161" t="s">
        <v>129</v>
      </c>
      <c r="U63" s="161">
        <v>0.13</v>
      </c>
      <c r="V63" s="161">
        <f t="shared" si="34"/>
        <v>0.39</v>
      </c>
      <c r="W63" s="161"/>
      <c r="X63" s="161" t="s">
        <v>130</v>
      </c>
      <c r="Y63" s="161" t="s">
        <v>131</v>
      </c>
      <c r="Z63" s="150"/>
      <c r="AA63" s="150"/>
      <c r="AB63" s="150"/>
      <c r="AC63" s="150"/>
      <c r="AD63" s="150"/>
      <c r="AE63" s="150"/>
      <c r="AF63" s="150"/>
      <c r="AG63" s="150" t="s">
        <v>216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72">
        <v>48</v>
      </c>
      <c r="B64" s="173" t="s">
        <v>241</v>
      </c>
      <c r="C64" s="187" t="s">
        <v>242</v>
      </c>
      <c r="D64" s="174" t="s">
        <v>157</v>
      </c>
      <c r="E64" s="175">
        <v>3</v>
      </c>
      <c r="F64" s="176"/>
      <c r="G64" s="177">
        <f t="shared" si="28"/>
        <v>0</v>
      </c>
      <c r="H64" s="162"/>
      <c r="I64" s="161">
        <f t="shared" si="29"/>
        <v>0</v>
      </c>
      <c r="J64" s="162"/>
      <c r="K64" s="161">
        <f t="shared" si="30"/>
        <v>0</v>
      </c>
      <c r="L64" s="161">
        <v>21</v>
      </c>
      <c r="M64" s="161">
        <f t="shared" si="31"/>
        <v>0</v>
      </c>
      <c r="N64" s="160">
        <v>3.0000000000000001E-5</v>
      </c>
      <c r="O64" s="160">
        <f t="shared" si="32"/>
        <v>0</v>
      </c>
      <c r="P64" s="160">
        <v>0</v>
      </c>
      <c r="Q64" s="160">
        <f t="shared" si="33"/>
        <v>0</v>
      </c>
      <c r="R64" s="161"/>
      <c r="S64" s="161" t="s">
        <v>136</v>
      </c>
      <c r="T64" s="161" t="s">
        <v>152</v>
      </c>
      <c r="U64" s="161">
        <v>0</v>
      </c>
      <c r="V64" s="161">
        <f t="shared" si="34"/>
        <v>0</v>
      </c>
      <c r="W64" s="161"/>
      <c r="X64" s="161" t="s">
        <v>130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5">
      <c r="A65" s="157">
        <v>49</v>
      </c>
      <c r="B65" s="158" t="s">
        <v>243</v>
      </c>
      <c r="C65" s="188" t="s">
        <v>244</v>
      </c>
      <c r="D65" s="159" t="s">
        <v>0</v>
      </c>
      <c r="E65" s="184"/>
      <c r="F65" s="162"/>
      <c r="G65" s="161">
        <f t="shared" si="28"/>
        <v>0</v>
      </c>
      <c r="H65" s="162"/>
      <c r="I65" s="161">
        <f t="shared" si="29"/>
        <v>0</v>
      </c>
      <c r="J65" s="162"/>
      <c r="K65" s="161">
        <f t="shared" si="30"/>
        <v>0</v>
      </c>
      <c r="L65" s="161">
        <v>21</v>
      </c>
      <c r="M65" s="161">
        <f t="shared" si="31"/>
        <v>0</v>
      </c>
      <c r="N65" s="160">
        <v>0</v>
      </c>
      <c r="O65" s="160">
        <f t="shared" si="32"/>
        <v>0</v>
      </c>
      <c r="P65" s="160">
        <v>0</v>
      </c>
      <c r="Q65" s="160">
        <f t="shared" si="33"/>
        <v>0</v>
      </c>
      <c r="R65" s="161"/>
      <c r="S65" s="161" t="s">
        <v>129</v>
      </c>
      <c r="T65" s="161" t="s">
        <v>129</v>
      </c>
      <c r="U65" s="161">
        <v>0</v>
      </c>
      <c r="V65" s="161">
        <f t="shared" si="34"/>
        <v>0</v>
      </c>
      <c r="W65" s="161"/>
      <c r="X65" s="161" t="s">
        <v>199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200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x14ac:dyDescent="0.25">
      <c r="A66" s="165" t="s">
        <v>124</v>
      </c>
      <c r="B66" s="166" t="s">
        <v>92</v>
      </c>
      <c r="C66" s="185" t="s">
        <v>93</v>
      </c>
      <c r="D66" s="167"/>
      <c r="E66" s="168"/>
      <c r="F66" s="169"/>
      <c r="G66" s="170">
        <f>SUMIF(AG67:AG74,"&lt;&gt;NOR",G67:G74)</f>
        <v>0</v>
      </c>
      <c r="H66" s="164"/>
      <c r="I66" s="164">
        <f>SUM(I67:I74)</f>
        <v>0</v>
      </c>
      <c r="J66" s="164"/>
      <c r="K66" s="164">
        <f>SUM(K67:K74)</f>
        <v>0</v>
      </c>
      <c r="L66" s="164"/>
      <c r="M66" s="164">
        <f>SUM(M67:M74)</f>
        <v>0</v>
      </c>
      <c r="N66" s="163"/>
      <c r="O66" s="163">
        <f>SUM(O67:O74)</f>
        <v>0.65000000000000013</v>
      </c>
      <c r="P66" s="163"/>
      <c r="Q66" s="163">
        <f>SUM(Q67:Q74)</f>
        <v>0</v>
      </c>
      <c r="R66" s="164"/>
      <c r="S66" s="164"/>
      <c r="T66" s="164"/>
      <c r="U66" s="164"/>
      <c r="V66" s="164">
        <f>SUM(V67:V74)</f>
        <v>50.33</v>
      </c>
      <c r="W66" s="164"/>
      <c r="X66" s="164"/>
      <c r="Y66" s="164"/>
      <c r="AG66" t="s">
        <v>125</v>
      </c>
    </row>
    <row r="67" spans="1:60" outlineLevel="1" x14ac:dyDescent="0.25">
      <c r="A67" s="178">
        <v>50</v>
      </c>
      <c r="B67" s="179" t="s">
        <v>245</v>
      </c>
      <c r="C67" s="186" t="s">
        <v>246</v>
      </c>
      <c r="D67" s="180" t="s">
        <v>128</v>
      </c>
      <c r="E67" s="181">
        <v>240</v>
      </c>
      <c r="F67" s="182"/>
      <c r="G67" s="183">
        <f t="shared" ref="G67:G74" si="35">ROUND(E67*F67,2)</f>
        <v>0</v>
      </c>
      <c r="H67" s="162"/>
      <c r="I67" s="161">
        <f t="shared" ref="I67:I74" si="36">ROUND(E67*H67,2)</f>
        <v>0</v>
      </c>
      <c r="J67" s="162"/>
      <c r="K67" s="161">
        <f t="shared" ref="K67:K74" si="37">ROUND(E67*J67,2)</f>
        <v>0</v>
      </c>
      <c r="L67" s="161">
        <v>21</v>
      </c>
      <c r="M67" s="161">
        <f t="shared" ref="M67:M74" si="38">G67*(1+L67/100)</f>
        <v>0</v>
      </c>
      <c r="N67" s="160">
        <v>0</v>
      </c>
      <c r="O67" s="160">
        <f t="shared" ref="O67:O74" si="39">ROUND(E67*N67,2)</f>
        <v>0</v>
      </c>
      <c r="P67" s="160">
        <v>0</v>
      </c>
      <c r="Q67" s="160">
        <f t="shared" ref="Q67:Q74" si="40">ROUND(E67*P67,2)</f>
        <v>0</v>
      </c>
      <c r="R67" s="161"/>
      <c r="S67" s="161" t="s">
        <v>136</v>
      </c>
      <c r="T67" s="161" t="s">
        <v>137</v>
      </c>
      <c r="U67" s="161">
        <v>0</v>
      </c>
      <c r="V67" s="161">
        <f t="shared" ref="V67:V74" si="41">ROUND(E67*U67,2)</f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5">
      <c r="A68" s="178">
        <v>51</v>
      </c>
      <c r="B68" s="179" t="s">
        <v>247</v>
      </c>
      <c r="C68" s="186" t="s">
        <v>248</v>
      </c>
      <c r="D68" s="180" t="s">
        <v>128</v>
      </c>
      <c r="E68" s="181">
        <v>240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1E-3</v>
      </c>
      <c r="O68" s="160">
        <f t="shared" si="39"/>
        <v>0.24</v>
      </c>
      <c r="P68" s="160">
        <v>0</v>
      </c>
      <c r="Q68" s="160">
        <f t="shared" si="40"/>
        <v>0</v>
      </c>
      <c r="R68" s="161"/>
      <c r="S68" s="161" t="s">
        <v>129</v>
      </c>
      <c r="T68" s="161" t="s">
        <v>129</v>
      </c>
      <c r="U68" s="161">
        <v>6.9709999999999994E-2</v>
      </c>
      <c r="V68" s="161">
        <f t="shared" si="41"/>
        <v>16.73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0.399999999999999" outlineLevel="1" x14ac:dyDescent="0.25">
      <c r="A69" s="178">
        <v>52</v>
      </c>
      <c r="B69" s="179" t="s">
        <v>249</v>
      </c>
      <c r="C69" s="186" t="s">
        <v>250</v>
      </c>
      <c r="D69" s="180" t="s">
        <v>149</v>
      </c>
      <c r="E69" s="181">
        <v>240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1.1999999999999999E-3</v>
      </c>
      <c r="O69" s="160">
        <f t="shared" si="39"/>
        <v>0.28999999999999998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137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20.399999999999999" outlineLevel="1" x14ac:dyDescent="0.25">
      <c r="A70" s="178">
        <v>53</v>
      </c>
      <c r="B70" s="179" t="s">
        <v>251</v>
      </c>
      <c r="C70" s="186" t="s">
        <v>252</v>
      </c>
      <c r="D70" s="180" t="s">
        <v>128</v>
      </c>
      <c r="E70" s="181">
        <v>250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2.0000000000000001E-4</v>
      </c>
      <c r="O70" s="160">
        <f t="shared" si="39"/>
        <v>0.05</v>
      </c>
      <c r="P70" s="160">
        <v>0</v>
      </c>
      <c r="Q70" s="160">
        <f t="shared" si="40"/>
        <v>0</v>
      </c>
      <c r="R70" s="161"/>
      <c r="S70" s="161" t="s">
        <v>129</v>
      </c>
      <c r="T70" s="161" t="s">
        <v>129</v>
      </c>
      <c r="U70" s="161">
        <v>3.2480000000000002E-2</v>
      </c>
      <c r="V70" s="161">
        <f t="shared" si="41"/>
        <v>8.1199999999999992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ht="20.399999999999999" outlineLevel="1" x14ac:dyDescent="0.25">
      <c r="A71" s="178">
        <v>54</v>
      </c>
      <c r="B71" s="179" t="s">
        <v>253</v>
      </c>
      <c r="C71" s="186" t="s">
        <v>254</v>
      </c>
      <c r="D71" s="180" t="s">
        <v>128</v>
      </c>
      <c r="E71" s="181">
        <v>35</v>
      </c>
      <c r="F71" s="182"/>
      <c r="G71" s="183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2.0000000000000002E-5</v>
      </c>
      <c r="O71" s="160">
        <f t="shared" si="39"/>
        <v>0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137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ht="20.399999999999999" outlineLevel="1" x14ac:dyDescent="0.25">
      <c r="A72" s="178">
        <v>55</v>
      </c>
      <c r="B72" s="179" t="s">
        <v>255</v>
      </c>
      <c r="C72" s="186" t="s">
        <v>256</v>
      </c>
      <c r="D72" s="180" t="s">
        <v>128</v>
      </c>
      <c r="E72" s="181">
        <v>8</v>
      </c>
      <c r="F72" s="182"/>
      <c r="G72" s="183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1.0000000000000001E-5</v>
      </c>
      <c r="O72" s="160">
        <f t="shared" si="39"/>
        <v>0</v>
      </c>
      <c r="P72" s="160">
        <v>0</v>
      </c>
      <c r="Q72" s="160">
        <f t="shared" si="40"/>
        <v>0</v>
      </c>
      <c r="R72" s="161"/>
      <c r="S72" s="161" t="s">
        <v>136</v>
      </c>
      <c r="T72" s="161" t="s">
        <v>137</v>
      </c>
      <c r="U72" s="161">
        <v>0</v>
      </c>
      <c r="V72" s="161">
        <f t="shared" si="41"/>
        <v>0</v>
      </c>
      <c r="W72" s="161"/>
      <c r="X72" s="161" t="s">
        <v>130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20.399999999999999" outlineLevel="1" x14ac:dyDescent="0.25">
      <c r="A73" s="178">
        <v>56</v>
      </c>
      <c r="B73" s="179" t="s">
        <v>257</v>
      </c>
      <c r="C73" s="186" t="s">
        <v>258</v>
      </c>
      <c r="D73" s="180" t="s">
        <v>128</v>
      </c>
      <c r="E73" s="181">
        <v>89.92</v>
      </c>
      <c r="F73" s="182"/>
      <c r="G73" s="183">
        <f t="shared" si="35"/>
        <v>0</v>
      </c>
      <c r="H73" s="162"/>
      <c r="I73" s="161">
        <f t="shared" si="36"/>
        <v>0</v>
      </c>
      <c r="J73" s="162"/>
      <c r="K73" s="161">
        <f t="shared" si="37"/>
        <v>0</v>
      </c>
      <c r="L73" s="161">
        <v>21</v>
      </c>
      <c r="M73" s="161">
        <f t="shared" si="38"/>
        <v>0</v>
      </c>
      <c r="N73" s="160">
        <v>1.0000000000000001E-5</v>
      </c>
      <c r="O73" s="160">
        <f t="shared" si="39"/>
        <v>0</v>
      </c>
      <c r="P73" s="160">
        <v>0</v>
      </c>
      <c r="Q73" s="160">
        <f t="shared" si="40"/>
        <v>0</v>
      </c>
      <c r="R73" s="161"/>
      <c r="S73" s="161" t="s">
        <v>136</v>
      </c>
      <c r="T73" s="161" t="s">
        <v>137</v>
      </c>
      <c r="U73" s="161">
        <v>0</v>
      </c>
      <c r="V73" s="161">
        <f t="shared" si="41"/>
        <v>0</v>
      </c>
      <c r="W73" s="161"/>
      <c r="X73" s="161" t="s">
        <v>130</v>
      </c>
      <c r="Y73" s="161" t="s">
        <v>131</v>
      </c>
      <c r="Z73" s="150"/>
      <c r="AA73" s="150"/>
      <c r="AB73" s="150"/>
      <c r="AC73" s="150"/>
      <c r="AD73" s="150"/>
      <c r="AE73" s="150"/>
      <c r="AF73" s="150"/>
      <c r="AG73" s="150" t="s">
        <v>216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ht="20.399999999999999" outlineLevel="1" x14ac:dyDescent="0.25">
      <c r="A74" s="178">
        <v>57</v>
      </c>
      <c r="B74" s="179" t="s">
        <v>259</v>
      </c>
      <c r="C74" s="186" t="s">
        <v>260</v>
      </c>
      <c r="D74" s="180" t="s">
        <v>128</v>
      </c>
      <c r="E74" s="181">
        <v>250</v>
      </c>
      <c r="F74" s="182"/>
      <c r="G74" s="183">
        <f t="shared" si="35"/>
        <v>0</v>
      </c>
      <c r="H74" s="162"/>
      <c r="I74" s="161">
        <f t="shared" si="36"/>
        <v>0</v>
      </c>
      <c r="J74" s="162"/>
      <c r="K74" s="161">
        <f t="shared" si="37"/>
        <v>0</v>
      </c>
      <c r="L74" s="161">
        <v>21</v>
      </c>
      <c r="M74" s="161">
        <f t="shared" si="38"/>
        <v>0</v>
      </c>
      <c r="N74" s="160">
        <v>2.9E-4</v>
      </c>
      <c r="O74" s="160">
        <f t="shared" si="39"/>
        <v>7.0000000000000007E-2</v>
      </c>
      <c r="P74" s="160">
        <v>0</v>
      </c>
      <c r="Q74" s="160">
        <f t="shared" si="40"/>
        <v>0</v>
      </c>
      <c r="R74" s="161"/>
      <c r="S74" s="161" t="s">
        <v>129</v>
      </c>
      <c r="T74" s="161" t="s">
        <v>129</v>
      </c>
      <c r="U74" s="161">
        <v>0.10191</v>
      </c>
      <c r="V74" s="161">
        <f t="shared" si="41"/>
        <v>25.48</v>
      </c>
      <c r="W74" s="161"/>
      <c r="X74" s="161" t="s">
        <v>130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216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x14ac:dyDescent="0.25">
      <c r="A75" s="165" t="s">
        <v>124</v>
      </c>
      <c r="B75" s="166" t="s">
        <v>94</v>
      </c>
      <c r="C75" s="185" t="s">
        <v>95</v>
      </c>
      <c r="D75" s="167"/>
      <c r="E75" s="168"/>
      <c r="F75" s="169"/>
      <c r="G75" s="170">
        <f>SUMIF(AG76:AG122,"&lt;&gt;NOR",G76:G122)</f>
        <v>0</v>
      </c>
      <c r="H75" s="164"/>
      <c r="I75" s="164">
        <f>SUM(I76:I122)</f>
        <v>0</v>
      </c>
      <c r="J75" s="164"/>
      <c r="K75" s="164">
        <f>SUM(K76:K122)</f>
        <v>0</v>
      </c>
      <c r="L75" s="164"/>
      <c r="M75" s="164">
        <f>SUM(M76:M122)</f>
        <v>0</v>
      </c>
      <c r="N75" s="163"/>
      <c r="O75" s="163">
        <f>SUM(O76:O122)</f>
        <v>0.01</v>
      </c>
      <c r="P75" s="163"/>
      <c r="Q75" s="163">
        <f>SUM(Q76:Q122)</f>
        <v>0</v>
      </c>
      <c r="R75" s="164"/>
      <c r="S75" s="164"/>
      <c r="T75" s="164"/>
      <c r="U75" s="164"/>
      <c r="V75" s="164">
        <f>SUM(V76:V122)</f>
        <v>36.1</v>
      </c>
      <c r="W75" s="164"/>
      <c r="X75" s="164"/>
      <c r="Y75" s="164"/>
      <c r="AG75" t="s">
        <v>125</v>
      </c>
    </row>
    <row r="76" spans="1:60" outlineLevel="1" x14ac:dyDescent="0.25">
      <c r="A76" s="178">
        <v>58</v>
      </c>
      <c r="B76" s="179" t="s">
        <v>261</v>
      </c>
      <c r="C76" s="186" t="s">
        <v>262</v>
      </c>
      <c r="D76" s="180" t="s">
        <v>215</v>
      </c>
      <c r="E76" s="181">
        <v>1</v>
      </c>
      <c r="F76" s="182"/>
      <c r="G76" s="183">
        <f t="shared" ref="G76:G122" si="42">ROUND(E76*F76,2)</f>
        <v>0</v>
      </c>
      <c r="H76" s="162"/>
      <c r="I76" s="161">
        <f t="shared" ref="I76:I122" si="43">ROUND(E76*H76,2)</f>
        <v>0</v>
      </c>
      <c r="J76" s="162"/>
      <c r="K76" s="161">
        <f t="shared" ref="K76:K122" si="44">ROUND(E76*J76,2)</f>
        <v>0</v>
      </c>
      <c r="L76" s="161">
        <v>21</v>
      </c>
      <c r="M76" s="161">
        <f t="shared" ref="M76:M122" si="45">G76*(1+L76/100)</f>
        <v>0</v>
      </c>
      <c r="N76" s="160">
        <v>0</v>
      </c>
      <c r="O76" s="160">
        <f t="shared" ref="O76:O122" si="46">ROUND(E76*N76,2)</f>
        <v>0</v>
      </c>
      <c r="P76" s="160">
        <v>0</v>
      </c>
      <c r="Q76" s="160">
        <f t="shared" ref="Q76:Q122" si="47">ROUND(E76*P76,2)</f>
        <v>0</v>
      </c>
      <c r="R76" s="161"/>
      <c r="S76" s="161" t="s">
        <v>136</v>
      </c>
      <c r="T76" s="161" t="s">
        <v>137</v>
      </c>
      <c r="U76" s="161">
        <v>0</v>
      </c>
      <c r="V76" s="161">
        <f t="shared" ref="V76:V122" si="48">ROUND(E76*U76,2)</f>
        <v>0</v>
      </c>
      <c r="W76" s="161"/>
      <c r="X76" s="161" t="s">
        <v>163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191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.399999999999999" outlineLevel="1" x14ac:dyDescent="0.25">
      <c r="A77" s="178">
        <v>59</v>
      </c>
      <c r="B77" s="179" t="s">
        <v>263</v>
      </c>
      <c r="C77" s="186" t="s">
        <v>264</v>
      </c>
      <c r="D77" s="180" t="s">
        <v>149</v>
      </c>
      <c r="E77" s="181">
        <v>2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0</v>
      </c>
      <c r="O77" s="160">
        <f t="shared" si="46"/>
        <v>0</v>
      </c>
      <c r="P77" s="160">
        <v>0</v>
      </c>
      <c r="Q77" s="160">
        <f t="shared" si="47"/>
        <v>0</v>
      </c>
      <c r="R77" s="161"/>
      <c r="S77" s="161" t="s">
        <v>136</v>
      </c>
      <c r="T77" s="161" t="s">
        <v>137</v>
      </c>
      <c r="U77" s="161">
        <v>0.66</v>
      </c>
      <c r="V77" s="161">
        <f t="shared" si="48"/>
        <v>1.32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132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40.799999999999997" outlineLevel="1" x14ac:dyDescent="0.25">
      <c r="A78" s="178">
        <v>60</v>
      </c>
      <c r="B78" s="179" t="s">
        <v>265</v>
      </c>
      <c r="C78" s="186" t="s">
        <v>266</v>
      </c>
      <c r="D78" s="180" t="s">
        <v>149</v>
      </c>
      <c r="E78" s="181">
        <v>1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0</v>
      </c>
      <c r="O78" s="160">
        <f t="shared" si="46"/>
        <v>0</v>
      </c>
      <c r="P78" s="160">
        <v>0</v>
      </c>
      <c r="Q78" s="160">
        <f t="shared" si="47"/>
        <v>0</v>
      </c>
      <c r="R78" s="161"/>
      <c r="S78" s="161" t="s">
        <v>136</v>
      </c>
      <c r="T78" s="161" t="s">
        <v>137</v>
      </c>
      <c r="U78" s="161">
        <v>0</v>
      </c>
      <c r="V78" s="161">
        <f t="shared" si="48"/>
        <v>0</v>
      </c>
      <c r="W78" s="161"/>
      <c r="X78" s="161" t="s">
        <v>163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191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78">
        <v>61</v>
      </c>
      <c r="B79" s="179" t="s">
        <v>267</v>
      </c>
      <c r="C79" s="186" t="s">
        <v>268</v>
      </c>
      <c r="D79" s="180" t="s">
        <v>149</v>
      </c>
      <c r="E79" s="181">
        <v>1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0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269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270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30.6" outlineLevel="1" x14ac:dyDescent="0.25">
      <c r="A80" s="178">
        <v>62</v>
      </c>
      <c r="B80" s="179" t="s">
        <v>271</v>
      </c>
      <c r="C80" s="186" t="s">
        <v>272</v>
      </c>
      <c r="D80" s="180" t="s">
        <v>149</v>
      </c>
      <c r="E80" s="181">
        <v>1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0</v>
      </c>
      <c r="O80" s="160">
        <f t="shared" si="46"/>
        <v>0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163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191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5">
      <c r="A81" s="178">
        <v>63</v>
      </c>
      <c r="B81" s="179" t="s">
        <v>267</v>
      </c>
      <c r="C81" s="186" t="s">
        <v>273</v>
      </c>
      <c r="D81" s="180" t="s">
        <v>149</v>
      </c>
      <c r="E81" s="181">
        <v>1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0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269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270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30.6" outlineLevel="1" x14ac:dyDescent="0.25">
      <c r="A82" s="178">
        <v>64</v>
      </c>
      <c r="B82" s="179" t="s">
        <v>274</v>
      </c>
      <c r="C82" s="186" t="s">
        <v>275</v>
      </c>
      <c r="D82" s="180" t="s">
        <v>215</v>
      </c>
      <c r="E82" s="181">
        <v>1</v>
      </c>
      <c r="F82" s="182"/>
      <c r="G82" s="183">
        <f t="shared" si="42"/>
        <v>0</v>
      </c>
      <c r="H82" s="162"/>
      <c r="I82" s="161">
        <f t="shared" si="43"/>
        <v>0</v>
      </c>
      <c r="J82" s="162"/>
      <c r="K82" s="161">
        <f t="shared" si="44"/>
        <v>0</v>
      </c>
      <c r="L82" s="161">
        <v>21</v>
      </c>
      <c r="M82" s="161">
        <f t="shared" si="45"/>
        <v>0</v>
      </c>
      <c r="N82" s="160">
        <v>0</v>
      </c>
      <c r="O82" s="160">
        <f t="shared" si="46"/>
        <v>0</v>
      </c>
      <c r="P82" s="160">
        <v>0</v>
      </c>
      <c r="Q82" s="160">
        <f t="shared" si="47"/>
        <v>0</v>
      </c>
      <c r="R82" s="161"/>
      <c r="S82" s="161" t="s">
        <v>136</v>
      </c>
      <c r="T82" s="161" t="s">
        <v>137</v>
      </c>
      <c r="U82" s="161">
        <v>0</v>
      </c>
      <c r="V82" s="161">
        <f t="shared" si="48"/>
        <v>0</v>
      </c>
      <c r="W82" s="161"/>
      <c r="X82" s="161" t="s">
        <v>163</v>
      </c>
      <c r="Y82" s="161" t="s">
        <v>131</v>
      </c>
      <c r="Z82" s="150"/>
      <c r="AA82" s="150"/>
      <c r="AB82" s="150"/>
      <c r="AC82" s="150"/>
      <c r="AD82" s="150"/>
      <c r="AE82" s="150"/>
      <c r="AF82" s="150"/>
      <c r="AG82" s="150" t="s">
        <v>191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5">
      <c r="A83" s="178">
        <v>65</v>
      </c>
      <c r="B83" s="179" t="s">
        <v>267</v>
      </c>
      <c r="C83" s="186" t="s">
        <v>276</v>
      </c>
      <c r="D83" s="180" t="s">
        <v>215</v>
      </c>
      <c r="E83" s="181">
        <v>1</v>
      </c>
      <c r="F83" s="182"/>
      <c r="G83" s="183">
        <f t="shared" si="42"/>
        <v>0</v>
      </c>
      <c r="H83" s="162"/>
      <c r="I83" s="161">
        <f t="shared" si="43"/>
        <v>0</v>
      </c>
      <c r="J83" s="162"/>
      <c r="K83" s="161">
        <f t="shared" si="44"/>
        <v>0</v>
      </c>
      <c r="L83" s="161">
        <v>21</v>
      </c>
      <c r="M83" s="161">
        <f t="shared" si="45"/>
        <v>0</v>
      </c>
      <c r="N83" s="160">
        <v>0</v>
      </c>
      <c r="O83" s="160">
        <f t="shared" si="46"/>
        <v>0</v>
      </c>
      <c r="P83" s="160">
        <v>0</v>
      </c>
      <c r="Q83" s="160">
        <f t="shared" si="47"/>
        <v>0</v>
      </c>
      <c r="R83" s="161"/>
      <c r="S83" s="161" t="s">
        <v>136</v>
      </c>
      <c r="T83" s="161" t="s">
        <v>137</v>
      </c>
      <c r="U83" s="161">
        <v>0</v>
      </c>
      <c r="V83" s="161">
        <f t="shared" si="48"/>
        <v>0</v>
      </c>
      <c r="W83" s="161"/>
      <c r="X83" s="161" t="s">
        <v>269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270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78">
        <v>66</v>
      </c>
      <c r="B84" s="179" t="s">
        <v>267</v>
      </c>
      <c r="C84" s="186" t="s">
        <v>277</v>
      </c>
      <c r="D84" s="180" t="s">
        <v>149</v>
      </c>
      <c r="E84" s="181">
        <v>27</v>
      </c>
      <c r="F84" s="182"/>
      <c r="G84" s="183">
        <f t="shared" si="42"/>
        <v>0</v>
      </c>
      <c r="H84" s="162"/>
      <c r="I84" s="161">
        <f t="shared" si="43"/>
        <v>0</v>
      </c>
      <c r="J84" s="162"/>
      <c r="K84" s="161">
        <f t="shared" si="44"/>
        <v>0</v>
      </c>
      <c r="L84" s="161">
        <v>21</v>
      </c>
      <c r="M84" s="161">
        <f t="shared" si="45"/>
        <v>0</v>
      </c>
      <c r="N84" s="160">
        <v>0</v>
      </c>
      <c r="O84" s="160">
        <f t="shared" si="46"/>
        <v>0</v>
      </c>
      <c r="P84" s="160">
        <v>0</v>
      </c>
      <c r="Q84" s="160">
        <f t="shared" si="47"/>
        <v>0</v>
      </c>
      <c r="R84" s="161"/>
      <c r="S84" s="161" t="s">
        <v>136</v>
      </c>
      <c r="T84" s="161" t="s">
        <v>137</v>
      </c>
      <c r="U84" s="161">
        <v>0</v>
      </c>
      <c r="V84" s="161">
        <f t="shared" si="48"/>
        <v>0</v>
      </c>
      <c r="W84" s="161"/>
      <c r="X84" s="161" t="s">
        <v>269</v>
      </c>
      <c r="Y84" s="161" t="s">
        <v>131</v>
      </c>
      <c r="Z84" s="150"/>
      <c r="AA84" s="150"/>
      <c r="AB84" s="150"/>
      <c r="AC84" s="150"/>
      <c r="AD84" s="150"/>
      <c r="AE84" s="150"/>
      <c r="AF84" s="150"/>
      <c r="AG84" s="150" t="s">
        <v>270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78">
        <v>67</v>
      </c>
      <c r="B85" s="179" t="s">
        <v>278</v>
      </c>
      <c r="C85" s="186" t="s">
        <v>279</v>
      </c>
      <c r="D85" s="180" t="s">
        <v>149</v>
      </c>
      <c r="E85" s="181">
        <v>1</v>
      </c>
      <c r="F85" s="182"/>
      <c r="G85" s="183">
        <f t="shared" si="42"/>
        <v>0</v>
      </c>
      <c r="H85" s="162"/>
      <c r="I85" s="161">
        <f t="shared" si="43"/>
        <v>0</v>
      </c>
      <c r="J85" s="162"/>
      <c r="K85" s="161">
        <f t="shared" si="44"/>
        <v>0</v>
      </c>
      <c r="L85" s="161">
        <v>21</v>
      </c>
      <c r="M85" s="161">
        <f t="shared" si="45"/>
        <v>0</v>
      </c>
      <c r="N85" s="160">
        <v>0</v>
      </c>
      <c r="O85" s="160">
        <f t="shared" si="46"/>
        <v>0</v>
      </c>
      <c r="P85" s="160">
        <v>0</v>
      </c>
      <c r="Q85" s="160">
        <f t="shared" si="47"/>
        <v>0</v>
      </c>
      <c r="R85" s="161"/>
      <c r="S85" s="161" t="s">
        <v>136</v>
      </c>
      <c r="T85" s="161" t="s">
        <v>137</v>
      </c>
      <c r="U85" s="161">
        <v>0</v>
      </c>
      <c r="V85" s="161">
        <f t="shared" si="48"/>
        <v>0</v>
      </c>
      <c r="W85" s="161"/>
      <c r="X85" s="161" t="s">
        <v>163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191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5">
      <c r="A86" s="178">
        <v>68</v>
      </c>
      <c r="B86" s="179" t="s">
        <v>280</v>
      </c>
      <c r="C86" s="186" t="s">
        <v>281</v>
      </c>
      <c r="D86" s="180" t="s">
        <v>149</v>
      </c>
      <c r="E86" s="181">
        <v>1</v>
      </c>
      <c r="F86" s="182"/>
      <c r="G86" s="183">
        <f t="shared" si="42"/>
        <v>0</v>
      </c>
      <c r="H86" s="162"/>
      <c r="I86" s="161">
        <f t="shared" si="43"/>
        <v>0</v>
      </c>
      <c r="J86" s="162"/>
      <c r="K86" s="161">
        <f t="shared" si="44"/>
        <v>0</v>
      </c>
      <c r="L86" s="161">
        <v>21</v>
      </c>
      <c r="M86" s="161">
        <f t="shared" si="45"/>
        <v>0</v>
      </c>
      <c r="N86" s="160">
        <v>0</v>
      </c>
      <c r="O86" s="160">
        <f t="shared" si="46"/>
        <v>0</v>
      </c>
      <c r="P86" s="160">
        <v>0</v>
      </c>
      <c r="Q86" s="160">
        <f t="shared" si="47"/>
        <v>0</v>
      </c>
      <c r="R86" s="161"/>
      <c r="S86" s="161" t="s">
        <v>136</v>
      </c>
      <c r="T86" s="161" t="s">
        <v>137</v>
      </c>
      <c r="U86" s="161">
        <v>0</v>
      </c>
      <c r="V86" s="161">
        <f t="shared" si="48"/>
        <v>0</v>
      </c>
      <c r="W86" s="161"/>
      <c r="X86" s="161" t="s">
        <v>163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191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69</v>
      </c>
      <c r="B87" s="179" t="s">
        <v>267</v>
      </c>
      <c r="C87" s="186" t="s">
        <v>282</v>
      </c>
      <c r="D87" s="180" t="s">
        <v>149</v>
      </c>
      <c r="E87" s="181">
        <v>2</v>
      </c>
      <c r="F87" s="182"/>
      <c r="G87" s="183">
        <f t="shared" si="42"/>
        <v>0</v>
      </c>
      <c r="H87" s="162"/>
      <c r="I87" s="161">
        <f t="shared" si="43"/>
        <v>0</v>
      </c>
      <c r="J87" s="162"/>
      <c r="K87" s="161">
        <f t="shared" si="44"/>
        <v>0</v>
      </c>
      <c r="L87" s="161">
        <v>21</v>
      </c>
      <c r="M87" s="161">
        <f t="shared" si="45"/>
        <v>0</v>
      </c>
      <c r="N87" s="160">
        <v>0</v>
      </c>
      <c r="O87" s="160">
        <f t="shared" si="46"/>
        <v>0</v>
      </c>
      <c r="P87" s="160">
        <v>0</v>
      </c>
      <c r="Q87" s="160">
        <f t="shared" si="47"/>
        <v>0</v>
      </c>
      <c r="R87" s="161"/>
      <c r="S87" s="161" t="s">
        <v>136</v>
      </c>
      <c r="T87" s="161" t="s">
        <v>137</v>
      </c>
      <c r="U87" s="161">
        <v>0</v>
      </c>
      <c r="V87" s="161">
        <f t="shared" si="48"/>
        <v>0</v>
      </c>
      <c r="W87" s="161"/>
      <c r="X87" s="161" t="s">
        <v>269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270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78">
        <v>70</v>
      </c>
      <c r="B88" s="179" t="s">
        <v>283</v>
      </c>
      <c r="C88" s="186" t="s">
        <v>284</v>
      </c>
      <c r="D88" s="180" t="s">
        <v>157</v>
      </c>
      <c r="E88" s="181">
        <v>200</v>
      </c>
      <c r="F88" s="182"/>
      <c r="G88" s="183">
        <f t="shared" si="42"/>
        <v>0</v>
      </c>
      <c r="H88" s="162"/>
      <c r="I88" s="161">
        <f t="shared" si="43"/>
        <v>0</v>
      </c>
      <c r="J88" s="162"/>
      <c r="K88" s="161">
        <f t="shared" si="44"/>
        <v>0</v>
      </c>
      <c r="L88" s="161">
        <v>21</v>
      </c>
      <c r="M88" s="161">
        <f t="shared" si="45"/>
        <v>0</v>
      </c>
      <c r="N88" s="160">
        <v>0</v>
      </c>
      <c r="O88" s="160">
        <f t="shared" si="46"/>
        <v>0</v>
      </c>
      <c r="P88" s="160">
        <v>0</v>
      </c>
      <c r="Q88" s="160">
        <f t="shared" si="47"/>
        <v>0</v>
      </c>
      <c r="R88" s="161"/>
      <c r="S88" s="161" t="s">
        <v>136</v>
      </c>
      <c r="T88" s="161" t="s">
        <v>137</v>
      </c>
      <c r="U88" s="161">
        <v>0</v>
      </c>
      <c r="V88" s="161">
        <f t="shared" si="48"/>
        <v>0</v>
      </c>
      <c r="W88" s="161"/>
      <c r="X88" s="161" t="s">
        <v>163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191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78">
        <v>71</v>
      </c>
      <c r="B89" s="179" t="s">
        <v>285</v>
      </c>
      <c r="C89" s="186" t="s">
        <v>286</v>
      </c>
      <c r="D89" s="180" t="s">
        <v>157</v>
      </c>
      <c r="E89" s="181">
        <v>20</v>
      </c>
      <c r="F89" s="182"/>
      <c r="G89" s="183">
        <f t="shared" si="42"/>
        <v>0</v>
      </c>
      <c r="H89" s="162"/>
      <c r="I89" s="161">
        <f t="shared" si="43"/>
        <v>0</v>
      </c>
      <c r="J89" s="162"/>
      <c r="K89" s="161">
        <f t="shared" si="44"/>
        <v>0</v>
      </c>
      <c r="L89" s="161">
        <v>21</v>
      </c>
      <c r="M89" s="161">
        <f t="shared" si="45"/>
        <v>0</v>
      </c>
      <c r="N89" s="160">
        <v>0</v>
      </c>
      <c r="O89" s="160">
        <f t="shared" si="46"/>
        <v>0</v>
      </c>
      <c r="P89" s="160">
        <v>0</v>
      </c>
      <c r="Q89" s="160">
        <f t="shared" si="47"/>
        <v>0</v>
      </c>
      <c r="R89" s="161"/>
      <c r="S89" s="161" t="s">
        <v>136</v>
      </c>
      <c r="T89" s="161" t="s">
        <v>137</v>
      </c>
      <c r="U89" s="161">
        <v>0</v>
      </c>
      <c r="V89" s="161">
        <f t="shared" si="48"/>
        <v>0</v>
      </c>
      <c r="W89" s="161"/>
      <c r="X89" s="161" t="s">
        <v>163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191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78">
        <v>72</v>
      </c>
      <c r="B90" s="179" t="s">
        <v>267</v>
      </c>
      <c r="C90" s="186" t="s">
        <v>287</v>
      </c>
      <c r="D90" s="180" t="s">
        <v>157</v>
      </c>
      <c r="E90" s="181">
        <v>220</v>
      </c>
      <c r="F90" s="182"/>
      <c r="G90" s="183">
        <f t="shared" si="42"/>
        <v>0</v>
      </c>
      <c r="H90" s="162"/>
      <c r="I90" s="161">
        <f t="shared" si="43"/>
        <v>0</v>
      </c>
      <c r="J90" s="162"/>
      <c r="K90" s="161">
        <f t="shared" si="44"/>
        <v>0</v>
      </c>
      <c r="L90" s="161">
        <v>21</v>
      </c>
      <c r="M90" s="161">
        <f t="shared" si="45"/>
        <v>0</v>
      </c>
      <c r="N90" s="160">
        <v>0</v>
      </c>
      <c r="O90" s="160">
        <f t="shared" si="46"/>
        <v>0</v>
      </c>
      <c r="P90" s="160">
        <v>0</v>
      </c>
      <c r="Q90" s="160">
        <f t="shared" si="47"/>
        <v>0</v>
      </c>
      <c r="R90" s="161"/>
      <c r="S90" s="161" t="s">
        <v>136</v>
      </c>
      <c r="T90" s="161" t="s">
        <v>137</v>
      </c>
      <c r="U90" s="161">
        <v>0</v>
      </c>
      <c r="V90" s="161">
        <f t="shared" si="48"/>
        <v>0</v>
      </c>
      <c r="W90" s="161"/>
      <c r="X90" s="161" t="s">
        <v>269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270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78">
        <v>73</v>
      </c>
      <c r="B91" s="179" t="s">
        <v>288</v>
      </c>
      <c r="C91" s="186" t="s">
        <v>289</v>
      </c>
      <c r="D91" s="180" t="s">
        <v>149</v>
      </c>
      <c r="E91" s="181">
        <v>10</v>
      </c>
      <c r="F91" s="182"/>
      <c r="G91" s="183">
        <f t="shared" si="42"/>
        <v>0</v>
      </c>
      <c r="H91" s="162"/>
      <c r="I91" s="161">
        <f t="shared" si="43"/>
        <v>0</v>
      </c>
      <c r="J91" s="162"/>
      <c r="K91" s="161">
        <f t="shared" si="44"/>
        <v>0</v>
      </c>
      <c r="L91" s="161">
        <v>21</v>
      </c>
      <c r="M91" s="161">
        <f t="shared" si="45"/>
        <v>0</v>
      </c>
      <c r="N91" s="160">
        <v>0</v>
      </c>
      <c r="O91" s="160">
        <f t="shared" si="46"/>
        <v>0</v>
      </c>
      <c r="P91" s="160">
        <v>0</v>
      </c>
      <c r="Q91" s="160">
        <f t="shared" si="47"/>
        <v>0</v>
      </c>
      <c r="R91" s="161"/>
      <c r="S91" s="161" t="s">
        <v>129</v>
      </c>
      <c r="T91" s="161" t="s">
        <v>129</v>
      </c>
      <c r="U91" s="161">
        <v>0.42</v>
      </c>
      <c r="V91" s="161">
        <f t="shared" si="48"/>
        <v>4.2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132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74</v>
      </c>
      <c r="B92" s="179" t="s">
        <v>290</v>
      </c>
      <c r="C92" s="186" t="s">
        <v>291</v>
      </c>
      <c r="D92" s="180" t="s">
        <v>149</v>
      </c>
      <c r="E92" s="181">
        <v>9</v>
      </c>
      <c r="F92" s="182"/>
      <c r="G92" s="183">
        <f t="shared" si="42"/>
        <v>0</v>
      </c>
      <c r="H92" s="162"/>
      <c r="I92" s="161">
        <f t="shared" si="43"/>
        <v>0</v>
      </c>
      <c r="J92" s="162"/>
      <c r="K92" s="161">
        <f t="shared" si="44"/>
        <v>0</v>
      </c>
      <c r="L92" s="161">
        <v>21</v>
      </c>
      <c r="M92" s="161">
        <f t="shared" si="45"/>
        <v>0</v>
      </c>
      <c r="N92" s="160">
        <v>1.8000000000000001E-4</v>
      </c>
      <c r="O92" s="160">
        <f t="shared" si="46"/>
        <v>0</v>
      </c>
      <c r="P92" s="160">
        <v>0</v>
      </c>
      <c r="Q92" s="160">
        <f t="shared" si="47"/>
        <v>0</v>
      </c>
      <c r="R92" s="161" t="s">
        <v>162</v>
      </c>
      <c r="S92" s="161" t="s">
        <v>129</v>
      </c>
      <c r="T92" s="161" t="s">
        <v>129</v>
      </c>
      <c r="U92" s="161">
        <v>0</v>
      </c>
      <c r="V92" s="161">
        <f t="shared" si="48"/>
        <v>0</v>
      </c>
      <c r="W92" s="161"/>
      <c r="X92" s="161" t="s">
        <v>163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164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8">
        <v>75</v>
      </c>
      <c r="B93" s="179" t="s">
        <v>292</v>
      </c>
      <c r="C93" s="186" t="s">
        <v>293</v>
      </c>
      <c r="D93" s="180" t="s">
        <v>149</v>
      </c>
      <c r="E93" s="181">
        <v>1</v>
      </c>
      <c r="F93" s="182"/>
      <c r="G93" s="183">
        <f t="shared" si="42"/>
        <v>0</v>
      </c>
      <c r="H93" s="162"/>
      <c r="I93" s="161">
        <f t="shared" si="43"/>
        <v>0</v>
      </c>
      <c r="J93" s="162"/>
      <c r="K93" s="161">
        <f t="shared" si="44"/>
        <v>0</v>
      </c>
      <c r="L93" s="161">
        <v>21</v>
      </c>
      <c r="M93" s="161">
        <f t="shared" si="45"/>
        <v>0</v>
      </c>
      <c r="N93" s="160">
        <v>1.8000000000000001E-4</v>
      </c>
      <c r="O93" s="160">
        <f t="shared" si="46"/>
        <v>0</v>
      </c>
      <c r="P93" s="160">
        <v>0</v>
      </c>
      <c r="Q93" s="160">
        <f t="shared" si="47"/>
        <v>0</v>
      </c>
      <c r="R93" s="161"/>
      <c r="S93" s="161" t="s">
        <v>136</v>
      </c>
      <c r="T93" s="161" t="s">
        <v>129</v>
      </c>
      <c r="U93" s="161">
        <v>0</v>
      </c>
      <c r="V93" s="161">
        <f t="shared" si="48"/>
        <v>0</v>
      </c>
      <c r="W93" s="161"/>
      <c r="X93" s="161" t="s">
        <v>163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164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76</v>
      </c>
      <c r="B94" s="179" t="s">
        <v>294</v>
      </c>
      <c r="C94" s="186" t="s">
        <v>295</v>
      </c>
      <c r="D94" s="180" t="s">
        <v>149</v>
      </c>
      <c r="E94" s="181">
        <v>14</v>
      </c>
      <c r="F94" s="182"/>
      <c r="G94" s="183">
        <f t="shared" si="42"/>
        <v>0</v>
      </c>
      <c r="H94" s="162"/>
      <c r="I94" s="161">
        <f t="shared" si="43"/>
        <v>0</v>
      </c>
      <c r="J94" s="162"/>
      <c r="K94" s="161">
        <f t="shared" si="44"/>
        <v>0</v>
      </c>
      <c r="L94" s="161">
        <v>21</v>
      </c>
      <c r="M94" s="161">
        <f t="shared" si="45"/>
        <v>0</v>
      </c>
      <c r="N94" s="160">
        <v>0</v>
      </c>
      <c r="O94" s="160">
        <f t="shared" si="46"/>
        <v>0</v>
      </c>
      <c r="P94" s="160">
        <v>0</v>
      </c>
      <c r="Q94" s="160">
        <f t="shared" si="47"/>
        <v>0</v>
      </c>
      <c r="R94" s="161"/>
      <c r="S94" s="161" t="s">
        <v>129</v>
      </c>
      <c r="T94" s="161" t="s">
        <v>129</v>
      </c>
      <c r="U94" s="161">
        <v>0.39017000000000002</v>
      </c>
      <c r="V94" s="161">
        <f t="shared" si="48"/>
        <v>5.46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132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20.399999999999999" outlineLevel="1" x14ac:dyDescent="0.25">
      <c r="A95" s="178">
        <v>77</v>
      </c>
      <c r="B95" s="179" t="s">
        <v>296</v>
      </c>
      <c r="C95" s="186" t="s">
        <v>297</v>
      </c>
      <c r="D95" s="180" t="s">
        <v>149</v>
      </c>
      <c r="E95" s="181">
        <v>1</v>
      </c>
      <c r="F95" s="182"/>
      <c r="G95" s="183">
        <f t="shared" si="42"/>
        <v>0</v>
      </c>
      <c r="H95" s="162"/>
      <c r="I95" s="161">
        <f t="shared" si="43"/>
        <v>0</v>
      </c>
      <c r="J95" s="162"/>
      <c r="K95" s="161">
        <f t="shared" si="44"/>
        <v>0</v>
      </c>
      <c r="L95" s="161">
        <v>21</v>
      </c>
      <c r="M95" s="161">
        <f t="shared" si="45"/>
        <v>0</v>
      </c>
      <c r="N95" s="160">
        <v>2.2000000000000001E-4</v>
      </c>
      <c r="O95" s="160">
        <f t="shared" si="46"/>
        <v>0</v>
      </c>
      <c r="P95" s="160">
        <v>0</v>
      </c>
      <c r="Q95" s="160">
        <f t="shared" si="47"/>
        <v>0</v>
      </c>
      <c r="R95" s="161"/>
      <c r="S95" s="161" t="s">
        <v>129</v>
      </c>
      <c r="T95" s="161" t="s">
        <v>129</v>
      </c>
      <c r="U95" s="161">
        <v>0.23200000000000001</v>
      </c>
      <c r="V95" s="161">
        <f t="shared" si="48"/>
        <v>0.23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132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ht="20.399999999999999" outlineLevel="1" x14ac:dyDescent="0.25">
      <c r="A96" s="178">
        <v>78</v>
      </c>
      <c r="B96" s="179" t="s">
        <v>298</v>
      </c>
      <c r="C96" s="186" t="s">
        <v>299</v>
      </c>
      <c r="D96" s="180" t="s">
        <v>149</v>
      </c>
      <c r="E96" s="181">
        <v>8</v>
      </c>
      <c r="F96" s="182"/>
      <c r="G96" s="183">
        <f t="shared" si="42"/>
        <v>0</v>
      </c>
      <c r="H96" s="162"/>
      <c r="I96" s="161">
        <f t="shared" si="43"/>
        <v>0</v>
      </c>
      <c r="J96" s="162"/>
      <c r="K96" s="161">
        <f t="shared" si="44"/>
        <v>0</v>
      </c>
      <c r="L96" s="161">
        <v>21</v>
      </c>
      <c r="M96" s="161">
        <f t="shared" si="45"/>
        <v>0</v>
      </c>
      <c r="N96" s="160">
        <v>1.0000000000000001E-5</v>
      </c>
      <c r="O96" s="160">
        <f t="shared" si="46"/>
        <v>0</v>
      </c>
      <c r="P96" s="160">
        <v>0</v>
      </c>
      <c r="Q96" s="160">
        <f t="shared" si="47"/>
        <v>0</v>
      </c>
      <c r="R96" s="161"/>
      <c r="S96" s="161" t="s">
        <v>129</v>
      </c>
      <c r="T96" s="161" t="s">
        <v>129</v>
      </c>
      <c r="U96" s="161">
        <v>0.46</v>
      </c>
      <c r="V96" s="161">
        <f t="shared" si="48"/>
        <v>3.68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132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ht="20.399999999999999" outlineLevel="1" x14ac:dyDescent="0.25">
      <c r="A97" s="178">
        <v>79</v>
      </c>
      <c r="B97" s="179" t="s">
        <v>300</v>
      </c>
      <c r="C97" s="186" t="s">
        <v>301</v>
      </c>
      <c r="D97" s="180" t="s">
        <v>149</v>
      </c>
      <c r="E97" s="181">
        <v>24</v>
      </c>
      <c r="F97" s="182"/>
      <c r="G97" s="183">
        <f t="shared" si="42"/>
        <v>0</v>
      </c>
      <c r="H97" s="162"/>
      <c r="I97" s="161">
        <f t="shared" si="43"/>
        <v>0</v>
      </c>
      <c r="J97" s="162"/>
      <c r="K97" s="161">
        <f t="shared" si="44"/>
        <v>0</v>
      </c>
      <c r="L97" s="161">
        <v>21</v>
      </c>
      <c r="M97" s="161">
        <f t="shared" si="45"/>
        <v>0</v>
      </c>
      <c r="N97" s="160">
        <v>9.0000000000000006E-5</v>
      </c>
      <c r="O97" s="160">
        <f t="shared" si="46"/>
        <v>0</v>
      </c>
      <c r="P97" s="160">
        <v>0</v>
      </c>
      <c r="Q97" s="160">
        <f t="shared" si="47"/>
        <v>0</v>
      </c>
      <c r="R97" s="161"/>
      <c r="S97" s="161" t="s">
        <v>136</v>
      </c>
      <c r="T97" s="161" t="s">
        <v>129</v>
      </c>
      <c r="U97" s="161">
        <v>0.2475</v>
      </c>
      <c r="V97" s="161">
        <f t="shared" si="48"/>
        <v>5.94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ht="20.399999999999999" outlineLevel="1" x14ac:dyDescent="0.25">
      <c r="A98" s="178">
        <v>80</v>
      </c>
      <c r="B98" s="179" t="s">
        <v>302</v>
      </c>
      <c r="C98" s="186" t="s">
        <v>303</v>
      </c>
      <c r="D98" s="180" t="s">
        <v>157</v>
      </c>
      <c r="E98" s="181">
        <v>25</v>
      </c>
      <c r="F98" s="182"/>
      <c r="G98" s="183">
        <f t="shared" si="42"/>
        <v>0</v>
      </c>
      <c r="H98" s="162"/>
      <c r="I98" s="161">
        <f t="shared" si="43"/>
        <v>0</v>
      </c>
      <c r="J98" s="162"/>
      <c r="K98" s="161">
        <f t="shared" si="44"/>
        <v>0</v>
      </c>
      <c r="L98" s="161">
        <v>21</v>
      </c>
      <c r="M98" s="161">
        <f t="shared" si="45"/>
        <v>0</v>
      </c>
      <c r="N98" s="160">
        <v>4.2999999999999999E-4</v>
      </c>
      <c r="O98" s="160">
        <f t="shared" si="46"/>
        <v>0.01</v>
      </c>
      <c r="P98" s="160">
        <v>0</v>
      </c>
      <c r="Q98" s="160">
        <f t="shared" si="47"/>
        <v>0</v>
      </c>
      <c r="R98" s="161"/>
      <c r="S98" s="161" t="s">
        <v>129</v>
      </c>
      <c r="T98" s="161" t="s">
        <v>129</v>
      </c>
      <c r="U98" s="161">
        <v>7.2459999999999997E-2</v>
      </c>
      <c r="V98" s="161">
        <f t="shared" si="48"/>
        <v>1.81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8">
        <v>81</v>
      </c>
      <c r="B99" s="179" t="s">
        <v>304</v>
      </c>
      <c r="C99" s="186" t="s">
        <v>305</v>
      </c>
      <c r="D99" s="180" t="s">
        <v>157</v>
      </c>
      <c r="E99" s="181">
        <v>18</v>
      </c>
      <c r="F99" s="182"/>
      <c r="G99" s="183">
        <f t="shared" si="42"/>
        <v>0</v>
      </c>
      <c r="H99" s="162"/>
      <c r="I99" s="161">
        <f t="shared" si="43"/>
        <v>0</v>
      </c>
      <c r="J99" s="162"/>
      <c r="K99" s="161">
        <f t="shared" si="44"/>
        <v>0</v>
      </c>
      <c r="L99" s="161">
        <v>21</v>
      </c>
      <c r="M99" s="161">
        <f t="shared" si="45"/>
        <v>0</v>
      </c>
      <c r="N99" s="160">
        <v>1.4999999999999999E-4</v>
      </c>
      <c r="O99" s="160">
        <f t="shared" si="46"/>
        <v>0</v>
      </c>
      <c r="P99" s="160">
        <v>0</v>
      </c>
      <c r="Q99" s="160">
        <f t="shared" si="47"/>
        <v>0</v>
      </c>
      <c r="R99" s="161"/>
      <c r="S99" s="161" t="s">
        <v>129</v>
      </c>
      <c r="T99" s="161" t="s">
        <v>129</v>
      </c>
      <c r="U99" s="161">
        <v>8.6499999999999994E-2</v>
      </c>
      <c r="V99" s="161">
        <f t="shared" si="48"/>
        <v>1.56</v>
      </c>
      <c r="W99" s="161"/>
      <c r="X99" s="161" t="s">
        <v>130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132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82</v>
      </c>
      <c r="B100" s="179" t="s">
        <v>267</v>
      </c>
      <c r="C100" s="186" t="s">
        <v>306</v>
      </c>
      <c r="D100" s="180" t="s">
        <v>149</v>
      </c>
      <c r="E100" s="181">
        <v>34</v>
      </c>
      <c r="F100" s="182"/>
      <c r="G100" s="183">
        <f t="shared" si="42"/>
        <v>0</v>
      </c>
      <c r="H100" s="162"/>
      <c r="I100" s="161">
        <f t="shared" si="43"/>
        <v>0</v>
      </c>
      <c r="J100" s="162"/>
      <c r="K100" s="161">
        <f t="shared" si="44"/>
        <v>0</v>
      </c>
      <c r="L100" s="161">
        <v>21</v>
      </c>
      <c r="M100" s="161">
        <f t="shared" si="45"/>
        <v>0</v>
      </c>
      <c r="N100" s="160">
        <v>0</v>
      </c>
      <c r="O100" s="160">
        <f t="shared" si="46"/>
        <v>0</v>
      </c>
      <c r="P100" s="160">
        <v>0</v>
      </c>
      <c r="Q100" s="160">
        <f t="shared" si="47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48"/>
        <v>0</v>
      </c>
      <c r="W100" s="161"/>
      <c r="X100" s="161" t="s">
        <v>130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216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83</v>
      </c>
      <c r="B101" s="179" t="s">
        <v>307</v>
      </c>
      <c r="C101" s="186" t="s">
        <v>308</v>
      </c>
      <c r="D101" s="180" t="s">
        <v>149</v>
      </c>
      <c r="E101" s="181">
        <v>17</v>
      </c>
      <c r="F101" s="182"/>
      <c r="G101" s="183">
        <f t="shared" si="42"/>
        <v>0</v>
      </c>
      <c r="H101" s="162"/>
      <c r="I101" s="161">
        <f t="shared" si="43"/>
        <v>0</v>
      </c>
      <c r="J101" s="162"/>
      <c r="K101" s="161">
        <f t="shared" si="44"/>
        <v>0</v>
      </c>
      <c r="L101" s="161">
        <v>21</v>
      </c>
      <c r="M101" s="161">
        <f t="shared" si="45"/>
        <v>0</v>
      </c>
      <c r="N101" s="160">
        <v>0</v>
      </c>
      <c r="O101" s="160">
        <f t="shared" si="46"/>
        <v>0</v>
      </c>
      <c r="P101" s="160">
        <v>0</v>
      </c>
      <c r="Q101" s="160">
        <f t="shared" si="47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48"/>
        <v>0</v>
      </c>
      <c r="W101" s="161"/>
      <c r="X101" s="161" t="s">
        <v>130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216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ht="20.399999999999999" outlineLevel="1" x14ac:dyDescent="0.25">
      <c r="A102" s="178">
        <v>84</v>
      </c>
      <c r="B102" s="179" t="s">
        <v>267</v>
      </c>
      <c r="C102" s="186" t="s">
        <v>309</v>
      </c>
      <c r="D102" s="180" t="s">
        <v>157</v>
      </c>
      <c r="E102" s="181">
        <v>340</v>
      </c>
      <c r="F102" s="182"/>
      <c r="G102" s="183">
        <f t="shared" si="42"/>
        <v>0</v>
      </c>
      <c r="H102" s="162"/>
      <c r="I102" s="161">
        <f t="shared" si="43"/>
        <v>0</v>
      </c>
      <c r="J102" s="162"/>
      <c r="K102" s="161">
        <f t="shared" si="44"/>
        <v>0</v>
      </c>
      <c r="L102" s="161">
        <v>21</v>
      </c>
      <c r="M102" s="161">
        <f t="shared" si="45"/>
        <v>0</v>
      </c>
      <c r="N102" s="160">
        <v>0</v>
      </c>
      <c r="O102" s="160">
        <f t="shared" si="46"/>
        <v>0</v>
      </c>
      <c r="P102" s="160">
        <v>0</v>
      </c>
      <c r="Q102" s="160">
        <f t="shared" si="47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48"/>
        <v>0</v>
      </c>
      <c r="W102" s="161"/>
      <c r="X102" s="161" t="s">
        <v>269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310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85</v>
      </c>
      <c r="B103" s="179" t="s">
        <v>311</v>
      </c>
      <c r="C103" s="186" t="s">
        <v>312</v>
      </c>
      <c r="D103" s="180" t="s">
        <v>157</v>
      </c>
      <c r="E103" s="181">
        <v>340</v>
      </c>
      <c r="F103" s="182"/>
      <c r="G103" s="183">
        <f t="shared" si="42"/>
        <v>0</v>
      </c>
      <c r="H103" s="162"/>
      <c r="I103" s="161">
        <f t="shared" si="43"/>
        <v>0</v>
      </c>
      <c r="J103" s="162"/>
      <c r="K103" s="161">
        <f t="shared" si="44"/>
        <v>0</v>
      </c>
      <c r="L103" s="161">
        <v>21</v>
      </c>
      <c r="M103" s="161">
        <f t="shared" si="45"/>
        <v>0</v>
      </c>
      <c r="N103" s="160">
        <v>0</v>
      </c>
      <c r="O103" s="160">
        <f t="shared" si="46"/>
        <v>0</v>
      </c>
      <c r="P103" s="160">
        <v>0</v>
      </c>
      <c r="Q103" s="160">
        <f t="shared" si="47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48"/>
        <v>0</v>
      </c>
      <c r="W103" s="161"/>
      <c r="X103" s="161" t="s">
        <v>163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191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78">
        <v>86</v>
      </c>
      <c r="B104" s="179" t="s">
        <v>313</v>
      </c>
      <c r="C104" s="186" t="s">
        <v>314</v>
      </c>
      <c r="D104" s="180" t="s">
        <v>149</v>
      </c>
      <c r="E104" s="181">
        <v>1</v>
      </c>
      <c r="F104" s="182"/>
      <c r="G104" s="183">
        <f t="shared" si="42"/>
        <v>0</v>
      </c>
      <c r="H104" s="162"/>
      <c r="I104" s="161">
        <f t="shared" si="43"/>
        <v>0</v>
      </c>
      <c r="J104" s="162"/>
      <c r="K104" s="161">
        <f t="shared" si="44"/>
        <v>0</v>
      </c>
      <c r="L104" s="161">
        <v>21</v>
      </c>
      <c r="M104" s="161">
        <f t="shared" si="45"/>
        <v>0</v>
      </c>
      <c r="N104" s="160">
        <v>0</v>
      </c>
      <c r="O104" s="160">
        <f t="shared" si="46"/>
        <v>0</v>
      </c>
      <c r="P104" s="160">
        <v>0</v>
      </c>
      <c r="Q104" s="160">
        <f t="shared" si="47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48"/>
        <v>0</v>
      </c>
      <c r="W104" s="161"/>
      <c r="X104" s="161" t="s">
        <v>163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191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87</v>
      </c>
      <c r="B105" s="179" t="s">
        <v>315</v>
      </c>
      <c r="C105" s="186" t="s">
        <v>316</v>
      </c>
      <c r="D105" s="180" t="s">
        <v>149</v>
      </c>
      <c r="E105" s="181">
        <v>34</v>
      </c>
      <c r="F105" s="182"/>
      <c r="G105" s="183">
        <f t="shared" si="42"/>
        <v>0</v>
      </c>
      <c r="H105" s="162"/>
      <c r="I105" s="161">
        <f t="shared" si="43"/>
        <v>0</v>
      </c>
      <c r="J105" s="162"/>
      <c r="K105" s="161">
        <f t="shared" si="44"/>
        <v>0</v>
      </c>
      <c r="L105" s="161">
        <v>21</v>
      </c>
      <c r="M105" s="161">
        <f t="shared" si="45"/>
        <v>0</v>
      </c>
      <c r="N105" s="160">
        <v>0</v>
      </c>
      <c r="O105" s="160">
        <f t="shared" si="46"/>
        <v>0</v>
      </c>
      <c r="P105" s="160">
        <v>0</v>
      </c>
      <c r="Q105" s="160">
        <f t="shared" si="47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48"/>
        <v>0</v>
      </c>
      <c r="W105" s="161"/>
      <c r="X105" s="161" t="s">
        <v>163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191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78">
        <v>88</v>
      </c>
      <c r="B106" s="179" t="s">
        <v>261</v>
      </c>
      <c r="C106" s="186" t="s">
        <v>262</v>
      </c>
      <c r="D106" s="180" t="s">
        <v>215</v>
      </c>
      <c r="E106" s="181">
        <v>1</v>
      </c>
      <c r="F106" s="182"/>
      <c r="G106" s="183">
        <f t="shared" si="42"/>
        <v>0</v>
      </c>
      <c r="H106" s="162"/>
      <c r="I106" s="161">
        <f t="shared" si="43"/>
        <v>0</v>
      </c>
      <c r="J106" s="162"/>
      <c r="K106" s="161">
        <f t="shared" si="44"/>
        <v>0</v>
      </c>
      <c r="L106" s="161">
        <v>21</v>
      </c>
      <c r="M106" s="161">
        <f t="shared" si="45"/>
        <v>0</v>
      </c>
      <c r="N106" s="160">
        <v>0</v>
      </c>
      <c r="O106" s="160">
        <f t="shared" si="46"/>
        <v>0</v>
      </c>
      <c r="P106" s="160">
        <v>0</v>
      </c>
      <c r="Q106" s="160">
        <f t="shared" si="47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48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191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89</v>
      </c>
      <c r="B107" s="179" t="s">
        <v>317</v>
      </c>
      <c r="C107" s="186" t="s">
        <v>318</v>
      </c>
      <c r="D107" s="180" t="s">
        <v>149</v>
      </c>
      <c r="E107" s="181">
        <v>34</v>
      </c>
      <c r="F107" s="182"/>
      <c r="G107" s="183">
        <f t="shared" si="42"/>
        <v>0</v>
      </c>
      <c r="H107" s="162"/>
      <c r="I107" s="161">
        <f t="shared" si="43"/>
        <v>0</v>
      </c>
      <c r="J107" s="162"/>
      <c r="K107" s="161">
        <f t="shared" si="44"/>
        <v>0</v>
      </c>
      <c r="L107" s="161">
        <v>21</v>
      </c>
      <c r="M107" s="161">
        <f t="shared" si="45"/>
        <v>0</v>
      </c>
      <c r="N107" s="160">
        <v>0</v>
      </c>
      <c r="O107" s="160">
        <f t="shared" si="46"/>
        <v>0</v>
      </c>
      <c r="P107" s="160">
        <v>0</v>
      </c>
      <c r="Q107" s="160">
        <f t="shared" si="47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48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191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90</v>
      </c>
      <c r="B108" s="179" t="s">
        <v>267</v>
      </c>
      <c r="C108" s="186" t="s">
        <v>319</v>
      </c>
      <c r="D108" s="180" t="s">
        <v>149</v>
      </c>
      <c r="E108" s="181">
        <v>34</v>
      </c>
      <c r="F108" s="182"/>
      <c r="G108" s="183">
        <f t="shared" si="42"/>
        <v>0</v>
      </c>
      <c r="H108" s="162"/>
      <c r="I108" s="161">
        <f t="shared" si="43"/>
        <v>0</v>
      </c>
      <c r="J108" s="162"/>
      <c r="K108" s="161">
        <f t="shared" si="44"/>
        <v>0</v>
      </c>
      <c r="L108" s="161">
        <v>21</v>
      </c>
      <c r="M108" s="161">
        <f t="shared" si="45"/>
        <v>0</v>
      </c>
      <c r="N108" s="160">
        <v>0</v>
      </c>
      <c r="O108" s="160">
        <f t="shared" si="46"/>
        <v>0</v>
      </c>
      <c r="P108" s="160">
        <v>0</v>
      </c>
      <c r="Q108" s="160">
        <f t="shared" si="47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48"/>
        <v>0</v>
      </c>
      <c r="W108" s="161"/>
      <c r="X108" s="161" t="s">
        <v>269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270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91</v>
      </c>
      <c r="B109" s="179" t="s">
        <v>267</v>
      </c>
      <c r="C109" s="186" t="s">
        <v>320</v>
      </c>
      <c r="D109" s="180" t="s">
        <v>149</v>
      </c>
      <c r="E109" s="181">
        <v>17</v>
      </c>
      <c r="F109" s="182"/>
      <c r="G109" s="183">
        <f t="shared" si="42"/>
        <v>0</v>
      </c>
      <c r="H109" s="162"/>
      <c r="I109" s="161">
        <f t="shared" si="43"/>
        <v>0</v>
      </c>
      <c r="J109" s="162"/>
      <c r="K109" s="161">
        <f t="shared" si="44"/>
        <v>0</v>
      </c>
      <c r="L109" s="161">
        <v>21</v>
      </c>
      <c r="M109" s="161">
        <f t="shared" si="45"/>
        <v>0</v>
      </c>
      <c r="N109" s="160">
        <v>0</v>
      </c>
      <c r="O109" s="160">
        <f t="shared" si="46"/>
        <v>0</v>
      </c>
      <c r="P109" s="160">
        <v>0</v>
      </c>
      <c r="Q109" s="160">
        <f t="shared" si="47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48"/>
        <v>0</v>
      </c>
      <c r="W109" s="161"/>
      <c r="X109" s="161" t="s">
        <v>269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270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78">
        <v>92</v>
      </c>
      <c r="B110" s="179" t="s">
        <v>321</v>
      </c>
      <c r="C110" s="186" t="s">
        <v>322</v>
      </c>
      <c r="D110" s="180" t="s">
        <v>157</v>
      </c>
      <c r="E110" s="181">
        <v>15</v>
      </c>
      <c r="F110" s="182"/>
      <c r="G110" s="183">
        <f t="shared" si="42"/>
        <v>0</v>
      </c>
      <c r="H110" s="162"/>
      <c r="I110" s="161">
        <f t="shared" si="43"/>
        <v>0</v>
      </c>
      <c r="J110" s="162"/>
      <c r="K110" s="161">
        <f t="shared" si="44"/>
        <v>0</v>
      </c>
      <c r="L110" s="161">
        <v>21</v>
      </c>
      <c r="M110" s="161">
        <f t="shared" si="45"/>
        <v>0</v>
      </c>
      <c r="N110" s="160">
        <v>0</v>
      </c>
      <c r="O110" s="160">
        <f t="shared" si="46"/>
        <v>0</v>
      </c>
      <c r="P110" s="160">
        <v>0</v>
      </c>
      <c r="Q110" s="160">
        <f t="shared" si="47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48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8">
        <v>93</v>
      </c>
      <c r="B111" s="179" t="s">
        <v>323</v>
      </c>
      <c r="C111" s="186" t="s">
        <v>324</v>
      </c>
      <c r="D111" s="180" t="s">
        <v>157</v>
      </c>
      <c r="E111" s="181">
        <v>18</v>
      </c>
      <c r="F111" s="182"/>
      <c r="G111" s="183">
        <f t="shared" si="42"/>
        <v>0</v>
      </c>
      <c r="H111" s="162"/>
      <c r="I111" s="161">
        <f t="shared" si="43"/>
        <v>0</v>
      </c>
      <c r="J111" s="162"/>
      <c r="K111" s="161">
        <f t="shared" si="44"/>
        <v>0</v>
      </c>
      <c r="L111" s="161">
        <v>21</v>
      </c>
      <c r="M111" s="161">
        <f t="shared" si="45"/>
        <v>0</v>
      </c>
      <c r="N111" s="160">
        <v>0</v>
      </c>
      <c r="O111" s="160">
        <f t="shared" si="46"/>
        <v>0</v>
      </c>
      <c r="P111" s="160">
        <v>0</v>
      </c>
      <c r="Q111" s="160">
        <f t="shared" si="47"/>
        <v>0</v>
      </c>
      <c r="R111" s="161"/>
      <c r="S111" s="161" t="s">
        <v>136</v>
      </c>
      <c r="T111" s="161" t="s">
        <v>129</v>
      </c>
      <c r="U111" s="161">
        <v>0.49367</v>
      </c>
      <c r="V111" s="161">
        <f t="shared" si="48"/>
        <v>8.89</v>
      </c>
      <c r="W111" s="161"/>
      <c r="X111" s="161" t="s">
        <v>130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132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94</v>
      </c>
      <c r="B112" s="179" t="s">
        <v>325</v>
      </c>
      <c r="C112" s="186" t="s">
        <v>326</v>
      </c>
      <c r="D112" s="180" t="s">
        <v>157</v>
      </c>
      <c r="E112" s="181">
        <v>10</v>
      </c>
      <c r="F112" s="182"/>
      <c r="G112" s="183">
        <f t="shared" si="42"/>
        <v>0</v>
      </c>
      <c r="H112" s="162"/>
      <c r="I112" s="161">
        <f t="shared" si="43"/>
        <v>0</v>
      </c>
      <c r="J112" s="162"/>
      <c r="K112" s="161">
        <f t="shared" si="44"/>
        <v>0</v>
      </c>
      <c r="L112" s="161">
        <v>21</v>
      </c>
      <c r="M112" s="161">
        <f t="shared" si="45"/>
        <v>0</v>
      </c>
      <c r="N112" s="160">
        <v>0</v>
      </c>
      <c r="O112" s="160">
        <f t="shared" si="46"/>
        <v>0</v>
      </c>
      <c r="P112" s="160">
        <v>0</v>
      </c>
      <c r="Q112" s="160">
        <f t="shared" si="47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48"/>
        <v>0</v>
      </c>
      <c r="W112" s="161"/>
      <c r="X112" s="161" t="s">
        <v>130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132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78">
        <v>95</v>
      </c>
      <c r="B113" s="179" t="s">
        <v>327</v>
      </c>
      <c r="C113" s="186" t="s">
        <v>328</v>
      </c>
      <c r="D113" s="180" t="s">
        <v>157</v>
      </c>
      <c r="E113" s="181">
        <v>15</v>
      </c>
      <c r="F113" s="182"/>
      <c r="G113" s="183">
        <f t="shared" si="42"/>
        <v>0</v>
      </c>
      <c r="H113" s="162"/>
      <c r="I113" s="161">
        <f t="shared" si="43"/>
        <v>0</v>
      </c>
      <c r="J113" s="162"/>
      <c r="K113" s="161">
        <f t="shared" si="44"/>
        <v>0</v>
      </c>
      <c r="L113" s="161">
        <v>21</v>
      </c>
      <c r="M113" s="161">
        <f t="shared" si="45"/>
        <v>0</v>
      </c>
      <c r="N113" s="160">
        <v>0</v>
      </c>
      <c r="O113" s="160">
        <f t="shared" si="46"/>
        <v>0</v>
      </c>
      <c r="P113" s="160">
        <v>0</v>
      </c>
      <c r="Q113" s="160">
        <f t="shared" si="47"/>
        <v>0</v>
      </c>
      <c r="R113" s="161"/>
      <c r="S113" s="161" t="s">
        <v>129</v>
      </c>
      <c r="T113" s="161" t="s">
        <v>129</v>
      </c>
      <c r="U113" s="161">
        <v>0.20066999999999999</v>
      </c>
      <c r="V113" s="161">
        <f t="shared" si="48"/>
        <v>3.01</v>
      </c>
      <c r="W113" s="161"/>
      <c r="X113" s="161" t="s">
        <v>130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132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78">
        <v>96</v>
      </c>
      <c r="B114" s="179" t="s">
        <v>329</v>
      </c>
      <c r="C114" s="186" t="s">
        <v>330</v>
      </c>
      <c r="D114" s="180" t="s">
        <v>157</v>
      </c>
      <c r="E114" s="181">
        <v>16</v>
      </c>
      <c r="F114" s="182"/>
      <c r="G114" s="183">
        <f t="shared" si="42"/>
        <v>0</v>
      </c>
      <c r="H114" s="162"/>
      <c r="I114" s="161">
        <f t="shared" si="43"/>
        <v>0</v>
      </c>
      <c r="J114" s="162"/>
      <c r="K114" s="161">
        <f t="shared" si="44"/>
        <v>0</v>
      </c>
      <c r="L114" s="161">
        <v>21</v>
      </c>
      <c r="M114" s="161">
        <f t="shared" si="45"/>
        <v>0</v>
      </c>
      <c r="N114" s="160">
        <v>0</v>
      </c>
      <c r="O114" s="160">
        <f t="shared" si="46"/>
        <v>0</v>
      </c>
      <c r="P114" s="160">
        <v>0</v>
      </c>
      <c r="Q114" s="160">
        <f t="shared" si="47"/>
        <v>0</v>
      </c>
      <c r="R114" s="161" t="s">
        <v>162</v>
      </c>
      <c r="S114" s="161" t="s">
        <v>129</v>
      </c>
      <c r="T114" s="161" t="s">
        <v>129</v>
      </c>
      <c r="U114" s="161">
        <v>0</v>
      </c>
      <c r="V114" s="161">
        <f t="shared" si="48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164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97</v>
      </c>
      <c r="B115" s="179" t="s">
        <v>331</v>
      </c>
      <c r="C115" s="186" t="s">
        <v>332</v>
      </c>
      <c r="D115" s="180" t="s">
        <v>149</v>
      </c>
      <c r="E115" s="181">
        <v>5</v>
      </c>
      <c r="F115" s="182"/>
      <c r="G115" s="183">
        <f t="shared" si="42"/>
        <v>0</v>
      </c>
      <c r="H115" s="162"/>
      <c r="I115" s="161">
        <f t="shared" si="43"/>
        <v>0</v>
      </c>
      <c r="J115" s="162"/>
      <c r="K115" s="161">
        <f t="shared" si="44"/>
        <v>0</v>
      </c>
      <c r="L115" s="161">
        <v>21</v>
      </c>
      <c r="M115" s="161">
        <f t="shared" si="45"/>
        <v>0</v>
      </c>
      <c r="N115" s="160">
        <v>0</v>
      </c>
      <c r="O115" s="160">
        <f t="shared" si="46"/>
        <v>0</v>
      </c>
      <c r="P115" s="160">
        <v>0</v>
      </c>
      <c r="Q115" s="160">
        <f t="shared" si="47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48"/>
        <v>0</v>
      </c>
      <c r="W115" s="161"/>
      <c r="X115" s="161" t="s">
        <v>130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132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8">
        <v>98</v>
      </c>
      <c r="B116" s="179" t="s">
        <v>333</v>
      </c>
      <c r="C116" s="186" t="s">
        <v>334</v>
      </c>
      <c r="D116" s="180" t="s">
        <v>149</v>
      </c>
      <c r="E116" s="181">
        <v>5</v>
      </c>
      <c r="F116" s="182"/>
      <c r="G116" s="183">
        <f t="shared" si="42"/>
        <v>0</v>
      </c>
      <c r="H116" s="162"/>
      <c r="I116" s="161">
        <f t="shared" si="43"/>
        <v>0</v>
      </c>
      <c r="J116" s="162"/>
      <c r="K116" s="161">
        <f t="shared" si="44"/>
        <v>0</v>
      </c>
      <c r="L116" s="161">
        <v>21</v>
      </c>
      <c r="M116" s="161">
        <f t="shared" si="45"/>
        <v>0</v>
      </c>
      <c r="N116" s="160">
        <v>0</v>
      </c>
      <c r="O116" s="160">
        <f t="shared" si="46"/>
        <v>0</v>
      </c>
      <c r="P116" s="160">
        <v>0</v>
      </c>
      <c r="Q116" s="160">
        <f t="shared" si="47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48"/>
        <v>0</v>
      </c>
      <c r="W116" s="161"/>
      <c r="X116" s="161" t="s">
        <v>130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132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ht="20.399999999999999" outlineLevel="1" x14ac:dyDescent="0.25">
      <c r="A117" s="178">
        <v>99</v>
      </c>
      <c r="B117" s="179" t="s">
        <v>335</v>
      </c>
      <c r="C117" s="186" t="s">
        <v>336</v>
      </c>
      <c r="D117" s="180" t="s">
        <v>337</v>
      </c>
      <c r="E117" s="181">
        <v>1</v>
      </c>
      <c r="F117" s="182"/>
      <c r="G117" s="183">
        <f t="shared" si="42"/>
        <v>0</v>
      </c>
      <c r="H117" s="162"/>
      <c r="I117" s="161">
        <f t="shared" si="43"/>
        <v>0</v>
      </c>
      <c r="J117" s="162"/>
      <c r="K117" s="161">
        <f t="shared" si="44"/>
        <v>0</v>
      </c>
      <c r="L117" s="161">
        <v>21</v>
      </c>
      <c r="M117" s="161">
        <f t="shared" si="45"/>
        <v>0</v>
      </c>
      <c r="N117" s="160">
        <v>0</v>
      </c>
      <c r="O117" s="160">
        <f t="shared" si="46"/>
        <v>0</v>
      </c>
      <c r="P117" s="160">
        <v>0</v>
      </c>
      <c r="Q117" s="160">
        <f t="shared" si="47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48"/>
        <v>0</v>
      </c>
      <c r="W117" s="161"/>
      <c r="X117" s="161" t="s">
        <v>130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132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100</v>
      </c>
      <c r="B118" s="179" t="s">
        <v>338</v>
      </c>
      <c r="C118" s="186" t="s">
        <v>339</v>
      </c>
      <c r="D118" s="180" t="s">
        <v>149</v>
      </c>
      <c r="E118" s="181">
        <v>1</v>
      </c>
      <c r="F118" s="182"/>
      <c r="G118" s="183">
        <f t="shared" si="42"/>
        <v>0</v>
      </c>
      <c r="H118" s="162"/>
      <c r="I118" s="161">
        <f t="shared" si="43"/>
        <v>0</v>
      </c>
      <c r="J118" s="162"/>
      <c r="K118" s="161">
        <f t="shared" si="44"/>
        <v>0</v>
      </c>
      <c r="L118" s="161">
        <v>21</v>
      </c>
      <c r="M118" s="161">
        <f t="shared" si="45"/>
        <v>0</v>
      </c>
      <c r="N118" s="160">
        <v>0</v>
      </c>
      <c r="O118" s="160">
        <f t="shared" si="46"/>
        <v>0</v>
      </c>
      <c r="P118" s="160">
        <v>0</v>
      </c>
      <c r="Q118" s="160">
        <f t="shared" si="47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48"/>
        <v>0</v>
      </c>
      <c r="W118" s="161"/>
      <c r="X118" s="161" t="s">
        <v>130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132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78">
        <v>101</v>
      </c>
      <c r="B119" s="179" t="s">
        <v>267</v>
      </c>
      <c r="C119" s="186" t="s">
        <v>340</v>
      </c>
      <c r="D119" s="180" t="s">
        <v>157</v>
      </c>
      <c r="E119" s="181">
        <v>15</v>
      </c>
      <c r="F119" s="182"/>
      <c r="G119" s="183">
        <f t="shared" si="42"/>
        <v>0</v>
      </c>
      <c r="H119" s="162"/>
      <c r="I119" s="161">
        <f t="shared" si="43"/>
        <v>0</v>
      </c>
      <c r="J119" s="162"/>
      <c r="K119" s="161">
        <f t="shared" si="44"/>
        <v>0</v>
      </c>
      <c r="L119" s="161">
        <v>21</v>
      </c>
      <c r="M119" s="161">
        <f t="shared" si="45"/>
        <v>0</v>
      </c>
      <c r="N119" s="160">
        <v>0</v>
      </c>
      <c r="O119" s="160">
        <f t="shared" si="46"/>
        <v>0</v>
      </c>
      <c r="P119" s="160">
        <v>0</v>
      </c>
      <c r="Q119" s="160">
        <f t="shared" si="47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48"/>
        <v>0</v>
      </c>
      <c r="W119" s="161"/>
      <c r="X119" s="161" t="s">
        <v>269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270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ht="20.399999999999999" outlineLevel="1" x14ac:dyDescent="0.25">
      <c r="A120" s="178">
        <v>102</v>
      </c>
      <c r="B120" s="179" t="s">
        <v>341</v>
      </c>
      <c r="C120" s="186" t="s">
        <v>342</v>
      </c>
      <c r="D120" s="180" t="s">
        <v>149</v>
      </c>
      <c r="E120" s="181">
        <v>1</v>
      </c>
      <c r="F120" s="182"/>
      <c r="G120" s="183">
        <f t="shared" si="42"/>
        <v>0</v>
      </c>
      <c r="H120" s="162"/>
      <c r="I120" s="161">
        <f t="shared" si="43"/>
        <v>0</v>
      </c>
      <c r="J120" s="162"/>
      <c r="K120" s="161">
        <f t="shared" si="44"/>
        <v>0</v>
      </c>
      <c r="L120" s="161">
        <v>21</v>
      </c>
      <c r="M120" s="161">
        <f t="shared" si="45"/>
        <v>0</v>
      </c>
      <c r="N120" s="160">
        <v>0</v>
      </c>
      <c r="O120" s="160">
        <f t="shared" si="46"/>
        <v>0</v>
      </c>
      <c r="P120" s="160">
        <v>0</v>
      </c>
      <c r="Q120" s="160">
        <f t="shared" si="47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48"/>
        <v>0</v>
      </c>
      <c r="W120" s="161"/>
      <c r="X120" s="161" t="s">
        <v>163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191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103</v>
      </c>
      <c r="B121" s="179" t="s">
        <v>343</v>
      </c>
      <c r="C121" s="186" t="s">
        <v>344</v>
      </c>
      <c r="D121" s="180" t="s">
        <v>149</v>
      </c>
      <c r="E121" s="181">
        <v>1</v>
      </c>
      <c r="F121" s="182"/>
      <c r="G121" s="183">
        <f t="shared" si="42"/>
        <v>0</v>
      </c>
      <c r="H121" s="162"/>
      <c r="I121" s="161">
        <f t="shared" si="43"/>
        <v>0</v>
      </c>
      <c r="J121" s="162"/>
      <c r="K121" s="161">
        <f t="shared" si="44"/>
        <v>0</v>
      </c>
      <c r="L121" s="161">
        <v>21</v>
      </c>
      <c r="M121" s="161">
        <f t="shared" si="45"/>
        <v>0</v>
      </c>
      <c r="N121" s="160">
        <v>0</v>
      </c>
      <c r="O121" s="160">
        <f t="shared" si="46"/>
        <v>0</v>
      </c>
      <c r="P121" s="160">
        <v>0</v>
      </c>
      <c r="Q121" s="160">
        <f t="shared" si="47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48"/>
        <v>0</v>
      </c>
      <c r="W121" s="161"/>
      <c r="X121" s="161" t="s">
        <v>130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132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2">
        <v>104</v>
      </c>
      <c r="B122" s="173" t="s">
        <v>345</v>
      </c>
      <c r="C122" s="187" t="s">
        <v>346</v>
      </c>
      <c r="D122" s="174" t="s">
        <v>135</v>
      </c>
      <c r="E122" s="175">
        <v>1</v>
      </c>
      <c r="F122" s="176"/>
      <c r="G122" s="177">
        <f t="shared" si="42"/>
        <v>0</v>
      </c>
      <c r="H122" s="162"/>
      <c r="I122" s="161">
        <f t="shared" si="43"/>
        <v>0</v>
      </c>
      <c r="J122" s="162"/>
      <c r="K122" s="161">
        <f t="shared" si="44"/>
        <v>0</v>
      </c>
      <c r="L122" s="161">
        <v>21</v>
      </c>
      <c r="M122" s="161">
        <f t="shared" si="45"/>
        <v>0</v>
      </c>
      <c r="N122" s="160">
        <v>0</v>
      </c>
      <c r="O122" s="160">
        <f t="shared" si="46"/>
        <v>0</v>
      </c>
      <c r="P122" s="160">
        <v>0</v>
      </c>
      <c r="Q122" s="160">
        <f t="shared" si="47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48"/>
        <v>0</v>
      </c>
      <c r="W122" s="161"/>
      <c r="X122" s="161" t="s">
        <v>130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132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x14ac:dyDescent="0.25">
      <c r="A123" s="3"/>
      <c r="B123" s="4"/>
      <c r="C123" s="189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E123">
        <v>15</v>
      </c>
      <c r="AF123">
        <v>21</v>
      </c>
      <c r="AG123" t="s">
        <v>110</v>
      </c>
    </row>
    <row r="124" spans="1:60" x14ac:dyDescent="0.25">
      <c r="A124" s="153"/>
      <c r="B124" s="154" t="s">
        <v>31</v>
      </c>
      <c r="C124" s="190"/>
      <c r="D124" s="155"/>
      <c r="E124" s="156"/>
      <c r="F124" s="156"/>
      <c r="G124" s="171">
        <f>G8+G11+G20+G24+G38+G40+G42+G49+G56+G66+G75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E124">
        <f>SUMIF(L7:L122,AE123,G7:G122)</f>
        <v>0</v>
      </c>
      <c r="AF124">
        <f>SUMIF(L7:L122,AF123,G7:G122)</f>
        <v>0</v>
      </c>
      <c r="AG124" t="s">
        <v>347</v>
      </c>
    </row>
    <row r="125" spans="1:60" x14ac:dyDescent="0.25">
      <c r="A125" s="3"/>
      <c r="B125" s="4"/>
      <c r="C125" s="189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60" x14ac:dyDescent="0.25">
      <c r="A126" s="3"/>
      <c r="B126" s="4"/>
      <c r="C126" s="189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60" x14ac:dyDescent="0.25">
      <c r="A127" s="266" t="s">
        <v>348</v>
      </c>
      <c r="B127" s="266"/>
      <c r="C127" s="267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60" x14ac:dyDescent="0.25">
      <c r="A128" s="247"/>
      <c r="B128" s="248"/>
      <c r="C128" s="249"/>
      <c r="D128" s="248"/>
      <c r="E128" s="248"/>
      <c r="F128" s="248"/>
      <c r="G128" s="25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G128" t="s">
        <v>349</v>
      </c>
    </row>
    <row r="129" spans="1:33" x14ac:dyDescent="0.25">
      <c r="A129" s="251"/>
      <c r="B129" s="252"/>
      <c r="C129" s="253"/>
      <c r="D129" s="252"/>
      <c r="E129" s="252"/>
      <c r="F129" s="252"/>
      <c r="G129" s="25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33" x14ac:dyDescent="0.25">
      <c r="A130" s="251"/>
      <c r="B130" s="252"/>
      <c r="C130" s="253"/>
      <c r="D130" s="252"/>
      <c r="E130" s="252"/>
      <c r="F130" s="252"/>
      <c r="G130" s="25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33" x14ac:dyDescent="0.25">
      <c r="A131" s="251"/>
      <c r="B131" s="252"/>
      <c r="C131" s="253"/>
      <c r="D131" s="252"/>
      <c r="E131" s="252"/>
      <c r="F131" s="252"/>
      <c r="G131" s="25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33" x14ac:dyDescent="0.25">
      <c r="A132" s="255"/>
      <c r="B132" s="256"/>
      <c r="C132" s="257"/>
      <c r="D132" s="256"/>
      <c r="E132" s="256"/>
      <c r="F132" s="256"/>
      <c r="G132" s="25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33" x14ac:dyDescent="0.25">
      <c r="A133" s="3"/>
      <c r="B133" s="4"/>
      <c r="C133" s="189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33" x14ac:dyDescent="0.25">
      <c r="C134" s="191"/>
      <c r="D134" s="10"/>
      <c r="AG134" t="s">
        <v>350</v>
      </c>
    </row>
    <row r="135" spans="1:33" x14ac:dyDescent="0.25">
      <c r="D135" s="10"/>
    </row>
    <row r="136" spans="1:33" x14ac:dyDescent="0.25">
      <c r="D136" s="10"/>
    </row>
    <row r="137" spans="1:33" x14ac:dyDescent="0.25">
      <c r="D137" s="10"/>
    </row>
    <row r="138" spans="1:33" x14ac:dyDescent="0.25">
      <c r="D138" s="10"/>
    </row>
    <row r="139" spans="1:33" x14ac:dyDescent="0.25">
      <c r="D139" s="10"/>
    </row>
    <row r="140" spans="1:33" x14ac:dyDescent="0.25">
      <c r="D140" s="10"/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Z1BOlvdOFtG3+7eyi/NEeUyaOS4ypj/ThN389/FfrGkFXxSatis2UBK/k/h2vPv2kbTlGV0jNKRTJ5fAonxNVg==" saltValue="ppiPmaWTIF/TrHgKb8rnxw==" spinCount="100000" sheet="1" formatRows="0"/>
  <mergeCells count="6">
    <mergeCell ref="A128:G132"/>
    <mergeCell ref="A1:G1"/>
    <mergeCell ref="C2:G2"/>
    <mergeCell ref="C3:G3"/>
    <mergeCell ref="C4:G4"/>
    <mergeCell ref="A127:C12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B358-3043-45DB-A766-D45971D7CAC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47</v>
      </c>
      <c r="C3" s="260" t="s">
        <v>48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51</v>
      </c>
      <c r="C4" s="263" t="s">
        <v>52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SUMIF(AG9:AG14,"&lt;&gt;NOR",G9:G14)</f>
        <v>0</v>
      </c>
      <c r="H8" s="164"/>
      <c r="I8" s="164">
        <f>SUM(I9:I14)</f>
        <v>0</v>
      </c>
      <c r="J8" s="164"/>
      <c r="K8" s="164">
        <f>SUM(K9:K14)</f>
        <v>0</v>
      </c>
      <c r="L8" s="164"/>
      <c r="M8" s="164">
        <f>SUM(M9:M14)</f>
        <v>0</v>
      </c>
      <c r="N8" s="163"/>
      <c r="O8" s="163">
        <f>SUM(O9:O14)</f>
        <v>1.39</v>
      </c>
      <c r="P8" s="163"/>
      <c r="Q8" s="163">
        <f>SUM(Q9:Q14)</f>
        <v>0</v>
      </c>
      <c r="R8" s="164"/>
      <c r="S8" s="164"/>
      <c r="T8" s="164"/>
      <c r="U8" s="164"/>
      <c r="V8" s="164">
        <f>SUM(V9:V14)</f>
        <v>35.28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80.366799999999998</v>
      </c>
      <c r="F9" s="182"/>
      <c r="G9" s="183">
        <f t="shared" ref="G9:G14" si="0">ROUND(E9*F9,2)</f>
        <v>0</v>
      </c>
      <c r="H9" s="162"/>
      <c r="I9" s="161">
        <f t="shared" ref="I9:I14" si="1">ROUND(E9*H9,2)</f>
        <v>0</v>
      </c>
      <c r="J9" s="162"/>
      <c r="K9" s="161">
        <f t="shared" ref="K9:K14" si="2">ROUND(E9*J9,2)</f>
        <v>0</v>
      </c>
      <c r="L9" s="161">
        <v>21</v>
      </c>
      <c r="M9" s="161">
        <f t="shared" ref="M9:M14" si="3">G9*(1+L9/100)</f>
        <v>0</v>
      </c>
      <c r="N9" s="160">
        <v>1.2E-4</v>
      </c>
      <c r="O9" s="160">
        <f t="shared" ref="O9:O14" si="4">ROUND(E9*N9,2)</f>
        <v>0.01</v>
      </c>
      <c r="P9" s="160">
        <v>0</v>
      </c>
      <c r="Q9" s="160">
        <f t="shared" ref="Q9:Q14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4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50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18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0.72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12.85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8">
        <v>4</v>
      </c>
      <c r="B12" s="179" t="s">
        <v>145</v>
      </c>
      <c r="C12" s="186" t="s">
        <v>351</v>
      </c>
      <c r="D12" s="180" t="s">
        <v>128</v>
      </c>
      <c r="E12" s="181">
        <v>12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0.5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22.43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147</v>
      </c>
      <c r="C13" s="186" t="s">
        <v>352</v>
      </c>
      <c r="D13" s="180" t="s">
        <v>149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0.14699999999999999</v>
      </c>
      <c r="O13" s="160">
        <f t="shared" si="4"/>
        <v>0.15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140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155</v>
      </c>
      <c r="C14" s="186" t="s">
        <v>156</v>
      </c>
      <c r="D14" s="180" t="s">
        <v>157</v>
      </c>
      <c r="E14" s="181">
        <v>2.5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x14ac:dyDescent="0.25">
      <c r="A15" s="165" t="s">
        <v>124</v>
      </c>
      <c r="B15" s="166" t="s">
        <v>78</v>
      </c>
      <c r="C15" s="185" t="s">
        <v>79</v>
      </c>
      <c r="D15" s="167"/>
      <c r="E15" s="168"/>
      <c r="F15" s="169"/>
      <c r="G15" s="170">
        <f>SUMIF(AG16:AG28,"&lt;&gt;NOR",G16:G28)</f>
        <v>0</v>
      </c>
      <c r="H15" s="164"/>
      <c r="I15" s="164">
        <f>SUM(I16:I28)</f>
        <v>0</v>
      </c>
      <c r="J15" s="164"/>
      <c r="K15" s="164">
        <f>SUM(K16:K28)</f>
        <v>0</v>
      </c>
      <c r="L15" s="164"/>
      <c r="M15" s="164">
        <f>SUM(M16:M28)</f>
        <v>0</v>
      </c>
      <c r="N15" s="163"/>
      <c r="O15" s="163">
        <f>SUM(O16:O28)</f>
        <v>0</v>
      </c>
      <c r="P15" s="163"/>
      <c r="Q15" s="163">
        <f>SUM(Q16:Q28)</f>
        <v>0</v>
      </c>
      <c r="R15" s="164"/>
      <c r="S15" s="164"/>
      <c r="T15" s="164"/>
      <c r="U15" s="164"/>
      <c r="V15" s="164">
        <f>SUM(V16:V28)</f>
        <v>18.34</v>
      </c>
      <c r="W15" s="164"/>
      <c r="X15" s="164"/>
      <c r="Y15" s="164"/>
      <c r="AG15" t="s">
        <v>125</v>
      </c>
    </row>
    <row r="16" spans="1:60" ht="20.399999999999999" outlineLevel="1" x14ac:dyDescent="0.25">
      <c r="A16" s="178">
        <v>7</v>
      </c>
      <c r="B16" s="179" t="s">
        <v>167</v>
      </c>
      <c r="C16" s="186" t="s">
        <v>168</v>
      </c>
      <c r="D16" s="180" t="s">
        <v>128</v>
      </c>
      <c r="E16" s="181">
        <v>32</v>
      </c>
      <c r="F16" s="182"/>
      <c r="G16" s="183">
        <f t="shared" ref="G16:G28" si="7">ROUND(E16*F16,2)</f>
        <v>0</v>
      </c>
      <c r="H16" s="162"/>
      <c r="I16" s="161">
        <f t="shared" ref="I16:I28" si="8">ROUND(E16*H16,2)</f>
        <v>0</v>
      </c>
      <c r="J16" s="162"/>
      <c r="K16" s="161">
        <f t="shared" ref="K16:K28" si="9">ROUND(E16*J16,2)</f>
        <v>0</v>
      </c>
      <c r="L16" s="161">
        <v>21</v>
      </c>
      <c r="M16" s="161">
        <f t="shared" ref="M16:M28" si="10">G16*(1+L16/100)</f>
        <v>0</v>
      </c>
      <c r="N16" s="160">
        <v>2.0000000000000002E-5</v>
      </c>
      <c r="O16" s="160">
        <f t="shared" ref="O16:O28" si="11">ROUND(E16*N16,2)</f>
        <v>0</v>
      </c>
      <c r="P16" s="160">
        <v>0</v>
      </c>
      <c r="Q16" s="160">
        <f t="shared" ref="Q16:Q28" si="12">ROUND(E16*P16,2)</f>
        <v>0</v>
      </c>
      <c r="R16" s="161"/>
      <c r="S16" s="161" t="s">
        <v>136</v>
      </c>
      <c r="T16" s="161" t="s">
        <v>152</v>
      </c>
      <c r="U16" s="161">
        <v>0</v>
      </c>
      <c r="V16" s="161">
        <f t="shared" ref="V16:V28" si="13">ROUND(E16*U16,2)</f>
        <v>0</v>
      </c>
      <c r="W16" s="161"/>
      <c r="X16" s="161" t="s">
        <v>130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140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8">
        <v>8</v>
      </c>
      <c r="B17" s="179" t="s">
        <v>185</v>
      </c>
      <c r="C17" s="186" t="s">
        <v>353</v>
      </c>
      <c r="D17" s="180" t="s">
        <v>149</v>
      </c>
      <c r="E17" s="181">
        <v>125</v>
      </c>
      <c r="F17" s="182"/>
      <c r="G17" s="183">
        <f t="shared" si="7"/>
        <v>0</v>
      </c>
      <c r="H17" s="162"/>
      <c r="I17" s="161">
        <f t="shared" si="8"/>
        <v>0</v>
      </c>
      <c r="J17" s="162"/>
      <c r="K17" s="161">
        <f t="shared" si="9"/>
        <v>0</v>
      </c>
      <c r="L17" s="161">
        <v>21</v>
      </c>
      <c r="M17" s="161">
        <f t="shared" si="10"/>
        <v>0</v>
      </c>
      <c r="N17" s="160">
        <v>0</v>
      </c>
      <c r="O17" s="160">
        <f t="shared" si="11"/>
        <v>0</v>
      </c>
      <c r="P17" s="160">
        <v>0</v>
      </c>
      <c r="Q17" s="160">
        <f t="shared" si="12"/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si="13"/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8">
        <v>9</v>
      </c>
      <c r="B18" s="179" t="s">
        <v>169</v>
      </c>
      <c r="C18" s="186" t="s">
        <v>170</v>
      </c>
      <c r="D18" s="180" t="s">
        <v>128</v>
      </c>
      <c r="E18" s="181">
        <v>6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1.0000000000000001E-5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171</v>
      </c>
      <c r="C19" s="186" t="s">
        <v>172</v>
      </c>
      <c r="D19" s="180" t="s">
        <v>128</v>
      </c>
      <c r="E19" s="181">
        <v>80.366799999999998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0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173</v>
      </c>
      <c r="C20" s="186" t="s">
        <v>174</v>
      </c>
      <c r="D20" s="180" t="s">
        <v>128</v>
      </c>
      <c r="E20" s="181">
        <v>80.366799999999998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1.0000000000000001E-5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175</v>
      </c>
      <c r="C21" s="186" t="s">
        <v>176</v>
      </c>
      <c r="D21" s="180" t="s">
        <v>128</v>
      </c>
      <c r="E21" s="181">
        <v>150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0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0.399999999999999" outlineLevel="1" x14ac:dyDescent="0.25">
      <c r="A22" s="178">
        <v>13</v>
      </c>
      <c r="B22" s="179" t="s">
        <v>179</v>
      </c>
      <c r="C22" s="186" t="s">
        <v>180</v>
      </c>
      <c r="D22" s="180" t="s">
        <v>157</v>
      </c>
      <c r="E22" s="181">
        <v>10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129</v>
      </c>
      <c r="T22" s="161" t="s">
        <v>129</v>
      </c>
      <c r="U22" s="161">
        <v>0.40899999999999997</v>
      </c>
      <c r="V22" s="161">
        <f t="shared" si="13"/>
        <v>4.09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181</v>
      </c>
      <c r="C23" s="186" t="s">
        <v>182</v>
      </c>
      <c r="D23" s="180" t="s">
        <v>157</v>
      </c>
      <c r="E23" s="181">
        <v>15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0.90600000000000003</v>
      </c>
      <c r="V23" s="161">
        <f t="shared" si="13"/>
        <v>13.59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183</v>
      </c>
      <c r="C24" s="186" t="s">
        <v>184</v>
      </c>
      <c r="D24" s="180" t="s">
        <v>157</v>
      </c>
      <c r="E24" s="181">
        <v>8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8.2000000000000003E-2</v>
      </c>
      <c r="V24" s="161">
        <f t="shared" si="13"/>
        <v>0.66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177</v>
      </c>
      <c r="C25" s="186" t="s">
        <v>178</v>
      </c>
      <c r="D25" s="180" t="s">
        <v>157</v>
      </c>
      <c r="E25" s="181">
        <v>2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136</v>
      </c>
      <c r="T25" s="161" t="s">
        <v>137</v>
      </c>
      <c r="U25" s="161">
        <v>0</v>
      </c>
      <c r="V25" s="161">
        <f t="shared" si="13"/>
        <v>0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187</v>
      </c>
      <c r="C26" s="186" t="s">
        <v>188</v>
      </c>
      <c r="D26" s="180" t="s">
        <v>157</v>
      </c>
      <c r="E26" s="181">
        <v>4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189</v>
      </c>
      <c r="C27" s="186" t="s">
        <v>190</v>
      </c>
      <c r="D27" s="180" t="s">
        <v>157</v>
      </c>
      <c r="E27" s="181">
        <v>5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163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191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192</v>
      </c>
      <c r="C28" s="186" t="s">
        <v>193</v>
      </c>
      <c r="D28" s="180" t="s">
        <v>157</v>
      </c>
      <c r="E28" s="181">
        <v>8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5">
      <c r="A29" s="165" t="s">
        <v>124</v>
      </c>
      <c r="B29" s="166" t="s">
        <v>80</v>
      </c>
      <c r="C29" s="185" t="s">
        <v>81</v>
      </c>
      <c r="D29" s="167"/>
      <c r="E29" s="168"/>
      <c r="F29" s="169"/>
      <c r="G29" s="170">
        <f>SUMIF(AG30:AG30,"&lt;&gt;NOR",G30:G30)</f>
        <v>0</v>
      </c>
      <c r="H29" s="164"/>
      <c r="I29" s="164">
        <f>SUM(I30:I30)</f>
        <v>0</v>
      </c>
      <c r="J29" s="164"/>
      <c r="K29" s="164">
        <f>SUM(K30:K30)</f>
        <v>0</v>
      </c>
      <c r="L29" s="164"/>
      <c r="M29" s="164">
        <f>SUM(M30:M30)</f>
        <v>0</v>
      </c>
      <c r="N29" s="163"/>
      <c r="O29" s="163">
        <f>SUM(O30:O30)</f>
        <v>0.16</v>
      </c>
      <c r="P29" s="163"/>
      <c r="Q29" s="163">
        <f>SUM(Q30:Q30)</f>
        <v>0</v>
      </c>
      <c r="R29" s="164"/>
      <c r="S29" s="164"/>
      <c r="T29" s="164"/>
      <c r="U29" s="164"/>
      <c r="V29" s="164">
        <f>SUM(V30:V30)</f>
        <v>21.4</v>
      </c>
      <c r="W29" s="164"/>
      <c r="X29" s="164"/>
      <c r="Y29" s="164"/>
      <c r="AG29" t="s">
        <v>125</v>
      </c>
    </row>
    <row r="30" spans="1:60" outlineLevel="1" x14ac:dyDescent="0.25">
      <c r="A30" s="178">
        <v>20</v>
      </c>
      <c r="B30" s="179" t="s">
        <v>194</v>
      </c>
      <c r="C30" s="186" t="s">
        <v>195</v>
      </c>
      <c r="D30" s="180" t="s">
        <v>128</v>
      </c>
      <c r="E30" s="181">
        <v>100</v>
      </c>
      <c r="F30" s="182"/>
      <c r="G30" s="183">
        <f>ROUND(E30*F30,2)</f>
        <v>0</v>
      </c>
      <c r="H30" s="162"/>
      <c r="I30" s="161">
        <f>ROUND(E30*H30,2)</f>
        <v>0</v>
      </c>
      <c r="J30" s="162"/>
      <c r="K30" s="161">
        <f>ROUND(E30*J30,2)</f>
        <v>0</v>
      </c>
      <c r="L30" s="161">
        <v>21</v>
      </c>
      <c r="M30" s="161">
        <f>G30*(1+L30/100)</f>
        <v>0</v>
      </c>
      <c r="N30" s="160">
        <v>1.58E-3</v>
      </c>
      <c r="O30" s="160">
        <f>ROUND(E30*N30,2)</f>
        <v>0.16</v>
      </c>
      <c r="P30" s="160">
        <v>0</v>
      </c>
      <c r="Q30" s="160">
        <f>ROUND(E30*P30,2)</f>
        <v>0</v>
      </c>
      <c r="R30" s="161"/>
      <c r="S30" s="161" t="s">
        <v>129</v>
      </c>
      <c r="T30" s="161" t="s">
        <v>129</v>
      </c>
      <c r="U30" s="161">
        <v>0.214</v>
      </c>
      <c r="V30" s="161">
        <f>ROUND(E30*U30,2)</f>
        <v>21.4</v>
      </c>
      <c r="W30" s="161"/>
      <c r="X30" s="161" t="s">
        <v>130</v>
      </c>
      <c r="Y30" s="161" t="s">
        <v>131</v>
      </c>
      <c r="Z30" s="150"/>
      <c r="AA30" s="150"/>
      <c r="AB30" s="150"/>
      <c r="AC30" s="150"/>
      <c r="AD30" s="150"/>
      <c r="AE30" s="150"/>
      <c r="AF30" s="150"/>
      <c r="AG30" s="150" t="s">
        <v>132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5">
      <c r="A31" s="165" t="s">
        <v>124</v>
      </c>
      <c r="B31" s="166" t="s">
        <v>82</v>
      </c>
      <c r="C31" s="185" t="s">
        <v>83</v>
      </c>
      <c r="D31" s="167"/>
      <c r="E31" s="168"/>
      <c r="F31" s="169"/>
      <c r="G31" s="170">
        <f>SUMIF(AG32:AG32,"&lt;&gt;NOR",G32:G32)</f>
        <v>0</v>
      </c>
      <c r="H31" s="164"/>
      <c r="I31" s="164">
        <f>SUM(I32:I32)</f>
        <v>0</v>
      </c>
      <c r="J31" s="164"/>
      <c r="K31" s="164">
        <f>SUM(K32:K32)</f>
        <v>0</v>
      </c>
      <c r="L31" s="164"/>
      <c r="M31" s="164">
        <f>SUM(M32:M32)</f>
        <v>0</v>
      </c>
      <c r="N31" s="163"/>
      <c r="O31" s="163">
        <f>SUM(O32:O32)</f>
        <v>0</v>
      </c>
      <c r="P31" s="163"/>
      <c r="Q31" s="163">
        <f>SUM(Q32:Q32)</f>
        <v>0</v>
      </c>
      <c r="R31" s="164"/>
      <c r="S31" s="164"/>
      <c r="T31" s="164"/>
      <c r="U31" s="164"/>
      <c r="V31" s="164">
        <f>SUM(V32:V32)</f>
        <v>2.9</v>
      </c>
      <c r="W31" s="164"/>
      <c r="X31" s="164"/>
      <c r="Y31" s="164"/>
      <c r="AG31" t="s">
        <v>125</v>
      </c>
    </row>
    <row r="32" spans="1:60" outlineLevel="1" x14ac:dyDescent="0.25">
      <c r="A32" s="178">
        <v>21</v>
      </c>
      <c r="B32" s="179" t="s">
        <v>196</v>
      </c>
      <c r="C32" s="186" t="s">
        <v>197</v>
      </c>
      <c r="D32" s="180" t="s">
        <v>198</v>
      </c>
      <c r="E32" s="181">
        <v>1.5465100000000001</v>
      </c>
      <c r="F32" s="182"/>
      <c r="G32" s="183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21</v>
      </c>
      <c r="M32" s="161">
        <f>G32*(1+L32/100)</f>
        <v>0</v>
      </c>
      <c r="N32" s="160">
        <v>0</v>
      </c>
      <c r="O32" s="160">
        <f>ROUND(E32*N32,2)</f>
        <v>0</v>
      </c>
      <c r="P32" s="160">
        <v>0</v>
      </c>
      <c r="Q32" s="160">
        <f>ROUND(E32*P32,2)</f>
        <v>0</v>
      </c>
      <c r="R32" s="161"/>
      <c r="S32" s="161" t="s">
        <v>129</v>
      </c>
      <c r="T32" s="161" t="s">
        <v>129</v>
      </c>
      <c r="U32" s="161">
        <v>1.8720000000000001</v>
      </c>
      <c r="V32" s="161">
        <f>ROUND(E32*U32,2)</f>
        <v>2.9</v>
      </c>
      <c r="W32" s="161"/>
      <c r="X32" s="161" t="s">
        <v>199</v>
      </c>
      <c r="Y32" s="161" t="s">
        <v>131</v>
      </c>
      <c r="Z32" s="150"/>
      <c r="AA32" s="150"/>
      <c r="AB32" s="150"/>
      <c r="AC32" s="150"/>
      <c r="AD32" s="150"/>
      <c r="AE32" s="150"/>
      <c r="AF32" s="150"/>
      <c r="AG32" s="150" t="s">
        <v>200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x14ac:dyDescent="0.25">
      <c r="A33" s="165" t="s">
        <v>124</v>
      </c>
      <c r="B33" s="166" t="s">
        <v>84</v>
      </c>
      <c r="C33" s="185" t="s">
        <v>85</v>
      </c>
      <c r="D33" s="167"/>
      <c r="E33" s="168"/>
      <c r="F33" s="169"/>
      <c r="G33" s="170">
        <f>SUMIF(AG34:AG39,"&lt;&gt;NOR",G34:G39)</f>
        <v>0</v>
      </c>
      <c r="H33" s="164"/>
      <c r="I33" s="164">
        <f>SUM(I34:I39)</f>
        <v>0</v>
      </c>
      <c r="J33" s="164"/>
      <c r="K33" s="164">
        <f>SUM(K34:K39)</f>
        <v>0</v>
      </c>
      <c r="L33" s="164"/>
      <c r="M33" s="164">
        <f>SUM(M34:M39)</f>
        <v>0</v>
      </c>
      <c r="N33" s="163"/>
      <c r="O33" s="163">
        <f>SUM(O34:O39)</f>
        <v>0</v>
      </c>
      <c r="P33" s="163"/>
      <c r="Q33" s="163">
        <f>SUM(Q34:Q39)</f>
        <v>0</v>
      </c>
      <c r="R33" s="164"/>
      <c r="S33" s="164"/>
      <c r="T33" s="164"/>
      <c r="U33" s="164"/>
      <c r="V33" s="164">
        <f>SUM(V34:V39)</f>
        <v>1.29</v>
      </c>
      <c r="W33" s="164"/>
      <c r="X33" s="164"/>
      <c r="Y33" s="164"/>
      <c r="AG33" t="s">
        <v>125</v>
      </c>
    </row>
    <row r="34" spans="1:60" outlineLevel="1" x14ac:dyDescent="0.25">
      <c r="A34" s="178">
        <v>22</v>
      </c>
      <c r="B34" s="179" t="s">
        <v>201</v>
      </c>
      <c r="C34" s="186" t="s">
        <v>202</v>
      </c>
      <c r="D34" s="180" t="s">
        <v>198</v>
      </c>
      <c r="E34" s="181">
        <v>1.35</v>
      </c>
      <c r="F34" s="182"/>
      <c r="G34" s="183">
        <f t="shared" ref="G34:G39" si="14">ROUND(E34*F34,2)</f>
        <v>0</v>
      </c>
      <c r="H34" s="162"/>
      <c r="I34" s="161">
        <f t="shared" ref="I34:I39" si="15">ROUND(E34*H34,2)</f>
        <v>0</v>
      </c>
      <c r="J34" s="162"/>
      <c r="K34" s="161">
        <f t="shared" ref="K34:K39" si="16">ROUND(E34*J34,2)</f>
        <v>0</v>
      </c>
      <c r="L34" s="161">
        <v>21</v>
      </c>
      <c r="M34" s="161">
        <f t="shared" ref="M34:M39" si="17">G34*(1+L34/100)</f>
        <v>0</v>
      </c>
      <c r="N34" s="160">
        <v>0</v>
      </c>
      <c r="O34" s="160">
        <f t="shared" ref="O34:O39" si="18">ROUND(E34*N34,2)</f>
        <v>0</v>
      </c>
      <c r="P34" s="160">
        <v>0</v>
      </c>
      <c r="Q34" s="160">
        <f t="shared" ref="Q34:Q39" si="19">ROUND(E34*P34,2)</f>
        <v>0</v>
      </c>
      <c r="R34" s="161"/>
      <c r="S34" s="161" t="s">
        <v>136</v>
      </c>
      <c r="T34" s="161" t="s">
        <v>152</v>
      </c>
      <c r="U34" s="161">
        <v>0</v>
      </c>
      <c r="V34" s="161">
        <f t="shared" ref="V34:V39" si="20">ROUND(E34*U34,2)</f>
        <v>0</v>
      </c>
      <c r="W34" s="161"/>
      <c r="X34" s="161" t="s">
        <v>130</v>
      </c>
      <c r="Y34" s="161" t="s">
        <v>131</v>
      </c>
      <c r="Z34" s="150"/>
      <c r="AA34" s="150"/>
      <c r="AB34" s="150"/>
      <c r="AC34" s="150"/>
      <c r="AD34" s="150"/>
      <c r="AE34" s="150"/>
      <c r="AF34" s="150"/>
      <c r="AG34" s="150" t="s">
        <v>132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78">
        <v>23</v>
      </c>
      <c r="B35" s="179" t="s">
        <v>209</v>
      </c>
      <c r="C35" s="186" t="s">
        <v>210</v>
      </c>
      <c r="D35" s="180" t="s">
        <v>198</v>
      </c>
      <c r="E35" s="181">
        <v>1.35</v>
      </c>
      <c r="F35" s="182"/>
      <c r="G35" s="183">
        <f t="shared" si="14"/>
        <v>0</v>
      </c>
      <c r="H35" s="162"/>
      <c r="I35" s="161">
        <f t="shared" si="15"/>
        <v>0</v>
      </c>
      <c r="J35" s="162"/>
      <c r="K35" s="161">
        <f t="shared" si="16"/>
        <v>0</v>
      </c>
      <c r="L35" s="161">
        <v>21</v>
      </c>
      <c r="M35" s="161">
        <f t="shared" si="17"/>
        <v>0</v>
      </c>
      <c r="N35" s="160">
        <v>0</v>
      </c>
      <c r="O35" s="160">
        <f t="shared" si="18"/>
        <v>0</v>
      </c>
      <c r="P35" s="160">
        <v>0</v>
      </c>
      <c r="Q35" s="160">
        <f t="shared" si="19"/>
        <v>0</v>
      </c>
      <c r="R35" s="161"/>
      <c r="S35" s="161" t="s">
        <v>129</v>
      </c>
      <c r="T35" s="161" t="s">
        <v>129</v>
      </c>
      <c r="U35" s="161">
        <v>0.95599999999999996</v>
      </c>
      <c r="V35" s="161">
        <f t="shared" si="20"/>
        <v>1.29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140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.399999999999999" outlineLevel="1" x14ac:dyDescent="0.25">
      <c r="A36" s="178">
        <v>24</v>
      </c>
      <c r="B36" s="179" t="s">
        <v>205</v>
      </c>
      <c r="C36" s="186" t="s">
        <v>206</v>
      </c>
      <c r="D36" s="180" t="s">
        <v>198</v>
      </c>
      <c r="E36" s="181">
        <v>27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</v>
      </c>
      <c r="V36" s="161">
        <f t="shared" si="20"/>
        <v>0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203</v>
      </c>
      <c r="C37" s="186" t="s">
        <v>204</v>
      </c>
      <c r="D37" s="180" t="s">
        <v>198</v>
      </c>
      <c r="E37" s="181">
        <v>1.35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136</v>
      </c>
      <c r="T37" s="161" t="s">
        <v>137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207</v>
      </c>
      <c r="C38" s="186" t="s">
        <v>208</v>
      </c>
      <c r="D38" s="180" t="s">
        <v>198</v>
      </c>
      <c r="E38" s="181">
        <v>1.35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211</v>
      </c>
      <c r="C39" s="186" t="s">
        <v>212</v>
      </c>
      <c r="D39" s="180" t="s">
        <v>149</v>
      </c>
      <c r="E39" s="181">
        <v>1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163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191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5">
      <c r="A40" s="165" t="s">
        <v>124</v>
      </c>
      <c r="B40" s="166" t="s">
        <v>86</v>
      </c>
      <c r="C40" s="185" t="s">
        <v>87</v>
      </c>
      <c r="D40" s="167"/>
      <c r="E40" s="168"/>
      <c r="F40" s="169"/>
      <c r="G40" s="170">
        <f>SUMIF(AG41:AG46,"&lt;&gt;NOR",G41:G46)</f>
        <v>0</v>
      </c>
      <c r="H40" s="164"/>
      <c r="I40" s="164">
        <f>SUM(I41:I46)</f>
        <v>0</v>
      </c>
      <c r="J40" s="164"/>
      <c r="K40" s="164">
        <f>SUM(K41:K46)</f>
        <v>0</v>
      </c>
      <c r="L40" s="164"/>
      <c r="M40" s="164">
        <f>SUM(M41:M46)</f>
        <v>0</v>
      </c>
      <c r="N40" s="163"/>
      <c r="O40" s="163">
        <f>SUM(O41:O46)</f>
        <v>0.02</v>
      </c>
      <c r="P40" s="163"/>
      <c r="Q40" s="163">
        <f>SUM(Q41:Q46)</f>
        <v>0</v>
      </c>
      <c r="R40" s="164"/>
      <c r="S40" s="164"/>
      <c r="T40" s="164"/>
      <c r="U40" s="164"/>
      <c r="V40" s="164">
        <f>SUM(V41:V46)</f>
        <v>0</v>
      </c>
      <c r="W40" s="164"/>
      <c r="X40" s="164"/>
      <c r="Y40" s="164"/>
      <c r="AG40" t="s">
        <v>125</v>
      </c>
    </row>
    <row r="41" spans="1:60" outlineLevel="1" x14ac:dyDescent="0.25">
      <c r="A41" s="178">
        <v>28</v>
      </c>
      <c r="B41" s="179" t="s">
        <v>221</v>
      </c>
      <c r="C41" s="186" t="s">
        <v>222</v>
      </c>
      <c r="D41" s="180" t="s">
        <v>149</v>
      </c>
      <c r="E41" s="181">
        <v>1</v>
      </c>
      <c r="F41" s="182"/>
      <c r="G41" s="183">
        <f t="shared" ref="G41:G46" si="21">ROUND(E41*F41,2)</f>
        <v>0</v>
      </c>
      <c r="H41" s="162"/>
      <c r="I41" s="161">
        <f t="shared" ref="I41:I46" si="22">ROUND(E41*H41,2)</f>
        <v>0</v>
      </c>
      <c r="J41" s="162"/>
      <c r="K41" s="161">
        <f t="shared" ref="K41:K46" si="23">ROUND(E41*J41,2)</f>
        <v>0</v>
      </c>
      <c r="L41" s="161">
        <v>21</v>
      </c>
      <c r="M41" s="161">
        <f t="shared" ref="M41:M46" si="24">G41*(1+L41/100)</f>
        <v>0</v>
      </c>
      <c r="N41" s="160">
        <v>1.8E-3</v>
      </c>
      <c r="O41" s="160">
        <f t="shared" ref="O41:O46" si="25">ROUND(E41*N41,2)</f>
        <v>0</v>
      </c>
      <c r="P41" s="160">
        <v>0</v>
      </c>
      <c r="Q41" s="160">
        <f t="shared" ref="Q41:Q46" si="26">ROUND(E41*P41,2)</f>
        <v>0</v>
      </c>
      <c r="R41" s="161"/>
      <c r="S41" s="161" t="s">
        <v>136</v>
      </c>
      <c r="T41" s="161" t="s">
        <v>137</v>
      </c>
      <c r="U41" s="161">
        <v>0</v>
      </c>
      <c r="V41" s="161">
        <f t="shared" ref="V41:V46" si="27">ROUND(E41*U41,2)</f>
        <v>0</v>
      </c>
      <c r="W41" s="161"/>
      <c r="X41" s="161" t="s">
        <v>130</v>
      </c>
      <c r="Y41" s="161" t="s">
        <v>131</v>
      </c>
      <c r="Z41" s="150"/>
      <c r="AA41" s="150"/>
      <c r="AB41" s="150"/>
      <c r="AC41" s="150"/>
      <c r="AD41" s="150"/>
      <c r="AE41" s="150"/>
      <c r="AF41" s="150"/>
      <c r="AG41" s="150" t="s">
        <v>216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78">
        <v>29</v>
      </c>
      <c r="B42" s="179" t="s">
        <v>213</v>
      </c>
      <c r="C42" s="186" t="s">
        <v>214</v>
      </c>
      <c r="D42" s="180" t="s">
        <v>215</v>
      </c>
      <c r="E42" s="181">
        <v>1</v>
      </c>
      <c r="F42" s="182"/>
      <c r="G42" s="183">
        <f t="shared" si="21"/>
        <v>0</v>
      </c>
      <c r="H42" s="162"/>
      <c r="I42" s="161">
        <f t="shared" si="22"/>
        <v>0</v>
      </c>
      <c r="J42" s="162"/>
      <c r="K42" s="161">
        <f t="shared" si="23"/>
        <v>0</v>
      </c>
      <c r="L42" s="161">
        <v>21</v>
      </c>
      <c r="M42" s="161">
        <f t="shared" si="24"/>
        <v>0</v>
      </c>
      <c r="N42" s="160">
        <v>0</v>
      </c>
      <c r="O42" s="160">
        <f t="shared" si="25"/>
        <v>0</v>
      </c>
      <c r="P42" s="160">
        <v>0</v>
      </c>
      <c r="Q42" s="160">
        <f t="shared" si="26"/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si="27"/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217</v>
      </c>
      <c r="C43" s="186" t="s">
        <v>218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0.399999999999999" outlineLevel="1" x14ac:dyDescent="0.25">
      <c r="A44" s="178">
        <v>31</v>
      </c>
      <c r="B44" s="179" t="s">
        <v>219</v>
      </c>
      <c r="C44" s="186" t="s">
        <v>220</v>
      </c>
      <c r="D44" s="180" t="s">
        <v>149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1.6000000000000001E-4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223</v>
      </c>
      <c r="C45" s="186" t="s">
        <v>224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1.6E-2</v>
      </c>
      <c r="O45" s="160">
        <f t="shared" si="25"/>
        <v>0.02</v>
      </c>
      <c r="P45" s="160">
        <v>0</v>
      </c>
      <c r="Q45" s="160">
        <f t="shared" si="26"/>
        <v>0</v>
      </c>
      <c r="R45" s="161" t="s">
        <v>162</v>
      </c>
      <c r="S45" s="161" t="s">
        <v>129</v>
      </c>
      <c r="T45" s="161" t="s">
        <v>129</v>
      </c>
      <c r="U45" s="161">
        <v>0</v>
      </c>
      <c r="V45" s="161">
        <f t="shared" si="27"/>
        <v>0</v>
      </c>
      <c r="W45" s="161"/>
      <c r="X45" s="161" t="s">
        <v>163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191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40.799999999999997" outlineLevel="1" x14ac:dyDescent="0.25">
      <c r="A46" s="178">
        <v>33</v>
      </c>
      <c r="B46" s="179" t="s">
        <v>225</v>
      </c>
      <c r="C46" s="186" t="s">
        <v>226</v>
      </c>
      <c r="D46" s="180" t="s">
        <v>215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1.8E-3</v>
      </c>
      <c r="O46" s="160">
        <f t="shared" si="25"/>
        <v>0</v>
      </c>
      <c r="P46" s="160">
        <v>0</v>
      </c>
      <c r="Q46" s="160">
        <f t="shared" si="26"/>
        <v>0</v>
      </c>
      <c r="R46" s="161"/>
      <c r="S46" s="161" t="s">
        <v>136</v>
      </c>
      <c r="T46" s="161" t="s">
        <v>137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x14ac:dyDescent="0.25">
      <c r="A47" s="165" t="s">
        <v>124</v>
      </c>
      <c r="B47" s="166" t="s">
        <v>88</v>
      </c>
      <c r="C47" s="185" t="s">
        <v>89</v>
      </c>
      <c r="D47" s="167"/>
      <c r="E47" s="168"/>
      <c r="F47" s="169"/>
      <c r="G47" s="170">
        <f>SUMIF(AG48:AG58,"&lt;&gt;NOR",G48:G58)</f>
        <v>0</v>
      </c>
      <c r="H47" s="164"/>
      <c r="I47" s="164">
        <f>SUM(I48:I58)</f>
        <v>0</v>
      </c>
      <c r="J47" s="164"/>
      <c r="K47" s="164">
        <f>SUM(K48:K58)</f>
        <v>0</v>
      </c>
      <c r="L47" s="164"/>
      <c r="M47" s="164">
        <f>SUM(M48:M58)</f>
        <v>0</v>
      </c>
      <c r="N47" s="163"/>
      <c r="O47" s="163">
        <f>SUM(O48:O58)</f>
        <v>0.01</v>
      </c>
      <c r="P47" s="163"/>
      <c r="Q47" s="163">
        <f>SUM(Q48:Q58)</f>
        <v>0</v>
      </c>
      <c r="R47" s="164"/>
      <c r="S47" s="164"/>
      <c r="T47" s="164"/>
      <c r="U47" s="164"/>
      <c r="V47" s="164">
        <f>SUM(V48:V58)</f>
        <v>0.17</v>
      </c>
      <c r="W47" s="164"/>
      <c r="X47" s="164"/>
      <c r="Y47" s="164"/>
      <c r="AG47" t="s">
        <v>125</v>
      </c>
    </row>
    <row r="48" spans="1:60" ht="20.399999999999999" outlineLevel="1" x14ac:dyDescent="0.25">
      <c r="A48" s="178">
        <v>34</v>
      </c>
      <c r="B48" s="179" t="s">
        <v>354</v>
      </c>
      <c r="C48" s="186" t="s">
        <v>355</v>
      </c>
      <c r="D48" s="180" t="s">
        <v>128</v>
      </c>
      <c r="E48" s="181">
        <v>1.5</v>
      </c>
      <c r="F48" s="182"/>
      <c r="G48" s="183">
        <f t="shared" ref="G48:G58" si="28">ROUND(E48*F48,2)</f>
        <v>0</v>
      </c>
      <c r="H48" s="162"/>
      <c r="I48" s="161">
        <f t="shared" ref="I48:I58" si="29">ROUND(E48*H48,2)</f>
        <v>0</v>
      </c>
      <c r="J48" s="162"/>
      <c r="K48" s="161">
        <f t="shared" ref="K48:K58" si="30">ROUND(E48*J48,2)</f>
        <v>0</v>
      </c>
      <c r="L48" s="161">
        <v>21</v>
      </c>
      <c r="M48" s="161">
        <f t="shared" ref="M48:M58" si="31">G48*(1+L48/100)</f>
        <v>0</v>
      </c>
      <c r="N48" s="160">
        <v>0</v>
      </c>
      <c r="O48" s="160">
        <f t="shared" ref="O48:O58" si="32">ROUND(E48*N48,2)</f>
        <v>0</v>
      </c>
      <c r="P48" s="160">
        <v>0</v>
      </c>
      <c r="Q48" s="160">
        <f t="shared" ref="Q48:Q58" si="33">ROUND(E48*P48,2)</f>
        <v>0</v>
      </c>
      <c r="R48" s="161"/>
      <c r="S48" s="161" t="s">
        <v>129</v>
      </c>
      <c r="T48" s="161" t="s">
        <v>129</v>
      </c>
      <c r="U48" s="161">
        <v>0.11</v>
      </c>
      <c r="V48" s="161">
        <f t="shared" ref="V48:V58" si="34">ROUND(E48*U48,2)</f>
        <v>0.17</v>
      </c>
      <c r="W48" s="161"/>
      <c r="X48" s="161" t="s">
        <v>130</v>
      </c>
      <c r="Y48" s="161" t="s">
        <v>131</v>
      </c>
      <c r="Z48" s="150"/>
      <c r="AA48" s="150"/>
      <c r="AB48" s="150"/>
      <c r="AC48" s="150"/>
      <c r="AD48" s="150"/>
      <c r="AE48" s="150"/>
      <c r="AF48" s="150"/>
      <c r="AG48" s="150" t="s">
        <v>216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40.799999999999997" outlineLevel="1" x14ac:dyDescent="0.25">
      <c r="A49" s="178">
        <v>35</v>
      </c>
      <c r="B49" s="179" t="s">
        <v>356</v>
      </c>
      <c r="C49" s="186" t="s">
        <v>357</v>
      </c>
      <c r="D49" s="180" t="s">
        <v>128</v>
      </c>
      <c r="E49" s="181">
        <v>1.7250000000000001</v>
      </c>
      <c r="F49" s="182"/>
      <c r="G49" s="183">
        <f t="shared" si="28"/>
        <v>0</v>
      </c>
      <c r="H49" s="162"/>
      <c r="I49" s="161">
        <f t="shared" si="29"/>
        <v>0</v>
      </c>
      <c r="J49" s="162"/>
      <c r="K49" s="161">
        <f t="shared" si="30"/>
        <v>0</v>
      </c>
      <c r="L49" s="161">
        <v>21</v>
      </c>
      <c r="M49" s="161">
        <f t="shared" si="31"/>
        <v>0</v>
      </c>
      <c r="N49" s="160">
        <v>2.8700000000000002E-3</v>
      </c>
      <c r="O49" s="160">
        <f t="shared" si="32"/>
        <v>0</v>
      </c>
      <c r="P49" s="160">
        <v>0</v>
      </c>
      <c r="Q49" s="160">
        <f t="shared" si="33"/>
        <v>0</v>
      </c>
      <c r="R49" s="161"/>
      <c r="S49" s="161" t="s">
        <v>136</v>
      </c>
      <c r="T49" s="161" t="s">
        <v>137</v>
      </c>
      <c r="U49" s="161">
        <v>0</v>
      </c>
      <c r="V49" s="161">
        <f t="shared" si="34"/>
        <v>0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8">
        <v>36</v>
      </c>
      <c r="B50" s="179" t="s">
        <v>358</v>
      </c>
      <c r="C50" s="186" t="s">
        <v>359</v>
      </c>
      <c r="D50" s="180" t="s">
        <v>128</v>
      </c>
      <c r="E50" s="181">
        <v>1.5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0</v>
      </c>
      <c r="O50" s="160">
        <f t="shared" si="32"/>
        <v>0</v>
      </c>
      <c r="P50" s="160">
        <v>0</v>
      </c>
      <c r="Q50" s="160">
        <f t="shared" si="33"/>
        <v>0</v>
      </c>
      <c r="R50" s="161"/>
      <c r="S50" s="161" t="s">
        <v>136</v>
      </c>
      <c r="T50" s="161" t="s">
        <v>137</v>
      </c>
      <c r="U50" s="161">
        <v>0</v>
      </c>
      <c r="V50" s="161">
        <f t="shared" si="34"/>
        <v>0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20.399999999999999" outlineLevel="1" x14ac:dyDescent="0.25">
      <c r="A51" s="178">
        <v>37</v>
      </c>
      <c r="B51" s="179" t="s">
        <v>360</v>
      </c>
      <c r="C51" s="186" t="s">
        <v>361</v>
      </c>
      <c r="D51" s="180" t="s">
        <v>128</v>
      </c>
      <c r="E51" s="181">
        <v>1.5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0</v>
      </c>
      <c r="O51" s="160">
        <f t="shared" si="32"/>
        <v>0</v>
      </c>
      <c r="P51" s="160">
        <v>0</v>
      </c>
      <c r="Q51" s="160">
        <f t="shared" si="33"/>
        <v>0</v>
      </c>
      <c r="R51" s="161"/>
      <c r="S51" s="161" t="s">
        <v>136</v>
      </c>
      <c r="T51" s="161" t="s">
        <v>137</v>
      </c>
      <c r="U51" s="161">
        <v>0</v>
      </c>
      <c r="V51" s="161">
        <f t="shared" si="34"/>
        <v>0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5">
      <c r="A52" s="178">
        <v>38</v>
      </c>
      <c r="B52" s="179" t="s">
        <v>362</v>
      </c>
      <c r="C52" s="186" t="s">
        <v>363</v>
      </c>
      <c r="D52" s="180" t="s">
        <v>128</v>
      </c>
      <c r="E52" s="181">
        <v>1.5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0</v>
      </c>
      <c r="O52" s="160">
        <f t="shared" si="32"/>
        <v>0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78">
        <v>39</v>
      </c>
      <c r="B53" s="179" t="s">
        <v>364</v>
      </c>
      <c r="C53" s="186" t="s">
        <v>365</v>
      </c>
      <c r="D53" s="180" t="s">
        <v>128</v>
      </c>
      <c r="E53" s="181">
        <v>1.5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5.0000000000000001E-4</v>
      </c>
      <c r="O53" s="160">
        <f t="shared" si="32"/>
        <v>0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366</v>
      </c>
      <c r="C54" s="186" t="s">
        <v>367</v>
      </c>
      <c r="D54" s="180" t="s">
        <v>128</v>
      </c>
      <c r="E54" s="181">
        <v>1.5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4.5500000000000002E-3</v>
      </c>
      <c r="O54" s="160">
        <f t="shared" si="32"/>
        <v>0.01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216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ht="20.399999999999999" outlineLevel="1" x14ac:dyDescent="0.25">
      <c r="A55" s="178">
        <v>41</v>
      </c>
      <c r="B55" s="179" t="s">
        <v>368</v>
      </c>
      <c r="C55" s="186" t="s">
        <v>369</v>
      </c>
      <c r="D55" s="180" t="s">
        <v>157</v>
      </c>
      <c r="E55" s="181">
        <v>4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0.399999999999999" outlineLevel="1" x14ac:dyDescent="0.25">
      <c r="A56" s="178">
        <v>42</v>
      </c>
      <c r="B56" s="179" t="s">
        <v>370</v>
      </c>
      <c r="C56" s="186" t="s">
        <v>371</v>
      </c>
      <c r="D56" s="180" t="s">
        <v>128</v>
      </c>
      <c r="E56" s="181">
        <v>1.5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0</v>
      </c>
      <c r="O56" s="160">
        <f t="shared" si="32"/>
        <v>0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72">
        <v>43</v>
      </c>
      <c r="B57" s="173" t="s">
        <v>372</v>
      </c>
      <c r="C57" s="187" t="s">
        <v>373</v>
      </c>
      <c r="D57" s="174" t="s">
        <v>128</v>
      </c>
      <c r="E57" s="175">
        <v>1.5</v>
      </c>
      <c r="F57" s="176"/>
      <c r="G57" s="177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0</v>
      </c>
      <c r="O57" s="160">
        <f t="shared" si="32"/>
        <v>0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57">
        <v>44</v>
      </c>
      <c r="B58" s="158" t="s">
        <v>374</v>
      </c>
      <c r="C58" s="188" t="s">
        <v>375</v>
      </c>
      <c r="D58" s="159" t="s">
        <v>0</v>
      </c>
      <c r="E58" s="184"/>
      <c r="F58" s="162"/>
      <c r="G58" s="161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0</v>
      </c>
      <c r="O58" s="160">
        <f t="shared" si="32"/>
        <v>0</v>
      </c>
      <c r="P58" s="160">
        <v>0</v>
      </c>
      <c r="Q58" s="160">
        <f t="shared" si="33"/>
        <v>0</v>
      </c>
      <c r="R58" s="161"/>
      <c r="S58" s="161" t="s">
        <v>129</v>
      </c>
      <c r="T58" s="161" t="s">
        <v>129</v>
      </c>
      <c r="U58" s="161">
        <v>0</v>
      </c>
      <c r="V58" s="161">
        <f t="shared" si="34"/>
        <v>0</v>
      </c>
      <c r="W58" s="161"/>
      <c r="X58" s="161" t="s">
        <v>199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200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5">
      <c r="A59" s="165" t="s">
        <v>124</v>
      </c>
      <c r="B59" s="166" t="s">
        <v>90</v>
      </c>
      <c r="C59" s="185" t="s">
        <v>91</v>
      </c>
      <c r="D59" s="167"/>
      <c r="E59" s="168"/>
      <c r="F59" s="169"/>
      <c r="G59" s="170">
        <f>SUMIF(AG60:AG68,"&lt;&gt;NOR",G60:G68)</f>
        <v>0</v>
      </c>
      <c r="H59" s="164"/>
      <c r="I59" s="164">
        <f>SUM(I60:I68)</f>
        <v>0</v>
      </c>
      <c r="J59" s="164"/>
      <c r="K59" s="164">
        <f>SUM(K60:K68)</f>
        <v>0</v>
      </c>
      <c r="L59" s="164"/>
      <c r="M59" s="164">
        <f>SUM(M60:M68)</f>
        <v>0</v>
      </c>
      <c r="N59" s="163"/>
      <c r="O59" s="163">
        <f>SUM(O60:O68)</f>
        <v>0.04</v>
      </c>
      <c r="P59" s="163"/>
      <c r="Q59" s="163">
        <f>SUM(Q60:Q68)</f>
        <v>0</v>
      </c>
      <c r="R59" s="164"/>
      <c r="S59" s="164"/>
      <c r="T59" s="164"/>
      <c r="U59" s="164"/>
      <c r="V59" s="164">
        <f>SUM(V60:V68)</f>
        <v>0.78</v>
      </c>
      <c r="W59" s="164"/>
      <c r="X59" s="164"/>
      <c r="Y59" s="164"/>
      <c r="AG59" t="s">
        <v>125</v>
      </c>
    </row>
    <row r="60" spans="1:60" outlineLevel="1" x14ac:dyDescent="0.25">
      <c r="A60" s="178">
        <v>45</v>
      </c>
      <c r="B60" s="179" t="s">
        <v>239</v>
      </c>
      <c r="C60" s="186" t="s">
        <v>240</v>
      </c>
      <c r="D60" s="180" t="s">
        <v>157</v>
      </c>
      <c r="E60" s="181">
        <v>6</v>
      </c>
      <c r="F60" s="182"/>
      <c r="G60" s="183">
        <f t="shared" ref="G60:G68" si="35">ROUND(E60*F60,2)</f>
        <v>0</v>
      </c>
      <c r="H60" s="162"/>
      <c r="I60" s="161">
        <f t="shared" ref="I60:I68" si="36">ROUND(E60*H60,2)</f>
        <v>0</v>
      </c>
      <c r="J60" s="162"/>
      <c r="K60" s="161">
        <f t="shared" ref="K60:K68" si="37">ROUND(E60*J60,2)</f>
        <v>0</v>
      </c>
      <c r="L60" s="161">
        <v>21</v>
      </c>
      <c r="M60" s="161">
        <f t="shared" ref="M60:M68" si="38">G60*(1+L60/100)</f>
        <v>0</v>
      </c>
      <c r="N60" s="160">
        <v>3.1E-4</v>
      </c>
      <c r="O60" s="160">
        <f t="shared" ref="O60:O68" si="39">ROUND(E60*N60,2)</f>
        <v>0</v>
      </c>
      <c r="P60" s="160">
        <v>0</v>
      </c>
      <c r="Q60" s="160">
        <f t="shared" ref="Q60:Q68" si="40">ROUND(E60*P60,2)</f>
        <v>0</v>
      </c>
      <c r="R60" s="161"/>
      <c r="S60" s="161" t="s">
        <v>129</v>
      </c>
      <c r="T60" s="161" t="s">
        <v>129</v>
      </c>
      <c r="U60" s="161">
        <v>0.13</v>
      </c>
      <c r="V60" s="161">
        <f t="shared" ref="V60:V68" si="41">ROUND(E60*U60,2)</f>
        <v>0.78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20.399999999999999" outlineLevel="1" x14ac:dyDescent="0.25">
      <c r="A61" s="178">
        <v>46</v>
      </c>
      <c r="B61" s="179" t="s">
        <v>229</v>
      </c>
      <c r="C61" s="186" t="s">
        <v>230</v>
      </c>
      <c r="D61" s="180" t="s">
        <v>128</v>
      </c>
      <c r="E61" s="181">
        <v>2</v>
      </c>
      <c r="F61" s="182"/>
      <c r="G61" s="183">
        <f t="shared" si="35"/>
        <v>0</v>
      </c>
      <c r="H61" s="162"/>
      <c r="I61" s="161">
        <f t="shared" si="36"/>
        <v>0</v>
      </c>
      <c r="J61" s="162"/>
      <c r="K61" s="161">
        <f t="shared" si="37"/>
        <v>0</v>
      </c>
      <c r="L61" s="161">
        <v>21</v>
      </c>
      <c r="M61" s="161">
        <f t="shared" si="38"/>
        <v>0</v>
      </c>
      <c r="N61" s="160">
        <v>0</v>
      </c>
      <c r="O61" s="160">
        <f t="shared" si="39"/>
        <v>0</v>
      </c>
      <c r="P61" s="160">
        <v>0</v>
      </c>
      <c r="Q61" s="160">
        <f t="shared" si="40"/>
        <v>0</v>
      </c>
      <c r="R61" s="161"/>
      <c r="S61" s="161" t="s">
        <v>136</v>
      </c>
      <c r="T61" s="161" t="s">
        <v>152</v>
      </c>
      <c r="U61" s="161">
        <v>0</v>
      </c>
      <c r="V61" s="161">
        <f t="shared" si="41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20.399999999999999" outlineLevel="1" x14ac:dyDescent="0.25">
      <c r="A62" s="178">
        <v>47</v>
      </c>
      <c r="B62" s="179" t="s">
        <v>231</v>
      </c>
      <c r="C62" s="186" t="s">
        <v>232</v>
      </c>
      <c r="D62" s="180" t="s">
        <v>128</v>
      </c>
      <c r="E62" s="181">
        <v>2</v>
      </c>
      <c r="F62" s="182"/>
      <c r="G62" s="183">
        <f t="shared" si="35"/>
        <v>0</v>
      </c>
      <c r="H62" s="162"/>
      <c r="I62" s="161">
        <f t="shared" si="36"/>
        <v>0</v>
      </c>
      <c r="J62" s="162"/>
      <c r="K62" s="161">
        <f t="shared" si="37"/>
        <v>0</v>
      </c>
      <c r="L62" s="161">
        <v>21</v>
      </c>
      <c r="M62" s="161">
        <f t="shared" si="38"/>
        <v>0</v>
      </c>
      <c r="N62" s="160">
        <v>3.0999999999999999E-3</v>
      </c>
      <c r="O62" s="160">
        <f t="shared" si="39"/>
        <v>0.01</v>
      </c>
      <c r="P62" s="160">
        <v>0</v>
      </c>
      <c r="Q62" s="160">
        <f t="shared" si="40"/>
        <v>0</v>
      </c>
      <c r="R62" s="161"/>
      <c r="S62" s="161" t="s">
        <v>136</v>
      </c>
      <c r="T62" s="161" t="s">
        <v>152</v>
      </c>
      <c r="U62" s="161">
        <v>0</v>
      </c>
      <c r="V62" s="161">
        <f t="shared" si="41"/>
        <v>0</v>
      </c>
      <c r="W62" s="161"/>
      <c r="X62" s="161" t="s">
        <v>130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20.399999999999999" outlineLevel="1" x14ac:dyDescent="0.25">
      <c r="A63" s="178">
        <v>48</v>
      </c>
      <c r="B63" s="179" t="s">
        <v>233</v>
      </c>
      <c r="C63" s="186" t="s">
        <v>234</v>
      </c>
      <c r="D63" s="180" t="s">
        <v>128</v>
      </c>
      <c r="E63" s="181">
        <v>2</v>
      </c>
      <c r="F63" s="182"/>
      <c r="G63" s="183">
        <f t="shared" si="35"/>
        <v>0</v>
      </c>
      <c r="H63" s="162"/>
      <c r="I63" s="161">
        <f t="shared" si="36"/>
        <v>0</v>
      </c>
      <c r="J63" s="162"/>
      <c r="K63" s="161">
        <f t="shared" si="37"/>
        <v>0</v>
      </c>
      <c r="L63" s="161">
        <v>21</v>
      </c>
      <c r="M63" s="161">
        <f t="shared" si="38"/>
        <v>0</v>
      </c>
      <c r="N63" s="160">
        <v>0</v>
      </c>
      <c r="O63" s="160">
        <f t="shared" si="39"/>
        <v>0</v>
      </c>
      <c r="P63" s="160">
        <v>0</v>
      </c>
      <c r="Q63" s="160">
        <f t="shared" si="40"/>
        <v>0</v>
      </c>
      <c r="R63" s="161"/>
      <c r="S63" s="161" t="s">
        <v>136</v>
      </c>
      <c r="T63" s="161" t="s">
        <v>152</v>
      </c>
      <c r="U63" s="161">
        <v>0</v>
      </c>
      <c r="V63" s="161">
        <f t="shared" si="41"/>
        <v>0</v>
      </c>
      <c r="W63" s="161"/>
      <c r="X63" s="161" t="s">
        <v>130</v>
      </c>
      <c r="Y63" s="161" t="s">
        <v>131</v>
      </c>
      <c r="Z63" s="150"/>
      <c r="AA63" s="150"/>
      <c r="AB63" s="150"/>
      <c r="AC63" s="150"/>
      <c r="AD63" s="150"/>
      <c r="AE63" s="150"/>
      <c r="AF63" s="150"/>
      <c r="AG63" s="150" t="s">
        <v>216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20.399999999999999" outlineLevel="1" x14ac:dyDescent="0.25">
      <c r="A64" s="178">
        <v>49</v>
      </c>
      <c r="B64" s="179" t="s">
        <v>235</v>
      </c>
      <c r="C64" s="186" t="s">
        <v>236</v>
      </c>
      <c r="D64" s="180" t="s">
        <v>128</v>
      </c>
      <c r="E64" s="181">
        <v>2</v>
      </c>
      <c r="F64" s="182"/>
      <c r="G64" s="183">
        <f t="shared" si="35"/>
        <v>0</v>
      </c>
      <c r="H64" s="162"/>
      <c r="I64" s="161">
        <f t="shared" si="36"/>
        <v>0</v>
      </c>
      <c r="J64" s="162"/>
      <c r="K64" s="161">
        <f t="shared" si="37"/>
        <v>0</v>
      </c>
      <c r="L64" s="161">
        <v>21</v>
      </c>
      <c r="M64" s="161">
        <f t="shared" si="38"/>
        <v>0</v>
      </c>
      <c r="N64" s="160">
        <v>0</v>
      </c>
      <c r="O64" s="160">
        <f t="shared" si="39"/>
        <v>0</v>
      </c>
      <c r="P64" s="160">
        <v>0</v>
      </c>
      <c r="Q64" s="160">
        <f t="shared" si="40"/>
        <v>0</v>
      </c>
      <c r="R64" s="161"/>
      <c r="S64" s="161" t="s">
        <v>136</v>
      </c>
      <c r="T64" s="161" t="s">
        <v>152</v>
      </c>
      <c r="U64" s="161">
        <v>0</v>
      </c>
      <c r="V64" s="161">
        <f t="shared" si="41"/>
        <v>0</v>
      </c>
      <c r="W64" s="161"/>
      <c r="X64" s="161" t="s">
        <v>130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5">
      <c r="A65" s="178">
        <v>50</v>
      </c>
      <c r="B65" s="179" t="s">
        <v>237</v>
      </c>
      <c r="C65" s="186" t="s">
        <v>238</v>
      </c>
      <c r="D65" s="180" t="s">
        <v>157</v>
      </c>
      <c r="E65" s="181">
        <v>6</v>
      </c>
      <c r="F65" s="182"/>
      <c r="G65" s="183">
        <f t="shared" si="35"/>
        <v>0</v>
      </c>
      <c r="H65" s="162"/>
      <c r="I65" s="161">
        <f t="shared" si="36"/>
        <v>0</v>
      </c>
      <c r="J65" s="162"/>
      <c r="K65" s="161">
        <f t="shared" si="37"/>
        <v>0</v>
      </c>
      <c r="L65" s="161">
        <v>21</v>
      </c>
      <c r="M65" s="161">
        <f t="shared" si="38"/>
        <v>0</v>
      </c>
      <c r="N65" s="160">
        <v>0</v>
      </c>
      <c r="O65" s="160">
        <f t="shared" si="39"/>
        <v>0</v>
      </c>
      <c r="P65" s="160">
        <v>0</v>
      </c>
      <c r="Q65" s="160">
        <f t="shared" si="40"/>
        <v>0</v>
      </c>
      <c r="R65" s="161"/>
      <c r="S65" s="161" t="s">
        <v>136</v>
      </c>
      <c r="T65" s="161" t="s">
        <v>152</v>
      </c>
      <c r="U65" s="161">
        <v>0</v>
      </c>
      <c r="V65" s="161">
        <f t="shared" si="41"/>
        <v>0</v>
      </c>
      <c r="W65" s="161"/>
      <c r="X65" s="161" t="s">
        <v>130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5">
      <c r="A66" s="178">
        <v>51</v>
      </c>
      <c r="B66" s="179" t="s">
        <v>241</v>
      </c>
      <c r="C66" s="186" t="s">
        <v>242</v>
      </c>
      <c r="D66" s="180" t="s">
        <v>157</v>
      </c>
      <c r="E66" s="181">
        <v>4.5</v>
      </c>
      <c r="F66" s="182"/>
      <c r="G66" s="183">
        <f t="shared" si="35"/>
        <v>0</v>
      </c>
      <c r="H66" s="162"/>
      <c r="I66" s="161">
        <f t="shared" si="36"/>
        <v>0</v>
      </c>
      <c r="J66" s="162"/>
      <c r="K66" s="161">
        <f t="shared" si="37"/>
        <v>0</v>
      </c>
      <c r="L66" s="161">
        <v>21</v>
      </c>
      <c r="M66" s="161">
        <f t="shared" si="38"/>
        <v>0</v>
      </c>
      <c r="N66" s="160">
        <v>3.0000000000000001E-5</v>
      </c>
      <c r="O66" s="160">
        <f t="shared" si="39"/>
        <v>0</v>
      </c>
      <c r="P66" s="160">
        <v>0</v>
      </c>
      <c r="Q66" s="160">
        <f t="shared" si="40"/>
        <v>0</v>
      </c>
      <c r="R66" s="161"/>
      <c r="S66" s="161" t="s">
        <v>136</v>
      </c>
      <c r="T66" s="161" t="s">
        <v>152</v>
      </c>
      <c r="U66" s="161">
        <v>0</v>
      </c>
      <c r="V66" s="161">
        <f t="shared" si="41"/>
        <v>0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5">
      <c r="A67" s="172">
        <v>52</v>
      </c>
      <c r="B67" s="173" t="s">
        <v>227</v>
      </c>
      <c r="C67" s="187" t="s">
        <v>228</v>
      </c>
      <c r="D67" s="174" t="s">
        <v>128</v>
      </c>
      <c r="E67" s="175">
        <v>2.2000000000000002</v>
      </c>
      <c r="F67" s="176"/>
      <c r="G67" s="177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1.18E-2</v>
      </c>
      <c r="O67" s="160">
        <f t="shared" si="39"/>
        <v>0.03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137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5">
      <c r="A68" s="157">
        <v>53</v>
      </c>
      <c r="B68" s="158" t="s">
        <v>243</v>
      </c>
      <c r="C68" s="188" t="s">
        <v>244</v>
      </c>
      <c r="D68" s="159" t="s">
        <v>0</v>
      </c>
      <c r="E68" s="184"/>
      <c r="F68" s="162"/>
      <c r="G68" s="161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0</v>
      </c>
      <c r="O68" s="160">
        <f t="shared" si="39"/>
        <v>0</v>
      </c>
      <c r="P68" s="160">
        <v>0</v>
      </c>
      <c r="Q68" s="160">
        <f t="shared" si="40"/>
        <v>0</v>
      </c>
      <c r="R68" s="161"/>
      <c r="S68" s="161" t="s">
        <v>129</v>
      </c>
      <c r="T68" s="161" t="s">
        <v>129</v>
      </c>
      <c r="U68" s="161">
        <v>0</v>
      </c>
      <c r="V68" s="161">
        <f t="shared" si="41"/>
        <v>0</v>
      </c>
      <c r="W68" s="161"/>
      <c r="X68" s="161" t="s">
        <v>199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200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x14ac:dyDescent="0.25">
      <c r="A69" s="165" t="s">
        <v>124</v>
      </c>
      <c r="B69" s="166" t="s">
        <v>92</v>
      </c>
      <c r="C69" s="185" t="s">
        <v>93</v>
      </c>
      <c r="D69" s="167"/>
      <c r="E69" s="168"/>
      <c r="F69" s="169"/>
      <c r="G69" s="170">
        <f>SUMIF(AG70:AG77,"&lt;&gt;NOR",G70:G77)</f>
        <v>0</v>
      </c>
      <c r="H69" s="164"/>
      <c r="I69" s="164">
        <f>SUM(I70:I77)</f>
        <v>0</v>
      </c>
      <c r="J69" s="164"/>
      <c r="K69" s="164">
        <f>SUM(K70:K77)</f>
        <v>0</v>
      </c>
      <c r="L69" s="164"/>
      <c r="M69" s="164">
        <f>SUM(M70:M77)</f>
        <v>0</v>
      </c>
      <c r="N69" s="163"/>
      <c r="O69" s="163">
        <f>SUM(O70:O77)</f>
        <v>0.59000000000000008</v>
      </c>
      <c r="P69" s="163"/>
      <c r="Q69" s="163">
        <f>SUM(Q70:Q77)</f>
        <v>0</v>
      </c>
      <c r="R69" s="164"/>
      <c r="S69" s="164"/>
      <c r="T69" s="164"/>
      <c r="U69" s="164"/>
      <c r="V69" s="164">
        <f>SUM(V70:V77)</f>
        <v>47.71</v>
      </c>
      <c r="W69" s="164"/>
      <c r="X69" s="164"/>
      <c r="Y69" s="164"/>
      <c r="AG69" t="s">
        <v>125</v>
      </c>
    </row>
    <row r="70" spans="1:60" outlineLevel="1" x14ac:dyDescent="0.25">
      <c r="A70" s="178">
        <v>54</v>
      </c>
      <c r="B70" s="179" t="s">
        <v>247</v>
      </c>
      <c r="C70" s="186" t="s">
        <v>248</v>
      </c>
      <c r="D70" s="180" t="s">
        <v>128</v>
      </c>
      <c r="E70" s="181">
        <v>233.4118</v>
      </c>
      <c r="F70" s="182"/>
      <c r="G70" s="183">
        <f t="shared" ref="G70:G77" si="42">ROUND(E70*F70,2)</f>
        <v>0</v>
      </c>
      <c r="H70" s="162"/>
      <c r="I70" s="161">
        <f t="shared" ref="I70:I77" si="43">ROUND(E70*H70,2)</f>
        <v>0</v>
      </c>
      <c r="J70" s="162"/>
      <c r="K70" s="161">
        <f t="shared" ref="K70:K77" si="44">ROUND(E70*J70,2)</f>
        <v>0</v>
      </c>
      <c r="L70" s="161">
        <v>21</v>
      </c>
      <c r="M70" s="161">
        <f t="shared" ref="M70:M77" si="45">G70*(1+L70/100)</f>
        <v>0</v>
      </c>
      <c r="N70" s="160">
        <v>1E-3</v>
      </c>
      <c r="O70" s="160">
        <f t="shared" ref="O70:O77" si="46">ROUND(E70*N70,2)</f>
        <v>0.23</v>
      </c>
      <c r="P70" s="160">
        <v>0</v>
      </c>
      <c r="Q70" s="160">
        <f t="shared" ref="Q70:Q77" si="47">ROUND(E70*P70,2)</f>
        <v>0</v>
      </c>
      <c r="R70" s="161"/>
      <c r="S70" s="161" t="s">
        <v>129</v>
      </c>
      <c r="T70" s="161" t="s">
        <v>129</v>
      </c>
      <c r="U70" s="161">
        <v>7.0000000000000007E-2</v>
      </c>
      <c r="V70" s="161">
        <f t="shared" ref="V70:V77" si="48">ROUND(E70*U70,2)</f>
        <v>16.34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ht="20.399999999999999" outlineLevel="1" x14ac:dyDescent="0.25">
      <c r="A71" s="178">
        <v>55</v>
      </c>
      <c r="B71" s="179" t="s">
        <v>251</v>
      </c>
      <c r="C71" s="186" t="s">
        <v>252</v>
      </c>
      <c r="D71" s="180" t="s">
        <v>128</v>
      </c>
      <c r="E71" s="181">
        <v>233.42</v>
      </c>
      <c r="F71" s="182"/>
      <c r="G71" s="183">
        <f t="shared" si="42"/>
        <v>0</v>
      </c>
      <c r="H71" s="162"/>
      <c r="I71" s="161">
        <f t="shared" si="43"/>
        <v>0</v>
      </c>
      <c r="J71" s="162"/>
      <c r="K71" s="161">
        <f t="shared" si="44"/>
        <v>0</v>
      </c>
      <c r="L71" s="161">
        <v>21</v>
      </c>
      <c r="M71" s="161">
        <f t="shared" si="45"/>
        <v>0</v>
      </c>
      <c r="N71" s="160">
        <v>2.0000000000000001E-4</v>
      </c>
      <c r="O71" s="160">
        <f t="shared" si="46"/>
        <v>0.05</v>
      </c>
      <c r="P71" s="160">
        <v>0</v>
      </c>
      <c r="Q71" s="160">
        <f t="shared" si="47"/>
        <v>0</v>
      </c>
      <c r="R71" s="161"/>
      <c r="S71" s="161" t="s">
        <v>129</v>
      </c>
      <c r="T71" s="161" t="s">
        <v>129</v>
      </c>
      <c r="U71" s="161">
        <v>3.2480000000000002E-2</v>
      </c>
      <c r="V71" s="161">
        <f t="shared" si="48"/>
        <v>7.58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ht="20.399999999999999" outlineLevel="1" x14ac:dyDescent="0.25">
      <c r="A72" s="178">
        <v>56</v>
      </c>
      <c r="B72" s="179" t="s">
        <v>259</v>
      </c>
      <c r="C72" s="186" t="s">
        <v>260</v>
      </c>
      <c r="D72" s="180" t="s">
        <v>128</v>
      </c>
      <c r="E72" s="181">
        <v>233.42</v>
      </c>
      <c r="F72" s="182"/>
      <c r="G72" s="183">
        <f t="shared" si="42"/>
        <v>0</v>
      </c>
      <c r="H72" s="162"/>
      <c r="I72" s="161">
        <f t="shared" si="43"/>
        <v>0</v>
      </c>
      <c r="J72" s="162"/>
      <c r="K72" s="161">
        <f t="shared" si="44"/>
        <v>0</v>
      </c>
      <c r="L72" s="161">
        <v>21</v>
      </c>
      <c r="M72" s="161">
        <f t="shared" si="45"/>
        <v>0</v>
      </c>
      <c r="N72" s="160">
        <v>2.9E-4</v>
      </c>
      <c r="O72" s="160">
        <f t="shared" si="46"/>
        <v>7.0000000000000007E-2</v>
      </c>
      <c r="P72" s="160">
        <v>0</v>
      </c>
      <c r="Q72" s="160">
        <f t="shared" si="47"/>
        <v>0</v>
      </c>
      <c r="R72" s="161"/>
      <c r="S72" s="161" t="s">
        <v>129</v>
      </c>
      <c r="T72" s="161" t="s">
        <v>129</v>
      </c>
      <c r="U72" s="161">
        <v>0.10191</v>
      </c>
      <c r="V72" s="161">
        <f t="shared" si="48"/>
        <v>23.79</v>
      </c>
      <c r="W72" s="161"/>
      <c r="X72" s="161" t="s">
        <v>130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78">
        <v>57</v>
      </c>
      <c r="B73" s="179" t="s">
        <v>245</v>
      </c>
      <c r="C73" s="186" t="s">
        <v>246</v>
      </c>
      <c r="D73" s="180" t="s">
        <v>128</v>
      </c>
      <c r="E73" s="181">
        <v>233.42</v>
      </c>
      <c r="F73" s="182"/>
      <c r="G73" s="183">
        <f t="shared" si="42"/>
        <v>0</v>
      </c>
      <c r="H73" s="162"/>
      <c r="I73" s="161">
        <f t="shared" si="43"/>
        <v>0</v>
      </c>
      <c r="J73" s="162"/>
      <c r="K73" s="161">
        <f t="shared" si="44"/>
        <v>0</v>
      </c>
      <c r="L73" s="161">
        <v>21</v>
      </c>
      <c r="M73" s="161">
        <f t="shared" si="45"/>
        <v>0</v>
      </c>
      <c r="N73" s="160">
        <v>0</v>
      </c>
      <c r="O73" s="160">
        <f t="shared" si="46"/>
        <v>0</v>
      </c>
      <c r="P73" s="160">
        <v>0</v>
      </c>
      <c r="Q73" s="160">
        <f t="shared" si="47"/>
        <v>0</v>
      </c>
      <c r="R73" s="161"/>
      <c r="S73" s="161" t="s">
        <v>136</v>
      </c>
      <c r="T73" s="161" t="s">
        <v>137</v>
      </c>
      <c r="U73" s="161">
        <v>0</v>
      </c>
      <c r="V73" s="161">
        <f t="shared" si="48"/>
        <v>0</v>
      </c>
      <c r="W73" s="161"/>
      <c r="X73" s="161" t="s">
        <v>130</v>
      </c>
      <c r="Y73" s="161" t="s">
        <v>131</v>
      </c>
      <c r="Z73" s="150"/>
      <c r="AA73" s="150"/>
      <c r="AB73" s="150"/>
      <c r="AC73" s="150"/>
      <c r="AD73" s="150"/>
      <c r="AE73" s="150"/>
      <c r="AF73" s="150"/>
      <c r="AG73" s="150" t="s">
        <v>216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ht="20.399999999999999" outlineLevel="1" x14ac:dyDescent="0.25">
      <c r="A74" s="178">
        <v>58</v>
      </c>
      <c r="B74" s="179" t="s">
        <v>249</v>
      </c>
      <c r="C74" s="186" t="s">
        <v>250</v>
      </c>
      <c r="D74" s="180" t="s">
        <v>149</v>
      </c>
      <c r="E74" s="181">
        <v>200</v>
      </c>
      <c r="F74" s="182"/>
      <c r="G74" s="183">
        <f t="shared" si="42"/>
        <v>0</v>
      </c>
      <c r="H74" s="162"/>
      <c r="I74" s="161">
        <f t="shared" si="43"/>
        <v>0</v>
      </c>
      <c r="J74" s="162"/>
      <c r="K74" s="161">
        <f t="shared" si="44"/>
        <v>0</v>
      </c>
      <c r="L74" s="161">
        <v>21</v>
      </c>
      <c r="M74" s="161">
        <f t="shared" si="45"/>
        <v>0</v>
      </c>
      <c r="N74" s="160">
        <v>1.1999999999999999E-3</v>
      </c>
      <c r="O74" s="160">
        <f t="shared" si="46"/>
        <v>0.24</v>
      </c>
      <c r="P74" s="160">
        <v>0</v>
      </c>
      <c r="Q74" s="160">
        <f t="shared" si="47"/>
        <v>0</v>
      </c>
      <c r="R74" s="161"/>
      <c r="S74" s="161" t="s">
        <v>136</v>
      </c>
      <c r="T74" s="161" t="s">
        <v>137</v>
      </c>
      <c r="U74" s="161">
        <v>0</v>
      </c>
      <c r="V74" s="161">
        <f t="shared" si="48"/>
        <v>0</v>
      </c>
      <c r="W74" s="161"/>
      <c r="X74" s="161" t="s">
        <v>130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216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20.399999999999999" outlineLevel="1" x14ac:dyDescent="0.25">
      <c r="A75" s="178">
        <v>59</v>
      </c>
      <c r="B75" s="179" t="s">
        <v>253</v>
      </c>
      <c r="C75" s="186" t="s">
        <v>254</v>
      </c>
      <c r="D75" s="180" t="s">
        <v>128</v>
      </c>
      <c r="E75" s="181">
        <v>35</v>
      </c>
      <c r="F75" s="182"/>
      <c r="G75" s="183">
        <f t="shared" si="42"/>
        <v>0</v>
      </c>
      <c r="H75" s="162"/>
      <c r="I75" s="161">
        <f t="shared" si="43"/>
        <v>0</v>
      </c>
      <c r="J75" s="162"/>
      <c r="K75" s="161">
        <f t="shared" si="44"/>
        <v>0</v>
      </c>
      <c r="L75" s="161">
        <v>21</v>
      </c>
      <c r="M75" s="161">
        <f t="shared" si="45"/>
        <v>0</v>
      </c>
      <c r="N75" s="160">
        <v>2.0000000000000002E-5</v>
      </c>
      <c r="O75" s="160">
        <f t="shared" si="46"/>
        <v>0</v>
      </c>
      <c r="P75" s="160">
        <v>0</v>
      </c>
      <c r="Q75" s="160">
        <f t="shared" si="47"/>
        <v>0</v>
      </c>
      <c r="R75" s="161"/>
      <c r="S75" s="161" t="s">
        <v>136</v>
      </c>
      <c r="T75" s="161" t="s">
        <v>137</v>
      </c>
      <c r="U75" s="161">
        <v>0</v>
      </c>
      <c r="V75" s="161">
        <f t="shared" si="48"/>
        <v>0</v>
      </c>
      <c r="W75" s="161"/>
      <c r="X75" s="161" t="s">
        <v>130</v>
      </c>
      <c r="Y75" s="161" t="s">
        <v>131</v>
      </c>
      <c r="Z75" s="150"/>
      <c r="AA75" s="150"/>
      <c r="AB75" s="150"/>
      <c r="AC75" s="150"/>
      <c r="AD75" s="150"/>
      <c r="AE75" s="150"/>
      <c r="AF75" s="150"/>
      <c r="AG75" s="150" t="s">
        <v>216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78">
        <v>60</v>
      </c>
      <c r="B76" s="179" t="s">
        <v>255</v>
      </c>
      <c r="C76" s="186" t="s">
        <v>256</v>
      </c>
      <c r="D76" s="180" t="s">
        <v>128</v>
      </c>
      <c r="E76" s="181">
        <v>6</v>
      </c>
      <c r="F76" s="182"/>
      <c r="G76" s="183">
        <f t="shared" si="42"/>
        <v>0</v>
      </c>
      <c r="H76" s="162"/>
      <c r="I76" s="161">
        <f t="shared" si="43"/>
        <v>0</v>
      </c>
      <c r="J76" s="162"/>
      <c r="K76" s="161">
        <f t="shared" si="44"/>
        <v>0</v>
      </c>
      <c r="L76" s="161">
        <v>21</v>
      </c>
      <c r="M76" s="161">
        <f t="shared" si="45"/>
        <v>0</v>
      </c>
      <c r="N76" s="160">
        <v>1.0000000000000001E-5</v>
      </c>
      <c r="O76" s="160">
        <f t="shared" si="46"/>
        <v>0</v>
      </c>
      <c r="P76" s="160">
        <v>0</v>
      </c>
      <c r="Q76" s="160">
        <f t="shared" si="47"/>
        <v>0</v>
      </c>
      <c r="R76" s="161"/>
      <c r="S76" s="161" t="s">
        <v>136</v>
      </c>
      <c r="T76" s="161" t="s">
        <v>137</v>
      </c>
      <c r="U76" s="161">
        <v>0</v>
      </c>
      <c r="V76" s="161">
        <f t="shared" si="48"/>
        <v>0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.399999999999999" outlineLevel="1" x14ac:dyDescent="0.25">
      <c r="A77" s="178">
        <v>61</v>
      </c>
      <c r="B77" s="179" t="s">
        <v>257</v>
      </c>
      <c r="C77" s="186" t="s">
        <v>258</v>
      </c>
      <c r="D77" s="180" t="s">
        <v>128</v>
      </c>
      <c r="E77" s="181">
        <v>80.37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1.0000000000000001E-5</v>
      </c>
      <c r="O77" s="160">
        <f t="shared" si="46"/>
        <v>0</v>
      </c>
      <c r="P77" s="160">
        <v>0</v>
      </c>
      <c r="Q77" s="160">
        <f t="shared" si="47"/>
        <v>0</v>
      </c>
      <c r="R77" s="161"/>
      <c r="S77" s="161" t="s">
        <v>136</v>
      </c>
      <c r="T77" s="161" t="s">
        <v>137</v>
      </c>
      <c r="U77" s="161">
        <v>0</v>
      </c>
      <c r="V77" s="161">
        <f t="shared" si="48"/>
        <v>0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x14ac:dyDescent="0.25">
      <c r="A78" s="165" t="s">
        <v>124</v>
      </c>
      <c r="B78" s="166" t="s">
        <v>94</v>
      </c>
      <c r="C78" s="185" t="s">
        <v>95</v>
      </c>
      <c r="D78" s="167"/>
      <c r="E78" s="168"/>
      <c r="F78" s="169"/>
      <c r="G78" s="170">
        <f>SUMIF(AG79:AG122,"&lt;&gt;NOR",G79:G122)</f>
        <v>0</v>
      </c>
      <c r="H78" s="164"/>
      <c r="I78" s="164">
        <f>SUM(I79:I122)</f>
        <v>0</v>
      </c>
      <c r="J78" s="164"/>
      <c r="K78" s="164">
        <f>SUM(K79:K122)</f>
        <v>0</v>
      </c>
      <c r="L78" s="164"/>
      <c r="M78" s="164">
        <f>SUM(M79:M122)</f>
        <v>0</v>
      </c>
      <c r="N78" s="163"/>
      <c r="O78" s="163">
        <f>SUM(O79:O122)</f>
        <v>0.01</v>
      </c>
      <c r="P78" s="163"/>
      <c r="Q78" s="163">
        <f>SUM(Q79:Q122)</f>
        <v>0</v>
      </c>
      <c r="R78" s="164"/>
      <c r="S78" s="164"/>
      <c r="T78" s="164"/>
      <c r="U78" s="164"/>
      <c r="V78" s="164">
        <f>SUM(V79:V122)</f>
        <v>25.75</v>
      </c>
      <c r="W78" s="164"/>
      <c r="X78" s="164"/>
      <c r="Y78" s="164"/>
      <c r="AG78" t="s">
        <v>125</v>
      </c>
    </row>
    <row r="79" spans="1:60" outlineLevel="1" x14ac:dyDescent="0.25">
      <c r="A79" s="178">
        <v>62</v>
      </c>
      <c r="B79" s="179" t="s">
        <v>267</v>
      </c>
      <c r="C79" s="186" t="s">
        <v>306</v>
      </c>
      <c r="D79" s="180" t="s">
        <v>149</v>
      </c>
      <c r="E79" s="181">
        <v>4</v>
      </c>
      <c r="F79" s="182"/>
      <c r="G79" s="183">
        <f t="shared" ref="G79:G122" si="49">ROUND(E79*F79,2)</f>
        <v>0</v>
      </c>
      <c r="H79" s="162"/>
      <c r="I79" s="161">
        <f t="shared" ref="I79:I122" si="50">ROUND(E79*H79,2)</f>
        <v>0</v>
      </c>
      <c r="J79" s="162"/>
      <c r="K79" s="161">
        <f t="shared" ref="K79:K122" si="51">ROUND(E79*J79,2)</f>
        <v>0</v>
      </c>
      <c r="L79" s="161">
        <v>21</v>
      </c>
      <c r="M79" s="161">
        <f t="shared" ref="M79:M122" si="52">G79*(1+L79/100)</f>
        <v>0</v>
      </c>
      <c r="N79" s="160">
        <v>0</v>
      </c>
      <c r="O79" s="160">
        <f t="shared" ref="O79:O122" si="53">ROUND(E79*N79,2)</f>
        <v>0</v>
      </c>
      <c r="P79" s="160">
        <v>0</v>
      </c>
      <c r="Q79" s="160">
        <f t="shared" ref="Q79:Q122" si="54">ROUND(E79*P79,2)</f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ref="V79:V122" si="55">ROUND(E79*U79,2)</f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5">
      <c r="A80" s="178">
        <v>63</v>
      </c>
      <c r="B80" s="179" t="s">
        <v>307</v>
      </c>
      <c r="C80" s="186" t="s">
        <v>308</v>
      </c>
      <c r="D80" s="180" t="s">
        <v>149</v>
      </c>
      <c r="E80" s="181">
        <v>2</v>
      </c>
      <c r="F80" s="182"/>
      <c r="G80" s="183">
        <f t="shared" si="49"/>
        <v>0</v>
      </c>
      <c r="H80" s="162"/>
      <c r="I80" s="161">
        <f t="shared" si="50"/>
        <v>0</v>
      </c>
      <c r="J80" s="162"/>
      <c r="K80" s="161">
        <f t="shared" si="51"/>
        <v>0</v>
      </c>
      <c r="L80" s="161">
        <v>21</v>
      </c>
      <c r="M80" s="161">
        <f t="shared" si="52"/>
        <v>0</v>
      </c>
      <c r="N80" s="160">
        <v>0</v>
      </c>
      <c r="O80" s="160">
        <f t="shared" si="53"/>
        <v>0</v>
      </c>
      <c r="P80" s="160">
        <v>0</v>
      </c>
      <c r="Q80" s="160">
        <f t="shared" si="54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55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64</v>
      </c>
      <c r="B81" s="179" t="s">
        <v>267</v>
      </c>
      <c r="C81" s="186" t="s">
        <v>309</v>
      </c>
      <c r="D81" s="180" t="s">
        <v>157</v>
      </c>
      <c r="E81" s="181">
        <v>10</v>
      </c>
      <c r="F81" s="182"/>
      <c r="G81" s="183">
        <f t="shared" si="49"/>
        <v>0</v>
      </c>
      <c r="H81" s="162"/>
      <c r="I81" s="161">
        <f t="shared" si="50"/>
        <v>0</v>
      </c>
      <c r="J81" s="162"/>
      <c r="K81" s="161">
        <f t="shared" si="51"/>
        <v>0</v>
      </c>
      <c r="L81" s="161">
        <v>21</v>
      </c>
      <c r="M81" s="161">
        <f t="shared" si="52"/>
        <v>0</v>
      </c>
      <c r="N81" s="160">
        <v>0</v>
      </c>
      <c r="O81" s="160">
        <f t="shared" si="53"/>
        <v>0</v>
      </c>
      <c r="P81" s="160">
        <v>0</v>
      </c>
      <c r="Q81" s="160">
        <f t="shared" si="54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55"/>
        <v>0</v>
      </c>
      <c r="W81" s="161"/>
      <c r="X81" s="161" t="s">
        <v>269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310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5">
      <c r="A82" s="178">
        <v>65</v>
      </c>
      <c r="B82" s="179" t="s">
        <v>261</v>
      </c>
      <c r="C82" s="186" t="s">
        <v>376</v>
      </c>
      <c r="D82" s="180" t="s">
        <v>215</v>
      </c>
      <c r="E82" s="181">
        <v>1</v>
      </c>
      <c r="F82" s="182"/>
      <c r="G82" s="183">
        <f t="shared" si="49"/>
        <v>0</v>
      </c>
      <c r="H82" s="162"/>
      <c r="I82" s="161">
        <f t="shared" si="50"/>
        <v>0</v>
      </c>
      <c r="J82" s="162"/>
      <c r="K82" s="161">
        <f t="shared" si="51"/>
        <v>0</v>
      </c>
      <c r="L82" s="161">
        <v>21</v>
      </c>
      <c r="M82" s="161">
        <f t="shared" si="52"/>
        <v>0</v>
      </c>
      <c r="N82" s="160">
        <v>0</v>
      </c>
      <c r="O82" s="160">
        <f t="shared" si="53"/>
        <v>0</v>
      </c>
      <c r="P82" s="160">
        <v>0</v>
      </c>
      <c r="Q82" s="160">
        <f t="shared" si="54"/>
        <v>0</v>
      </c>
      <c r="R82" s="161"/>
      <c r="S82" s="161" t="s">
        <v>136</v>
      </c>
      <c r="T82" s="161" t="s">
        <v>137</v>
      </c>
      <c r="U82" s="161">
        <v>0</v>
      </c>
      <c r="V82" s="161">
        <f t="shared" si="55"/>
        <v>0</v>
      </c>
      <c r="W82" s="161"/>
      <c r="X82" s="161" t="s">
        <v>269</v>
      </c>
      <c r="Y82" s="161" t="s">
        <v>131</v>
      </c>
      <c r="Z82" s="150"/>
      <c r="AA82" s="150"/>
      <c r="AB82" s="150"/>
      <c r="AC82" s="150"/>
      <c r="AD82" s="150"/>
      <c r="AE82" s="150"/>
      <c r="AF82" s="150"/>
      <c r="AG82" s="150" t="s">
        <v>310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30.6" outlineLevel="1" x14ac:dyDescent="0.25">
      <c r="A83" s="178">
        <v>66</v>
      </c>
      <c r="B83" s="179" t="s">
        <v>377</v>
      </c>
      <c r="C83" s="186" t="s">
        <v>378</v>
      </c>
      <c r="D83" s="180" t="s">
        <v>149</v>
      </c>
      <c r="E83" s="181">
        <v>1</v>
      </c>
      <c r="F83" s="182"/>
      <c r="G83" s="183">
        <f t="shared" si="49"/>
        <v>0</v>
      </c>
      <c r="H83" s="162"/>
      <c r="I83" s="161">
        <f t="shared" si="50"/>
        <v>0</v>
      </c>
      <c r="J83" s="162"/>
      <c r="K83" s="161">
        <f t="shared" si="51"/>
        <v>0</v>
      </c>
      <c r="L83" s="161">
        <v>21</v>
      </c>
      <c r="M83" s="161">
        <f t="shared" si="52"/>
        <v>0</v>
      </c>
      <c r="N83" s="160">
        <v>0</v>
      </c>
      <c r="O83" s="160">
        <f t="shared" si="53"/>
        <v>0</v>
      </c>
      <c r="P83" s="160">
        <v>0</v>
      </c>
      <c r="Q83" s="160">
        <f t="shared" si="54"/>
        <v>0</v>
      </c>
      <c r="R83" s="161"/>
      <c r="S83" s="161" t="s">
        <v>136</v>
      </c>
      <c r="T83" s="161" t="s">
        <v>137</v>
      </c>
      <c r="U83" s="161">
        <v>0</v>
      </c>
      <c r="V83" s="161">
        <f t="shared" si="55"/>
        <v>0</v>
      </c>
      <c r="W83" s="161"/>
      <c r="X83" s="161" t="s">
        <v>163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191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78">
        <v>67</v>
      </c>
      <c r="B84" s="179" t="s">
        <v>311</v>
      </c>
      <c r="C84" s="186" t="s">
        <v>312</v>
      </c>
      <c r="D84" s="180" t="s">
        <v>157</v>
      </c>
      <c r="E84" s="181">
        <v>10</v>
      </c>
      <c r="F84" s="182"/>
      <c r="G84" s="183">
        <f t="shared" si="49"/>
        <v>0</v>
      </c>
      <c r="H84" s="162"/>
      <c r="I84" s="161">
        <f t="shared" si="50"/>
        <v>0</v>
      </c>
      <c r="J84" s="162"/>
      <c r="K84" s="161">
        <f t="shared" si="51"/>
        <v>0</v>
      </c>
      <c r="L84" s="161">
        <v>21</v>
      </c>
      <c r="M84" s="161">
        <f t="shared" si="52"/>
        <v>0</v>
      </c>
      <c r="N84" s="160">
        <v>0</v>
      </c>
      <c r="O84" s="160">
        <f t="shared" si="53"/>
        <v>0</v>
      </c>
      <c r="P84" s="160">
        <v>0</v>
      </c>
      <c r="Q84" s="160">
        <f t="shared" si="54"/>
        <v>0</v>
      </c>
      <c r="R84" s="161"/>
      <c r="S84" s="161" t="s">
        <v>136</v>
      </c>
      <c r="T84" s="161" t="s">
        <v>137</v>
      </c>
      <c r="U84" s="161">
        <v>0</v>
      </c>
      <c r="V84" s="161">
        <f t="shared" si="55"/>
        <v>0</v>
      </c>
      <c r="W84" s="161"/>
      <c r="X84" s="161" t="s">
        <v>163</v>
      </c>
      <c r="Y84" s="161" t="s">
        <v>131</v>
      </c>
      <c r="Z84" s="150"/>
      <c r="AA84" s="150"/>
      <c r="AB84" s="150"/>
      <c r="AC84" s="150"/>
      <c r="AD84" s="150"/>
      <c r="AE84" s="150"/>
      <c r="AF84" s="150"/>
      <c r="AG84" s="150" t="s">
        <v>191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78">
        <v>68</v>
      </c>
      <c r="B85" s="179" t="s">
        <v>321</v>
      </c>
      <c r="C85" s="186" t="s">
        <v>322</v>
      </c>
      <c r="D85" s="180" t="s">
        <v>157</v>
      </c>
      <c r="E85" s="181">
        <v>8</v>
      </c>
      <c r="F85" s="182"/>
      <c r="G85" s="183">
        <f t="shared" si="49"/>
        <v>0</v>
      </c>
      <c r="H85" s="162"/>
      <c r="I85" s="161">
        <f t="shared" si="50"/>
        <v>0</v>
      </c>
      <c r="J85" s="162"/>
      <c r="K85" s="161">
        <f t="shared" si="51"/>
        <v>0</v>
      </c>
      <c r="L85" s="161">
        <v>21</v>
      </c>
      <c r="M85" s="161">
        <f t="shared" si="52"/>
        <v>0</v>
      </c>
      <c r="N85" s="160">
        <v>0</v>
      </c>
      <c r="O85" s="160">
        <f t="shared" si="53"/>
        <v>0</v>
      </c>
      <c r="P85" s="160">
        <v>0</v>
      </c>
      <c r="Q85" s="160">
        <f t="shared" si="54"/>
        <v>0</v>
      </c>
      <c r="R85" s="161"/>
      <c r="S85" s="161" t="s">
        <v>136</v>
      </c>
      <c r="T85" s="161" t="s">
        <v>137</v>
      </c>
      <c r="U85" s="161">
        <v>0</v>
      </c>
      <c r="V85" s="161">
        <f t="shared" si="55"/>
        <v>0</v>
      </c>
      <c r="W85" s="161"/>
      <c r="X85" s="161" t="s">
        <v>163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191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5">
      <c r="A86" s="178">
        <v>69</v>
      </c>
      <c r="B86" s="179" t="s">
        <v>283</v>
      </c>
      <c r="C86" s="186" t="s">
        <v>284</v>
      </c>
      <c r="D86" s="180" t="s">
        <v>157</v>
      </c>
      <c r="E86" s="181">
        <v>40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0</v>
      </c>
      <c r="O86" s="160">
        <f t="shared" si="53"/>
        <v>0</v>
      </c>
      <c r="P86" s="160">
        <v>0</v>
      </c>
      <c r="Q86" s="160">
        <f t="shared" si="54"/>
        <v>0</v>
      </c>
      <c r="R86" s="161"/>
      <c r="S86" s="161" t="s">
        <v>136</v>
      </c>
      <c r="T86" s="161" t="s">
        <v>137</v>
      </c>
      <c r="U86" s="161">
        <v>0</v>
      </c>
      <c r="V86" s="161">
        <f t="shared" si="55"/>
        <v>0</v>
      </c>
      <c r="W86" s="161"/>
      <c r="X86" s="161" t="s">
        <v>163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191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70</v>
      </c>
      <c r="B87" s="179" t="s">
        <v>313</v>
      </c>
      <c r="C87" s="186" t="s">
        <v>314</v>
      </c>
      <c r="D87" s="180" t="s">
        <v>149</v>
      </c>
      <c r="E87" s="181">
        <v>1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0</v>
      </c>
      <c r="O87" s="160">
        <f t="shared" si="53"/>
        <v>0</v>
      </c>
      <c r="P87" s="160">
        <v>0</v>
      </c>
      <c r="Q87" s="160">
        <f t="shared" si="54"/>
        <v>0</v>
      </c>
      <c r="R87" s="161"/>
      <c r="S87" s="161" t="s">
        <v>136</v>
      </c>
      <c r="T87" s="161" t="s">
        <v>137</v>
      </c>
      <c r="U87" s="161">
        <v>0</v>
      </c>
      <c r="V87" s="161">
        <f t="shared" si="55"/>
        <v>0</v>
      </c>
      <c r="W87" s="161"/>
      <c r="X87" s="161" t="s">
        <v>163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191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78">
        <v>71</v>
      </c>
      <c r="B88" s="179" t="s">
        <v>315</v>
      </c>
      <c r="C88" s="186" t="s">
        <v>316</v>
      </c>
      <c r="D88" s="180" t="s">
        <v>149</v>
      </c>
      <c r="E88" s="181">
        <v>4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0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136</v>
      </c>
      <c r="T88" s="161" t="s">
        <v>137</v>
      </c>
      <c r="U88" s="161">
        <v>0</v>
      </c>
      <c r="V88" s="161">
        <f t="shared" si="55"/>
        <v>0</v>
      </c>
      <c r="W88" s="161"/>
      <c r="X88" s="161" t="s">
        <v>163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191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78">
        <v>72</v>
      </c>
      <c r="B89" s="179" t="s">
        <v>261</v>
      </c>
      <c r="C89" s="186" t="s">
        <v>262</v>
      </c>
      <c r="D89" s="180" t="s">
        <v>215</v>
      </c>
      <c r="E89" s="181">
        <v>1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0</v>
      </c>
      <c r="O89" s="160">
        <f t="shared" si="53"/>
        <v>0</v>
      </c>
      <c r="P89" s="160">
        <v>0</v>
      </c>
      <c r="Q89" s="160">
        <f t="shared" si="54"/>
        <v>0</v>
      </c>
      <c r="R89" s="161"/>
      <c r="S89" s="161" t="s">
        <v>136</v>
      </c>
      <c r="T89" s="161" t="s">
        <v>137</v>
      </c>
      <c r="U89" s="161">
        <v>0</v>
      </c>
      <c r="V89" s="161">
        <f t="shared" si="55"/>
        <v>0</v>
      </c>
      <c r="W89" s="161"/>
      <c r="X89" s="161" t="s">
        <v>163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191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20.399999999999999" outlineLevel="1" x14ac:dyDescent="0.25">
      <c r="A90" s="178">
        <v>73</v>
      </c>
      <c r="B90" s="179" t="s">
        <v>379</v>
      </c>
      <c r="C90" s="186" t="s">
        <v>380</v>
      </c>
      <c r="D90" s="180" t="s">
        <v>149</v>
      </c>
      <c r="E90" s="181">
        <v>1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0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136</v>
      </c>
      <c r="T90" s="161" t="s">
        <v>137</v>
      </c>
      <c r="U90" s="161">
        <v>0</v>
      </c>
      <c r="V90" s="161">
        <f t="shared" si="55"/>
        <v>0</v>
      </c>
      <c r="W90" s="161"/>
      <c r="X90" s="161" t="s">
        <v>163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191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30.6" outlineLevel="1" x14ac:dyDescent="0.25">
      <c r="A91" s="178">
        <v>74</v>
      </c>
      <c r="B91" s="179" t="s">
        <v>274</v>
      </c>
      <c r="C91" s="186" t="s">
        <v>275</v>
      </c>
      <c r="D91" s="180" t="s">
        <v>215</v>
      </c>
      <c r="E91" s="181">
        <v>1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0</v>
      </c>
      <c r="O91" s="160">
        <f t="shared" si="53"/>
        <v>0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137</v>
      </c>
      <c r="U91" s="161">
        <v>0</v>
      </c>
      <c r="V91" s="161">
        <f t="shared" si="55"/>
        <v>0</v>
      </c>
      <c r="W91" s="161"/>
      <c r="X91" s="161" t="s">
        <v>163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191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ht="20.399999999999999" outlineLevel="1" x14ac:dyDescent="0.25">
      <c r="A92" s="178">
        <v>75</v>
      </c>
      <c r="B92" s="179" t="s">
        <v>341</v>
      </c>
      <c r="C92" s="186" t="s">
        <v>342</v>
      </c>
      <c r="D92" s="180" t="s">
        <v>149</v>
      </c>
      <c r="E92" s="181">
        <v>1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137</v>
      </c>
      <c r="U92" s="161">
        <v>0</v>
      </c>
      <c r="V92" s="161">
        <f t="shared" si="55"/>
        <v>0</v>
      </c>
      <c r="W92" s="161"/>
      <c r="X92" s="161" t="s">
        <v>163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191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8">
        <v>76</v>
      </c>
      <c r="B93" s="179" t="s">
        <v>317</v>
      </c>
      <c r="C93" s="186" t="s">
        <v>318</v>
      </c>
      <c r="D93" s="180" t="s">
        <v>149</v>
      </c>
      <c r="E93" s="181">
        <v>4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0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137</v>
      </c>
      <c r="U93" s="161">
        <v>0</v>
      </c>
      <c r="V93" s="161">
        <f t="shared" si="55"/>
        <v>0</v>
      </c>
      <c r="W93" s="161"/>
      <c r="X93" s="161" t="s">
        <v>163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191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40.799999999999997" outlineLevel="1" x14ac:dyDescent="0.25">
      <c r="A94" s="178">
        <v>77</v>
      </c>
      <c r="B94" s="179" t="s">
        <v>265</v>
      </c>
      <c r="C94" s="186" t="s">
        <v>381</v>
      </c>
      <c r="D94" s="180" t="s">
        <v>149</v>
      </c>
      <c r="E94" s="181">
        <v>1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163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191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78">
        <v>78</v>
      </c>
      <c r="B95" s="179" t="s">
        <v>267</v>
      </c>
      <c r="C95" s="186" t="s">
        <v>268</v>
      </c>
      <c r="D95" s="180" t="s">
        <v>149</v>
      </c>
      <c r="E95" s="181">
        <v>1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269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270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79</v>
      </c>
      <c r="B96" s="179" t="s">
        <v>267</v>
      </c>
      <c r="C96" s="186" t="s">
        <v>276</v>
      </c>
      <c r="D96" s="180" t="s">
        <v>215</v>
      </c>
      <c r="E96" s="181">
        <v>1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269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270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267</v>
      </c>
      <c r="C97" s="186" t="s">
        <v>277</v>
      </c>
      <c r="D97" s="180" t="s">
        <v>149</v>
      </c>
      <c r="E97" s="181">
        <v>35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269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270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267</v>
      </c>
      <c r="C98" s="186" t="s">
        <v>273</v>
      </c>
      <c r="D98" s="180" t="s">
        <v>149</v>
      </c>
      <c r="E98" s="181">
        <v>1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269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270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5">
      <c r="A99" s="178">
        <v>82</v>
      </c>
      <c r="B99" s="179" t="s">
        <v>267</v>
      </c>
      <c r="C99" s="186" t="s">
        <v>340</v>
      </c>
      <c r="D99" s="180" t="s">
        <v>157</v>
      </c>
      <c r="E99" s="181">
        <v>8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269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270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83</v>
      </c>
      <c r="B100" s="179" t="s">
        <v>267</v>
      </c>
      <c r="C100" s="186" t="s">
        <v>287</v>
      </c>
      <c r="D100" s="180" t="s">
        <v>157</v>
      </c>
      <c r="E100" s="181">
        <v>40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269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270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84</v>
      </c>
      <c r="B101" s="179" t="s">
        <v>267</v>
      </c>
      <c r="C101" s="186" t="s">
        <v>319</v>
      </c>
      <c r="D101" s="180" t="s">
        <v>149</v>
      </c>
      <c r="E101" s="181">
        <v>4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269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270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78">
        <v>85</v>
      </c>
      <c r="B102" s="179" t="s">
        <v>267</v>
      </c>
      <c r="C102" s="186" t="s">
        <v>320</v>
      </c>
      <c r="D102" s="180" t="s">
        <v>149</v>
      </c>
      <c r="E102" s="181">
        <v>2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0</v>
      </c>
      <c r="O102" s="160">
        <f t="shared" si="53"/>
        <v>0</v>
      </c>
      <c r="P102" s="160">
        <v>0</v>
      </c>
      <c r="Q102" s="160">
        <f t="shared" si="54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55"/>
        <v>0</v>
      </c>
      <c r="W102" s="161"/>
      <c r="X102" s="161" t="s">
        <v>269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270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86</v>
      </c>
      <c r="B103" s="179" t="s">
        <v>278</v>
      </c>
      <c r="C103" s="186" t="s">
        <v>279</v>
      </c>
      <c r="D103" s="180" t="s">
        <v>149</v>
      </c>
      <c r="E103" s="181">
        <v>1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0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55"/>
        <v>0</v>
      </c>
      <c r="W103" s="161"/>
      <c r="X103" s="161" t="s">
        <v>163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191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78">
        <v>87</v>
      </c>
      <c r="B104" s="179" t="s">
        <v>280</v>
      </c>
      <c r="C104" s="186" t="s">
        <v>281</v>
      </c>
      <c r="D104" s="180" t="s">
        <v>149</v>
      </c>
      <c r="E104" s="181">
        <v>1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0</v>
      </c>
      <c r="O104" s="160">
        <f t="shared" si="53"/>
        <v>0</v>
      </c>
      <c r="P104" s="160">
        <v>0</v>
      </c>
      <c r="Q104" s="160">
        <f t="shared" si="54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55"/>
        <v>0</v>
      </c>
      <c r="W104" s="161"/>
      <c r="X104" s="161" t="s">
        <v>163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191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88</v>
      </c>
      <c r="B105" s="179" t="s">
        <v>267</v>
      </c>
      <c r="C105" s="186" t="s">
        <v>282</v>
      </c>
      <c r="D105" s="180" t="s">
        <v>149</v>
      </c>
      <c r="E105" s="181">
        <v>2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0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55"/>
        <v>0</v>
      </c>
      <c r="W105" s="161"/>
      <c r="X105" s="161" t="s">
        <v>269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270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78">
        <v>89</v>
      </c>
      <c r="B106" s="179" t="s">
        <v>290</v>
      </c>
      <c r="C106" s="186" t="s">
        <v>291</v>
      </c>
      <c r="D106" s="180" t="s">
        <v>149</v>
      </c>
      <c r="E106" s="181">
        <v>6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1.8000000000000001E-4</v>
      </c>
      <c r="O106" s="160">
        <f t="shared" si="53"/>
        <v>0</v>
      </c>
      <c r="P106" s="160">
        <v>0</v>
      </c>
      <c r="Q106" s="160">
        <f t="shared" si="54"/>
        <v>0</v>
      </c>
      <c r="R106" s="161" t="s">
        <v>162</v>
      </c>
      <c r="S106" s="161" t="s">
        <v>129</v>
      </c>
      <c r="T106" s="161" t="s">
        <v>129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164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90</v>
      </c>
      <c r="B107" s="179" t="s">
        <v>292</v>
      </c>
      <c r="C107" s="186" t="s">
        <v>382</v>
      </c>
      <c r="D107" s="180" t="s">
        <v>149</v>
      </c>
      <c r="E107" s="181">
        <v>1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1.8000000000000001E-4</v>
      </c>
      <c r="O107" s="160">
        <f t="shared" si="53"/>
        <v>0</v>
      </c>
      <c r="P107" s="160">
        <v>0</v>
      </c>
      <c r="Q107" s="160">
        <f t="shared" si="54"/>
        <v>0</v>
      </c>
      <c r="R107" s="161"/>
      <c r="S107" s="161" t="s">
        <v>136</v>
      </c>
      <c r="T107" s="161" t="s">
        <v>129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164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294</v>
      </c>
      <c r="C108" s="186" t="s">
        <v>295</v>
      </c>
      <c r="D108" s="180" t="s">
        <v>149</v>
      </c>
      <c r="E108" s="181">
        <v>7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0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129</v>
      </c>
      <c r="T108" s="161" t="s">
        <v>129</v>
      </c>
      <c r="U108" s="161">
        <v>0.39017000000000002</v>
      </c>
      <c r="V108" s="161">
        <f t="shared" si="55"/>
        <v>2.73</v>
      </c>
      <c r="W108" s="161"/>
      <c r="X108" s="161" t="s">
        <v>130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132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92</v>
      </c>
      <c r="B109" s="179" t="s">
        <v>383</v>
      </c>
      <c r="C109" s="186" t="s">
        <v>384</v>
      </c>
      <c r="D109" s="180" t="s">
        <v>149</v>
      </c>
      <c r="E109" s="181">
        <v>7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3.0000000000000001E-5</v>
      </c>
      <c r="O109" s="160">
        <f t="shared" si="53"/>
        <v>0</v>
      </c>
      <c r="P109" s="160">
        <v>0</v>
      </c>
      <c r="Q109" s="160">
        <f t="shared" si="54"/>
        <v>0</v>
      </c>
      <c r="R109" s="161" t="s">
        <v>162</v>
      </c>
      <c r="S109" s="161" t="s">
        <v>129</v>
      </c>
      <c r="T109" s="161" t="s">
        <v>129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164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20.399999999999999" outlineLevel="1" x14ac:dyDescent="0.25">
      <c r="A110" s="178">
        <v>93</v>
      </c>
      <c r="B110" s="179" t="s">
        <v>296</v>
      </c>
      <c r="C110" s="186" t="s">
        <v>297</v>
      </c>
      <c r="D110" s="180" t="s">
        <v>149</v>
      </c>
      <c r="E110" s="181">
        <v>1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2.2000000000000001E-4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129</v>
      </c>
      <c r="T110" s="161" t="s">
        <v>129</v>
      </c>
      <c r="U110" s="161">
        <v>0.23200000000000001</v>
      </c>
      <c r="V110" s="161">
        <f t="shared" si="55"/>
        <v>0.23</v>
      </c>
      <c r="W110" s="161"/>
      <c r="X110" s="161" t="s">
        <v>130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132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ht="20.399999999999999" outlineLevel="1" x14ac:dyDescent="0.25">
      <c r="A111" s="178">
        <v>94</v>
      </c>
      <c r="B111" s="179" t="s">
        <v>298</v>
      </c>
      <c r="C111" s="186" t="s">
        <v>299</v>
      </c>
      <c r="D111" s="180" t="s">
        <v>149</v>
      </c>
      <c r="E111" s="181">
        <v>6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1.0000000000000001E-5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129</v>
      </c>
      <c r="T111" s="161" t="s">
        <v>129</v>
      </c>
      <c r="U111" s="161">
        <v>0.46</v>
      </c>
      <c r="V111" s="161">
        <f t="shared" si="55"/>
        <v>2.76</v>
      </c>
      <c r="W111" s="161"/>
      <c r="X111" s="161" t="s">
        <v>130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132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ht="20.399999999999999" outlineLevel="1" x14ac:dyDescent="0.25">
      <c r="A112" s="178">
        <v>95</v>
      </c>
      <c r="B112" s="179" t="s">
        <v>300</v>
      </c>
      <c r="C112" s="186" t="s">
        <v>301</v>
      </c>
      <c r="D112" s="180" t="s">
        <v>149</v>
      </c>
      <c r="E112" s="181">
        <v>28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9.0000000000000006E-5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129</v>
      </c>
      <c r="U112" s="161">
        <v>0.2475</v>
      </c>
      <c r="V112" s="161">
        <f t="shared" si="55"/>
        <v>6.93</v>
      </c>
      <c r="W112" s="161"/>
      <c r="X112" s="161" t="s">
        <v>130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132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ht="20.399999999999999" outlineLevel="1" x14ac:dyDescent="0.25">
      <c r="A113" s="178">
        <v>96</v>
      </c>
      <c r="B113" s="179" t="s">
        <v>302</v>
      </c>
      <c r="C113" s="186" t="s">
        <v>303</v>
      </c>
      <c r="D113" s="180" t="s">
        <v>157</v>
      </c>
      <c r="E113" s="181">
        <v>25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4.2999999999999999E-4</v>
      </c>
      <c r="O113" s="160">
        <f t="shared" si="53"/>
        <v>0.01</v>
      </c>
      <c r="P113" s="160">
        <v>0</v>
      </c>
      <c r="Q113" s="160">
        <f t="shared" si="54"/>
        <v>0</v>
      </c>
      <c r="R113" s="161"/>
      <c r="S113" s="161" t="s">
        <v>129</v>
      </c>
      <c r="T113" s="161" t="s">
        <v>129</v>
      </c>
      <c r="U113" s="161">
        <v>7.2459999999999997E-2</v>
      </c>
      <c r="V113" s="161">
        <f t="shared" si="55"/>
        <v>1.81</v>
      </c>
      <c r="W113" s="161"/>
      <c r="X113" s="161" t="s">
        <v>130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132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20.399999999999999" outlineLevel="1" x14ac:dyDescent="0.25">
      <c r="A114" s="178">
        <v>97</v>
      </c>
      <c r="B114" s="179" t="s">
        <v>304</v>
      </c>
      <c r="C114" s="186" t="s">
        <v>305</v>
      </c>
      <c r="D114" s="180" t="s">
        <v>157</v>
      </c>
      <c r="E114" s="181">
        <v>10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1.4999999999999999E-4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129</v>
      </c>
      <c r="T114" s="161" t="s">
        <v>129</v>
      </c>
      <c r="U114" s="161">
        <v>8.6499999999999994E-2</v>
      </c>
      <c r="V114" s="161">
        <f t="shared" si="55"/>
        <v>0.87</v>
      </c>
      <c r="W114" s="161"/>
      <c r="X114" s="161" t="s">
        <v>130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132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98</v>
      </c>
      <c r="B115" s="179" t="s">
        <v>385</v>
      </c>
      <c r="C115" s="186" t="s">
        <v>386</v>
      </c>
      <c r="D115" s="180" t="s">
        <v>157</v>
      </c>
      <c r="E115" s="181">
        <v>15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0.49367</v>
      </c>
      <c r="V115" s="161">
        <f t="shared" si="55"/>
        <v>7.41</v>
      </c>
      <c r="W115" s="161"/>
      <c r="X115" s="161" t="s">
        <v>130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132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8">
        <v>99</v>
      </c>
      <c r="B116" s="179" t="s">
        <v>327</v>
      </c>
      <c r="C116" s="186" t="s">
        <v>328</v>
      </c>
      <c r="D116" s="180" t="s">
        <v>157</v>
      </c>
      <c r="E116" s="181">
        <v>15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129</v>
      </c>
      <c r="T116" s="161" t="s">
        <v>129</v>
      </c>
      <c r="U116" s="161">
        <v>0.20066999999999999</v>
      </c>
      <c r="V116" s="161">
        <f t="shared" si="55"/>
        <v>3.01</v>
      </c>
      <c r="W116" s="161"/>
      <c r="X116" s="161" t="s">
        <v>130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132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8">
        <v>100</v>
      </c>
      <c r="B117" s="179" t="s">
        <v>331</v>
      </c>
      <c r="C117" s="186" t="s">
        <v>332</v>
      </c>
      <c r="D117" s="180" t="s">
        <v>149</v>
      </c>
      <c r="E117" s="181">
        <v>5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130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132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101</v>
      </c>
      <c r="B118" s="179" t="s">
        <v>333</v>
      </c>
      <c r="C118" s="186" t="s">
        <v>334</v>
      </c>
      <c r="D118" s="180" t="s">
        <v>149</v>
      </c>
      <c r="E118" s="181">
        <v>5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130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132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0.399999999999999" outlineLevel="1" x14ac:dyDescent="0.25">
      <c r="A119" s="178">
        <v>102</v>
      </c>
      <c r="B119" s="179" t="s">
        <v>335</v>
      </c>
      <c r="C119" s="186" t="s">
        <v>336</v>
      </c>
      <c r="D119" s="180" t="s">
        <v>337</v>
      </c>
      <c r="E119" s="181">
        <v>1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130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132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78">
        <v>103</v>
      </c>
      <c r="B120" s="179" t="s">
        <v>338</v>
      </c>
      <c r="C120" s="186" t="s">
        <v>339</v>
      </c>
      <c r="D120" s="180" t="s">
        <v>149</v>
      </c>
      <c r="E120" s="181">
        <v>1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130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132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104</v>
      </c>
      <c r="B121" s="179" t="s">
        <v>343</v>
      </c>
      <c r="C121" s="186" t="s">
        <v>344</v>
      </c>
      <c r="D121" s="180" t="s">
        <v>149</v>
      </c>
      <c r="E121" s="181">
        <v>1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130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132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2">
        <v>105</v>
      </c>
      <c r="B122" s="173" t="s">
        <v>345</v>
      </c>
      <c r="C122" s="187" t="s">
        <v>346</v>
      </c>
      <c r="D122" s="174" t="s">
        <v>135</v>
      </c>
      <c r="E122" s="175">
        <v>1</v>
      </c>
      <c r="F122" s="176"/>
      <c r="G122" s="177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130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132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x14ac:dyDescent="0.25">
      <c r="A123" s="3"/>
      <c r="B123" s="4"/>
      <c r="C123" s="189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E123">
        <v>15</v>
      </c>
      <c r="AF123">
        <v>21</v>
      </c>
      <c r="AG123" t="s">
        <v>110</v>
      </c>
    </row>
    <row r="124" spans="1:60" x14ac:dyDescent="0.25">
      <c r="A124" s="153"/>
      <c r="B124" s="154" t="s">
        <v>31</v>
      </c>
      <c r="C124" s="190"/>
      <c r="D124" s="155"/>
      <c r="E124" s="156"/>
      <c r="F124" s="156"/>
      <c r="G124" s="171">
        <f>G8+G15+G29+G31+G33+G40+G47+G59+G69+G78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E124">
        <f>SUMIF(L7:L122,AE123,G7:G122)</f>
        <v>0</v>
      </c>
      <c r="AF124">
        <f>SUMIF(L7:L122,AF123,G7:G122)</f>
        <v>0</v>
      </c>
      <c r="AG124" t="s">
        <v>347</v>
      </c>
    </row>
    <row r="125" spans="1:60" x14ac:dyDescent="0.25">
      <c r="A125" s="3"/>
      <c r="B125" s="4"/>
      <c r="C125" s="189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60" x14ac:dyDescent="0.25">
      <c r="A126" s="3"/>
      <c r="B126" s="4"/>
      <c r="C126" s="189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60" x14ac:dyDescent="0.25">
      <c r="A127" s="266" t="s">
        <v>348</v>
      </c>
      <c r="B127" s="266"/>
      <c r="C127" s="267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60" x14ac:dyDescent="0.25">
      <c r="A128" s="247"/>
      <c r="B128" s="248"/>
      <c r="C128" s="249"/>
      <c r="D128" s="248"/>
      <c r="E128" s="248"/>
      <c r="F128" s="248"/>
      <c r="G128" s="25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G128" t="s">
        <v>349</v>
      </c>
    </row>
    <row r="129" spans="1:33" x14ac:dyDescent="0.25">
      <c r="A129" s="251"/>
      <c r="B129" s="252"/>
      <c r="C129" s="253"/>
      <c r="D129" s="252"/>
      <c r="E129" s="252"/>
      <c r="F129" s="252"/>
      <c r="G129" s="25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33" x14ac:dyDescent="0.25">
      <c r="A130" s="251"/>
      <c r="B130" s="252"/>
      <c r="C130" s="253"/>
      <c r="D130" s="252"/>
      <c r="E130" s="252"/>
      <c r="F130" s="252"/>
      <c r="G130" s="25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33" x14ac:dyDescent="0.25">
      <c r="A131" s="251"/>
      <c r="B131" s="252"/>
      <c r="C131" s="253"/>
      <c r="D131" s="252"/>
      <c r="E131" s="252"/>
      <c r="F131" s="252"/>
      <c r="G131" s="25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33" x14ac:dyDescent="0.25">
      <c r="A132" s="255"/>
      <c r="B132" s="256"/>
      <c r="C132" s="257"/>
      <c r="D132" s="256"/>
      <c r="E132" s="256"/>
      <c r="F132" s="256"/>
      <c r="G132" s="25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33" x14ac:dyDescent="0.25">
      <c r="A133" s="3"/>
      <c r="B133" s="4"/>
      <c r="C133" s="189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33" x14ac:dyDescent="0.25">
      <c r="C134" s="191"/>
      <c r="D134" s="10"/>
      <c r="AG134" t="s">
        <v>350</v>
      </c>
    </row>
    <row r="135" spans="1:33" x14ac:dyDescent="0.25">
      <c r="D135" s="10"/>
    </row>
    <row r="136" spans="1:33" x14ac:dyDescent="0.25">
      <c r="D136" s="10"/>
    </row>
    <row r="137" spans="1:33" x14ac:dyDescent="0.25">
      <c r="D137" s="10"/>
    </row>
    <row r="138" spans="1:33" x14ac:dyDescent="0.25">
      <c r="D138" s="10"/>
    </row>
    <row r="139" spans="1:33" x14ac:dyDescent="0.25">
      <c r="D139" s="10"/>
    </row>
    <row r="140" spans="1:33" x14ac:dyDescent="0.25">
      <c r="D140" s="10"/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duNn9kZf4asQnjlFioUj8UszfMeaRiPxQQGwwD+692neZSL2iP74jktON1RyT4tyafiLGCBZibTGSv7OkuL4Bg==" saltValue="QQSzoJEUxY8MYZjXYDFc+w==" spinCount="100000" sheet="1" formatRows="0"/>
  <mergeCells count="6">
    <mergeCell ref="A128:G132"/>
    <mergeCell ref="A1:G1"/>
    <mergeCell ref="C2:G2"/>
    <mergeCell ref="C3:G3"/>
    <mergeCell ref="C4:G4"/>
    <mergeCell ref="A127:C12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4821-31AD-4BC6-834A-D683075CE04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47</v>
      </c>
      <c r="C3" s="260" t="s">
        <v>48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53</v>
      </c>
      <c r="C4" s="263" t="s">
        <v>54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SUMIF(AG9:AG14,"&lt;&gt;NOR",G9:G14)</f>
        <v>0</v>
      </c>
      <c r="H8" s="164"/>
      <c r="I8" s="164">
        <f>SUM(I9:I14)</f>
        <v>0</v>
      </c>
      <c r="J8" s="164"/>
      <c r="K8" s="164">
        <f>SUM(K9:K14)</f>
        <v>0</v>
      </c>
      <c r="L8" s="164"/>
      <c r="M8" s="164">
        <f>SUM(M9:M14)</f>
        <v>0</v>
      </c>
      <c r="N8" s="163"/>
      <c r="O8" s="163">
        <f>SUM(O9:O14)</f>
        <v>1.41</v>
      </c>
      <c r="P8" s="163"/>
      <c r="Q8" s="163">
        <f>SUM(Q9:Q14)</f>
        <v>0</v>
      </c>
      <c r="R8" s="164"/>
      <c r="S8" s="164"/>
      <c r="T8" s="164"/>
      <c r="U8" s="164"/>
      <c r="V8" s="164">
        <f>SUM(V9:V14)</f>
        <v>28.11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57.942</v>
      </c>
      <c r="F9" s="182"/>
      <c r="G9" s="183">
        <f t="shared" ref="G9:G14" si="0">ROUND(E9*F9,2)</f>
        <v>0</v>
      </c>
      <c r="H9" s="162"/>
      <c r="I9" s="161">
        <f t="shared" ref="I9:I14" si="1">ROUND(E9*H9,2)</f>
        <v>0</v>
      </c>
      <c r="J9" s="162"/>
      <c r="K9" s="161">
        <f t="shared" ref="K9:K14" si="2">ROUND(E9*J9,2)</f>
        <v>0</v>
      </c>
      <c r="L9" s="161">
        <v>21</v>
      </c>
      <c r="M9" s="161">
        <f t="shared" ref="M9:M14" si="3">G9*(1+L9/100)</f>
        <v>0</v>
      </c>
      <c r="N9" s="160">
        <v>1.2E-4</v>
      </c>
      <c r="O9" s="160">
        <f t="shared" ref="O9:O14" si="4">ROUND(E9*N9,2)</f>
        <v>0.01</v>
      </c>
      <c r="P9" s="160">
        <v>0</v>
      </c>
      <c r="Q9" s="160">
        <f t="shared" ref="Q9:Q14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4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40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13.2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0.53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9.42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10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0.42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18.690000000000001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147</v>
      </c>
      <c r="C13" s="186" t="s">
        <v>352</v>
      </c>
      <c r="D13" s="180" t="s">
        <v>149</v>
      </c>
      <c r="E13" s="181">
        <v>3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0.14699999999999999</v>
      </c>
      <c r="O13" s="160">
        <f t="shared" si="4"/>
        <v>0.44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140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155</v>
      </c>
      <c r="C14" s="186" t="s">
        <v>387</v>
      </c>
      <c r="D14" s="180" t="s">
        <v>157</v>
      </c>
      <c r="E14" s="181">
        <v>22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x14ac:dyDescent="0.25">
      <c r="A15" s="165" t="s">
        <v>124</v>
      </c>
      <c r="B15" s="166" t="s">
        <v>78</v>
      </c>
      <c r="C15" s="185" t="s">
        <v>79</v>
      </c>
      <c r="D15" s="167"/>
      <c r="E15" s="168"/>
      <c r="F15" s="169"/>
      <c r="G15" s="170">
        <f>SUMIF(AG16:AG28,"&lt;&gt;NOR",G16:G28)</f>
        <v>0</v>
      </c>
      <c r="H15" s="164"/>
      <c r="I15" s="164">
        <f>SUM(I16:I28)</f>
        <v>0</v>
      </c>
      <c r="J15" s="164"/>
      <c r="K15" s="164">
        <f>SUM(K16:K28)</f>
        <v>0</v>
      </c>
      <c r="L15" s="164"/>
      <c r="M15" s="164">
        <f>SUM(M16:M28)</f>
        <v>0</v>
      </c>
      <c r="N15" s="163"/>
      <c r="O15" s="163">
        <f>SUM(O16:O28)</f>
        <v>0</v>
      </c>
      <c r="P15" s="163"/>
      <c r="Q15" s="163">
        <f>SUM(Q16:Q28)</f>
        <v>0</v>
      </c>
      <c r="R15" s="164"/>
      <c r="S15" s="164"/>
      <c r="T15" s="164"/>
      <c r="U15" s="164"/>
      <c r="V15" s="164">
        <f>SUM(V16:V28)</f>
        <v>33.32</v>
      </c>
      <c r="W15" s="164"/>
      <c r="X15" s="164"/>
      <c r="Y15" s="164"/>
      <c r="AG15" t="s">
        <v>125</v>
      </c>
    </row>
    <row r="16" spans="1:60" ht="20.399999999999999" outlineLevel="1" x14ac:dyDescent="0.25">
      <c r="A16" s="178">
        <v>7</v>
      </c>
      <c r="B16" s="179" t="s">
        <v>388</v>
      </c>
      <c r="C16" s="186" t="s">
        <v>389</v>
      </c>
      <c r="D16" s="180" t="s">
        <v>149</v>
      </c>
      <c r="E16" s="181">
        <v>110</v>
      </c>
      <c r="F16" s="182"/>
      <c r="G16" s="183">
        <f t="shared" ref="G16:G28" si="7">ROUND(E16*F16,2)</f>
        <v>0</v>
      </c>
      <c r="H16" s="162"/>
      <c r="I16" s="161">
        <f t="shared" ref="I16:I28" si="8">ROUND(E16*H16,2)</f>
        <v>0</v>
      </c>
      <c r="J16" s="162"/>
      <c r="K16" s="161">
        <f t="shared" ref="K16:K28" si="9">ROUND(E16*J16,2)</f>
        <v>0</v>
      </c>
      <c r="L16" s="161">
        <v>21</v>
      </c>
      <c r="M16" s="161">
        <f t="shared" ref="M16:M28" si="10">G16*(1+L16/100)</f>
        <v>0</v>
      </c>
      <c r="N16" s="160">
        <v>2.0000000000000002E-5</v>
      </c>
      <c r="O16" s="160">
        <f t="shared" ref="O16:O28" si="11">ROUND(E16*N16,2)</f>
        <v>0</v>
      </c>
      <c r="P16" s="160">
        <v>0</v>
      </c>
      <c r="Q16" s="160">
        <f t="shared" ref="Q16:Q28" si="12">ROUND(E16*P16,2)</f>
        <v>0</v>
      </c>
      <c r="R16" s="161"/>
      <c r="S16" s="161" t="s">
        <v>136</v>
      </c>
      <c r="T16" s="161" t="s">
        <v>152</v>
      </c>
      <c r="U16" s="161">
        <v>0</v>
      </c>
      <c r="V16" s="161">
        <f t="shared" ref="V16:V28" si="13">ROUND(E16*U16,2)</f>
        <v>0</v>
      </c>
      <c r="W16" s="161"/>
      <c r="X16" s="161" t="s">
        <v>130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140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0.399999999999999" outlineLevel="1" x14ac:dyDescent="0.25">
      <c r="A17" s="178">
        <v>8</v>
      </c>
      <c r="B17" s="179" t="s">
        <v>167</v>
      </c>
      <c r="C17" s="186" t="s">
        <v>168</v>
      </c>
      <c r="D17" s="180" t="s">
        <v>128</v>
      </c>
      <c r="E17" s="181">
        <v>22</v>
      </c>
      <c r="F17" s="182"/>
      <c r="G17" s="183">
        <f t="shared" si="7"/>
        <v>0</v>
      </c>
      <c r="H17" s="162"/>
      <c r="I17" s="161">
        <f t="shared" si="8"/>
        <v>0</v>
      </c>
      <c r="J17" s="162"/>
      <c r="K17" s="161">
        <f t="shared" si="9"/>
        <v>0</v>
      </c>
      <c r="L17" s="161">
        <v>21</v>
      </c>
      <c r="M17" s="161">
        <f t="shared" si="10"/>
        <v>0</v>
      </c>
      <c r="N17" s="160">
        <v>2.0000000000000002E-5</v>
      </c>
      <c r="O17" s="160">
        <f t="shared" si="11"/>
        <v>0</v>
      </c>
      <c r="P17" s="160">
        <v>0</v>
      </c>
      <c r="Q17" s="160">
        <f t="shared" si="12"/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si="13"/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8">
        <v>9</v>
      </c>
      <c r="B18" s="179" t="s">
        <v>169</v>
      </c>
      <c r="C18" s="186" t="s">
        <v>170</v>
      </c>
      <c r="D18" s="180" t="s">
        <v>128</v>
      </c>
      <c r="E18" s="181">
        <v>2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1.0000000000000001E-5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171</v>
      </c>
      <c r="C19" s="186" t="s">
        <v>172</v>
      </c>
      <c r="D19" s="180" t="s">
        <v>128</v>
      </c>
      <c r="E19" s="181">
        <v>57.942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0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173</v>
      </c>
      <c r="C20" s="186" t="s">
        <v>174</v>
      </c>
      <c r="D20" s="180" t="s">
        <v>128</v>
      </c>
      <c r="E20" s="181">
        <v>57.942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1.0000000000000001E-5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175</v>
      </c>
      <c r="C21" s="186" t="s">
        <v>176</v>
      </c>
      <c r="D21" s="180" t="s">
        <v>128</v>
      </c>
      <c r="E21" s="181">
        <v>150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0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0.399999999999999" outlineLevel="1" x14ac:dyDescent="0.25">
      <c r="A22" s="178">
        <v>13</v>
      </c>
      <c r="B22" s="179" t="s">
        <v>179</v>
      </c>
      <c r="C22" s="186" t="s">
        <v>180</v>
      </c>
      <c r="D22" s="180" t="s">
        <v>157</v>
      </c>
      <c r="E22" s="181">
        <v>25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129</v>
      </c>
      <c r="T22" s="161" t="s">
        <v>129</v>
      </c>
      <c r="U22" s="161">
        <v>0.40899999999999997</v>
      </c>
      <c r="V22" s="161">
        <f t="shared" si="13"/>
        <v>10.23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181</v>
      </c>
      <c r="C23" s="186" t="s">
        <v>182</v>
      </c>
      <c r="D23" s="180" t="s">
        <v>157</v>
      </c>
      <c r="E23" s="181">
        <v>22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0.90600000000000003</v>
      </c>
      <c r="V23" s="161">
        <f t="shared" si="13"/>
        <v>19.93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183</v>
      </c>
      <c r="C24" s="186" t="s">
        <v>184</v>
      </c>
      <c r="D24" s="180" t="s">
        <v>157</v>
      </c>
      <c r="E24" s="181">
        <v>38.5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8.2000000000000003E-2</v>
      </c>
      <c r="V24" s="161">
        <f t="shared" si="13"/>
        <v>3.16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177</v>
      </c>
      <c r="C25" s="186" t="s">
        <v>390</v>
      </c>
      <c r="D25" s="180" t="s">
        <v>157</v>
      </c>
      <c r="E25" s="181">
        <v>24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136</v>
      </c>
      <c r="T25" s="161" t="s">
        <v>137</v>
      </c>
      <c r="U25" s="161">
        <v>0</v>
      </c>
      <c r="V25" s="161">
        <f t="shared" si="13"/>
        <v>0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187</v>
      </c>
      <c r="C26" s="186" t="s">
        <v>188</v>
      </c>
      <c r="D26" s="180" t="s">
        <v>157</v>
      </c>
      <c r="E26" s="181">
        <v>48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189</v>
      </c>
      <c r="C27" s="186" t="s">
        <v>190</v>
      </c>
      <c r="D27" s="180" t="s">
        <v>157</v>
      </c>
      <c r="E27" s="181">
        <v>5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163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191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192</v>
      </c>
      <c r="C28" s="186" t="s">
        <v>193</v>
      </c>
      <c r="D28" s="180" t="s">
        <v>157</v>
      </c>
      <c r="E28" s="181">
        <v>18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5">
      <c r="A29" s="165" t="s">
        <v>124</v>
      </c>
      <c r="B29" s="166" t="s">
        <v>80</v>
      </c>
      <c r="C29" s="185" t="s">
        <v>81</v>
      </c>
      <c r="D29" s="167"/>
      <c r="E29" s="168"/>
      <c r="F29" s="169"/>
      <c r="G29" s="170">
        <f>SUMIF(AG30:AG30,"&lt;&gt;NOR",G30:G30)</f>
        <v>0</v>
      </c>
      <c r="H29" s="164"/>
      <c r="I29" s="164">
        <f>SUM(I30:I30)</f>
        <v>0</v>
      </c>
      <c r="J29" s="164"/>
      <c r="K29" s="164">
        <f>SUM(K30:K30)</f>
        <v>0</v>
      </c>
      <c r="L29" s="164"/>
      <c r="M29" s="164">
        <f>SUM(M30:M30)</f>
        <v>0</v>
      </c>
      <c r="N29" s="163"/>
      <c r="O29" s="163">
        <f>SUM(O30:O30)</f>
        <v>0.13</v>
      </c>
      <c r="P29" s="163"/>
      <c r="Q29" s="163">
        <f>SUM(Q30:Q30)</f>
        <v>0</v>
      </c>
      <c r="R29" s="164"/>
      <c r="S29" s="164"/>
      <c r="T29" s="164"/>
      <c r="U29" s="164"/>
      <c r="V29" s="164">
        <f>SUM(V30:V30)</f>
        <v>18.190000000000001</v>
      </c>
      <c r="W29" s="164"/>
      <c r="X29" s="164"/>
      <c r="Y29" s="164"/>
      <c r="AG29" t="s">
        <v>125</v>
      </c>
    </row>
    <row r="30" spans="1:60" outlineLevel="1" x14ac:dyDescent="0.25">
      <c r="A30" s="178">
        <v>20</v>
      </c>
      <c r="B30" s="179" t="s">
        <v>194</v>
      </c>
      <c r="C30" s="186" t="s">
        <v>195</v>
      </c>
      <c r="D30" s="180" t="s">
        <v>128</v>
      </c>
      <c r="E30" s="181">
        <v>85</v>
      </c>
      <c r="F30" s="182"/>
      <c r="G30" s="183">
        <f>ROUND(E30*F30,2)</f>
        <v>0</v>
      </c>
      <c r="H30" s="162"/>
      <c r="I30" s="161">
        <f>ROUND(E30*H30,2)</f>
        <v>0</v>
      </c>
      <c r="J30" s="162"/>
      <c r="K30" s="161">
        <f>ROUND(E30*J30,2)</f>
        <v>0</v>
      </c>
      <c r="L30" s="161">
        <v>21</v>
      </c>
      <c r="M30" s="161">
        <f>G30*(1+L30/100)</f>
        <v>0</v>
      </c>
      <c r="N30" s="160">
        <v>1.58E-3</v>
      </c>
      <c r="O30" s="160">
        <f>ROUND(E30*N30,2)</f>
        <v>0.13</v>
      </c>
      <c r="P30" s="160">
        <v>0</v>
      </c>
      <c r="Q30" s="160">
        <f>ROUND(E30*P30,2)</f>
        <v>0</v>
      </c>
      <c r="R30" s="161"/>
      <c r="S30" s="161" t="s">
        <v>129</v>
      </c>
      <c r="T30" s="161" t="s">
        <v>129</v>
      </c>
      <c r="U30" s="161">
        <v>0.214</v>
      </c>
      <c r="V30" s="161">
        <f>ROUND(E30*U30,2)</f>
        <v>18.190000000000001</v>
      </c>
      <c r="W30" s="161"/>
      <c r="X30" s="161" t="s">
        <v>130</v>
      </c>
      <c r="Y30" s="161" t="s">
        <v>131</v>
      </c>
      <c r="Z30" s="150"/>
      <c r="AA30" s="150"/>
      <c r="AB30" s="150"/>
      <c r="AC30" s="150"/>
      <c r="AD30" s="150"/>
      <c r="AE30" s="150"/>
      <c r="AF30" s="150"/>
      <c r="AG30" s="150" t="s">
        <v>132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5">
      <c r="A31" s="165" t="s">
        <v>124</v>
      </c>
      <c r="B31" s="166" t="s">
        <v>82</v>
      </c>
      <c r="C31" s="185" t="s">
        <v>83</v>
      </c>
      <c r="D31" s="167"/>
      <c r="E31" s="168"/>
      <c r="F31" s="169"/>
      <c r="G31" s="170">
        <f>SUMIF(AG32:AG32,"&lt;&gt;NOR",G32:G32)</f>
        <v>0</v>
      </c>
      <c r="H31" s="164"/>
      <c r="I31" s="164">
        <f>SUM(I32:I32)</f>
        <v>0</v>
      </c>
      <c r="J31" s="164"/>
      <c r="K31" s="164">
        <f>SUM(K32:K32)</f>
        <v>0</v>
      </c>
      <c r="L31" s="164"/>
      <c r="M31" s="164">
        <f>SUM(M32:M32)</f>
        <v>0</v>
      </c>
      <c r="N31" s="163"/>
      <c r="O31" s="163">
        <f>SUM(O32:O32)</f>
        <v>0</v>
      </c>
      <c r="P31" s="163"/>
      <c r="Q31" s="163">
        <f>SUM(Q32:Q32)</f>
        <v>0</v>
      </c>
      <c r="R31" s="164"/>
      <c r="S31" s="164"/>
      <c r="T31" s="164"/>
      <c r="U31" s="164"/>
      <c r="V31" s="164">
        <f>SUM(V32:V32)</f>
        <v>2.88</v>
      </c>
      <c r="W31" s="164"/>
      <c r="X31" s="164"/>
      <c r="Y31" s="164"/>
      <c r="AG31" t="s">
        <v>125</v>
      </c>
    </row>
    <row r="32" spans="1:60" outlineLevel="1" x14ac:dyDescent="0.25">
      <c r="A32" s="178">
        <v>21</v>
      </c>
      <c r="B32" s="179" t="s">
        <v>196</v>
      </c>
      <c r="C32" s="186" t="s">
        <v>197</v>
      </c>
      <c r="D32" s="180" t="s">
        <v>198</v>
      </c>
      <c r="E32" s="181">
        <v>1.5383899999999999</v>
      </c>
      <c r="F32" s="182"/>
      <c r="G32" s="183">
        <f>ROUND(E32*F32,2)</f>
        <v>0</v>
      </c>
      <c r="H32" s="162"/>
      <c r="I32" s="161">
        <f>ROUND(E32*H32,2)</f>
        <v>0</v>
      </c>
      <c r="J32" s="162"/>
      <c r="K32" s="161">
        <f>ROUND(E32*J32,2)</f>
        <v>0</v>
      </c>
      <c r="L32" s="161">
        <v>21</v>
      </c>
      <c r="M32" s="161">
        <f>G32*(1+L32/100)</f>
        <v>0</v>
      </c>
      <c r="N32" s="160">
        <v>0</v>
      </c>
      <c r="O32" s="160">
        <f>ROUND(E32*N32,2)</f>
        <v>0</v>
      </c>
      <c r="P32" s="160">
        <v>0</v>
      </c>
      <c r="Q32" s="160">
        <f>ROUND(E32*P32,2)</f>
        <v>0</v>
      </c>
      <c r="R32" s="161"/>
      <c r="S32" s="161" t="s">
        <v>129</v>
      </c>
      <c r="T32" s="161" t="s">
        <v>129</v>
      </c>
      <c r="U32" s="161">
        <v>1.8720000000000001</v>
      </c>
      <c r="V32" s="161">
        <f>ROUND(E32*U32,2)</f>
        <v>2.88</v>
      </c>
      <c r="W32" s="161"/>
      <c r="X32" s="161" t="s">
        <v>199</v>
      </c>
      <c r="Y32" s="161" t="s">
        <v>131</v>
      </c>
      <c r="Z32" s="150"/>
      <c r="AA32" s="150"/>
      <c r="AB32" s="150"/>
      <c r="AC32" s="150"/>
      <c r="AD32" s="150"/>
      <c r="AE32" s="150"/>
      <c r="AF32" s="150"/>
      <c r="AG32" s="150" t="s">
        <v>200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x14ac:dyDescent="0.25">
      <c r="A33" s="165" t="s">
        <v>124</v>
      </c>
      <c r="B33" s="166" t="s">
        <v>84</v>
      </c>
      <c r="C33" s="185" t="s">
        <v>85</v>
      </c>
      <c r="D33" s="167"/>
      <c r="E33" s="168"/>
      <c r="F33" s="169"/>
      <c r="G33" s="170">
        <f>SUMIF(AG34:AG39,"&lt;&gt;NOR",G34:G39)</f>
        <v>0</v>
      </c>
      <c r="H33" s="164"/>
      <c r="I33" s="164">
        <f>SUM(I34:I39)</f>
        <v>0</v>
      </c>
      <c r="J33" s="164"/>
      <c r="K33" s="164">
        <f>SUM(K34:K39)</f>
        <v>0</v>
      </c>
      <c r="L33" s="164"/>
      <c r="M33" s="164">
        <f>SUM(M34:M39)</f>
        <v>0</v>
      </c>
      <c r="N33" s="163"/>
      <c r="O33" s="163">
        <f>SUM(O34:O39)</f>
        <v>0</v>
      </c>
      <c r="P33" s="163"/>
      <c r="Q33" s="163">
        <f>SUM(Q34:Q39)</f>
        <v>0</v>
      </c>
      <c r="R33" s="164"/>
      <c r="S33" s="164"/>
      <c r="T33" s="164"/>
      <c r="U33" s="164"/>
      <c r="V33" s="164">
        <f>SUM(V34:V39)</f>
        <v>0.91</v>
      </c>
      <c r="W33" s="164"/>
      <c r="X33" s="164"/>
      <c r="Y33" s="164"/>
      <c r="AG33" t="s">
        <v>125</v>
      </c>
    </row>
    <row r="34" spans="1:60" outlineLevel="1" x14ac:dyDescent="0.25">
      <c r="A34" s="178">
        <v>22</v>
      </c>
      <c r="B34" s="179" t="s">
        <v>201</v>
      </c>
      <c r="C34" s="186" t="s">
        <v>202</v>
      </c>
      <c r="D34" s="180" t="s">
        <v>198</v>
      </c>
      <c r="E34" s="181">
        <v>0.95</v>
      </c>
      <c r="F34" s="182"/>
      <c r="G34" s="183">
        <f t="shared" ref="G34:G39" si="14">ROUND(E34*F34,2)</f>
        <v>0</v>
      </c>
      <c r="H34" s="162"/>
      <c r="I34" s="161">
        <f t="shared" ref="I34:I39" si="15">ROUND(E34*H34,2)</f>
        <v>0</v>
      </c>
      <c r="J34" s="162"/>
      <c r="K34" s="161">
        <f t="shared" ref="K34:K39" si="16">ROUND(E34*J34,2)</f>
        <v>0</v>
      </c>
      <c r="L34" s="161">
        <v>21</v>
      </c>
      <c r="M34" s="161">
        <f t="shared" ref="M34:M39" si="17">G34*(1+L34/100)</f>
        <v>0</v>
      </c>
      <c r="N34" s="160">
        <v>0</v>
      </c>
      <c r="O34" s="160">
        <f t="shared" ref="O34:O39" si="18">ROUND(E34*N34,2)</f>
        <v>0</v>
      </c>
      <c r="P34" s="160">
        <v>0</v>
      </c>
      <c r="Q34" s="160">
        <f t="shared" ref="Q34:Q39" si="19">ROUND(E34*P34,2)</f>
        <v>0</v>
      </c>
      <c r="R34" s="161"/>
      <c r="S34" s="161" t="s">
        <v>136</v>
      </c>
      <c r="T34" s="161" t="s">
        <v>152</v>
      </c>
      <c r="U34" s="161">
        <v>0</v>
      </c>
      <c r="V34" s="161">
        <f t="shared" ref="V34:V39" si="20">ROUND(E34*U34,2)</f>
        <v>0</v>
      </c>
      <c r="W34" s="161"/>
      <c r="X34" s="161" t="s">
        <v>130</v>
      </c>
      <c r="Y34" s="161" t="s">
        <v>131</v>
      </c>
      <c r="Z34" s="150"/>
      <c r="AA34" s="150"/>
      <c r="AB34" s="150"/>
      <c r="AC34" s="150"/>
      <c r="AD34" s="150"/>
      <c r="AE34" s="150"/>
      <c r="AF34" s="150"/>
      <c r="AG34" s="150" t="s">
        <v>132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78">
        <v>23</v>
      </c>
      <c r="B35" s="179" t="s">
        <v>209</v>
      </c>
      <c r="C35" s="186" t="s">
        <v>210</v>
      </c>
      <c r="D35" s="180" t="s">
        <v>198</v>
      </c>
      <c r="E35" s="181">
        <v>0.95</v>
      </c>
      <c r="F35" s="182"/>
      <c r="G35" s="183">
        <f t="shared" si="14"/>
        <v>0</v>
      </c>
      <c r="H35" s="162"/>
      <c r="I35" s="161">
        <f t="shared" si="15"/>
        <v>0</v>
      </c>
      <c r="J35" s="162"/>
      <c r="K35" s="161">
        <f t="shared" si="16"/>
        <v>0</v>
      </c>
      <c r="L35" s="161">
        <v>21</v>
      </c>
      <c r="M35" s="161">
        <f t="shared" si="17"/>
        <v>0</v>
      </c>
      <c r="N35" s="160">
        <v>0</v>
      </c>
      <c r="O35" s="160">
        <f t="shared" si="18"/>
        <v>0</v>
      </c>
      <c r="P35" s="160">
        <v>0</v>
      </c>
      <c r="Q35" s="160">
        <f t="shared" si="19"/>
        <v>0</v>
      </c>
      <c r="R35" s="161"/>
      <c r="S35" s="161" t="s">
        <v>129</v>
      </c>
      <c r="T35" s="161" t="s">
        <v>129</v>
      </c>
      <c r="U35" s="161">
        <v>0.95599999999999996</v>
      </c>
      <c r="V35" s="161">
        <f t="shared" si="20"/>
        <v>0.91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140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.399999999999999" outlineLevel="1" x14ac:dyDescent="0.25">
      <c r="A36" s="178">
        <v>24</v>
      </c>
      <c r="B36" s="179" t="s">
        <v>205</v>
      </c>
      <c r="C36" s="186" t="s">
        <v>206</v>
      </c>
      <c r="D36" s="180" t="s">
        <v>198</v>
      </c>
      <c r="E36" s="181">
        <v>19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</v>
      </c>
      <c r="V36" s="161">
        <f t="shared" si="20"/>
        <v>0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203</v>
      </c>
      <c r="C37" s="186" t="s">
        <v>204</v>
      </c>
      <c r="D37" s="180" t="s">
        <v>198</v>
      </c>
      <c r="E37" s="181">
        <v>0.95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136</v>
      </c>
      <c r="T37" s="161" t="s">
        <v>137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207</v>
      </c>
      <c r="C38" s="186" t="s">
        <v>208</v>
      </c>
      <c r="D38" s="180" t="s">
        <v>198</v>
      </c>
      <c r="E38" s="181">
        <v>0.95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211</v>
      </c>
      <c r="C39" s="186" t="s">
        <v>212</v>
      </c>
      <c r="D39" s="180" t="s">
        <v>149</v>
      </c>
      <c r="E39" s="181">
        <v>1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163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191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5">
      <c r="A40" s="165" t="s">
        <v>124</v>
      </c>
      <c r="B40" s="166" t="s">
        <v>86</v>
      </c>
      <c r="C40" s="185" t="s">
        <v>87</v>
      </c>
      <c r="D40" s="167"/>
      <c r="E40" s="168"/>
      <c r="F40" s="169"/>
      <c r="G40" s="170">
        <f>SUMIF(AG41:AG46,"&lt;&gt;NOR",G41:G46)</f>
        <v>0</v>
      </c>
      <c r="H40" s="164"/>
      <c r="I40" s="164">
        <f>SUM(I41:I46)</f>
        <v>0</v>
      </c>
      <c r="J40" s="164"/>
      <c r="K40" s="164">
        <f>SUM(K41:K46)</f>
        <v>0</v>
      </c>
      <c r="L40" s="164"/>
      <c r="M40" s="164">
        <f>SUM(M41:M46)</f>
        <v>0</v>
      </c>
      <c r="N40" s="163"/>
      <c r="O40" s="163">
        <f>SUM(O41:O46)</f>
        <v>0.02</v>
      </c>
      <c r="P40" s="163"/>
      <c r="Q40" s="163">
        <f>SUM(Q41:Q46)</f>
        <v>0</v>
      </c>
      <c r="R40" s="164"/>
      <c r="S40" s="164"/>
      <c r="T40" s="164"/>
      <c r="U40" s="164"/>
      <c r="V40" s="164">
        <f>SUM(V41:V46)</f>
        <v>0</v>
      </c>
      <c r="W40" s="164"/>
      <c r="X40" s="164"/>
      <c r="Y40" s="164"/>
      <c r="AG40" t="s">
        <v>125</v>
      </c>
    </row>
    <row r="41" spans="1:60" outlineLevel="1" x14ac:dyDescent="0.25">
      <c r="A41" s="178">
        <v>28</v>
      </c>
      <c r="B41" s="179" t="s">
        <v>221</v>
      </c>
      <c r="C41" s="186" t="s">
        <v>222</v>
      </c>
      <c r="D41" s="180" t="s">
        <v>149</v>
      </c>
      <c r="E41" s="181">
        <v>1</v>
      </c>
      <c r="F41" s="182"/>
      <c r="G41" s="183">
        <f t="shared" ref="G41:G46" si="21">ROUND(E41*F41,2)</f>
        <v>0</v>
      </c>
      <c r="H41" s="162"/>
      <c r="I41" s="161">
        <f t="shared" ref="I41:I46" si="22">ROUND(E41*H41,2)</f>
        <v>0</v>
      </c>
      <c r="J41" s="162"/>
      <c r="K41" s="161">
        <f t="shared" ref="K41:K46" si="23">ROUND(E41*J41,2)</f>
        <v>0</v>
      </c>
      <c r="L41" s="161">
        <v>21</v>
      </c>
      <c r="M41" s="161">
        <f t="shared" ref="M41:M46" si="24">G41*(1+L41/100)</f>
        <v>0</v>
      </c>
      <c r="N41" s="160">
        <v>1.8E-3</v>
      </c>
      <c r="O41" s="160">
        <f t="shared" ref="O41:O46" si="25">ROUND(E41*N41,2)</f>
        <v>0</v>
      </c>
      <c r="P41" s="160">
        <v>0</v>
      </c>
      <c r="Q41" s="160">
        <f t="shared" ref="Q41:Q46" si="26">ROUND(E41*P41,2)</f>
        <v>0</v>
      </c>
      <c r="R41" s="161"/>
      <c r="S41" s="161" t="s">
        <v>136</v>
      </c>
      <c r="T41" s="161" t="s">
        <v>137</v>
      </c>
      <c r="U41" s="161">
        <v>0</v>
      </c>
      <c r="V41" s="161">
        <f t="shared" ref="V41:V46" si="27">ROUND(E41*U41,2)</f>
        <v>0</v>
      </c>
      <c r="W41" s="161"/>
      <c r="X41" s="161" t="s">
        <v>130</v>
      </c>
      <c r="Y41" s="161" t="s">
        <v>131</v>
      </c>
      <c r="Z41" s="150"/>
      <c r="AA41" s="150"/>
      <c r="AB41" s="150"/>
      <c r="AC41" s="150"/>
      <c r="AD41" s="150"/>
      <c r="AE41" s="150"/>
      <c r="AF41" s="150"/>
      <c r="AG41" s="150" t="s">
        <v>216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78">
        <v>29</v>
      </c>
      <c r="B42" s="179" t="s">
        <v>213</v>
      </c>
      <c r="C42" s="186" t="s">
        <v>214</v>
      </c>
      <c r="D42" s="180" t="s">
        <v>215</v>
      </c>
      <c r="E42" s="181">
        <v>1</v>
      </c>
      <c r="F42" s="182"/>
      <c r="G42" s="183">
        <f t="shared" si="21"/>
        <v>0</v>
      </c>
      <c r="H42" s="162"/>
      <c r="I42" s="161">
        <f t="shared" si="22"/>
        <v>0</v>
      </c>
      <c r="J42" s="162"/>
      <c r="K42" s="161">
        <f t="shared" si="23"/>
        <v>0</v>
      </c>
      <c r="L42" s="161">
        <v>21</v>
      </c>
      <c r="M42" s="161">
        <f t="shared" si="24"/>
        <v>0</v>
      </c>
      <c r="N42" s="160">
        <v>0</v>
      </c>
      <c r="O42" s="160">
        <f t="shared" si="25"/>
        <v>0</v>
      </c>
      <c r="P42" s="160">
        <v>0</v>
      </c>
      <c r="Q42" s="160">
        <f t="shared" si="26"/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si="27"/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217</v>
      </c>
      <c r="C43" s="186" t="s">
        <v>218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0.399999999999999" outlineLevel="1" x14ac:dyDescent="0.25">
      <c r="A44" s="178">
        <v>31</v>
      </c>
      <c r="B44" s="179" t="s">
        <v>219</v>
      </c>
      <c r="C44" s="186" t="s">
        <v>220</v>
      </c>
      <c r="D44" s="180" t="s">
        <v>149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1.6000000000000001E-4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223</v>
      </c>
      <c r="C45" s="186" t="s">
        <v>224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1.6E-2</v>
      </c>
      <c r="O45" s="160">
        <f t="shared" si="25"/>
        <v>0.02</v>
      </c>
      <c r="P45" s="160">
        <v>0</v>
      </c>
      <c r="Q45" s="160">
        <f t="shared" si="26"/>
        <v>0</v>
      </c>
      <c r="R45" s="161" t="s">
        <v>162</v>
      </c>
      <c r="S45" s="161" t="s">
        <v>129</v>
      </c>
      <c r="T45" s="161" t="s">
        <v>129</v>
      </c>
      <c r="U45" s="161">
        <v>0</v>
      </c>
      <c r="V45" s="161">
        <f t="shared" si="27"/>
        <v>0</v>
      </c>
      <c r="W45" s="161"/>
      <c r="X45" s="161" t="s">
        <v>163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191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40.799999999999997" outlineLevel="1" x14ac:dyDescent="0.25">
      <c r="A46" s="178">
        <v>33</v>
      </c>
      <c r="B46" s="179" t="s">
        <v>225</v>
      </c>
      <c r="C46" s="186" t="s">
        <v>226</v>
      </c>
      <c r="D46" s="180" t="s">
        <v>215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1.8E-3</v>
      </c>
      <c r="O46" s="160">
        <f t="shared" si="25"/>
        <v>0</v>
      </c>
      <c r="P46" s="160">
        <v>0</v>
      </c>
      <c r="Q46" s="160">
        <f t="shared" si="26"/>
        <v>0</v>
      </c>
      <c r="R46" s="161"/>
      <c r="S46" s="161" t="s">
        <v>136</v>
      </c>
      <c r="T46" s="161" t="s">
        <v>137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x14ac:dyDescent="0.25">
      <c r="A47" s="165" t="s">
        <v>124</v>
      </c>
      <c r="B47" s="166" t="s">
        <v>88</v>
      </c>
      <c r="C47" s="185" t="s">
        <v>89</v>
      </c>
      <c r="D47" s="167"/>
      <c r="E47" s="168"/>
      <c r="F47" s="169"/>
      <c r="G47" s="170">
        <f>SUMIF(AG48:AG62,"&lt;&gt;NOR",G48:G62)</f>
        <v>0</v>
      </c>
      <c r="H47" s="164"/>
      <c r="I47" s="164">
        <f>SUM(I48:I62)</f>
        <v>0</v>
      </c>
      <c r="J47" s="164"/>
      <c r="K47" s="164">
        <f>SUM(K48:K62)</f>
        <v>0</v>
      </c>
      <c r="L47" s="164"/>
      <c r="M47" s="164">
        <f>SUM(M48:M62)</f>
        <v>0</v>
      </c>
      <c r="N47" s="163"/>
      <c r="O47" s="163">
        <f>SUM(O48:O62)</f>
        <v>0.5</v>
      </c>
      <c r="P47" s="163"/>
      <c r="Q47" s="163">
        <f>SUM(Q48:Q62)</f>
        <v>0</v>
      </c>
      <c r="R47" s="164"/>
      <c r="S47" s="164"/>
      <c r="T47" s="164"/>
      <c r="U47" s="164"/>
      <c r="V47" s="164">
        <f>SUM(V48:V62)</f>
        <v>29.619999999999997</v>
      </c>
      <c r="W47" s="164"/>
      <c r="X47" s="164"/>
      <c r="Y47" s="164"/>
      <c r="AG47" t="s">
        <v>125</v>
      </c>
    </row>
    <row r="48" spans="1:60" outlineLevel="1" x14ac:dyDescent="0.25">
      <c r="A48" s="178">
        <v>34</v>
      </c>
      <c r="B48" s="179" t="s">
        <v>391</v>
      </c>
      <c r="C48" s="186" t="s">
        <v>392</v>
      </c>
      <c r="D48" s="180" t="s">
        <v>157</v>
      </c>
      <c r="E48" s="181">
        <v>35</v>
      </c>
      <c r="F48" s="182"/>
      <c r="G48" s="183">
        <f t="shared" ref="G48:G62" si="28">ROUND(E48*F48,2)</f>
        <v>0</v>
      </c>
      <c r="H48" s="162"/>
      <c r="I48" s="161">
        <f t="shared" ref="I48:I62" si="29">ROUND(E48*H48,2)</f>
        <v>0</v>
      </c>
      <c r="J48" s="162"/>
      <c r="K48" s="161">
        <f t="shared" ref="K48:K62" si="30">ROUND(E48*J48,2)</f>
        <v>0</v>
      </c>
      <c r="L48" s="161">
        <v>21</v>
      </c>
      <c r="M48" s="161">
        <f t="shared" ref="M48:M62" si="31">G48*(1+L48/100)</f>
        <v>0</v>
      </c>
      <c r="N48" s="160">
        <v>0</v>
      </c>
      <c r="O48" s="160">
        <f t="shared" ref="O48:O62" si="32">ROUND(E48*N48,2)</f>
        <v>0</v>
      </c>
      <c r="P48" s="160">
        <v>0</v>
      </c>
      <c r="Q48" s="160">
        <f t="shared" ref="Q48:Q62" si="33">ROUND(E48*P48,2)</f>
        <v>0</v>
      </c>
      <c r="R48" s="161"/>
      <c r="S48" s="161" t="s">
        <v>129</v>
      </c>
      <c r="T48" s="161" t="s">
        <v>129</v>
      </c>
      <c r="U48" s="161">
        <v>3.5000000000000003E-2</v>
      </c>
      <c r="V48" s="161">
        <f t="shared" ref="V48:V62" si="34">ROUND(E48*U48,2)</f>
        <v>1.23</v>
      </c>
      <c r="W48" s="161"/>
      <c r="X48" s="161" t="s">
        <v>130</v>
      </c>
      <c r="Y48" s="161" t="s">
        <v>131</v>
      </c>
      <c r="Z48" s="150"/>
      <c r="AA48" s="150"/>
      <c r="AB48" s="150"/>
      <c r="AC48" s="150"/>
      <c r="AD48" s="150"/>
      <c r="AE48" s="150"/>
      <c r="AF48" s="150"/>
      <c r="AG48" s="150" t="s">
        <v>216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0.399999999999999" outlineLevel="1" x14ac:dyDescent="0.25">
      <c r="A49" s="178">
        <v>35</v>
      </c>
      <c r="B49" s="179" t="s">
        <v>354</v>
      </c>
      <c r="C49" s="186" t="s">
        <v>355</v>
      </c>
      <c r="D49" s="180" t="s">
        <v>128</v>
      </c>
      <c r="E49" s="181">
        <v>57.942</v>
      </c>
      <c r="F49" s="182"/>
      <c r="G49" s="183">
        <f t="shared" si="28"/>
        <v>0</v>
      </c>
      <c r="H49" s="162"/>
      <c r="I49" s="161">
        <f t="shared" si="29"/>
        <v>0</v>
      </c>
      <c r="J49" s="162"/>
      <c r="K49" s="161">
        <f t="shared" si="30"/>
        <v>0</v>
      </c>
      <c r="L49" s="161">
        <v>21</v>
      </c>
      <c r="M49" s="161">
        <f t="shared" si="31"/>
        <v>0</v>
      </c>
      <c r="N49" s="160">
        <v>0</v>
      </c>
      <c r="O49" s="160">
        <f t="shared" si="32"/>
        <v>0</v>
      </c>
      <c r="P49" s="160">
        <v>0</v>
      </c>
      <c r="Q49" s="160">
        <f t="shared" si="33"/>
        <v>0</v>
      </c>
      <c r="R49" s="161"/>
      <c r="S49" s="161" t="s">
        <v>129</v>
      </c>
      <c r="T49" s="161" t="s">
        <v>129</v>
      </c>
      <c r="U49" s="161">
        <v>0.11</v>
      </c>
      <c r="V49" s="161">
        <f t="shared" si="34"/>
        <v>6.37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8">
        <v>36</v>
      </c>
      <c r="B50" s="179" t="s">
        <v>393</v>
      </c>
      <c r="C50" s="186" t="s">
        <v>394</v>
      </c>
      <c r="D50" s="180" t="s">
        <v>128</v>
      </c>
      <c r="E50" s="181">
        <v>57.942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2.9999999999999997E-4</v>
      </c>
      <c r="O50" s="160">
        <f t="shared" si="32"/>
        <v>0.02</v>
      </c>
      <c r="P50" s="160">
        <v>0</v>
      </c>
      <c r="Q50" s="160">
        <f t="shared" si="33"/>
        <v>0</v>
      </c>
      <c r="R50" s="161"/>
      <c r="S50" s="161" t="s">
        <v>129</v>
      </c>
      <c r="T50" s="161" t="s">
        <v>129</v>
      </c>
      <c r="U50" s="161">
        <v>0.38</v>
      </c>
      <c r="V50" s="161">
        <f t="shared" si="34"/>
        <v>22.02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30.6" outlineLevel="1" x14ac:dyDescent="0.25">
      <c r="A51" s="178">
        <v>37</v>
      </c>
      <c r="B51" s="179" t="s">
        <v>395</v>
      </c>
      <c r="C51" s="186" t="s">
        <v>396</v>
      </c>
      <c r="D51" s="180" t="s">
        <v>149</v>
      </c>
      <c r="E51" s="181">
        <v>15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1.4999999999999999E-4</v>
      </c>
      <c r="O51" s="160">
        <f t="shared" si="32"/>
        <v>0</v>
      </c>
      <c r="P51" s="160">
        <v>0</v>
      </c>
      <c r="Q51" s="160">
        <f t="shared" si="33"/>
        <v>0</v>
      </c>
      <c r="R51" s="161"/>
      <c r="S51" s="161" t="s">
        <v>136</v>
      </c>
      <c r="T51" s="161" t="s">
        <v>137</v>
      </c>
      <c r="U51" s="161">
        <v>0</v>
      </c>
      <c r="V51" s="161">
        <f t="shared" si="34"/>
        <v>0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40.799999999999997" outlineLevel="1" x14ac:dyDescent="0.25">
      <c r="A52" s="178">
        <v>38</v>
      </c>
      <c r="B52" s="179" t="s">
        <v>356</v>
      </c>
      <c r="C52" s="186" t="s">
        <v>357</v>
      </c>
      <c r="D52" s="180" t="s">
        <v>128</v>
      </c>
      <c r="E52" s="181">
        <v>66.633300000000006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2.8700000000000002E-3</v>
      </c>
      <c r="O52" s="160">
        <f t="shared" si="32"/>
        <v>0.19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78">
        <v>39</v>
      </c>
      <c r="B53" s="179" t="s">
        <v>358</v>
      </c>
      <c r="C53" s="186" t="s">
        <v>359</v>
      </c>
      <c r="D53" s="180" t="s">
        <v>128</v>
      </c>
      <c r="E53" s="181">
        <v>57.942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0</v>
      </c>
      <c r="O53" s="160">
        <f t="shared" si="32"/>
        <v>0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360</v>
      </c>
      <c r="C54" s="186" t="s">
        <v>361</v>
      </c>
      <c r="D54" s="180" t="s">
        <v>128</v>
      </c>
      <c r="E54" s="181">
        <v>57.942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216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8">
        <v>41</v>
      </c>
      <c r="B55" s="179" t="s">
        <v>362</v>
      </c>
      <c r="C55" s="186" t="s">
        <v>363</v>
      </c>
      <c r="D55" s="180" t="s">
        <v>128</v>
      </c>
      <c r="E55" s="181">
        <v>57.942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78">
        <v>42</v>
      </c>
      <c r="B56" s="179" t="s">
        <v>364</v>
      </c>
      <c r="C56" s="186" t="s">
        <v>365</v>
      </c>
      <c r="D56" s="180" t="s">
        <v>128</v>
      </c>
      <c r="E56" s="181">
        <v>57.942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5.0000000000000001E-4</v>
      </c>
      <c r="O56" s="160">
        <f t="shared" si="32"/>
        <v>0.03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20.399999999999999" outlineLevel="1" x14ac:dyDescent="0.25">
      <c r="A57" s="178">
        <v>43</v>
      </c>
      <c r="B57" s="179" t="s">
        <v>366</v>
      </c>
      <c r="C57" s="186" t="s">
        <v>367</v>
      </c>
      <c r="D57" s="180" t="s">
        <v>128</v>
      </c>
      <c r="E57" s="181">
        <v>57.942</v>
      </c>
      <c r="F57" s="182"/>
      <c r="G57" s="183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4.5500000000000002E-3</v>
      </c>
      <c r="O57" s="160">
        <f t="shared" si="32"/>
        <v>0.26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0.399999999999999" outlineLevel="1" x14ac:dyDescent="0.25">
      <c r="A58" s="178">
        <v>44</v>
      </c>
      <c r="B58" s="179" t="s">
        <v>368</v>
      </c>
      <c r="C58" s="186" t="s">
        <v>369</v>
      </c>
      <c r="D58" s="180" t="s">
        <v>157</v>
      </c>
      <c r="E58" s="181">
        <v>40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0</v>
      </c>
      <c r="O58" s="160">
        <f t="shared" si="32"/>
        <v>0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137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78">
        <v>45</v>
      </c>
      <c r="B59" s="179" t="s">
        <v>397</v>
      </c>
      <c r="C59" s="186" t="s">
        <v>398</v>
      </c>
      <c r="D59" s="180" t="s">
        <v>157</v>
      </c>
      <c r="E59" s="181">
        <v>35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1.0000000000000001E-5</v>
      </c>
      <c r="O59" s="160">
        <f t="shared" si="32"/>
        <v>0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137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.399999999999999" outlineLevel="1" x14ac:dyDescent="0.25">
      <c r="A60" s="178">
        <v>46</v>
      </c>
      <c r="B60" s="179" t="s">
        <v>370</v>
      </c>
      <c r="C60" s="186" t="s">
        <v>371</v>
      </c>
      <c r="D60" s="180" t="s">
        <v>128</v>
      </c>
      <c r="E60" s="181">
        <v>57.942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0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137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72">
        <v>47</v>
      </c>
      <c r="B61" s="173" t="s">
        <v>372</v>
      </c>
      <c r="C61" s="187" t="s">
        <v>373</v>
      </c>
      <c r="D61" s="174" t="s">
        <v>128</v>
      </c>
      <c r="E61" s="175">
        <v>57.942</v>
      </c>
      <c r="F61" s="176"/>
      <c r="G61" s="177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0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137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57">
        <v>48</v>
      </c>
      <c r="B62" s="158" t="s">
        <v>374</v>
      </c>
      <c r="C62" s="188" t="s">
        <v>375</v>
      </c>
      <c r="D62" s="159" t="s">
        <v>0</v>
      </c>
      <c r="E62" s="184"/>
      <c r="F62" s="162"/>
      <c r="G62" s="161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129</v>
      </c>
      <c r="T62" s="161" t="s">
        <v>129</v>
      </c>
      <c r="U62" s="161">
        <v>0</v>
      </c>
      <c r="V62" s="161">
        <f t="shared" si="34"/>
        <v>0</v>
      </c>
      <c r="W62" s="161"/>
      <c r="X62" s="161" t="s">
        <v>199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200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x14ac:dyDescent="0.25">
      <c r="A63" s="165" t="s">
        <v>124</v>
      </c>
      <c r="B63" s="166" t="s">
        <v>90</v>
      </c>
      <c r="C63" s="185" t="s">
        <v>91</v>
      </c>
      <c r="D63" s="167"/>
      <c r="E63" s="168"/>
      <c r="F63" s="169"/>
      <c r="G63" s="170">
        <f>SUMIF(AG64:AG72,"&lt;&gt;NOR",G64:G72)</f>
        <v>0</v>
      </c>
      <c r="H63" s="164"/>
      <c r="I63" s="164">
        <f>SUM(I64:I72)</f>
        <v>0</v>
      </c>
      <c r="J63" s="164"/>
      <c r="K63" s="164">
        <f>SUM(K64:K72)</f>
        <v>0</v>
      </c>
      <c r="L63" s="164"/>
      <c r="M63" s="164">
        <f>SUM(M64:M72)</f>
        <v>0</v>
      </c>
      <c r="N63" s="163"/>
      <c r="O63" s="163">
        <f>SUM(O64:O72)</f>
        <v>0.04</v>
      </c>
      <c r="P63" s="163"/>
      <c r="Q63" s="163">
        <f>SUM(Q64:Q72)</f>
        <v>0</v>
      </c>
      <c r="R63" s="164"/>
      <c r="S63" s="164"/>
      <c r="T63" s="164"/>
      <c r="U63" s="164"/>
      <c r="V63" s="164">
        <f>SUM(V64:V72)</f>
        <v>0.78</v>
      </c>
      <c r="W63" s="164"/>
      <c r="X63" s="164"/>
      <c r="Y63" s="164"/>
      <c r="AG63" t="s">
        <v>125</v>
      </c>
    </row>
    <row r="64" spans="1:60" outlineLevel="1" x14ac:dyDescent="0.25">
      <c r="A64" s="178">
        <v>49</v>
      </c>
      <c r="B64" s="179" t="s">
        <v>239</v>
      </c>
      <c r="C64" s="186" t="s">
        <v>240</v>
      </c>
      <c r="D64" s="180" t="s">
        <v>157</v>
      </c>
      <c r="E64" s="181">
        <v>6</v>
      </c>
      <c r="F64" s="182"/>
      <c r="G64" s="183">
        <f t="shared" ref="G64:G72" si="35">ROUND(E64*F64,2)</f>
        <v>0</v>
      </c>
      <c r="H64" s="162"/>
      <c r="I64" s="161">
        <f t="shared" ref="I64:I72" si="36">ROUND(E64*H64,2)</f>
        <v>0</v>
      </c>
      <c r="J64" s="162"/>
      <c r="K64" s="161">
        <f t="shared" ref="K64:K72" si="37">ROUND(E64*J64,2)</f>
        <v>0</v>
      </c>
      <c r="L64" s="161">
        <v>21</v>
      </c>
      <c r="M64" s="161">
        <f t="shared" ref="M64:M72" si="38">G64*(1+L64/100)</f>
        <v>0</v>
      </c>
      <c r="N64" s="160">
        <v>3.1E-4</v>
      </c>
      <c r="O64" s="160">
        <f t="shared" ref="O64:O72" si="39">ROUND(E64*N64,2)</f>
        <v>0</v>
      </c>
      <c r="P64" s="160">
        <v>0</v>
      </c>
      <c r="Q64" s="160">
        <f t="shared" ref="Q64:Q72" si="40">ROUND(E64*P64,2)</f>
        <v>0</v>
      </c>
      <c r="R64" s="161"/>
      <c r="S64" s="161" t="s">
        <v>129</v>
      </c>
      <c r="T64" s="161" t="s">
        <v>129</v>
      </c>
      <c r="U64" s="161">
        <v>0.13</v>
      </c>
      <c r="V64" s="161">
        <f t="shared" ref="V64:V72" si="41">ROUND(E64*U64,2)</f>
        <v>0.78</v>
      </c>
      <c r="W64" s="161"/>
      <c r="X64" s="161" t="s">
        <v>130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0.399999999999999" outlineLevel="1" x14ac:dyDescent="0.25">
      <c r="A65" s="178">
        <v>50</v>
      </c>
      <c r="B65" s="179" t="s">
        <v>229</v>
      </c>
      <c r="C65" s="186" t="s">
        <v>230</v>
      </c>
      <c r="D65" s="180" t="s">
        <v>128</v>
      </c>
      <c r="E65" s="181">
        <v>2</v>
      </c>
      <c r="F65" s="182"/>
      <c r="G65" s="183">
        <f t="shared" si="35"/>
        <v>0</v>
      </c>
      <c r="H65" s="162"/>
      <c r="I65" s="161">
        <f t="shared" si="36"/>
        <v>0</v>
      </c>
      <c r="J65" s="162"/>
      <c r="K65" s="161">
        <f t="shared" si="37"/>
        <v>0</v>
      </c>
      <c r="L65" s="161">
        <v>21</v>
      </c>
      <c r="M65" s="161">
        <f t="shared" si="38"/>
        <v>0</v>
      </c>
      <c r="N65" s="160">
        <v>0</v>
      </c>
      <c r="O65" s="160">
        <f t="shared" si="39"/>
        <v>0</v>
      </c>
      <c r="P65" s="160">
        <v>0</v>
      </c>
      <c r="Q65" s="160">
        <f t="shared" si="40"/>
        <v>0</v>
      </c>
      <c r="R65" s="161"/>
      <c r="S65" s="161" t="s">
        <v>136</v>
      </c>
      <c r="T65" s="161" t="s">
        <v>152</v>
      </c>
      <c r="U65" s="161">
        <v>0</v>
      </c>
      <c r="V65" s="161">
        <f t="shared" si="41"/>
        <v>0</v>
      </c>
      <c r="W65" s="161"/>
      <c r="X65" s="161" t="s">
        <v>130</v>
      </c>
      <c r="Y65" s="161" t="s">
        <v>131</v>
      </c>
      <c r="Z65" s="150"/>
      <c r="AA65" s="150"/>
      <c r="AB65" s="150"/>
      <c r="AC65" s="150"/>
      <c r="AD65" s="150"/>
      <c r="AE65" s="150"/>
      <c r="AF65" s="150"/>
      <c r="AG65" s="150" t="s">
        <v>216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0.399999999999999" outlineLevel="1" x14ac:dyDescent="0.25">
      <c r="A66" s="178">
        <v>51</v>
      </c>
      <c r="B66" s="179" t="s">
        <v>231</v>
      </c>
      <c r="C66" s="186" t="s">
        <v>232</v>
      </c>
      <c r="D66" s="180" t="s">
        <v>128</v>
      </c>
      <c r="E66" s="181">
        <v>2</v>
      </c>
      <c r="F66" s="182"/>
      <c r="G66" s="183">
        <f t="shared" si="35"/>
        <v>0</v>
      </c>
      <c r="H66" s="162"/>
      <c r="I66" s="161">
        <f t="shared" si="36"/>
        <v>0</v>
      </c>
      <c r="J66" s="162"/>
      <c r="K66" s="161">
        <f t="shared" si="37"/>
        <v>0</v>
      </c>
      <c r="L66" s="161">
        <v>21</v>
      </c>
      <c r="M66" s="161">
        <f t="shared" si="38"/>
        <v>0</v>
      </c>
      <c r="N66" s="160">
        <v>3.0999999999999999E-3</v>
      </c>
      <c r="O66" s="160">
        <f t="shared" si="39"/>
        <v>0.01</v>
      </c>
      <c r="P66" s="160">
        <v>0</v>
      </c>
      <c r="Q66" s="160">
        <f t="shared" si="40"/>
        <v>0</v>
      </c>
      <c r="R66" s="161"/>
      <c r="S66" s="161" t="s">
        <v>136</v>
      </c>
      <c r="T66" s="161" t="s">
        <v>152</v>
      </c>
      <c r="U66" s="161">
        <v>0</v>
      </c>
      <c r="V66" s="161">
        <f t="shared" si="41"/>
        <v>0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233</v>
      </c>
      <c r="C67" s="186" t="s">
        <v>234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0</v>
      </c>
      <c r="O67" s="160">
        <f t="shared" si="39"/>
        <v>0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152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235</v>
      </c>
      <c r="C68" s="186" t="s">
        <v>236</v>
      </c>
      <c r="D68" s="180" t="s">
        <v>128</v>
      </c>
      <c r="E68" s="181">
        <v>2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0</v>
      </c>
      <c r="O68" s="160">
        <f t="shared" si="39"/>
        <v>0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152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5">
      <c r="A69" s="178">
        <v>54</v>
      </c>
      <c r="B69" s="179" t="s">
        <v>237</v>
      </c>
      <c r="C69" s="186" t="s">
        <v>238</v>
      </c>
      <c r="D69" s="180" t="s">
        <v>157</v>
      </c>
      <c r="E69" s="181">
        <v>6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0</v>
      </c>
      <c r="O69" s="160">
        <f t="shared" si="39"/>
        <v>0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152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78">
        <v>55</v>
      </c>
      <c r="B70" s="179" t="s">
        <v>241</v>
      </c>
      <c r="C70" s="186" t="s">
        <v>242</v>
      </c>
      <c r="D70" s="180" t="s">
        <v>157</v>
      </c>
      <c r="E70" s="181">
        <v>4.5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3.0000000000000001E-5</v>
      </c>
      <c r="O70" s="160">
        <f t="shared" si="39"/>
        <v>0</v>
      </c>
      <c r="P70" s="160">
        <v>0</v>
      </c>
      <c r="Q70" s="160">
        <f t="shared" si="40"/>
        <v>0</v>
      </c>
      <c r="R70" s="161"/>
      <c r="S70" s="161" t="s">
        <v>136</v>
      </c>
      <c r="T70" s="161" t="s">
        <v>152</v>
      </c>
      <c r="U70" s="161">
        <v>0</v>
      </c>
      <c r="V70" s="161">
        <f t="shared" si="41"/>
        <v>0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2">
        <v>56</v>
      </c>
      <c r="B71" s="173" t="s">
        <v>227</v>
      </c>
      <c r="C71" s="187" t="s">
        <v>228</v>
      </c>
      <c r="D71" s="174" t="s">
        <v>128</v>
      </c>
      <c r="E71" s="175">
        <v>2.2000000000000002</v>
      </c>
      <c r="F71" s="176"/>
      <c r="G71" s="177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1.18E-2</v>
      </c>
      <c r="O71" s="160">
        <f t="shared" si="39"/>
        <v>0.03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137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57">
        <v>57</v>
      </c>
      <c r="B72" s="158" t="s">
        <v>243</v>
      </c>
      <c r="C72" s="188" t="s">
        <v>244</v>
      </c>
      <c r="D72" s="159" t="s">
        <v>0</v>
      </c>
      <c r="E72" s="184"/>
      <c r="F72" s="162"/>
      <c r="G72" s="161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0</v>
      </c>
      <c r="O72" s="160">
        <f t="shared" si="39"/>
        <v>0</v>
      </c>
      <c r="P72" s="160">
        <v>0</v>
      </c>
      <c r="Q72" s="160">
        <f t="shared" si="40"/>
        <v>0</v>
      </c>
      <c r="R72" s="161"/>
      <c r="S72" s="161" t="s">
        <v>129</v>
      </c>
      <c r="T72" s="161" t="s">
        <v>129</v>
      </c>
      <c r="U72" s="161">
        <v>0</v>
      </c>
      <c r="V72" s="161">
        <f t="shared" si="41"/>
        <v>0</v>
      </c>
      <c r="W72" s="161"/>
      <c r="X72" s="161" t="s">
        <v>199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200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x14ac:dyDescent="0.25">
      <c r="A73" s="165" t="s">
        <v>124</v>
      </c>
      <c r="B73" s="166" t="s">
        <v>92</v>
      </c>
      <c r="C73" s="185" t="s">
        <v>93</v>
      </c>
      <c r="D73" s="167"/>
      <c r="E73" s="168"/>
      <c r="F73" s="169"/>
      <c r="G73" s="170">
        <f>SUMIF(AG74:AG81,"&lt;&gt;NOR",G74:G81)</f>
        <v>0</v>
      </c>
      <c r="H73" s="164"/>
      <c r="I73" s="164">
        <f>SUM(I74:I81)</f>
        <v>0</v>
      </c>
      <c r="J73" s="164"/>
      <c r="K73" s="164">
        <f>SUM(K74:K81)</f>
        <v>0</v>
      </c>
      <c r="L73" s="164"/>
      <c r="M73" s="164">
        <f>SUM(M74:M81)</f>
        <v>0</v>
      </c>
      <c r="N73" s="163"/>
      <c r="O73" s="163">
        <f>SUM(O74:O81)</f>
        <v>0.51</v>
      </c>
      <c r="P73" s="163"/>
      <c r="Q73" s="163">
        <f>SUM(Q74:Q81)</f>
        <v>0</v>
      </c>
      <c r="R73" s="164"/>
      <c r="S73" s="164"/>
      <c r="T73" s="164"/>
      <c r="U73" s="164"/>
      <c r="V73" s="164">
        <f>SUM(V74:V81)</f>
        <v>42.879999999999995</v>
      </c>
      <c r="W73" s="164"/>
      <c r="X73" s="164"/>
      <c r="Y73" s="164"/>
      <c r="AG73" t="s">
        <v>125</v>
      </c>
    </row>
    <row r="74" spans="1:60" outlineLevel="1" x14ac:dyDescent="0.25">
      <c r="A74" s="178">
        <v>58</v>
      </c>
      <c r="B74" s="179" t="s">
        <v>247</v>
      </c>
      <c r="C74" s="186" t="s">
        <v>248</v>
      </c>
      <c r="D74" s="180" t="s">
        <v>128</v>
      </c>
      <c r="E74" s="181">
        <v>214.40600000000001</v>
      </c>
      <c r="F74" s="182"/>
      <c r="G74" s="183">
        <f t="shared" ref="G74:G81" si="42">ROUND(E74*F74,2)</f>
        <v>0</v>
      </c>
      <c r="H74" s="162"/>
      <c r="I74" s="161">
        <f t="shared" ref="I74:I81" si="43">ROUND(E74*H74,2)</f>
        <v>0</v>
      </c>
      <c r="J74" s="162"/>
      <c r="K74" s="161">
        <f t="shared" ref="K74:K81" si="44">ROUND(E74*J74,2)</f>
        <v>0</v>
      </c>
      <c r="L74" s="161">
        <v>21</v>
      </c>
      <c r="M74" s="161">
        <f t="shared" ref="M74:M81" si="45">G74*(1+L74/100)</f>
        <v>0</v>
      </c>
      <c r="N74" s="160">
        <v>1E-3</v>
      </c>
      <c r="O74" s="160">
        <f t="shared" ref="O74:O81" si="46">ROUND(E74*N74,2)</f>
        <v>0.21</v>
      </c>
      <c r="P74" s="160">
        <v>0</v>
      </c>
      <c r="Q74" s="160">
        <f t="shared" ref="Q74:Q81" si="47">ROUND(E74*P74,2)</f>
        <v>0</v>
      </c>
      <c r="R74" s="161"/>
      <c r="S74" s="161" t="s">
        <v>129</v>
      </c>
      <c r="T74" s="161" t="s">
        <v>129</v>
      </c>
      <c r="U74" s="161">
        <v>7.0000000000000007E-2</v>
      </c>
      <c r="V74" s="161">
        <f t="shared" ref="V74:V81" si="48">ROUND(E74*U74,2)</f>
        <v>15.01</v>
      </c>
      <c r="W74" s="161"/>
      <c r="X74" s="161" t="s">
        <v>130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216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ht="20.399999999999999" outlineLevel="1" x14ac:dyDescent="0.25">
      <c r="A75" s="178">
        <v>59</v>
      </c>
      <c r="B75" s="179" t="s">
        <v>251</v>
      </c>
      <c r="C75" s="186" t="s">
        <v>252</v>
      </c>
      <c r="D75" s="180" t="s">
        <v>128</v>
      </c>
      <c r="E75" s="181">
        <v>214.40600000000001</v>
      </c>
      <c r="F75" s="182"/>
      <c r="G75" s="183">
        <f t="shared" si="42"/>
        <v>0</v>
      </c>
      <c r="H75" s="162"/>
      <c r="I75" s="161">
        <f t="shared" si="43"/>
        <v>0</v>
      </c>
      <c r="J75" s="162"/>
      <c r="K75" s="161">
        <f t="shared" si="44"/>
        <v>0</v>
      </c>
      <c r="L75" s="161">
        <v>21</v>
      </c>
      <c r="M75" s="161">
        <f t="shared" si="45"/>
        <v>0</v>
      </c>
      <c r="N75" s="160">
        <v>2.0000000000000001E-4</v>
      </c>
      <c r="O75" s="160">
        <f t="shared" si="46"/>
        <v>0.04</v>
      </c>
      <c r="P75" s="160">
        <v>0</v>
      </c>
      <c r="Q75" s="160">
        <f t="shared" si="47"/>
        <v>0</v>
      </c>
      <c r="R75" s="161"/>
      <c r="S75" s="161" t="s">
        <v>129</v>
      </c>
      <c r="T75" s="161" t="s">
        <v>129</v>
      </c>
      <c r="U75" s="161">
        <v>0.03</v>
      </c>
      <c r="V75" s="161">
        <f t="shared" si="48"/>
        <v>6.43</v>
      </c>
      <c r="W75" s="161"/>
      <c r="X75" s="161" t="s">
        <v>130</v>
      </c>
      <c r="Y75" s="161" t="s">
        <v>131</v>
      </c>
      <c r="Z75" s="150"/>
      <c r="AA75" s="150"/>
      <c r="AB75" s="150"/>
      <c r="AC75" s="150"/>
      <c r="AD75" s="150"/>
      <c r="AE75" s="150"/>
      <c r="AF75" s="150"/>
      <c r="AG75" s="150" t="s">
        <v>216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78">
        <v>60</v>
      </c>
      <c r="B76" s="179" t="s">
        <v>259</v>
      </c>
      <c r="C76" s="186" t="s">
        <v>260</v>
      </c>
      <c r="D76" s="180" t="s">
        <v>128</v>
      </c>
      <c r="E76" s="181">
        <v>214.40600000000001</v>
      </c>
      <c r="F76" s="182"/>
      <c r="G76" s="183">
        <f t="shared" si="42"/>
        <v>0</v>
      </c>
      <c r="H76" s="162"/>
      <c r="I76" s="161">
        <f t="shared" si="43"/>
        <v>0</v>
      </c>
      <c r="J76" s="162"/>
      <c r="K76" s="161">
        <f t="shared" si="44"/>
        <v>0</v>
      </c>
      <c r="L76" s="161">
        <v>21</v>
      </c>
      <c r="M76" s="161">
        <f t="shared" si="45"/>
        <v>0</v>
      </c>
      <c r="N76" s="160">
        <v>2.9E-4</v>
      </c>
      <c r="O76" s="160">
        <f t="shared" si="46"/>
        <v>0.06</v>
      </c>
      <c r="P76" s="160">
        <v>0</v>
      </c>
      <c r="Q76" s="160">
        <f t="shared" si="47"/>
        <v>0</v>
      </c>
      <c r="R76" s="161"/>
      <c r="S76" s="161" t="s">
        <v>129</v>
      </c>
      <c r="T76" s="161" t="s">
        <v>129</v>
      </c>
      <c r="U76" s="161">
        <v>0.1</v>
      </c>
      <c r="V76" s="161">
        <f t="shared" si="48"/>
        <v>21.44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78">
        <v>61</v>
      </c>
      <c r="B77" s="179" t="s">
        <v>245</v>
      </c>
      <c r="C77" s="186" t="s">
        <v>246</v>
      </c>
      <c r="D77" s="180" t="s">
        <v>128</v>
      </c>
      <c r="E77" s="181">
        <v>214.40600000000001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0</v>
      </c>
      <c r="O77" s="160">
        <f t="shared" si="46"/>
        <v>0</v>
      </c>
      <c r="P77" s="160">
        <v>0</v>
      </c>
      <c r="Q77" s="160">
        <f t="shared" si="47"/>
        <v>0</v>
      </c>
      <c r="R77" s="161"/>
      <c r="S77" s="161" t="s">
        <v>136</v>
      </c>
      <c r="T77" s="161" t="s">
        <v>137</v>
      </c>
      <c r="U77" s="161">
        <v>0</v>
      </c>
      <c r="V77" s="161">
        <f t="shared" si="48"/>
        <v>0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78">
        <v>62</v>
      </c>
      <c r="B78" s="179" t="s">
        <v>249</v>
      </c>
      <c r="C78" s="186" t="s">
        <v>250</v>
      </c>
      <c r="D78" s="180" t="s">
        <v>149</v>
      </c>
      <c r="E78" s="181">
        <v>165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1.1999999999999999E-3</v>
      </c>
      <c r="O78" s="160">
        <f t="shared" si="46"/>
        <v>0.2</v>
      </c>
      <c r="P78" s="160">
        <v>0</v>
      </c>
      <c r="Q78" s="160">
        <f t="shared" si="47"/>
        <v>0</v>
      </c>
      <c r="R78" s="161"/>
      <c r="S78" s="161" t="s">
        <v>136</v>
      </c>
      <c r="T78" s="161" t="s">
        <v>137</v>
      </c>
      <c r="U78" s="161">
        <v>0</v>
      </c>
      <c r="V78" s="161">
        <f t="shared" si="48"/>
        <v>0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216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ht="20.399999999999999" outlineLevel="1" x14ac:dyDescent="0.25">
      <c r="A79" s="178">
        <v>63</v>
      </c>
      <c r="B79" s="179" t="s">
        <v>253</v>
      </c>
      <c r="C79" s="186" t="s">
        <v>254</v>
      </c>
      <c r="D79" s="180" t="s">
        <v>128</v>
      </c>
      <c r="E79" s="181">
        <v>24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2.0000000000000002E-5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78">
        <v>64</v>
      </c>
      <c r="B80" s="179" t="s">
        <v>255</v>
      </c>
      <c r="C80" s="186" t="s">
        <v>256</v>
      </c>
      <c r="D80" s="180" t="s">
        <v>128</v>
      </c>
      <c r="E80" s="181">
        <v>2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1.0000000000000001E-5</v>
      </c>
      <c r="O80" s="160">
        <f t="shared" si="46"/>
        <v>0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65</v>
      </c>
      <c r="B81" s="179" t="s">
        <v>257</v>
      </c>
      <c r="C81" s="186" t="s">
        <v>258</v>
      </c>
      <c r="D81" s="180" t="s">
        <v>128</v>
      </c>
      <c r="E81" s="181">
        <v>57.942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1.0000000000000001E-5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x14ac:dyDescent="0.25">
      <c r="A82" s="165" t="s">
        <v>124</v>
      </c>
      <c r="B82" s="166" t="s">
        <v>94</v>
      </c>
      <c r="C82" s="185" t="s">
        <v>95</v>
      </c>
      <c r="D82" s="167"/>
      <c r="E82" s="168"/>
      <c r="F82" s="169"/>
      <c r="G82" s="170">
        <f>SUMIF(AG83:AG128,"&lt;&gt;NOR",G83:G128)</f>
        <v>0</v>
      </c>
      <c r="H82" s="164"/>
      <c r="I82" s="164">
        <f>SUM(I83:I128)</f>
        <v>0</v>
      </c>
      <c r="J82" s="164"/>
      <c r="K82" s="164">
        <f>SUM(K83:K128)</f>
        <v>0</v>
      </c>
      <c r="L82" s="164"/>
      <c r="M82" s="164">
        <f>SUM(M83:M128)</f>
        <v>0</v>
      </c>
      <c r="N82" s="163"/>
      <c r="O82" s="163">
        <f>SUM(O83:O128)</f>
        <v>0.04</v>
      </c>
      <c r="P82" s="163"/>
      <c r="Q82" s="163">
        <f>SUM(Q83:Q128)</f>
        <v>0</v>
      </c>
      <c r="R82" s="164"/>
      <c r="S82" s="164"/>
      <c r="T82" s="164"/>
      <c r="U82" s="164"/>
      <c r="V82" s="164">
        <f>SUM(V83:V128)</f>
        <v>53</v>
      </c>
      <c r="W82" s="164"/>
      <c r="X82" s="164"/>
      <c r="Y82" s="164"/>
      <c r="AG82" t="s">
        <v>125</v>
      </c>
    </row>
    <row r="83" spans="1:60" ht="20.399999999999999" outlineLevel="1" x14ac:dyDescent="0.25">
      <c r="A83" s="178">
        <v>66</v>
      </c>
      <c r="B83" s="179" t="s">
        <v>399</v>
      </c>
      <c r="C83" s="186" t="s">
        <v>400</v>
      </c>
      <c r="D83" s="180" t="s">
        <v>157</v>
      </c>
      <c r="E83" s="181">
        <v>108</v>
      </c>
      <c r="F83" s="182"/>
      <c r="G83" s="183">
        <f t="shared" ref="G83:G128" si="49">ROUND(E83*F83,2)</f>
        <v>0</v>
      </c>
      <c r="H83" s="162"/>
      <c r="I83" s="161">
        <f t="shared" ref="I83:I128" si="50">ROUND(E83*H83,2)</f>
        <v>0</v>
      </c>
      <c r="J83" s="162"/>
      <c r="K83" s="161">
        <f t="shared" ref="K83:K128" si="51">ROUND(E83*J83,2)</f>
        <v>0</v>
      </c>
      <c r="L83" s="161">
        <v>21</v>
      </c>
      <c r="M83" s="161">
        <f t="shared" ref="M83:M128" si="52">G83*(1+L83/100)</f>
        <v>0</v>
      </c>
      <c r="N83" s="160">
        <v>1.4999999999999999E-4</v>
      </c>
      <c r="O83" s="160">
        <f t="shared" ref="O83:O128" si="53">ROUND(E83*N83,2)</f>
        <v>0.02</v>
      </c>
      <c r="P83" s="160">
        <v>0</v>
      </c>
      <c r="Q83" s="160">
        <f t="shared" ref="Q83:Q128" si="54">ROUND(E83*P83,2)</f>
        <v>0</v>
      </c>
      <c r="R83" s="161"/>
      <c r="S83" s="161" t="s">
        <v>136</v>
      </c>
      <c r="T83" s="161" t="s">
        <v>129</v>
      </c>
      <c r="U83" s="161">
        <v>8.6499999999999994E-2</v>
      </c>
      <c r="V83" s="161">
        <f t="shared" ref="V83:V128" si="55">ROUND(E83*U83,2)</f>
        <v>9.34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132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20.399999999999999" outlineLevel="1" x14ac:dyDescent="0.25">
      <c r="A84" s="178">
        <v>67</v>
      </c>
      <c r="B84" s="179" t="s">
        <v>296</v>
      </c>
      <c r="C84" s="186" t="s">
        <v>297</v>
      </c>
      <c r="D84" s="180" t="s">
        <v>149</v>
      </c>
      <c r="E84" s="181">
        <v>1</v>
      </c>
      <c r="F84" s="182"/>
      <c r="G84" s="183">
        <f t="shared" si="49"/>
        <v>0</v>
      </c>
      <c r="H84" s="162"/>
      <c r="I84" s="161">
        <f t="shared" si="50"/>
        <v>0</v>
      </c>
      <c r="J84" s="162"/>
      <c r="K84" s="161">
        <f t="shared" si="51"/>
        <v>0</v>
      </c>
      <c r="L84" s="161">
        <v>21</v>
      </c>
      <c r="M84" s="161">
        <f t="shared" si="52"/>
        <v>0</v>
      </c>
      <c r="N84" s="160">
        <v>2.2000000000000001E-4</v>
      </c>
      <c r="O84" s="160">
        <f t="shared" si="53"/>
        <v>0</v>
      </c>
      <c r="P84" s="160">
        <v>0</v>
      </c>
      <c r="Q84" s="160">
        <f t="shared" si="54"/>
        <v>0</v>
      </c>
      <c r="R84" s="161"/>
      <c r="S84" s="161" t="s">
        <v>129</v>
      </c>
      <c r="T84" s="161" t="s">
        <v>129</v>
      </c>
      <c r="U84" s="161">
        <v>0.23200000000000001</v>
      </c>
      <c r="V84" s="161">
        <f t="shared" si="55"/>
        <v>0.23</v>
      </c>
      <c r="W84" s="161"/>
      <c r="X84" s="161" t="s">
        <v>130</v>
      </c>
      <c r="Y84" s="161" t="s">
        <v>131</v>
      </c>
      <c r="Z84" s="150"/>
      <c r="AA84" s="150"/>
      <c r="AB84" s="150"/>
      <c r="AC84" s="150"/>
      <c r="AD84" s="150"/>
      <c r="AE84" s="150"/>
      <c r="AF84" s="150"/>
      <c r="AG84" s="150" t="s">
        <v>132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78">
        <v>68</v>
      </c>
      <c r="B85" s="179" t="s">
        <v>294</v>
      </c>
      <c r="C85" s="186" t="s">
        <v>295</v>
      </c>
      <c r="D85" s="180" t="s">
        <v>149</v>
      </c>
      <c r="E85" s="181">
        <v>8</v>
      </c>
      <c r="F85" s="182"/>
      <c r="G85" s="183">
        <f t="shared" si="49"/>
        <v>0</v>
      </c>
      <c r="H85" s="162"/>
      <c r="I85" s="161">
        <f t="shared" si="50"/>
        <v>0</v>
      </c>
      <c r="J85" s="162"/>
      <c r="K85" s="161">
        <f t="shared" si="51"/>
        <v>0</v>
      </c>
      <c r="L85" s="161">
        <v>21</v>
      </c>
      <c r="M85" s="161">
        <f t="shared" si="52"/>
        <v>0</v>
      </c>
      <c r="N85" s="160">
        <v>0</v>
      </c>
      <c r="O85" s="160">
        <f t="shared" si="53"/>
        <v>0</v>
      </c>
      <c r="P85" s="160">
        <v>0</v>
      </c>
      <c r="Q85" s="160">
        <f t="shared" si="54"/>
        <v>0</v>
      </c>
      <c r="R85" s="161"/>
      <c r="S85" s="161" t="s">
        <v>129</v>
      </c>
      <c r="T85" s="161" t="s">
        <v>129</v>
      </c>
      <c r="U85" s="161">
        <v>0.39017000000000002</v>
      </c>
      <c r="V85" s="161">
        <f t="shared" si="55"/>
        <v>3.12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.399999999999999" outlineLevel="1" x14ac:dyDescent="0.25">
      <c r="A86" s="178">
        <v>69</v>
      </c>
      <c r="B86" s="179" t="s">
        <v>298</v>
      </c>
      <c r="C86" s="186" t="s">
        <v>299</v>
      </c>
      <c r="D86" s="180" t="s">
        <v>149</v>
      </c>
      <c r="E86" s="181">
        <v>11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1.0000000000000001E-5</v>
      </c>
      <c r="O86" s="160">
        <f t="shared" si="53"/>
        <v>0</v>
      </c>
      <c r="P86" s="160">
        <v>0</v>
      </c>
      <c r="Q86" s="160">
        <f t="shared" si="54"/>
        <v>0</v>
      </c>
      <c r="R86" s="161"/>
      <c r="S86" s="161" t="s">
        <v>129</v>
      </c>
      <c r="T86" s="161" t="s">
        <v>129</v>
      </c>
      <c r="U86" s="161">
        <v>0.46</v>
      </c>
      <c r="V86" s="161">
        <f t="shared" si="55"/>
        <v>5.0599999999999996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ht="20.399999999999999" outlineLevel="1" x14ac:dyDescent="0.25">
      <c r="A87" s="178">
        <v>70</v>
      </c>
      <c r="B87" s="179" t="s">
        <v>302</v>
      </c>
      <c r="C87" s="186" t="s">
        <v>303</v>
      </c>
      <c r="D87" s="180" t="s">
        <v>157</v>
      </c>
      <c r="E87" s="181">
        <v>25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4.2999999999999999E-4</v>
      </c>
      <c r="O87" s="160">
        <f t="shared" si="53"/>
        <v>0.01</v>
      </c>
      <c r="P87" s="160">
        <v>0</v>
      </c>
      <c r="Q87" s="160">
        <f t="shared" si="54"/>
        <v>0</v>
      </c>
      <c r="R87" s="161"/>
      <c r="S87" s="161" t="s">
        <v>129</v>
      </c>
      <c r="T87" s="161" t="s">
        <v>129</v>
      </c>
      <c r="U87" s="161">
        <v>7.2459999999999997E-2</v>
      </c>
      <c r="V87" s="161">
        <f t="shared" si="55"/>
        <v>1.81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78">
        <v>71</v>
      </c>
      <c r="B88" s="179" t="s">
        <v>327</v>
      </c>
      <c r="C88" s="186" t="s">
        <v>328</v>
      </c>
      <c r="D88" s="180" t="s">
        <v>157</v>
      </c>
      <c r="E88" s="181">
        <v>15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0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129</v>
      </c>
      <c r="T88" s="161" t="s">
        <v>129</v>
      </c>
      <c r="U88" s="161">
        <v>0.20066999999999999</v>
      </c>
      <c r="V88" s="161">
        <f t="shared" si="55"/>
        <v>3.01</v>
      </c>
      <c r="W88" s="161"/>
      <c r="X88" s="161" t="s">
        <v>130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132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0.399999999999999" outlineLevel="1" x14ac:dyDescent="0.25">
      <c r="A89" s="178">
        <v>72</v>
      </c>
      <c r="B89" s="179" t="s">
        <v>300</v>
      </c>
      <c r="C89" s="186" t="s">
        <v>301</v>
      </c>
      <c r="D89" s="180" t="s">
        <v>149</v>
      </c>
      <c r="E89" s="181">
        <v>58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9.0000000000000006E-5</v>
      </c>
      <c r="O89" s="160">
        <f t="shared" si="53"/>
        <v>0.01</v>
      </c>
      <c r="P89" s="160">
        <v>0</v>
      </c>
      <c r="Q89" s="160">
        <f t="shared" si="54"/>
        <v>0</v>
      </c>
      <c r="R89" s="161"/>
      <c r="S89" s="161" t="s">
        <v>136</v>
      </c>
      <c r="T89" s="161" t="s">
        <v>129</v>
      </c>
      <c r="U89" s="161">
        <v>0.2475</v>
      </c>
      <c r="V89" s="161">
        <f t="shared" si="55"/>
        <v>14.36</v>
      </c>
      <c r="W89" s="161"/>
      <c r="X89" s="161" t="s">
        <v>130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78">
        <v>73</v>
      </c>
      <c r="B90" s="179" t="s">
        <v>323</v>
      </c>
      <c r="C90" s="186" t="s">
        <v>324</v>
      </c>
      <c r="D90" s="180" t="s">
        <v>157</v>
      </c>
      <c r="E90" s="181">
        <v>30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0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136</v>
      </c>
      <c r="T90" s="161" t="s">
        <v>129</v>
      </c>
      <c r="U90" s="161">
        <v>0.49367</v>
      </c>
      <c r="V90" s="161">
        <f t="shared" si="55"/>
        <v>14.81</v>
      </c>
      <c r="W90" s="161"/>
      <c r="X90" s="161" t="s">
        <v>130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132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78">
        <v>74</v>
      </c>
      <c r="B91" s="179" t="s">
        <v>267</v>
      </c>
      <c r="C91" s="186" t="s">
        <v>306</v>
      </c>
      <c r="D91" s="180" t="s">
        <v>149</v>
      </c>
      <c r="E91" s="181">
        <v>34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0</v>
      </c>
      <c r="O91" s="160">
        <f t="shared" si="53"/>
        <v>0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137</v>
      </c>
      <c r="U91" s="161">
        <v>0</v>
      </c>
      <c r="V91" s="161">
        <f t="shared" si="55"/>
        <v>0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216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75</v>
      </c>
      <c r="B92" s="179" t="s">
        <v>307</v>
      </c>
      <c r="C92" s="186" t="s">
        <v>308</v>
      </c>
      <c r="D92" s="180" t="s">
        <v>149</v>
      </c>
      <c r="E92" s="181">
        <v>2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137</v>
      </c>
      <c r="U92" s="161">
        <v>0</v>
      </c>
      <c r="V92" s="161">
        <f t="shared" si="55"/>
        <v>0</v>
      </c>
      <c r="W92" s="161"/>
      <c r="X92" s="161" t="s">
        <v>130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216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78">
        <v>76</v>
      </c>
      <c r="B93" s="179" t="s">
        <v>331</v>
      </c>
      <c r="C93" s="186" t="s">
        <v>332</v>
      </c>
      <c r="D93" s="180" t="s">
        <v>149</v>
      </c>
      <c r="E93" s="181">
        <v>5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0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137</v>
      </c>
      <c r="U93" s="161">
        <v>0</v>
      </c>
      <c r="V93" s="161">
        <f t="shared" si="55"/>
        <v>0</v>
      </c>
      <c r="W93" s="161"/>
      <c r="X93" s="161" t="s">
        <v>130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132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77</v>
      </c>
      <c r="B94" s="179" t="s">
        <v>333</v>
      </c>
      <c r="C94" s="186" t="s">
        <v>334</v>
      </c>
      <c r="D94" s="180" t="s">
        <v>149</v>
      </c>
      <c r="E94" s="181">
        <v>5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132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20.399999999999999" outlineLevel="1" x14ac:dyDescent="0.25">
      <c r="A95" s="178">
        <v>78</v>
      </c>
      <c r="B95" s="179" t="s">
        <v>335</v>
      </c>
      <c r="C95" s="186" t="s">
        <v>336</v>
      </c>
      <c r="D95" s="180" t="s">
        <v>337</v>
      </c>
      <c r="E95" s="181">
        <v>1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132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79</v>
      </c>
      <c r="B96" s="179" t="s">
        <v>338</v>
      </c>
      <c r="C96" s="186" t="s">
        <v>339</v>
      </c>
      <c r="D96" s="180" t="s">
        <v>149</v>
      </c>
      <c r="E96" s="181">
        <v>1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132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343</v>
      </c>
      <c r="C97" s="186" t="s">
        <v>344</v>
      </c>
      <c r="D97" s="180" t="s">
        <v>149</v>
      </c>
      <c r="E97" s="181">
        <v>1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345</v>
      </c>
      <c r="C98" s="186" t="s">
        <v>346</v>
      </c>
      <c r="D98" s="180" t="s">
        <v>135</v>
      </c>
      <c r="E98" s="181">
        <v>1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8">
        <v>82</v>
      </c>
      <c r="B99" s="179" t="s">
        <v>267</v>
      </c>
      <c r="C99" s="186" t="s">
        <v>309</v>
      </c>
      <c r="D99" s="180" t="s">
        <v>157</v>
      </c>
      <c r="E99" s="181">
        <v>2112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269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310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83</v>
      </c>
      <c r="B100" s="179" t="s">
        <v>261</v>
      </c>
      <c r="C100" s="186" t="s">
        <v>376</v>
      </c>
      <c r="D100" s="180" t="s">
        <v>215</v>
      </c>
      <c r="E100" s="181">
        <v>1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269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310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ht="30.6" outlineLevel="1" x14ac:dyDescent="0.25">
      <c r="A101" s="178">
        <v>84</v>
      </c>
      <c r="B101" s="179" t="s">
        <v>377</v>
      </c>
      <c r="C101" s="186" t="s">
        <v>378</v>
      </c>
      <c r="D101" s="180" t="s">
        <v>149</v>
      </c>
      <c r="E101" s="181">
        <v>1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163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191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78">
        <v>85</v>
      </c>
      <c r="B102" s="179" t="s">
        <v>383</v>
      </c>
      <c r="C102" s="186" t="s">
        <v>384</v>
      </c>
      <c r="D102" s="180" t="s">
        <v>149</v>
      </c>
      <c r="E102" s="181">
        <v>8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3.0000000000000001E-5</v>
      </c>
      <c r="O102" s="160">
        <f t="shared" si="53"/>
        <v>0</v>
      </c>
      <c r="P102" s="160">
        <v>0</v>
      </c>
      <c r="Q102" s="160">
        <f t="shared" si="54"/>
        <v>0</v>
      </c>
      <c r="R102" s="161" t="s">
        <v>162</v>
      </c>
      <c r="S102" s="161" t="s">
        <v>129</v>
      </c>
      <c r="T102" s="161" t="s">
        <v>129</v>
      </c>
      <c r="U102" s="161">
        <v>0</v>
      </c>
      <c r="V102" s="161">
        <f t="shared" si="55"/>
        <v>0</v>
      </c>
      <c r="W102" s="161"/>
      <c r="X102" s="161" t="s">
        <v>163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164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ht="20.399999999999999" outlineLevel="1" x14ac:dyDescent="0.25">
      <c r="A103" s="178">
        <v>86</v>
      </c>
      <c r="B103" s="179" t="s">
        <v>401</v>
      </c>
      <c r="C103" s="186" t="s">
        <v>402</v>
      </c>
      <c r="D103" s="180" t="s">
        <v>149</v>
      </c>
      <c r="E103" s="181">
        <v>3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6.3000000000000003E-4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129</v>
      </c>
      <c r="T103" s="161" t="s">
        <v>129</v>
      </c>
      <c r="U103" s="161">
        <v>0.42120000000000002</v>
      </c>
      <c r="V103" s="161">
        <f t="shared" si="55"/>
        <v>1.26</v>
      </c>
      <c r="W103" s="161"/>
      <c r="X103" s="161" t="s">
        <v>130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132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78">
        <v>87</v>
      </c>
      <c r="B104" s="179" t="s">
        <v>290</v>
      </c>
      <c r="C104" s="186" t="s">
        <v>291</v>
      </c>
      <c r="D104" s="180" t="s">
        <v>149</v>
      </c>
      <c r="E104" s="181">
        <v>10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1.8000000000000001E-4</v>
      </c>
      <c r="O104" s="160">
        <f t="shared" si="53"/>
        <v>0</v>
      </c>
      <c r="P104" s="160">
        <v>0</v>
      </c>
      <c r="Q104" s="160">
        <f t="shared" si="54"/>
        <v>0</v>
      </c>
      <c r="R104" s="161" t="s">
        <v>162</v>
      </c>
      <c r="S104" s="161" t="s">
        <v>129</v>
      </c>
      <c r="T104" s="161" t="s">
        <v>129</v>
      </c>
      <c r="U104" s="161">
        <v>0</v>
      </c>
      <c r="V104" s="161">
        <f t="shared" si="55"/>
        <v>0</v>
      </c>
      <c r="W104" s="161"/>
      <c r="X104" s="161" t="s">
        <v>163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164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88</v>
      </c>
      <c r="B105" s="179" t="s">
        <v>292</v>
      </c>
      <c r="C105" s="186" t="s">
        <v>382</v>
      </c>
      <c r="D105" s="180" t="s">
        <v>149</v>
      </c>
      <c r="E105" s="181">
        <v>1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1.8000000000000001E-4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129</v>
      </c>
      <c r="U105" s="161">
        <v>0</v>
      </c>
      <c r="V105" s="161">
        <f t="shared" si="55"/>
        <v>0</v>
      </c>
      <c r="W105" s="161"/>
      <c r="X105" s="161" t="s">
        <v>163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164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78">
        <v>89</v>
      </c>
      <c r="B106" s="179" t="s">
        <v>311</v>
      </c>
      <c r="C106" s="186" t="s">
        <v>312</v>
      </c>
      <c r="D106" s="180" t="s">
        <v>157</v>
      </c>
      <c r="E106" s="181">
        <v>2112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0</v>
      </c>
      <c r="O106" s="160">
        <f t="shared" si="53"/>
        <v>0</v>
      </c>
      <c r="P106" s="160">
        <v>0</v>
      </c>
      <c r="Q106" s="160">
        <f t="shared" si="54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191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90</v>
      </c>
      <c r="B107" s="179" t="s">
        <v>321</v>
      </c>
      <c r="C107" s="186" t="s">
        <v>322</v>
      </c>
      <c r="D107" s="180" t="s">
        <v>157</v>
      </c>
      <c r="E107" s="181">
        <v>40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0</v>
      </c>
      <c r="O107" s="160">
        <f t="shared" si="53"/>
        <v>0</v>
      </c>
      <c r="P107" s="160">
        <v>0</v>
      </c>
      <c r="Q107" s="160">
        <f t="shared" si="54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191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283</v>
      </c>
      <c r="C108" s="186" t="s">
        <v>284</v>
      </c>
      <c r="D108" s="180" t="s">
        <v>157</v>
      </c>
      <c r="E108" s="181">
        <v>238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0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55"/>
        <v>0</v>
      </c>
      <c r="W108" s="161"/>
      <c r="X108" s="161" t="s">
        <v>163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191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92</v>
      </c>
      <c r="B109" s="179" t="s">
        <v>313</v>
      </c>
      <c r="C109" s="186" t="s">
        <v>314</v>
      </c>
      <c r="D109" s="180" t="s">
        <v>149</v>
      </c>
      <c r="E109" s="181">
        <v>1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0</v>
      </c>
      <c r="O109" s="160">
        <f t="shared" si="53"/>
        <v>0</v>
      </c>
      <c r="P109" s="160">
        <v>0</v>
      </c>
      <c r="Q109" s="160">
        <f t="shared" si="54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191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20.399999999999999" outlineLevel="1" x14ac:dyDescent="0.25">
      <c r="A110" s="178">
        <v>93</v>
      </c>
      <c r="B110" s="179" t="s">
        <v>379</v>
      </c>
      <c r="C110" s="186" t="s">
        <v>380</v>
      </c>
      <c r="D110" s="180" t="s">
        <v>149</v>
      </c>
      <c r="E110" s="181">
        <v>1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0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55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8">
        <v>94</v>
      </c>
      <c r="B111" s="179" t="s">
        <v>315</v>
      </c>
      <c r="C111" s="186" t="s">
        <v>316</v>
      </c>
      <c r="D111" s="180" t="s">
        <v>149</v>
      </c>
      <c r="E111" s="181">
        <v>34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0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55"/>
        <v>0</v>
      </c>
      <c r="W111" s="161"/>
      <c r="X111" s="161" t="s">
        <v>163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191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95</v>
      </c>
      <c r="B112" s="179" t="s">
        <v>261</v>
      </c>
      <c r="C112" s="186" t="s">
        <v>262</v>
      </c>
      <c r="D112" s="180" t="s">
        <v>215</v>
      </c>
      <c r="E112" s="181">
        <v>1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0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55"/>
        <v>0</v>
      </c>
      <c r="W112" s="161"/>
      <c r="X112" s="161" t="s">
        <v>163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191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ht="30.6" outlineLevel="1" x14ac:dyDescent="0.25">
      <c r="A113" s="178">
        <v>96</v>
      </c>
      <c r="B113" s="179" t="s">
        <v>274</v>
      </c>
      <c r="C113" s="186" t="s">
        <v>275</v>
      </c>
      <c r="D113" s="180" t="s">
        <v>215</v>
      </c>
      <c r="E113" s="181">
        <v>1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0</v>
      </c>
      <c r="O113" s="160">
        <f t="shared" si="53"/>
        <v>0</v>
      </c>
      <c r="P113" s="160">
        <v>0</v>
      </c>
      <c r="Q113" s="160">
        <f t="shared" si="54"/>
        <v>0</v>
      </c>
      <c r="R113" s="161"/>
      <c r="S113" s="161" t="s">
        <v>136</v>
      </c>
      <c r="T113" s="161" t="s">
        <v>137</v>
      </c>
      <c r="U113" s="161">
        <v>0</v>
      </c>
      <c r="V113" s="161">
        <f t="shared" si="55"/>
        <v>0</v>
      </c>
      <c r="W113" s="161"/>
      <c r="X113" s="161" t="s">
        <v>163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191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78">
        <v>97</v>
      </c>
      <c r="B114" s="179" t="s">
        <v>403</v>
      </c>
      <c r="C114" s="186" t="s">
        <v>404</v>
      </c>
      <c r="D114" s="180" t="s">
        <v>149</v>
      </c>
      <c r="E114" s="181">
        <v>30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0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136</v>
      </c>
      <c r="T114" s="161" t="s">
        <v>137</v>
      </c>
      <c r="U114" s="161">
        <v>0</v>
      </c>
      <c r="V114" s="161">
        <f t="shared" si="55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191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98</v>
      </c>
      <c r="B115" s="179" t="s">
        <v>280</v>
      </c>
      <c r="C115" s="186" t="s">
        <v>281</v>
      </c>
      <c r="D115" s="180" t="s">
        <v>149</v>
      </c>
      <c r="E115" s="181">
        <v>1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55"/>
        <v>0</v>
      </c>
      <c r="W115" s="161"/>
      <c r="X115" s="161" t="s">
        <v>163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191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8">
        <v>99</v>
      </c>
      <c r="B116" s="179" t="s">
        <v>278</v>
      </c>
      <c r="C116" s="186" t="s">
        <v>279</v>
      </c>
      <c r="D116" s="180" t="s">
        <v>149</v>
      </c>
      <c r="E116" s="181">
        <v>1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55"/>
        <v>0</v>
      </c>
      <c r="W116" s="161"/>
      <c r="X116" s="161" t="s">
        <v>163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191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ht="20.399999999999999" outlineLevel="1" x14ac:dyDescent="0.25">
      <c r="A117" s="178">
        <v>100</v>
      </c>
      <c r="B117" s="179" t="s">
        <v>341</v>
      </c>
      <c r="C117" s="186" t="s">
        <v>342</v>
      </c>
      <c r="D117" s="180" t="s">
        <v>149</v>
      </c>
      <c r="E117" s="181">
        <v>1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163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191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101</v>
      </c>
      <c r="B118" s="179" t="s">
        <v>317</v>
      </c>
      <c r="C118" s="186" t="s">
        <v>318</v>
      </c>
      <c r="D118" s="180" t="s">
        <v>149</v>
      </c>
      <c r="E118" s="181">
        <v>34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163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191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40.799999999999997" outlineLevel="1" x14ac:dyDescent="0.25">
      <c r="A119" s="178">
        <v>102</v>
      </c>
      <c r="B119" s="179" t="s">
        <v>265</v>
      </c>
      <c r="C119" s="186" t="s">
        <v>405</v>
      </c>
      <c r="D119" s="180" t="s">
        <v>149</v>
      </c>
      <c r="E119" s="181">
        <v>1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163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191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78">
        <v>103</v>
      </c>
      <c r="B120" s="179" t="s">
        <v>267</v>
      </c>
      <c r="C120" s="186" t="s">
        <v>268</v>
      </c>
      <c r="D120" s="180" t="s">
        <v>149</v>
      </c>
      <c r="E120" s="181">
        <v>1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269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270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104</v>
      </c>
      <c r="B121" s="179" t="s">
        <v>267</v>
      </c>
      <c r="C121" s="186" t="s">
        <v>273</v>
      </c>
      <c r="D121" s="180" t="s">
        <v>149</v>
      </c>
      <c r="E121" s="181">
        <v>1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269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270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8">
        <v>105</v>
      </c>
      <c r="B122" s="179" t="s">
        <v>267</v>
      </c>
      <c r="C122" s="186" t="s">
        <v>276</v>
      </c>
      <c r="D122" s="180" t="s">
        <v>215</v>
      </c>
      <c r="E122" s="181">
        <v>1</v>
      </c>
      <c r="F122" s="182"/>
      <c r="G122" s="183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269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270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78">
        <v>106</v>
      </c>
      <c r="B123" s="179" t="s">
        <v>267</v>
      </c>
      <c r="C123" s="186" t="s">
        <v>277</v>
      </c>
      <c r="D123" s="180" t="s">
        <v>149</v>
      </c>
      <c r="E123" s="181">
        <v>69</v>
      </c>
      <c r="F123" s="182"/>
      <c r="G123" s="183">
        <f t="shared" si="49"/>
        <v>0</v>
      </c>
      <c r="H123" s="162"/>
      <c r="I123" s="161">
        <f t="shared" si="50"/>
        <v>0</v>
      </c>
      <c r="J123" s="162"/>
      <c r="K123" s="161">
        <f t="shared" si="51"/>
        <v>0</v>
      </c>
      <c r="L123" s="161">
        <v>21</v>
      </c>
      <c r="M123" s="161">
        <f t="shared" si="52"/>
        <v>0</v>
      </c>
      <c r="N123" s="160">
        <v>0</v>
      </c>
      <c r="O123" s="160">
        <f t="shared" si="53"/>
        <v>0</v>
      </c>
      <c r="P123" s="160">
        <v>0</v>
      </c>
      <c r="Q123" s="160">
        <f t="shared" si="54"/>
        <v>0</v>
      </c>
      <c r="R123" s="161"/>
      <c r="S123" s="161" t="s">
        <v>136</v>
      </c>
      <c r="T123" s="161" t="s">
        <v>137</v>
      </c>
      <c r="U123" s="161">
        <v>0</v>
      </c>
      <c r="V123" s="161">
        <f t="shared" si="55"/>
        <v>0</v>
      </c>
      <c r="W123" s="161"/>
      <c r="X123" s="161" t="s">
        <v>269</v>
      </c>
      <c r="Y123" s="161" t="s">
        <v>131</v>
      </c>
      <c r="Z123" s="150"/>
      <c r="AA123" s="150"/>
      <c r="AB123" s="150"/>
      <c r="AC123" s="150"/>
      <c r="AD123" s="150"/>
      <c r="AE123" s="150"/>
      <c r="AF123" s="150"/>
      <c r="AG123" s="150" t="s">
        <v>270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78">
        <v>107</v>
      </c>
      <c r="B124" s="179" t="s">
        <v>267</v>
      </c>
      <c r="C124" s="186" t="s">
        <v>287</v>
      </c>
      <c r="D124" s="180" t="s">
        <v>157</v>
      </c>
      <c r="E124" s="181">
        <v>238</v>
      </c>
      <c r="F124" s="182"/>
      <c r="G124" s="183">
        <f t="shared" si="49"/>
        <v>0</v>
      </c>
      <c r="H124" s="162"/>
      <c r="I124" s="161">
        <f t="shared" si="50"/>
        <v>0</v>
      </c>
      <c r="J124" s="162"/>
      <c r="K124" s="161">
        <f t="shared" si="51"/>
        <v>0</v>
      </c>
      <c r="L124" s="161">
        <v>21</v>
      </c>
      <c r="M124" s="161">
        <f t="shared" si="52"/>
        <v>0</v>
      </c>
      <c r="N124" s="160">
        <v>0</v>
      </c>
      <c r="O124" s="160">
        <f t="shared" si="53"/>
        <v>0</v>
      </c>
      <c r="P124" s="160">
        <v>0</v>
      </c>
      <c r="Q124" s="160">
        <f t="shared" si="54"/>
        <v>0</v>
      </c>
      <c r="R124" s="161"/>
      <c r="S124" s="161" t="s">
        <v>136</v>
      </c>
      <c r="T124" s="161" t="s">
        <v>137</v>
      </c>
      <c r="U124" s="161">
        <v>0</v>
      </c>
      <c r="V124" s="161">
        <f t="shared" si="55"/>
        <v>0</v>
      </c>
      <c r="W124" s="161"/>
      <c r="X124" s="161" t="s">
        <v>269</v>
      </c>
      <c r="Y124" s="161" t="s">
        <v>131</v>
      </c>
      <c r="Z124" s="150"/>
      <c r="AA124" s="150"/>
      <c r="AB124" s="150"/>
      <c r="AC124" s="150"/>
      <c r="AD124" s="150"/>
      <c r="AE124" s="150"/>
      <c r="AF124" s="150"/>
      <c r="AG124" s="150" t="s">
        <v>270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78">
        <v>108</v>
      </c>
      <c r="B125" s="179" t="s">
        <v>267</v>
      </c>
      <c r="C125" s="186" t="s">
        <v>340</v>
      </c>
      <c r="D125" s="180" t="s">
        <v>157</v>
      </c>
      <c r="E125" s="181">
        <v>40</v>
      </c>
      <c r="F125" s="182"/>
      <c r="G125" s="183">
        <f t="shared" si="49"/>
        <v>0</v>
      </c>
      <c r="H125" s="162"/>
      <c r="I125" s="161">
        <f t="shared" si="50"/>
        <v>0</v>
      </c>
      <c r="J125" s="162"/>
      <c r="K125" s="161">
        <f t="shared" si="51"/>
        <v>0</v>
      </c>
      <c r="L125" s="161">
        <v>21</v>
      </c>
      <c r="M125" s="161">
        <f t="shared" si="52"/>
        <v>0</v>
      </c>
      <c r="N125" s="160">
        <v>0</v>
      </c>
      <c r="O125" s="160">
        <f t="shared" si="53"/>
        <v>0</v>
      </c>
      <c r="P125" s="160">
        <v>0</v>
      </c>
      <c r="Q125" s="160">
        <f t="shared" si="54"/>
        <v>0</v>
      </c>
      <c r="R125" s="161"/>
      <c r="S125" s="161" t="s">
        <v>136</v>
      </c>
      <c r="T125" s="161" t="s">
        <v>137</v>
      </c>
      <c r="U125" s="161">
        <v>0</v>
      </c>
      <c r="V125" s="161">
        <f t="shared" si="55"/>
        <v>0</v>
      </c>
      <c r="W125" s="161"/>
      <c r="X125" s="161" t="s">
        <v>269</v>
      </c>
      <c r="Y125" s="161" t="s">
        <v>131</v>
      </c>
      <c r="Z125" s="150"/>
      <c r="AA125" s="150"/>
      <c r="AB125" s="150"/>
      <c r="AC125" s="150"/>
      <c r="AD125" s="150"/>
      <c r="AE125" s="150"/>
      <c r="AF125" s="150"/>
      <c r="AG125" s="150" t="s">
        <v>270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78">
        <v>109</v>
      </c>
      <c r="B126" s="179" t="s">
        <v>267</v>
      </c>
      <c r="C126" s="186" t="s">
        <v>319</v>
      </c>
      <c r="D126" s="180" t="s">
        <v>149</v>
      </c>
      <c r="E126" s="181">
        <v>34</v>
      </c>
      <c r="F126" s="182"/>
      <c r="G126" s="183">
        <f t="shared" si="49"/>
        <v>0</v>
      </c>
      <c r="H126" s="162"/>
      <c r="I126" s="161">
        <f t="shared" si="50"/>
        <v>0</v>
      </c>
      <c r="J126" s="162"/>
      <c r="K126" s="161">
        <f t="shared" si="51"/>
        <v>0</v>
      </c>
      <c r="L126" s="161">
        <v>21</v>
      </c>
      <c r="M126" s="161">
        <f t="shared" si="52"/>
        <v>0</v>
      </c>
      <c r="N126" s="160">
        <v>0</v>
      </c>
      <c r="O126" s="160">
        <f t="shared" si="53"/>
        <v>0</v>
      </c>
      <c r="P126" s="160">
        <v>0</v>
      </c>
      <c r="Q126" s="160">
        <f t="shared" si="54"/>
        <v>0</v>
      </c>
      <c r="R126" s="161"/>
      <c r="S126" s="161" t="s">
        <v>136</v>
      </c>
      <c r="T126" s="161" t="s">
        <v>137</v>
      </c>
      <c r="U126" s="161">
        <v>0</v>
      </c>
      <c r="V126" s="161">
        <f t="shared" si="55"/>
        <v>0</v>
      </c>
      <c r="W126" s="161"/>
      <c r="X126" s="161" t="s">
        <v>269</v>
      </c>
      <c r="Y126" s="161" t="s">
        <v>131</v>
      </c>
      <c r="Z126" s="150"/>
      <c r="AA126" s="150"/>
      <c r="AB126" s="150"/>
      <c r="AC126" s="150"/>
      <c r="AD126" s="150"/>
      <c r="AE126" s="150"/>
      <c r="AF126" s="150"/>
      <c r="AG126" s="150" t="s">
        <v>270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78">
        <v>110</v>
      </c>
      <c r="B127" s="179" t="s">
        <v>267</v>
      </c>
      <c r="C127" s="186" t="s">
        <v>320</v>
      </c>
      <c r="D127" s="180" t="s">
        <v>149</v>
      </c>
      <c r="E127" s="181">
        <v>32</v>
      </c>
      <c r="F127" s="182"/>
      <c r="G127" s="183">
        <f t="shared" si="49"/>
        <v>0</v>
      </c>
      <c r="H127" s="162"/>
      <c r="I127" s="161">
        <f t="shared" si="50"/>
        <v>0</v>
      </c>
      <c r="J127" s="162"/>
      <c r="K127" s="161">
        <f t="shared" si="51"/>
        <v>0</v>
      </c>
      <c r="L127" s="161">
        <v>21</v>
      </c>
      <c r="M127" s="161">
        <f t="shared" si="52"/>
        <v>0</v>
      </c>
      <c r="N127" s="160">
        <v>0</v>
      </c>
      <c r="O127" s="160">
        <f t="shared" si="53"/>
        <v>0</v>
      </c>
      <c r="P127" s="160">
        <v>0</v>
      </c>
      <c r="Q127" s="160">
        <f t="shared" si="54"/>
        <v>0</v>
      </c>
      <c r="R127" s="161"/>
      <c r="S127" s="161" t="s">
        <v>136</v>
      </c>
      <c r="T127" s="161" t="s">
        <v>137</v>
      </c>
      <c r="U127" s="161">
        <v>0</v>
      </c>
      <c r="V127" s="161">
        <f t="shared" si="55"/>
        <v>0</v>
      </c>
      <c r="W127" s="161"/>
      <c r="X127" s="161" t="s">
        <v>269</v>
      </c>
      <c r="Y127" s="161" t="s">
        <v>131</v>
      </c>
      <c r="Z127" s="150"/>
      <c r="AA127" s="150"/>
      <c r="AB127" s="150"/>
      <c r="AC127" s="150"/>
      <c r="AD127" s="150"/>
      <c r="AE127" s="150"/>
      <c r="AF127" s="150"/>
      <c r="AG127" s="150" t="s">
        <v>270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72">
        <v>111</v>
      </c>
      <c r="B128" s="173" t="s">
        <v>267</v>
      </c>
      <c r="C128" s="187" t="s">
        <v>282</v>
      </c>
      <c r="D128" s="174" t="s">
        <v>149</v>
      </c>
      <c r="E128" s="175">
        <v>16</v>
      </c>
      <c r="F128" s="176"/>
      <c r="G128" s="177">
        <f t="shared" si="49"/>
        <v>0</v>
      </c>
      <c r="H128" s="162"/>
      <c r="I128" s="161">
        <f t="shared" si="50"/>
        <v>0</v>
      </c>
      <c r="J128" s="162"/>
      <c r="K128" s="161">
        <f t="shared" si="51"/>
        <v>0</v>
      </c>
      <c r="L128" s="161">
        <v>21</v>
      </c>
      <c r="M128" s="161">
        <f t="shared" si="52"/>
        <v>0</v>
      </c>
      <c r="N128" s="160">
        <v>0</v>
      </c>
      <c r="O128" s="160">
        <f t="shared" si="53"/>
        <v>0</v>
      </c>
      <c r="P128" s="160">
        <v>0</v>
      </c>
      <c r="Q128" s="160">
        <f t="shared" si="54"/>
        <v>0</v>
      </c>
      <c r="R128" s="161"/>
      <c r="S128" s="161" t="s">
        <v>136</v>
      </c>
      <c r="T128" s="161" t="s">
        <v>137</v>
      </c>
      <c r="U128" s="161">
        <v>0</v>
      </c>
      <c r="V128" s="161">
        <f t="shared" si="55"/>
        <v>0</v>
      </c>
      <c r="W128" s="161"/>
      <c r="X128" s="161" t="s">
        <v>269</v>
      </c>
      <c r="Y128" s="161" t="s">
        <v>131</v>
      </c>
      <c r="Z128" s="150"/>
      <c r="AA128" s="150"/>
      <c r="AB128" s="150"/>
      <c r="AC128" s="150"/>
      <c r="AD128" s="150"/>
      <c r="AE128" s="150"/>
      <c r="AF128" s="150"/>
      <c r="AG128" s="150" t="s">
        <v>270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33" x14ac:dyDescent="0.25">
      <c r="A129" s="3"/>
      <c r="B129" s="4"/>
      <c r="C129" s="189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E129">
        <v>15</v>
      </c>
      <c r="AF129">
        <v>21</v>
      </c>
      <c r="AG129" t="s">
        <v>110</v>
      </c>
    </row>
    <row r="130" spans="1:33" x14ac:dyDescent="0.25">
      <c r="A130" s="153"/>
      <c r="B130" s="154" t="s">
        <v>31</v>
      </c>
      <c r="C130" s="190"/>
      <c r="D130" s="155"/>
      <c r="E130" s="156"/>
      <c r="F130" s="156"/>
      <c r="G130" s="171">
        <f>G8+G15+G29+G31+G33+G40+G47+G63+G73+G82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E130">
        <f>SUMIF(L7:L128,AE129,G7:G128)</f>
        <v>0</v>
      </c>
      <c r="AF130">
        <f>SUMIF(L7:L128,AF129,G7:G128)</f>
        <v>0</v>
      </c>
      <c r="AG130" t="s">
        <v>347</v>
      </c>
    </row>
    <row r="131" spans="1:33" x14ac:dyDescent="0.25">
      <c r="A131" s="3"/>
      <c r="B131" s="4"/>
      <c r="C131" s="189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33" x14ac:dyDescent="0.25">
      <c r="A132" s="3"/>
      <c r="B132" s="4"/>
      <c r="C132" s="189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33" x14ac:dyDescent="0.25">
      <c r="A133" s="266" t="s">
        <v>348</v>
      </c>
      <c r="B133" s="266"/>
      <c r="C133" s="267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33" x14ac:dyDescent="0.25">
      <c r="A134" s="247"/>
      <c r="B134" s="248"/>
      <c r="C134" s="249"/>
      <c r="D134" s="248"/>
      <c r="E134" s="248"/>
      <c r="F134" s="248"/>
      <c r="G134" s="25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G134" t="s">
        <v>349</v>
      </c>
    </row>
    <row r="135" spans="1:33" x14ac:dyDescent="0.25">
      <c r="A135" s="251"/>
      <c r="B135" s="252"/>
      <c r="C135" s="253"/>
      <c r="D135" s="252"/>
      <c r="E135" s="252"/>
      <c r="F135" s="252"/>
      <c r="G135" s="25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33" x14ac:dyDescent="0.25">
      <c r="A136" s="251"/>
      <c r="B136" s="252"/>
      <c r="C136" s="253"/>
      <c r="D136" s="252"/>
      <c r="E136" s="252"/>
      <c r="F136" s="252"/>
      <c r="G136" s="25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33" x14ac:dyDescent="0.25">
      <c r="A137" s="251"/>
      <c r="B137" s="252"/>
      <c r="C137" s="253"/>
      <c r="D137" s="252"/>
      <c r="E137" s="252"/>
      <c r="F137" s="252"/>
      <c r="G137" s="25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33" x14ac:dyDescent="0.25">
      <c r="A138" s="255"/>
      <c r="B138" s="256"/>
      <c r="C138" s="257"/>
      <c r="D138" s="256"/>
      <c r="E138" s="256"/>
      <c r="F138" s="256"/>
      <c r="G138" s="25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33" x14ac:dyDescent="0.25">
      <c r="A139" s="3"/>
      <c r="B139" s="4"/>
      <c r="C139" s="189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33" x14ac:dyDescent="0.25">
      <c r="C140" s="191"/>
      <c r="D140" s="10"/>
      <c r="AG140" t="s">
        <v>350</v>
      </c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ldpqpE3+OdKT+KB/16vSOFYGJwTqXcKEzsFYopcpVDkI7gVpKcyg0Q058Sz2ktmgu4PcLN8Fou7FNV9W0ZTQIg==" saltValue="xFT2Lg1IGsqf8+Y0b15WDA==" spinCount="100000" sheet="1" formatRows="0"/>
  <mergeCells count="6">
    <mergeCell ref="A134:G138"/>
    <mergeCell ref="A1:G1"/>
    <mergeCell ref="C2:G2"/>
    <mergeCell ref="C3:G3"/>
    <mergeCell ref="C4:G4"/>
    <mergeCell ref="A133:C13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0512-1CFA-464F-A0FD-D2EB76AD95E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47</v>
      </c>
      <c r="C3" s="260" t="s">
        <v>48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55</v>
      </c>
      <c r="C4" s="263" t="s">
        <v>56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5" t="s">
        <v>124</v>
      </c>
      <c r="B8" s="166" t="s">
        <v>96</v>
      </c>
      <c r="C8" s="185" t="s">
        <v>29</v>
      </c>
      <c r="D8" s="167"/>
      <c r="E8" s="168"/>
      <c r="F8" s="169"/>
      <c r="G8" s="170">
        <f>SUMIF(AG9:AG13,"&lt;&gt;NOR",G9:G13)</f>
        <v>0</v>
      </c>
      <c r="H8" s="164"/>
      <c r="I8" s="164">
        <f>SUM(I9:I13)</f>
        <v>0</v>
      </c>
      <c r="J8" s="164"/>
      <c r="K8" s="164">
        <f>SUM(K9:K13)</f>
        <v>0</v>
      </c>
      <c r="L8" s="164"/>
      <c r="M8" s="164">
        <f>SUM(M9:M13)</f>
        <v>0</v>
      </c>
      <c r="N8" s="163"/>
      <c r="O8" s="163">
        <f>SUM(O9:O13)</f>
        <v>0</v>
      </c>
      <c r="P8" s="163"/>
      <c r="Q8" s="163">
        <f>SUM(Q9:Q13)</f>
        <v>0</v>
      </c>
      <c r="R8" s="164"/>
      <c r="S8" s="164"/>
      <c r="T8" s="164"/>
      <c r="U8" s="164"/>
      <c r="V8" s="164">
        <f>SUM(V9:V13)</f>
        <v>0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406</v>
      </c>
      <c r="C9" s="186" t="s">
        <v>407</v>
      </c>
      <c r="D9" s="180" t="s">
        <v>408</v>
      </c>
      <c r="E9" s="181">
        <v>1</v>
      </c>
      <c r="F9" s="182"/>
      <c r="G9" s="183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1"/>
      <c r="S9" s="161" t="s">
        <v>129</v>
      </c>
      <c r="T9" s="161" t="s">
        <v>137</v>
      </c>
      <c r="U9" s="161">
        <v>0</v>
      </c>
      <c r="V9" s="161">
        <f>ROUND(E9*U9,2)</f>
        <v>0</v>
      </c>
      <c r="W9" s="161"/>
      <c r="X9" s="161" t="s">
        <v>409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410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411</v>
      </c>
      <c r="C10" s="186" t="s">
        <v>412</v>
      </c>
      <c r="D10" s="180" t="s">
        <v>408</v>
      </c>
      <c r="E10" s="181">
        <v>1</v>
      </c>
      <c r="F10" s="182"/>
      <c r="G10" s="183">
        <f>ROUND(E10*F10,2)</f>
        <v>0</v>
      </c>
      <c r="H10" s="162"/>
      <c r="I10" s="161">
        <f>ROUND(E10*H10,2)</f>
        <v>0</v>
      </c>
      <c r="J10" s="162"/>
      <c r="K10" s="161">
        <f>ROUND(E10*J10,2)</f>
        <v>0</v>
      </c>
      <c r="L10" s="161">
        <v>21</v>
      </c>
      <c r="M10" s="161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1"/>
      <c r="S10" s="161" t="s">
        <v>129</v>
      </c>
      <c r="T10" s="161" t="s">
        <v>137</v>
      </c>
      <c r="U10" s="161">
        <v>0</v>
      </c>
      <c r="V10" s="161">
        <f>ROUND(E10*U10,2)</f>
        <v>0</v>
      </c>
      <c r="W10" s="161"/>
      <c r="X10" s="161" t="s">
        <v>409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410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413</v>
      </c>
      <c r="C11" s="186" t="s">
        <v>414</v>
      </c>
      <c r="D11" s="180" t="s">
        <v>408</v>
      </c>
      <c r="E11" s="181">
        <v>1</v>
      </c>
      <c r="F11" s="182"/>
      <c r="G11" s="183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21</v>
      </c>
      <c r="M11" s="161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1"/>
      <c r="S11" s="161" t="s">
        <v>129</v>
      </c>
      <c r="T11" s="161" t="s">
        <v>137</v>
      </c>
      <c r="U11" s="161">
        <v>0</v>
      </c>
      <c r="V11" s="161">
        <f>ROUND(E11*U11,2)</f>
        <v>0</v>
      </c>
      <c r="W11" s="161"/>
      <c r="X11" s="161" t="s">
        <v>409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410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8">
        <v>4</v>
      </c>
      <c r="B12" s="179" t="s">
        <v>415</v>
      </c>
      <c r="C12" s="186" t="s">
        <v>416</v>
      </c>
      <c r="D12" s="180" t="s">
        <v>408</v>
      </c>
      <c r="E12" s="181">
        <v>1</v>
      </c>
      <c r="F12" s="182"/>
      <c r="G12" s="183">
        <f>ROUND(E12*F12,2)</f>
        <v>0</v>
      </c>
      <c r="H12" s="162"/>
      <c r="I12" s="161">
        <f>ROUND(E12*H12,2)</f>
        <v>0</v>
      </c>
      <c r="J12" s="162"/>
      <c r="K12" s="161">
        <f>ROUND(E12*J12,2)</f>
        <v>0</v>
      </c>
      <c r="L12" s="161">
        <v>21</v>
      </c>
      <c r="M12" s="161">
        <f>G12*(1+L12/100)</f>
        <v>0</v>
      </c>
      <c r="N12" s="160">
        <v>0</v>
      </c>
      <c r="O12" s="160">
        <f>ROUND(E12*N12,2)</f>
        <v>0</v>
      </c>
      <c r="P12" s="160">
        <v>0</v>
      </c>
      <c r="Q12" s="160">
        <f>ROUND(E12*P12,2)</f>
        <v>0</v>
      </c>
      <c r="R12" s="161"/>
      <c r="S12" s="161" t="s">
        <v>129</v>
      </c>
      <c r="T12" s="161" t="s">
        <v>137</v>
      </c>
      <c r="U12" s="161">
        <v>0</v>
      </c>
      <c r="V12" s="161">
        <f>ROUND(E12*U12,2)</f>
        <v>0</v>
      </c>
      <c r="W12" s="161"/>
      <c r="X12" s="161" t="s">
        <v>409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410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78">
        <v>5</v>
      </c>
      <c r="B13" s="179" t="s">
        <v>417</v>
      </c>
      <c r="C13" s="186" t="s">
        <v>418</v>
      </c>
      <c r="D13" s="180" t="s">
        <v>408</v>
      </c>
      <c r="E13" s="181">
        <v>1</v>
      </c>
      <c r="F13" s="182"/>
      <c r="G13" s="183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21</v>
      </c>
      <c r="M13" s="161">
        <f>G13*(1+L13/100)</f>
        <v>0</v>
      </c>
      <c r="N13" s="160">
        <v>0</v>
      </c>
      <c r="O13" s="160">
        <f>ROUND(E13*N13,2)</f>
        <v>0</v>
      </c>
      <c r="P13" s="160">
        <v>0</v>
      </c>
      <c r="Q13" s="160">
        <f>ROUND(E13*P13,2)</f>
        <v>0</v>
      </c>
      <c r="R13" s="161"/>
      <c r="S13" s="161" t="s">
        <v>129</v>
      </c>
      <c r="T13" s="161" t="s">
        <v>137</v>
      </c>
      <c r="U13" s="161">
        <v>0</v>
      </c>
      <c r="V13" s="161">
        <f>ROUND(E13*U13,2)</f>
        <v>0</v>
      </c>
      <c r="W13" s="161"/>
      <c r="X13" s="161" t="s">
        <v>409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410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5">
      <c r="A14" s="165" t="s">
        <v>124</v>
      </c>
      <c r="B14" s="166" t="s">
        <v>97</v>
      </c>
      <c r="C14" s="185" t="s">
        <v>30</v>
      </c>
      <c r="D14" s="167"/>
      <c r="E14" s="168"/>
      <c r="F14" s="169"/>
      <c r="G14" s="170">
        <f>SUMIF(AG15:AG18,"&lt;&gt;NOR",G15:G18)</f>
        <v>0</v>
      </c>
      <c r="H14" s="164"/>
      <c r="I14" s="164">
        <f>SUM(I15:I18)</f>
        <v>0</v>
      </c>
      <c r="J14" s="164"/>
      <c r="K14" s="164">
        <f>SUM(K15:K18)</f>
        <v>0</v>
      </c>
      <c r="L14" s="164"/>
      <c r="M14" s="164">
        <f>SUM(M15:M18)</f>
        <v>0</v>
      </c>
      <c r="N14" s="163"/>
      <c r="O14" s="163">
        <f>SUM(O15:O18)</f>
        <v>0</v>
      </c>
      <c r="P14" s="163"/>
      <c r="Q14" s="163">
        <f>SUM(Q15:Q18)</f>
        <v>0</v>
      </c>
      <c r="R14" s="164"/>
      <c r="S14" s="164"/>
      <c r="T14" s="164"/>
      <c r="U14" s="164"/>
      <c r="V14" s="164">
        <f>SUM(V15:V18)</f>
        <v>0</v>
      </c>
      <c r="W14" s="164"/>
      <c r="X14" s="164"/>
      <c r="Y14" s="164"/>
      <c r="AG14" t="s">
        <v>125</v>
      </c>
    </row>
    <row r="15" spans="1:60" outlineLevel="1" x14ac:dyDescent="0.25">
      <c r="A15" s="178">
        <v>6</v>
      </c>
      <c r="B15" s="179" t="s">
        <v>419</v>
      </c>
      <c r="C15" s="186" t="s">
        <v>420</v>
      </c>
      <c r="D15" s="180" t="s">
        <v>408</v>
      </c>
      <c r="E15" s="181">
        <v>1</v>
      </c>
      <c r="F15" s="182"/>
      <c r="G15" s="183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21</v>
      </c>
      <c r="M15" s="161">
        <f>G15*(1+L15/100)</f>
        <v>0</v>
      </c>
      <c r="N15" s="160">
        <v>0</v>
      </c>
      <c r="O15" s="160">
        <f>ROUND(E15*N15,2)</f>
        <v>0</v>
      </c>
      <c r="P15" s="160">
        <v>0</v>
      </c>
      <c r="Q15" s="160">
        <f>ROUND(E15*P15,2)</f>
        <v>0</v>
      </c>
      <c r="R15" s="161"/>
      <c r="S15" s="161" t="s">
        <v>129</v>
      </c>
      <c r="T15" s="161" t="s">
        <v>137</v>
      </c>
      <c r="U15" s="161">
        <v>0</v>
      </c>
      <c r="V15" s="161">
        <f>ROUND(E15*U15,2)</f>
        <v>0</v>
      </c>
      <c r="W15" s="161"/>
      <c r="X15" s="161" t="s">
        <v>409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410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8">
        <v>7</v>
      </c>
      <c r="B16" s="179" t="s">
        <v>421</v>
      </c>
      <c r="C16" s="186" t="s">
        <v>422</v>
      </c>
      <c r="D16" s="180" t="s">
        <v>408</v>
      </c>
      <c r="E16" s="181">
        <v>1</v>
      </c>
      <c r="F16" s="182"/>
      <c r="G16" s="183">
        <f>ROUND(E16*F16,2)</f>
        <v>0</v>
      </c>
      <c r="H16" s="162"/>
      <c r="I16" s="161">
        <f>ROUND(E16*H16,2)</f>
        <v>0</v>
      </c>
      <c r="J16" s="162"/>
      <c r="K16" s="161">
        <f>ROUND(E16*J16,2)</f>
        <v>0</v>
      </c>
      <c r="L16" s="161">
        <v>21</v>
      </c>
      <c r="M16" s="161">
        <f>G16*(1+L16/100)</f>
        <v>0</v>
      </c>
      <c r="N16" s="160">
        <v>0</v>
      </c>
      <c r="O16" s="160">
        <f>ROUND(E16*N16,2)</f>
        <v>0</v>
      </c>
      <c r="P16" s="160">
        <v>0</v>
      </c>
      <c r="Q16" s="160">
        <f>ROUND(E16*P16,2)</f>
        <v>0</v>
      </c>
      <c r="R16" s="161"/>
      <c r="S16" s="161" t="s">
        <v>129</v>
      </c>
      <c r="T16" s="161" t="s">
        <v>137</v>
      </c>
      <c r="U16" s="161">
        <v>0</v>
      </c>
      <c r="V16" s="161">
        <f>ROUND(E16*U16,2)</f>
        <v>0</v>
      </c>
      <c r="W16" s="161"/>
      <c r="X16" s="161" t="s">
        <v>409</v>
      </c>
      <c r="Y16" s="161" t="s">
        <v>131</v>
      </c>
      <c r="Z16" s="150"/>
      <c r="AA16" s="150"/>
      <c r="AB16" s="150"/>
      <c r="AC16" s="150"/>
      <c r="AD16" s="150"/>
      <c r="AE16" s="150"/>
      <c r="AF16" s="150"/>
      <c r="AG16" s="150" t="s">
        <v>410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8">
        <v>8</v>
      </c>
      <c r="B17" s="179" t="s">
        <v>423</v>
      </c>
      <c r="C17" s="186" t="s">
        <v>424</v>
      </c>
      <c r="D17" s="180" t="s">
        <v>408</v>
      </c>
      <c r="E17" s="181">
        <v>1</v>
      </c>
      <c r="F17" s="182"/>
      <c r="G17" s="183">
        <f>ROUND(E17*F17,2)</f>
        <v>0</v>
      </c>
      <c r="H17" s="162"/>
      <c r="I17" s="161">
        <f>ROUND(E17*H17,2)</f>
        <v>0</v>
      </c>
      <c r="J17" s="162"/>
      <c r="K17" s="161">
        <f>ROUND(E17*J17,2)</f>
        <v>0</v>
      </c>
      <c r="L17" s="161">
        <v>21</v>
      </c>
      <c r="M17" s="161">
        <f>G17*(1+L17/100)</f>
        <v>0</v>
      </c>
      <c r="N17" s="160">
        <v>0</v>
      </c>
      <c r="O17" s="160">
        <f>ROUND(E17*N17,2)</f>
        <v>0</v>
      </c>
      <c r="P17" s="160">
        <v>0</v>
      </c>
      <c r="Q17" s="160">
        <f>ROUND(E17*P17,2)</f>
        <v>0</v>
      </c>
      <c r="R17" s="161"/>
      <c r="S17" s="161" t="s">
        <v>129</v>
      </c>
      <c r="T17" s="161" t="s">
        <v>137</v>
      </c>
      <c r="U17" s="161">
        <v>0</v>
      </c>
      <c r="V17" s="161">
        <f>ROUND(E17*U17,2)</f>
        <v>0</v>
      </c>
      <c r="W17" s="161"/>
      <c r="X17" s="161" t="s">
        <v>409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410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2">
        <v>9</v>
      </c>
      <c r="B18" s="173" t="s">
        <v>425</v>
      </c>
      <c r="C18" s="187" t="s">
        <v>426</v>
      </c>
      <c r="D18" s="174" t="s">
        <v>408</v>
      </c>
      <c r="E18" s="175">
        <v>1</v>
      </c>
      <c r="F18" s="176"/>
      <c r="G18" s="177">
        <f>ROUND(E18*F18,2)</f>
        <v>0</v>
      </c>
      <c r="H18" s="162"/>
      <c r="I18" s="161">
        <f>ROUND(E18*H18,2)</f>
        <v>0</v>
      </c>
      <c r="J18" s="162"/>
      <c r="K18" s="161">
        <f>ROUND(E18*J18,2)</f>
        <v>0</v>
      </c>
      <c r="L18" s="161">
        <v>21</v>
      </c>
      <c r="M18" s="161">
        <f>G18*(1+L18/100)</f>
        <v>0</v>
      </c>
      <c r="N18" s="160">
        <v>0</v>
      </c>
      <c r="O18" s="160">
        <f>ROUND(E18*N18,2)</f>
        <v>0</v>
      </c>
      <c r="P18" s="160">
        <v>0</v>
      </c>
      <c r="Q18" s="160">
        <f>ROUND(E18*P18,2)</f>
        <v>0</v>
      </c>
      <c r="R18" s="161"/>
      <c r="S18" s="161" t="s">
        <v>129</v>
      </c>
      <c r="T18" s="161" t="s">
        <v>137</v>
      </c>
      <c r="U18" s="161">
        <v>0</v>
      </c>
      <c r="V18" s="161">
        <f>ROUND(E18*U18,2)</f>
        <v>0</v>
      </c>
      <c r="W18" s="161"/>
      <c r="X18" s="161" t="s">
        <v>409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410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x14ac:dyDescent="0.25">
      <c r="A19" s="3"/>
      <c r="B19" s="4"/>
      <c r="C19" s="189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v>15</v>
      </c>
      <c r="AF19">
        <v>21</v>
      </c>
      <c r="AG19" t="s">
        <v>110</v>
      </c>
    </row>
    <row r="20" spans="1:60" x14ac:dyDescent="0.25">
      <c r="A20" s="153"/>
      <c r="B20" s="154" t="s">
        <v>31</v>
      </c>
      <c r="C20" s="190"/>
      <c r="D20" s="155"/>
      <c r="E20" s="156"/>
      <c r="F20" s="156"/>
      <c r="G20" s="171">
        <f>G8+G14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f>SUMIF(L7:L18,AE19,G7:G18)</f>
        <v>0</v>
      </c>
      <c r="AF20">
        <f>SUMIF(L7:L18,AF19,G7:G18)</f>
        <v>0</v>
      </c>
      <c r="AG20" t="s">
        <v>347</v>
      </c>
    </row>
    <row r="21" spans="1:60" x14ac:dyDescent="0.25">
      <c r="A21" s="3"/>
      <c r="B21" s="4"/>
      <c r="C21" s="189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60" x14ac:dyDescent="0.25">
      <c r="A22" s="3"/>
      <c r="B22" s="4"/>
      <c r="C22" s="18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60" x14ac:dyDescent="0.25">
      <c r="A23" s="266" t="s">
        <v>348</v>
      </c>
      <c r="B23" s="266"/>
      <c r="C23" s="267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60" x14ac:dyDescent="0.25">
      <c r="A24" s="247"/>
      <c r="B24" s="248"/>
      <c r="C24" s="249"/>
      <c r="D24" s="248"/>
      <c r="E24" s="248"/>
      <c r="F24" s="248"/>
      <c r="G24" s="2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G24" t="s">
        <v>349</v>
      </c>
    </row>
    <row r="25" spans="1:60" x14ac:dyDescent="0.25">
      <c r="A25" s="251"/>
      <c r="B25" s="252"/>
      <c r="C25" s="253"/>
      <c r="D25" s="252"/>
      <c r="E25" s="252"/>
      <c r="F25" s="252"/>
      <c r="G25" s="2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60" x14ac:dyDescent="0.25">
      <c r="A26" s="251"/>
      <c r="B26" s="252"/>
      <c r="C26" s="253"/>
      <c r="D26" s="252"/>
      <c r="E26" s="252"/>
      <c r="F26" s="252"/>
      <c r="G26" s="25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60" x14ac:dyDescent="0.25">
      <c r="A27" s="251"/>
      <c r="B27" s="252"/>
      <c r="C27" s="253"/>
      <c r="D27" s="252"/>
      <c r="E27" s="252"/>
      <c r="F27" s="252"/>
      <c r="G27" s="2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60" x14ac:dyDescent="0.25">
      <c r="A28" s="255"/>
      <c r="B28" s="256"/>
      <c r="C28" s="257"/>
      <c r="D28" s="256"/>
      <c r="E28" s="256"/>
      <c r="F28" s="256"/>
      <c r="G28" s="25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5">
      <c r="A29" s="3"/>
      <c r="B29" s="4"/>
      <c r="C29" s="18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5">
      <c r="C30" s="191"/>
      <c r="D30" s="10"/>
      <c r="AG30" t="s">
        <v>350</v>
      </c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P4OULfa3C11JNhDGR1/YsBYw+CGjs5QNvXZuNikgT6auOSXkb2AxiPzE+3hUfLB8YQEcCpwENjvB+nMDrI3+cw==" saltValue="7e8EZWeNTMfAXG+XIOkSKg==" spinCount="100000" sheet="1" formatRows="0"/>
  <mergeCells count="6">
    <mergeCell ref="A24:G28"/>
    <mergeCell ref="A1:G1"/>
    <mergeCell ref="C2:G2"/>
    <mergeCell ref="C3:G3"/>
    <mergeCell ref="C4:G4"/>
    <mergeCell ref="A23:C2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6BC8-1B1D-4505-9F59-03D56CE305C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57</v>
      </c>
      <c r="C3" s="260" t="s">
        <v>58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49</v>
      </c>
      <c r="C4" s="263" t="s">
        <v>59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SUMIF(AG9:AG15,"&lt;&gt;NOR",G9:G15)</f>
        <v>0</v>
      </c>
      <c r="H8" s="164"/>
      <c r="I8" s="164">
        <f>SUM(I9:I15)</f>
        <v>0</v>
      </c>
      <c r="J8" s="164"/>
      <c r="K8" s="164">
        <f>SUM(K9:K15)</f>
        <v>0</v>
      </c>
      <c r="L8" s="164"/>
      <c r="M8" s="164">
        <f>SUM(M9:M15)</f>
        <v>0</v>
      </c>
      <c r="N8" s="163"/>
      <c r="O8" s="163">
        <f>SUM(O9:O15)</f>
        <v>2.1500000000000004</v>
      </c>
      <c r="P8" s="163"/>
      <c r="Q8" s="163">
        <f>SUM(Q9:Q15)</f>
        <v>0</v>
      </c>
      <c r="R8" s="164"/>
      <c r="S8" s="164"/>
      <c r="T8" s="164"/>
      <c r="U8" s="164"/>
      <c r="V8" s="164">
        <f>SUM(V9:V15)</f>
        <v>34.06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66.754999999999995</v>
      </c>
      <c r="F9" s="182"/>
      <c r="G9" s="183">
        <f t="shared" ref="G9:G15" si="0">ROUND(E9*F9,2)</f>
        <v>0</v>
      </c>
      <c r="H9" s="162"/>
      <c r="I9" s="161">
        <f t="shared" ref="I9:I15" si="1">ROUND(E9*H9,2)</f>
        <v>0</v>
      </c>
      <c r="J9" s="162"/>
      <c r="K9" s="161">
        <f t="shared" ref="K9:K15" si="2">ROUND(E9*J9,2)</f>
        <v>0</v>
      </c>
      <c r="L9" s="161">
        <v>21</v>
      </c>
      <c r="M9" s="161">
        <f t="shared" ref="M9:M15" si="3">G9*(1+L9/100)</f>
        <v>0</v>
      </c>
      <c r="N9" s="160">
        <v>1.2E-4</v>
      </c>
      <c r="O9" s="160">
        <f t="shared" ref="O9:O15" si="4">ROUND(E9*N9,2)</f>
        <v>0.01</v>
      </c>
      <c r="P9" s="160">
        <v>0</v>
      </c>
      <c r="Q9" s="160">
        <f t="shared" ref="Q9:Q15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5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38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14.2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0.56999999999999995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10.14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12.8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0.53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23.92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427</v>
      </c>
      <c r="C13" s="186" t="s">
        <v>428</v>
      </c>
      <c r="D13" s="180" t="s">
        <v>215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132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147</v>
      </c>
      <c r="C14" s="186" t="s">
        <v>429</v>
      </c>
      <c r="D14" s="180" t="s">
        <v>149</v>
      </c>
      <c r="E14" s="181">
        <v>7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0.14699999999999999</v>
      </c>
      <c r="O14" s="160">
        <f t="shared" si="4"/>
        <v>1.03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399999999999999" outlineLevel="1" x14ac:dyDescent="0.25">
      <c r="A15" s="178">
        <v>7</v>
      </c>
      <c r="B15" s="179" t="s">
        <v>155</v>
      </c>
      <c r="C15" s="186" t="s">
        <v>387</v>
      </c>
      <c r="D15" s="180" t="s">
        <v>157</v>
      </c>
      <c r="E15" s="181">
        <v>28</v>
      </c>
      <c r="F15" s="182"/>
      <c r="G15" s="183">
        <f t="shared" si="0"/>
        <v>0</v>
      </c>
      <c r="H15" s="162"/>
      <c r="I15" s="161">
        <f t="shared" si="1"/>
        <v>0</v>
      </c>
      <c r="J15" s="162"/>
      <c r="K15" s="161">
        <f t="shared" si="2"/>
        <v>0</v>
      </c>
      <c r="L15" s="161">
        <v>21</v>
      </c>
      <c r="M15" s="161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1"/>
      <c r="S15" s="161" t="s">
        <v>136</v>
      </c>
      <c r="T15" s="161" t="s">
        <v>137</v>
      </c>
      <c r="U15" s="161">
        <v>0</v>
      </c>
      <c r="V15" s="161">
        <f t="shared" si="6"/>
        <v>0</v>
      </c>
      <c r="W15" s="161"/>
      <c r="X15" s="161" t="s">
        <v>130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140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5">
      <c r="A16" s="165" t="s">
        <v>124</v>
      </c>
      <c r="B16" s="166" t="s">
        <v>78</v>
      </c>
      <c r="C16" s="185" t="s">
        <v>79</v>
      </c>
      <c r="D16" s="167"/>
      <c r="E16" s="168"/>
      <c r="F16" s="169"/>
      <c r="G16" s="170">
        <f>SUMIF(AG17:AG29,"&lt;&gt;NOR",G17:G29)</f>
        <v>0</v>
      </c>
      <c r="H16" s="164"/>
      <c r="I16" s="164">
        <f>SUM(I17:I29)</f>
        <v>0</v>
      </c>
      <c r="J16" s="164"/>
      <c r="K16" s="164">
        <f>SUM(K17:K29)</f>
        <v>0</v>
      </c>
      <c r="L16" s="164"/>
      <c r="M16" s="164">
        <f>SUM(M17:M29)</f>
        <v>0</v>
      </c>
      <c r="N16" s="163"/>
      <c r="O16" s="163">
        <f>SUM(O17:O29)</f>
        <v>0</v>
      </c>
      <c r="P16" s="163"/>
      <c r="Q16" s="163">
        <f>SUM(Q17:Q29)</f>
        <v>0</v>
      </c>
      <c r="R16" s="164"/>
      <c r="S16" s="164"/>
      <c r="T16" s="164"/>
      <c r="U16" s="164"/>
      <c r="V16" s="164">
        <f>SUM(V17:V29)</f>
        <v>33.32</v>
      </c>
      <c r="W16" s="164"/>
      <c r="X16" s="164"/>
      <c r="Y16" s="164"/>
      <c r="AG16" t="s">
        <v>125</v>
      </c>
    </row>
    <row r="17" spans="1:60" ht="20.399999999999999" outlineLevel="1" x14ac:dyDescent="0.25">
      <c r="A17" s="178">
        <v>8</v>
      </c>
      <c r="B17" s="179" t="s">
        <v>388</v>
      </c>
      <c r="C17" s="186" t="s">
        <v>389</v>
      </c>
      <c r="D17" s="180" t="s">
        <v>149</v>
      </c>
      <c r="E17" s="181">
        <v>145</v>
      </c>
      <c r="F17" s="182"/>
      <c r="G17" s="183">
        <f t="shared" ref="G17:G29" si="7">ROUND(E17*F17,2)</f>
        <v>0</v>
      </c>
      <c r="H17" s="162"/>
      <c r="I17" s="161">
        <f t="shared" ref="I17:I29" si="8">ROUND(E17*H17,2)</f>
        <v>0</v>
      </c>
      <c r="J17" s="162"/>
      <c r="K17" s="161">
        <f t="shared" ref="K17:K29" si="9">ROUND(E17*J17,2)</f>
        <v>0</v>
      </c>
      <c r="L17" s="161">
        <v>21</v>
      </c>
      <c r="M17" s="161">
        <f t="shared" ref="M17:M29" si="10">G17*(1+L17/100)</f>
        <v>0</v>
      </c>
      <c r="N17" s="160">
        <v>2.0000000000000002E-5</v>
      </c>
      <c r="O17" s="160">
        <f t="shared" ref="O17:O29" si="11">ROUND(E17*N17,2)</f>
        <v>0</v>
      </c>
      <c r="P17" s="160">
        <v>0</v>
      </c>
      <c r="Q17" s="160">
        <f t="shared" ref="Q17:Q29" si="12">ROUND(E17*P17,2)</f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ref="V17:V29" si="13">ROUND(E17*U17,2)</f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0.399999999999999" outlineLevel="1" x14ac:dyDescent="0.25">
      <c r="A18" s="178">
        <v>9</v>
      </c>
      <c r="B18" s="179" t="s">
        <v>167</v>
      </c>
      <c r="C18" s="186" t="s">
        <v>168</v>
      </c>
      <c r="D18" s="180" t="s">
        <v>128</v>
      </c>
      <c r="E18" s="181">
        <v>27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2.0000000000000002E-5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169</v>
      </c>
      <c r="C19" s="186" t="s">
        <v>170</v>
      </c>
      <c r="D19" s="180" t="s">
        <v>128</v>
      </c>
      <c r="E19" s="181">
        <v>2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1.0000000000000001E-5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171</v>
      </c>
      <c r="C20" s="186" t="s">
        <v>172</v>
      </c>
      <c r="D20" s="180" t="s">
        <v>128</v>
      </c>
      <c r="E20" s="181">
        <v>66.754999999999995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0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173</v>
      </c>
      <c r="C21" s="186" t="s">
        <v>174</v>
      </c>
      <c r="D21" s="180" t="s">
        <v>128</v>
      </c>
      <c r="E21" s="181">
        <v>66.754999999999995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1.0000000000000001E-5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78">
        <v>13</v>
      </c>
      <c r="B22" s="179" t="s">
        <v>175</v>
      </c>
      <c r="C22" s="186" t="s">
        <v>176</v>
      </c>
      <c r="D22" s="180" t="s">
        <v>128</v>
      </c>
      <c r="E22" s="181">
        <v>135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136</v>
      </c>
      <c r="T22" s="161" t="s">
        <v>152</v>
      </c>
      <c r="U22" s="161">
        <v>0</v>
      </c>
      <c r="V22" s="161">
        <f t="shared" si="13"/>
        <v>0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179</v>
      </c>
      <c r="C23" s="186" t="s">
        <v>180</v>
      </c>
      <c r="D23" s="180" t="s">
        <v>157</v>
      </c>
      <c r="E23" s="181">
        <v>25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0.40899999999999997</v>
      </c>
      <c r="V23" s="161">
        <f t="shared" si="13"/>
        <v>10.23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181</v>
      </c>
      <c r="C24" s="186" t="s">
        <v>182</v>
      </c>
      <c r="D24" s="180" t="s">
        <v>157</v>
      </c>
      <c r="E24" s="181">
        <v>22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0.90600000000000003</v>
      </c>
      <c r="V24" s="161">
        <f t="shared" si="13"/>
        <v>19.93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183</v>
      </c>
      <c r="C25" s="186" t="s">
        <v>184</v>
      </c>
      <c r="D25" s="180" t="s">
        <v>157</v>
      </c>
      <c r="E25" s="181">
        <v>38.5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129</v>
      </c>
      <c r="T25" s="161" t="s">
        <v>129</v>
      </c>
      <c r="U25" s="161">
        <v>8.2000000000000003E-2</v>
      </c>
      <c r="V25" s="161">
        <f t="shared" si="13"/>
        <v>3.16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177</v>
      </c>
      <c r="C26" s="186" t="s">
        <v>390</v>
      </c>
      <c r="D26" s="180" t="s">
        <v>157</v>
      </c>
      <c r="E26" s="181">
        <v>28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187</v>
      </c>
      <c r="C27" s="186" t="s">
        <v>188</v>
      </c>
      <c r="D27" s="180" t="s">
        <v>157</v>
      </c>
      <c r="E27" s="181">
        <v>56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130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189</v>
      </c>
      <c r="C28" s="186" t="s">
        <v>190</v>
      </c>
      <c r="D28" s="180" t="s">
        <v>157</v>
      </c>
      <c r="E28" s="181">
        <v>5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20.399999999999999" outlineLevel="1" x14ac:dyDescent="0.25">
      <c r="A29" s="178">
        <v>20</v>
      </c>
      <c r="B29" s="179" t="s">
        <v>192</v>
      </c>
      <c r="C29" s="186" t="s">
        <v>193</v>
      </c>
      <c r="D29" s="180" t="s">
        <v>157</v>
      </c>
      <c r="E29" s="181">
        <v>18</v>
      </c>
      <c r="F29" s="182"/>
      <c r="G29" s="183">
        <f t="shared" si="7"/>
        <v>0</v>
      </c>
      <c r="H29" s="162"/>
      <c r="I29" s="161">
        <f t="shared" si="8"/>
        <v>0</v>
      </c>
      <c r="J29" s="162"/>
      <c r="K29" s="161">
        <f t="shared" si="9"/>
        <v>0</v>
      </c>
      <c r="L29" s="161">
        <v>21</v>
      </c>
      <c r="M29" s="161">
        <f t="shared" si="10"/>
        <v>0</v>
      </c>
      <c r="N29" s="160">
        <v>0</v>
      </c>
      <c r="O29" s="160">
        <f t="shared" si="11"/>
        <v>0</v>
      </c>
      <c r="P29" s="160">
        <v>0</v>
      </c>
      <c r="Q29" s="160">
        <f t="shared" si="12"/>
        <v>0</v>
      </c>
      <c r="R29" s="161"/>
      <c r="S29" s="161" t="s">
        <v>136</v>
      </c>
      <c r="T29" s="161" t="s">
        <v>137</v>
      </c>
      <c r="U29" s="161">
        <v>0</v>
      </c>
      <c r="V29" s="161">
        <f t="shared" si="13"/>
        <v>0</v>
      </c>
      <c r="W29" s="161"/>
      <c r="X29" s="161" t="s">
        <v>163</v>
      </c>
      <c r="Y29" s="161" t="s">
        <v>131</v>
      </c>
      <c r="Z29" s="150"/>
      <c r="AA29" s="150"/>
      <c r="AB29" s="150"/>
      <c r="AC29" s="150"/>
      <c r="AD29" s="150"/>
      <c r="AE29" s="150"/>
      <c r="AF29" s="150"/>
      <c r="AG29" s="150" t="s">
        <v>191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x14ac:dyDescent="0.25">
      <c r="A30" s="165" t="s">
        <v>124</v>
      </c>
      <c r="B30" s="166" t="s">
        <v>80</v>
      </c>
      <c r="C30" s="185" t="s">
        <v>81</v>
      </c>
      <c r="D30" s="167"/>
      <c r="E30" s="168"/>
      <c r="F30" s="169"/>
      <c r="G30" s="170">
        <f>SUMIF(AG31:AG31,"&lt;&gt;NOR",G31:G31)</f>
        <v>0</v>
      </c>
      <c r="H30" s="164"/>
      <c r="I30" s="164">
        <f>SUM(I31:I31)</f>
        <v>0</v>
      </c>
      <c r="J30" s="164"/>
      <c r="K30" s="164">
        <f>SUM(K31:K31)</f>
        <v>0</v>
      </c>
      <c r="L30" s="164"/>
      <c r="M30" s="164">
        <f>SUM(M31:M31)</f>
        <v>0</v>
      </c>
      <c r="N30" s="163"/>
      <c r="O30" s="163">
        <f>SUM(O31:O31)</f>
        <v>0.18</v>
      </c>
      <c r="P30" s="163"/>
      <c r="Q30" s="163">
        <f>SUM(Q31:Q31)</f>
        <v>0</v>
      </c>
      <c r="R30" s="164"/>
      <c r="S30" s="164"/>
      <c r="T30" s="164"/>
      <c r="U30" s="164"/>
      <c r="V30" s="164">
        <f>SUM(V31:V31)</f>
        <v>24.61</v>
      </c>
      <c r="W30" s="164"/>
      <c r="X30" s="164"/>
      <c r="Y30" s="164"/>
      <c r="AG30" t="s">
        <v>125</v>
      </c>
    </row>
    <row r="31" spans="1:60" outlineLevel="1" x14ac:dyDescent="0.25">
      <c r="A31" s="178">
        <v>21</v>
      </c>
      <c r="B31" s="179" t="s">
        <v>194</v>
      </c>
      <c r="C31" s="186" t="s">
        <v>195</v>
      </c>
      <c r="D31" s="180" t="s">
        <v>128</v>
      </c>
      <c r="E31" s="181">
        <v>115</v>
      </c>
      <c r="F31" s="182"/>
      <c r="G31" s="183">
        <f>ROUND(E31*F31,2)</f>
        <v>0</v>
      </c>
      <c r="H31" s="162"/>
      <c r="I31" s="161">
        <f>ROUND(E31*H31,2)</f>
        <v>0</v>
      </c>
      <c r="J31" s="162"/>
      <c r="K31" s="161">
        <f>ROUND(E31*J31,2)</f>
        <v>0</v>
      </c>
      <c r="L31" s="161">
        <v>21</v>
      </c>
      <c r="M31" s="161">
        <f>G31*(1+L31/100)</f>
        <v>0</v>
      </c>
      <c r="N31" s="160">
        <v>1.58E-3</v>
      </c>
      <c r="O31" s="160">
        <f>ROUND(E31*N31,2)</f>
        <v>0.18</v>
      </c>
      <c r="P31" s="160">
        <v>0</v>
      </c>
      <c r="Q31" s="160">
        <f>ROUND(E31*P31,2)</f>
        <v>0</v>
      </c>
      <c r="R31" s="161"/>
      <c r="S31" s="161" t="s">
        <v>129</v>
      </c>
      <c r="T31" s="161" t="s">
        <v>129</v>
      </c>
      <c r="U31" s="161">
        <v>0.214</v>
      </c>
      <c r="V31" s="161">
        <f>ROUND(E31*U31,2)</f>
        <v>24.61</v>
      </c>
      <c r="W31" s="161"/>
      <c r="X31" s="161" t="s">
        <v>130</v>
      </c>
      <c r="Y31" s="161" t="s">
        <v>131</v>
      </c>
      <c r="Z31" s="150"/>
      <c r="AA31" s="150"/>
      <c r="AB31" s="150"/>
      <c r="AC31" s="150"/>
      <c r="AD31" s="150"/>
      <c r="AE31" s="150"/>
      <c r="AF31" s="150"/>
      <c r="AG31" s="150" t="s">
        <v>132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x14ac:dyDescent="0.25">
      <c r="A32" s="165" t="s">
        <v>124</v>
      </c>
      <c r="B32" s="166" t="s">
        <v>82</v>
      </c>
      <c r="C32" s="185" t="s">
        <v>83</v>
      </c>
      <c r="D32" s="167"/>
      <c r="E32" s="168"/>
      <c r="F32" s="169"/>
      <c r="G32" s="170">
        <f>SUMIF(AG33:AG33,"&lt;&gt;NOR",G33:G33)</f>
        <v>0</v>
      </c>
      <c r="H32" s="164"/>
      <c r="I32" s="164">
        <f>SUM(I33:I33)</f>
        <v>0</v>
      </c>
      <c r="J32" s="164"/>
      <c r="K32" s="164">
        <f>SUM(K33:K33)</f>
        <v>0</v>
      </c>
      <c r="L32" s="164"/>
      <c r="M32" s="164">
        <f>SUM(M33:M33)</f>
        <v>0</v>
      </c>
      <c r="N32" s="163"/>
      <c r="O32" s="163">
        <f>SUM(O33:O33)</f>
        <v>0</v>
      </c>
      <c r="P32" s="163"/>
      <c r="Q32" s="163">
        <f>SUM(Q33:Q33)</f>
        <v>0</v>
      </c>
      <c r="R32" s="164"/>
      <c r="S32" s="164"/>
      <c r="T32" s="164"/>
      <c r="U32" s="164"/>
      <c r="V32" s="164">
        <f>SUM(V33:V33)</f>
        <v>4.3600000000000003</v>
      </c>
      <c r="W32" s="164"/>
      <c r="X32" s="164"/>
      <c r="Y32" s="164"/>
      <c r="AG32" t="s">
        <v>125</v>
      </c>
    </row>
    <row r="33" spans="1:60" outlineLevel="1" x14ac:dyDescent="0.25">
      <c r="A33" s="178">
        <v>22</v>
      </c>
      <c r="B33" s="179" t="s">
        <v>196</v>
      </c>
      <c r="C33" s="186" t="s">
        <v>197</v>
      </c>
      <c r="D33" s="180" t="s">
        <v>198</v>
      </c>
      <c r="E33" s="181">
        <v>2.3315399999999999</v>
      </c>
      <c r="F33" s="182"/>
      <c r="G33" s="183">
        <f>ROUND(E33*F33,2)</f>
        <v>0</v>
      </c>
      <c r="H33" s="162"/>
      <c r="I33" s="161">
        <f>ROUND(E33*H33,2)</f>
        <v>0</v>
      </c>
      <c r="J33" s="162"/>
      <c r="K33" s="161">
        <f>ROUND(E33*J33,2)</f>
        <v>0</v>
      </c>
      <c r="L33" s="161">
        <v>21</v>
      </c>
      <c r="M33" s="161">
        <f>G33*(1+L33/100)</f>
        <v>0</v>
      </c>
      <c r="N33" s="160">
        <v>0</v>
      </c>
      <c r="O33" s="160">
        <f>ROUND(E33*N33,2)</f>
        <v>0</v>
      </c>
      <c r="P33" s="160">
        <v>0</v>
      </c>
      <c r="Q33" s="160">
        <f>ROUND(E33*P33,2)</f>
        <v>0</v>
      </c>
      <c r="R33" s="161"/>
      <c r="S33" s="161" t="s">
        <v>129</v>
      </c>
      <c r="T33" s="161" t="s">
        <v>129</v>
      </c>
      <c r="U33" s="161">
        <v>1.8720000000000001</v>
      </c>
      <c r="V33" s="161">
        <f>ROUND(E33*U33,2)</f>
        <v>4.3600000000000003</v>
      </c>
      <c r="W33" s="161"/>
      <c r="X33" s="161" t="s">
        <v>199</v>
      </c>
      <c r="Y33" s="161" t="s">
        <v>131</v>
      </c>
      <c r="Z33" s="150"/>
      <c r="AA33" s="150"/>
      <c r="AB33" s="150"/>
      <c r="AC33" s="150"/>
      <c r="AD33" s="150"/>
      <c r="AE33" s="150"/>
      <c r="AF33" s="150"/>
      <c r="AG33" s="150" t="s">
        <v>200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x14ac:dyDescent="0.25">
      <c r="A34" s="165" t="s">
        <v>124</v>
      </c>
      <c r="B34" s="166" t="s">
        <v>84</v>
      </c>
      <c r="C34" s="185" t="s">
        <v>85</v>
      </c>
      <c r="D34" s="167"/>
      <c r="E34" s="168"/>
      <c r="F34" s="169"/>
      <c r="G34" s="170">
        <f>SUMIF(AG35:AG40,"&lt;&gt;NOR",G35:G40)</f>
        <v>0</v>
      </c>
      <c r="H34" s="164"/>
      <c r="I34" s="164">
        <f>SUM(I35:I40)</f>
        <v>0</v>
      </c>
      <c r="J34" s="164"/>
      <c r="K34" s="164">
        <f>SUM(K35:K40)</f>
        <v>0</v>
      </c>
      <c r="L34" s="164"/>
      <c r="M34" s="164">
        <f>SUM(M35:M40)</f>
        <v>0</v>
      </c>
      <c r="N34" s="163"/>
      <c r="O34" s="163">
        <f>SUM(O35:O40)</f>
        <v>0</v>
      </c>
      <c r="P34" s="163"/>
      <c r="Q34" s="163">
        <f>SUM(Q35:Q40)</f>
        <v>0</v>
      </c>
      <c r="R34" s="164"/>
      <c r="S34" s="164"/>
      <c r="T34" s="164"/>
      <c r="U34" s="164"/>
      <c r="V34" s="164">
        <f>SUM(V35:V40)</f>
        <v>1.23</v>
      </c>
      <c r="W34" s="164"/>
      <c r="X34" s="164"/>
      <c r="Y34" s="164"/>
      <c r="AG34" t="s">
        <v>125</v>
      </c>
    </row>
    <row r="35" spans="1:60" outlineLevel="1" x14ac:dyDescent="0.25">
      <c r="A35" s="178">
        <v>23</v>
      </c>
      <c r="B35" s="179" t="s">
        <v>201</v>
      </c>
      <c r="C35" s="186" t="s">
        <v>202</v>
      </c>
      <c r="D35" s="180" t="s">
        <v>198</v>
      </c>
      <c r="E35" s="181">
        <v>1.2849999999999999</v>
      </c>
      <c r="F35" s="182"/>
      <c r="G35" s="183">
        <f t="shared" ref="G35:G40" si="14">ROUND(E35*F35,2)</f>
        <v>0</v>
      </c>
      <c r="H35" s="162"/>
      <c r="I35" s="161">
        <f t="shared" ref="I35:I40" si="15">ROUND(E35*H35,2)</f>
        <v>0</v>
      </c>
      <c r="J35" s="162"/>
      <c r="K35" s="161">
        <f t="shared" ref="K35:K40" si="16">ROUND(E35*J35,2)</f>
        <v>0</v>
      </c>
      <c r="L35" s="161">
        <v>21</v>
      </c>
      <c r="M35" s="161">
        <f t="shared" ref="M35:M40" si="17">G35*(1+L35/100)</f>
        <v>0</v>
      </c>
      <c r="N35" s="160">
        <v>0</v>
      </c>
      <c r="O35" s="160">
        <f t="shared" ref="O35:O40" si="18">ROUND(E35*N35,2)</f>
        <v>0</v>
      </c>
      <c r="P35" s="160">
        <v>0</v>
      </c>
      <c r="Q35" s="160">
        <f t="shared" ref="Q35:Q40" si="19">ROUND(E35*P35,2)</f>
        <v>0</v>
      </c>
      <c r="R35" s="161"/>
      <c r="S35" s="161" t="s">
        <v>136</v>
      </c>
      <c r="T35" s="161" t="s">
        <v>152</v>
      </c>
      <c r="U35" s="161">
        <v>0</v>
      </c>
      <c r="V35" s="161">
        <f t="shared" ref="V35:V40" si="20">ROUND(E35*U35,2)</f>
        <v>0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132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5">
      <c r="A36" s="178">
        <v>24</v>
      </c>
      <c r="B36" s="179" t="s">
        <v>209</v>
      </c>
      <c r="C36" s="186" t="s">
        <v>210</v>
      </c>
      <c r="D36" s="180" t="s">
        <v>198</v>
      </c>
      <c r="E36" s="181">
        <v>1.2849999999999999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0.95599999999999996</v>
      </c>
      <c r="V36" s="161">
        <f t="shared" si="20"/>
        <v>1.23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205</v>
      </c>
      <c r="C37" s="186" t="s">
        <v>206</v>
      </c>
      <c r="D37" s="180" t="s">
        <v>198</v>
      </c>
      <c r="E37" s="181">
        <v>25.7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129</v>
      </c>
      <c r="T37" s="161" t="s">
        <v>129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203</v>
      </c>
      <c r="C38" s="186" t="s">
        <v>204</v>
      </c>
      <c r="D38" s="180" t="s">
        <v>198</v>
      </c>
      <c r="E38" s="181">
        <v>1.2849999999999999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207</v>
      </c>
      <c r="C39" s="186" t="s">
        <v>208</v>
      </c>
      <c r="D39" s="180" t="s">
        <v>198</v>
      </c>
      <c r="E39" s="181">
        <v>1.2849999999999999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130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140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0.399999999999999" outlineLevel="1" x14ac:dyDescent="0.25">
      <c r="A40" s="178">
        <v>28</v>
      </c>
      <c r="B40" s="179" t="s">
        <v>211</v>
      </c>
      <c r="C40" s="186" t="s">
        <v>212</v>
      </c>
      <c r="D40" s="180" t="s">
        <v>149</v>
      </c>
      <c r="E40" s="181">
        <v>1</v>
      </c>
      <c r="F40" s="182"/>
      <c r="G40" s="183">
        <f t="shared" si="14"/>
        <v>0</v>
      </c>
      <c r="H40" s="162"/>
      <c r="I40" s="161">
        <f t="shared" si="15"/>
        <v>0</v>
      </c>
      <c r="J40" s="162"/>
      <c r="K40" s="161">
        <f t="shared" si="16"/>
        <v>0</v>
      </c>
      <c r="L40" s="161">
        <v>21</v>
      </c>
      <c r="M40" s="161">
        <f t="shared" si="17"/>
        <v>0</v>
      </c>
      <c r="N40" s="160">
        <v>0</v>
      </c>
      <c r="O40" s="160">
        <f t="shared" si="18"/>
        <v>0</v>
      </c>
      <c r="P40" s="160">
        <v>0</v>
      </c>
      <c r="Q40" s="160">
        <f t="shared" si="19"/>
        <v>0</v>
      </c>
      <c r="R40" s="161"/>
      <c r="S40" s="161" t="s">
        <v>136</v>
      </c>
      <c r="T40" s="161" t="s">
        <v>137</v>
      </c>
      <c r="U40" s="161">
        <v>0</v>
      </c>
      <c r="V40" s="161">
        <f t="shared" si="20"/>
        <v>0</v>
      </c>
      <c r="W40" s="161"/>
      <c r="X40" s="161" t="s">
        <v>163</v>
      </c>
      <c r="Y40" s="161" t="s">
        <v>131</v>
      </c>
      <c r="Z40" s="150"/>
      <c r="AA40" s="150"/>
      <c r="AB40" s="150"/>
      <c r="AC40" s="150"/>
      <c r="AD40" s="150"/>
      <c r="AE40" s="150"/>
      <c r="AF40" s="150"/>
      <c r="AG40" s="150" t="s">
        <v>191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x14ac:dyDescent="0.25">
      <c r="A41" s="165" t="s">
        <v>124</v>
      </c>
      <c r="B41" s="166" t="s">
        <v>86</v>
      </c>
      <c r="C41" s="185" t="s">
        <v>87</v>
      </c>
      <c r="D41" s="167"/>
      <c r="E41" s="168"/>
      <c r="F41" s="169"/>
      <c r="G41" s="170">
        <f>SUMIF(AG42:AG47,"&lt;&gt;NOR",G42:G47)</f>
        <v>0</v>
      </c>
      <c r="H41" s="164"/>
      <c r="I41" s="164">
        <f>SUM(I42:I47)</f>
        <v>0</v>
      </c>
      <c r="J41" s="164"/>
      <c r="K41" s="164">
        <f>SUM(K42:K47)</f>
        <v>0</v>
      </c>
      <c r="L41" s="164"/>
      <c r="M41" s="164">
        <f>SUM(M42:M47)</f>
        <v>0</v>
      </c>
      <c r="N41" s="163"/>
      <c r="O41" s="163">
        <f>SUM(O42:O47)</f>
        <v>0.02</v>
      </c>
      <c r="P41" s="163"/>
      <c r="Q41" s="163">
        <f>SUM(Q42:Q47)</f>
        <v>0</v>
      </c>
      <c r="R41" s="164"/>
      <c r="S41" s="164"/>
      <c r="T41" s="164"/>
      <c r="U41" s="164"/>
      <c r="V41" s="164">
        <f>SUM(V42:V47)</f>
        <v>0</v>
      </c>
      <c r="W41" s="164"/>
      <c r="X41" s="164"/>
      <c r="Y41" s="164"/>
      <c r="AG41" t="s">
        <v>125</v>
      </c>
    </row>
    <row r="42" spans="1:60" outlineLevel="1" x14ac:dyDescent="0.25">
      <c r="A42" s="178">
        <v>29</v>
      </c>
      <c r="B42" s="179" t="s">
        <v>221</v>
      </c>
      <c r="C42" s="186" t="s">
        <v>222</v>
      </c>
      <c r="D42" s="180" t="s">
        <v>149</v>
      </c>
      <c r="E42" s="181">
        <v>1</v>
      </c>
      <c r="F42" s="182"/>
      <c r="G42" s="183">
        <f t="shared" ref="G42:G47" si="21">ROUND(E42*F42,2)</f>
        <v>0</v>
      </c>
      <c r="H42" s="162"/>
      <c r="I42" s="161">
        <f t="shared" ref="I42:I47" si="22">ROUND(E42*H42,2)</f>
        <v>0</v>
      </c>
      <c r="J42" s="162"/>
      <c r="K42" s="161">
        <f t="shared" ref="K42:K47" si="23">ROUND(E42*J42,2)</f>
        <v>0</v>
      </c>
      <c r="L42" s="161">
        <v>21</v>
      </c>
      <c r="M42" s="161">
        <f t="shared" ref="M42:M47" si="24">G42*(1+L42/100)</f>
        <v>0</v>
      </c>
      <c r="N42" s="160">
        <v>1.8E-3</v>
      </c>
      <c r="O42" s="160">
        <f t="shared" ref="O42:O47" si="25">ROUND(E42*N42,2)</f>
        <v>0</v>
      </c>
      <c r="P42" s="160">
        <v>0</v>
      </c>
      <c r="Q42" s="160">
        <f t="shared" ref="Q42:Q47" si="26">ROUND(E42*P42,2)</f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ref="V42:V47" si="27">ROUND(E42*U42,2)</f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213</v>
      </c>
      <c r="C43" s="186" t="s">
        <v>214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78">
        <v>31</v>
      </c>
      <c r="B44" s="179" t="s">
        <v>217</v>
      </c>
      <c r="C44" s="186" t="s">
        <v>218</v>
      </c>
      <c r="D44" s="180" t="s">
        <v>215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0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219</v>
      </c>
      <c r="C45" s="186" t="s">
        <v>220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1.6000000000000001E-4</v>
      </c>
      <c r="O45" s="160">
        <f t="shared" si="25"/>
        <v>0</v>
      </c>
      <c r="P45" s="160">
        <v>0</v>
      </c>
      <c r="Q45" s="160">
        <f t="shared" si="26"/>
        <v>0</v>
      </c>
      <c r="R45" s="161"/>
      <c r="S45" s="161" t="s">
        <v>136</v>
      </c>
      <c r="T45" s="161" t="s">
        <v>137</v>
      </c>
      <c r="U45" s="161">
        <v>0</v>
      </c>
      <c r="V45" s="161">
        <f t="shared" si="27"/>
        <v>0</v>
      </c>
      <c r="W45" s="161"/>
      <c r="X45" s="161" t="s">
        <v>130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216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0.399999999999999" outlineLevel="1" x14ac:dyDescent="0.25">
      <c r="A46" s="178">
        <v>33</v>
      </c>
      <c r="B46" s="179" t="s">
        <v>223</v>
      </c>
      <c r="C46" s="186" t="s">
        <v>224</v>
      </c>
      <c r="D46" s="180" t="s">
        <v>149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1.6E-2</v>
      </c>
      <c r="O46" s="160">
        <f t="shared" si="25"/>
        <v>0.02</v>
      </c>
      <c r="P46" s="160">
        <v>0</v>
      </c>
      <c r="Q46" s="160">
        <f t="shared" si="26"/>
        <v>0</v>
      </c>
      <c r="R46" s="161" t="s">
        <v>162</v>
      </c>
      <c r="S46" s="161" t="s">
        <v>129</v>
      </c>
      <c r="T46" s="161" t="s">
        <v>129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40.799999999999997" outlineLevel="1" x14ac:dyDescent="0.25">
      <c r="A47" s="178">
        <v>34</v>
      </c>
      <c r="B47" s="179" t="s">
        <v>225</v>
      </c>
      <c r="C47" s="186" t="s">
        <v>226</v>
      </c>
      <c r="D47" s="180" t="s">
        <v>215</v>
      </c>
      <c r="E47" s="181">
        <v>1</v>
      </c>
      <c r="F47" s="182"/>
      <c r="G47" s="183">
        <f t="shared" si="21"/>
        <v>0</v>
      </c>
      <c r="H47" s="162"/>
      <c r="I47" s="161">
        <f t="shared" si="22"/>
        <v>0</v>
      </c>
      <c r="J47" s="162"/>
      <c r="K47" s="161">
        <f t="shared" si="23"/>
        <v>0</v>
      </c>
      <c r="L47" s="161">
        <v>21</v>
      </c>
      <c r="M47" s="161">
        <f t="shared" si="24"/>
        <v>0</v>
      </c>
      <c r="N47" s="160">
        <v>1.8E-3</v>
      </c>
      <c r="O47" s="160">
        <f t="shared" si="25"/>
        <v>0</v>
      </c>
      <c r="P47" s="160">
        <v>0</v>
      </c>
      <c r="Q47" s="160">
        <f t="shared" si="26"/>
        <v>0</v>
      </c>
      <c r="R47" s="161"/>
      <c r="S47" s="161" t="s">
        <v>136</v>
      </c>
      <c r="T47" s="161" t="s">
        <v>137</v>
      </c>
      <c r="U47" s="161">
        <v>0</v>
      </c>
      <c r="V47" s="161">
        <f t="shared" si="27"/>
        <v>0</v>
      </c>
      <c r="W47" s="161"/>
      <c r="X47" s="161" t="s">
        <v>163</v>
      </c>
      <c r="Y47" s="161" t="s">
        <v>131</v>
      </c>
      <c r="Z47" s="150"/>
      <c r="AA47" s="150"/>
      <c r="AB47" s="150"/>
      <c r="AC47" s="150"/>
      <c r="AD47" s="150"/>
      <c r="AE47" s="150"/>
      <c r="AF47" s="150"/>
      <c r="AG47" s="150" t="s">
        <v>191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x14ac:dyDescent="0.25">
      <c r="A48" s="165" t="s">
        <v>124</v>
      </c>
      <c r="B48" s="166" t="s">
        <v>88</v>
      </c>
      <c r="C48" s="185" t="s">
        <v>89</v>
      </c>
      <c r="D48" s="167"/>
      <c r="E48" s="168"/>
      <c r="F48" s="169"/>
      <c r="G48" s="170">
        <f>SUMIF(AG49:AG64,"&lt;&gt;NOR",G49:G64)</f>
        <v>0</v>
      </c>
      <c r="H48" s="164"/>
      <c r="I48" s="164">
        <f>SUM(I49:I64)</f>
        <v>0</v>
      </c>
      <c r="J48" s="164"/>
      <c r="K48" s="164">
        <f>SUM(K49:K64)</f>
        <v>0</v>
      </c>
      <c r="L48" s="164"/>
      <c r="M48" s="164">
        <f>SUM(M49:M64)</f>
        <v>0</v>
      </c>
      <c r="N48" s="163"/>
      <c r="O48" s="163">
        <f>SUM(O49:O64)</f>
        <v>0.57000000000000006</v>
      </c>
      <c r="P48" s="163"/>
      <c r="Q48" s="163">
        <f>SUM(Q49:Q64)</f>
        <v>0</v>
      </c>
      <c r="R48" s="164"/>
      <c r="S48" s="164"/>
      <c r="T48" s="164"/>
      <c r="U48" s="164"/>
      <c r="V48" s="164">
        <f>SUM(V49:V64)</f>
        <v>33.94</v>
      </c>
      <c r="W48" s="164"/>
      <c r="X48" s="164"/>
      <c r="Y48" s="164"/>
      <c r="AG48" t="s">
        <v>125</v>
      </c>
    </row>
    <row r="49" spans="1:60" outlineLevel="1" x14ac:dyDescent="0.25">
      <c r="A49" s="178">
        <v>35</v>
      </c>
      <c r="B49" s="179" t="s">
        <v>391</v>
      </c>
      <c r="C49" s="186" t="s">
        <v>392</v>
      </c>
      <c r="D49" s="180" t="s">
        <v>157</v>
      </c>
      <c r="E49" s="181">
        <v>35</v>
      </c>
      <c r="F49" s="182"/>
      <c r="G49" s="183">
        <f t="shared" ref="G49:G64" si="28">ROUND(E49*F49,2)</f>
        <v>0</v>
      </c>
      <c r="H49" s="162"/>
      <c r="I49" s="161">
        <f t="shared" ref="I49:I64" si="29">ROUND(E49*H49,2)</f>
        <v>0</v>
      </c>
      <c r="J49" s="162"/>
      <c r="K49" s="161">
        <f t="shared" ref="K49:K64" si="30">ROUND(E49*J49,2)</f>
        <v>0</v>
      </c>
      <c r="L49" s="161">
        <v>21</v>
      </c>
      <c r="M49" s="161">
        <f t="shared" ref="M49:M64" si="31">G49*(1+L49/100)</f>
        <v>0</v>
      </c>
      <c r="N49" s="160">
        <v>0</v>
      </c>
      <c r="O49" s="160">
        <f t="shared" ref="O49:O64" si="32">ROUND(E49*N49,2)</f>
        <v>0</v>
      </c>
      <c r="P49" s="160">
        <v>0</v>
      </c>
      <c r="Q49" s="160">
        <f t="shared" ref="Q49:Q64" si="33">ROUND(E49*P49,2)</f>
        <v>0</v>
      </c>
      <c r="R49" s="161"/>
      <c r="S49" s="161" t="s">
        <v>129</v>
      </c>
      <c r="T49" s="161" t="s">
        <v>129</v>
      </c>
      <c r="U49" s="161">
        <v>3.5000000000000003E-2</v>
      </c>
      <c r="V49" s="161">
        <f t="shared" ref="V49:V64" si="34">ROUND(E49*U49,2)</f>
        <v>1.23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0.399999999999999" outlineLevel="1" x14ac:dyDescent="0.25">
      <c r="A50" s="178">
        <v>36</v>
      </c>
      <c r="B50" s="179" t="s">
        <v>354</v>
      </c>
      <c r="C50" s="186" t="s">
        <v>355</v>
      </c>
      <c r="D50" s="180" t="s">
        <v>128</v>
      </c>
      <c r="E50" s="181">
        <v>66.754999999999995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0</v>
      </c>
      <c r="O50" s="160">
        <f t="shared" si="32"/>
        <v>0</v>
      </c>
      <c r="P50" s="160">
        <v>0</v>
      </c>
      <c r="Q50" s="160">
        <f t="shared" si="33"/>
        <v>0</v>
      </c>
      <c r="R50" s="161"/>
      <c r="S50" s="161" t="s">
        <v>129</v>
      </c>
      <c r="T50" s="161" t="s">
        <v>129</v>
      </c>
      <c r="U50" s="161">
        <v>0.11</v>
      </c>
      <c r="V50" s="161">
        <f t="shared" si="34"/>
        <v>7.34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78">
        <v>37</v>
      </c>
      <c r="B51" s="179" t="s">
        <v>393</v>
      </c>
      <c r="C51" s="186" t="s">
        <v>394</v>
      </c>
      <c r="D51" s="180" t="s">
        <v>128</v>
      </c>
      <c r="E51" s="181">
        <v>66.754999999999995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2.9999999999999997E-4</v>
      </c>
      <c r="O51" s="160">
        <f t="shared" si="32"/>
        <v>0.02</v>
      </c>
      <c r="P51" s="160">
        <v>0</v>
      </c>
      <c r="Q51" s="160">
        <f t="shared" si="33"/>
        <v>0</v>
      </c>
      <c r="R51" s="161"/>
      <c r="S51" s="161" t="s">
        <v>129</v>
      </c>
      <c r="T51" s="161" t="s">
        <v>129</v>
      </c>
      <c r="U51" s="161">
        <v>0.38</v>
      </c>
      <c r="V51" s="161">
        <f t="shared" si="34"/>
        <v>25.37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30.6" outlineLevel="1" x14ac:dyDescent="0.25">
      <c r="A52" s="178">
        <v>38</v>
      </c>
      <c r="B52" s="179" t="s">
        <v>395</v>
      </c>
      <c r="C52" s="186" t="s">
        <v>396</v>
      </c>
      <c r="D52" s="180" t="s">
        <v>149</v>
      </c>
      <c r="E52" s="181">
        <v>15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1.4999999999999999E-4</v>
      </c>
      <c r="O52" s="160">
        <f t="shared" si="32"/>
        <v>0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40.799999999999997" outlineLevel="1" x14ac:dyDescent="0.25">
      <c r="A53" s="178">
        <v>39</v>
      </c>
      <c r="B53" s="179" t="s">
        <v>356</v>
      </c>
      <c r="C53" s="186" t="s">
        <v>357</v>
      </c>
      <c r="D53" s="180" t="s">
        <v>128</v>
      </c>
      <c r="E53" s="181">
        <v>76.768249999999995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2.8700000000000002E-3</v>
      </c>
      <c r="O53" s="160">
        <f t="shared" si="32"/>
        <v>0.22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430</v>
      </c>
      <c r="C54" s="186" t="s">
        <v>431</v>
      </c>
      <c r="D54" s="180" t="s">
        <v>128</v>
      </c>
      <c r="E54" s="181">
        <v>66.754999999999995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132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8">
        <v>41</v>
      </c>
      <c r="B55" s="179" t="s">
        <v>358</v>
      </c>
      <c r="C55" s="186" t="s">
        <v>359</v>
      </c>
      <c r="D55" s="180" t="s">
        <v>128</v>
      </c>
      <c r="E55" s="181">
        <v>66.754999999999995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0.399999999999999" outlineLevel="1" x14ac:dyDescent="0.25">
      <c r="A56" s="178">
        <v>42</v>
      </c>
      <c r="B56" s="179" t="s">
        <v>360</v>
      </c>
      <c r="C56" s="186" t="s">
        <v>361</v>
      </c>
      <c r="D56" s="180" t="s">
        <v>128</v>
      </c>
      <c r="E56" s="181">
        <v>66.754999999999995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0</v>
      </c>
      <c r="O56" s="160">
        <f t="shared" si="32"/>
        <v>0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78">
        <v>43</v>
      </c>
      <c r="B57" s="179" t="s">
        <v>362</v>
      </c>
      <c r="C57" s="186" t="s">
        <v>363</v>
      </c>
      <c r="D57" s="180" t="s">
        <v>128</v>
      </c>
      <c r="E57" s="181">
        <v>66.754999999999995</v>
      </c>
      <c r="F57" s="182"/>
      <c r="G57" s="183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0</v>
      </c>
      <c r="O57" s="160">
        <f t="shared" si="32"/>
        <v>0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78">
        <v>44</v>
      </c>
      <c r="B58" s="179" t="s">
        <v>364</v>
      </c>
      <c r="C58" s="186" t="s">
        <v>365</v>
      </c>
      <c r="D58" s="180" t="s">
        <v>128</v>
      </c>
      <c r="E58" s="181">
        <v>66.754999999999995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5.0000000000000001E-4</v>
      </c>
      <c r="O58" s="160">
        <f t="shared" si="32"/>
        <v>0.03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137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ht="20.399999999999999" outlineLevel="1" x14ac:dyDescent="0.25">
      <c r="A59" s="178">
        <v>45</v>
      </c>
      <c r="B59" s="179" t="s">
        <v>366</v>
      </c>
      <c r="C59" s="186" t="s">
        <v>367</v>
      </c>
      <c r="D59" s="180" t="s">
        <v>128</v>
      </c>
      <c r="E59" s="181">
        <v>66.754999999999995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4.5500000000000002E-3</v>
      </c>
      <c r="O59" s="160">
        <f t="shared" si="32"/>
        <v>0.3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137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.399999999999999" outlineLevel="1" x14ac:dyDescent="0.25">
      <c r="A60" s="178">
        <v>46</v>
      </c>
      <c r="B60" s="179" t="s">
        <v>368</v>
      </c>
      <c r="C60" s="186" t="s">
        <v>369</v>
      </c>
      <c r="D60" s="180" t="s">
        <v>157</v>
      </c>
      <c r="E60" s="181">
        <v>42.5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0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137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78">
        <v>47</v>
      </c>
      <c r="B61" s="179" t="s">
        <v>397</v>
      </c>
      <c r="C61" s="186" t="s">
        <v>398</v>
      </c>
      <c r="D61" s="180" t="s">
        <v>157</v>
      </c>
      <c r="E61" s="181">
        <v>35</v>
      </c>
      <c r="F61" s="182"/>
      <c r="G61" s="183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1.0000000000000001E-5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137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20.399999999999999" outlineLevel="1" x14ac:dyDescent="0.25">
      <c r="A62" s="178">
        <v>48</v>
      </c>
      <c r="B62" s="179" t="s">
        <v>370</v>
      </c>
      <c r="C62" s="186" t="s">
        <v>371</v>
      </c>
      <c r="D62" s="180" t="s">
        <v>128</v>
      </c>
      <c r="E62" s="181">
        <v>66.754999999999995</v>
      </c>
      <c r="F62" s="182"/>
      <c r="G62" s="183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136</v>
      </c>
      <c r="T62" s="161" t="s">
        <v>137</v>
      </c>
      <c r="U62" s="161">
        <v>0</v>
      </c>
      <c r="V62" s="161">
        <f t="shared" si="34"/>
        <v>0</v>
      </c>
      <c r="W62" s="161"/>
      <c r="X62" s="161" t="s">
        <v>130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72">
        <v>49</v>
      </c>
      <c r="B63" s="173" t="s">
        <v>372</v>
      </c>
      <c r="C63" s="187" t="s">
        <v>373</v>
      </c>
      <c r="D63" s="174" t="s">
        <v>128</v>
      </c>
      <c r="E63" s="175">
        <v>66.754999999999995</v>
      </c>
      <c r="F63" s="176"/>
      <c r="G63" s="177">
        <f t="shared" si="28"/>
        <v>0</v>
      </c>
      <c r="H63" s="162"/>
      <c r="I63" s="161">
        <f t="shared" si="29"/>
        <v>0</v>
      </c>
      <c r="J63" s="162"/>
      <c r="K63" s="161">
        <f t="shared" si="30"/>
        <v>0</v>
      </c>
      <c r="L63" s="161">
        <v>21</v>
      </c>
      <c r="M63" s="161">
        <f t="shared" si="31"/>
        <v>0</v>
      </c>
      <c r="N63" s="160">
        <v>0</v>
      </c>
      <c r="O63" s="160">
        <f t="shared" si="32"/>
        <v>0</v>
      </c>
      <c r="P63" s="160">
        <v>0</v>
      </c>
      <c r="Q63" s="160">
        <f t="shared" si="33"/>
        <v>0</v>
      </c>
      <c r="R63" s="161"/>
      <c r="S63" s="161" t="s">
        <v>136</v>
      </c>
      <c r="T63" s="161" t="s">
        <v>137</v>
      </c>
      <c r="U63" s="161">
        <v>0</v>
      </c>
      <c r="V63" s="161">
        <f t="shared" si="34"/>
        <v>0</v>
      </c>
      <c r="W63" s="161"/>
      <c r="X63" s="161" t="s">
        <v>130</v>
      </c>
      <c r="Y63" s="161" t="s">
        <v>131</v>
      </c>
      <c r="Z63" s="150"/>
      <c r="AA63" s="150"/>
      <c r="AB63" s="150"/>
      <c r="AC63" s="150"/>
      <c r="AD63" s="150"/>
      <c r="AE63" s="150"/>
      <c r="AF63" s="150"/>
      <c r="AG63" s="150" t="s">
        <v>216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57">
        <v>50</v>
      </c>
      <c r="B64" s="158" t="s">
        <v>374</v>
      </c>
      <c r="C64" s="188" t="s">
        <v>375</v>
      </c>
      <c r="D64" s="159" t="s">
        <v>0</v>
      </c>
      <c r="E64" s="184"/>
      <c r="F64" s="162"/>
      <c r="G64" s="161">
        <f t="shared" si="28"/>
        <v>0</v>
      </c>
      <c r="H64" s="162"/>
      <c r="I64" s="161">
        <f t="shared" si="29"/>
        <v>0</v>
      </c>
      <c r="J64" s="162"/>
      <c r="K64" s="161">
        <f t="shared" si="30"/>
        <v>0</v>
      </c>
      <c r="L64" s="161">
        <v>21</v>
      </c>
      <c r="M64" s="161">
        <f t="shared" si="31"/>
        <v>0</v>
      </c>
      <c r="N64" s="160">
        <v>0</v>
      </c>
      <c r="O64" s="160">
        <f t="shared" si="32"/>
        <v>0</v>
      </c>
      <c r="P64" s="160">
        <v>0</v>
      </c>
      <c r="Q64" s="160">
        <f t="shared" si="33"/>
        <v>0</v>
      </c>
      <c r="R64" s="161"/>
      <c r="S64" s="161" t="s">
        <v>129</v>
      </c>
      <c r="T64" s="161" t="s">
        <v>129</v>
      </c>
      <c r="U64" s="161">
        <v>0</v>
      </c>
      <c r="V64" s="161">
        <f t="shared" si="34"/>
        <v>0</v>
      </c>
      <c r="W64" s="161"/>
      <c r="X64" s="161" t="s">
        <v>199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200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x14ac:dyDescent="0.25">
      <c r="A65" s="165" t="s">
        <v>124</v>
      </c>
      <c r="B65" s="166" t="s">
        <v>90</v>
      </c>
      <c r="C65" s="185" t="s">
        <v>91</v>
      </c>
      <c r="D65" s="167"/>
      <c r="E65" s="168"/>
      <c r="F65" s="169"/>
      <c r="G65" s="170">
        <f>SUMIF(AG66:AG74,"&lt;&gt;NOR",G66:G74)</f>
        <v>0</v>
      </c>
      <c r="H65" s="164"/>
      <c r="I65" s="164">
        <f>SUM(I66:I74)</f>
        <v>0</v>
      </c>
      <c r="J65" s="164"/>
      <c r="K65" s="164">
        <f>SUM(K66:K74)</f>
        <v>0</v>
      </c>
      <c r="L65" s="164"/>
      <c r="M65" s="164">
        <f>SUM(M66:M74)</f>
        <v>0</v>
      </c>
      <c r="N65" s="163"/>
      <c r="O65" s="163">
        <f>SUM(O66:O74)</f>
        <v>0.04</v>
      </c>
      <c r="P65" s="163"/>
      <c r="Q65" s="163">
        <f>SUM(Q66:Q74)</f>
        <v>0</v>
      </c>
      <c r="R65" s="164"/>
      <c r="S65" s="164"/>
      <c r="T65" s="164"/>
      <c r="U65" s="164"/>
      <c r="V65" s="164">
        <f>SUM(V66:V74)</f>
        <v>0.78</v>
      </c>
      <c r="W65" s="164"/>
      <c r="X65" s="164"/>
      <c r="Y65" s="164"/>
      <c r="AG65" t="s">
        <v>125</v>
      </c>
    </row>
    <row r="66" spans="1:60" outlineLevel="1" x14ac:dyDescent="0.25">
      <c r="A66" s="178">
        <v>51</v>
      </c>
      <c r="B66" s="179" t="s">
        <v>239</v>
      </c>
      <c r="C66" s="186" t="s">
        <v>240</v>
      </c>
      <c r="D66" s="180" t="s">
        <v>157</v>
      </c>
      <c r="E66" s="181">
        <v>6</v>
      </c>
      <c r="F66" s="182"/>
      <c r="G66" s="183">
        <f t="shared" ref="G66:G74" si="35">ROUND(E66*F66,2)</f>
        <v>0</v>
      </c>
      <c r="H66" s="162"/>
      <c r="I66" s="161">
        <f t="shared" ref="I66:I74" si="36">ROUND(E66*H66,2)</f>
        <v>0</v>
      </c>
      <c r="J66" s="162"/>
      <c r="K66" s="161">
        <f t="shared" ref="K66:K74" si="37">ROUND(E66*J66,2)</f>
        <v>0</v>
      </c>
      <c r="L66" s="161">
        <v>21</v>
      </c>
      <c r="M66" s="161">
        <f t="shared" ref="M66:M74" si="38">G66*(1+L66/100)</f>
        <v>0</v>
      </c>
      <c r="N66" s="160">
        <v>3.1E-4</v>
      </c>
      <c r="O66" s="160">
        <f t="shared" ref="O66:O74" si="39">ROUND(E66*N66,2)</f>
        <v>0</v>
      </c>
      <c r="P66" s="160">
        <v>0</v>
      </c>
      <c r="Q66" s="160">
        <f t="shared" ref="Q66:Q74" si="40">ROUND(E66*P66,2)</f>
        <v>0</v>
      </c>
      <c r="R66" s="161"/>
      <c r="S66" s="161" t="s">
        <v>129</v>
      </c>
      <c r="T66" s="161" t="s">
        <v>129</v>
      </c>
      <c r="U66" s="161">
        <v>0.13</v>
      </c>
      <c r="V66" s="161">
        <f t="shared" ref="V66:V74" si="41">ROUND(E66*U66,2)</f>
        <v>0.78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229</v>
      </c>
      <c r="C67" s="186" t="s">
        <v>230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0</v>
      </c>
      <c r="O67" s="160">
        <f t="shared" si="39"/>
        <v>0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152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231</v>
      </c>
      <c r="C68" s="186" t="s">
        <v>232</v>
      </c>
      <c r="D68" s="180" t="s">
        <v>128</v>
      </c>
      <c r="E68" s="181">
        <v>2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3.0999999999999999E-3</v>
      </c>
      <c r="O68" s="160">
        <f t="shared" si="39"/>
        <v>0.01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152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0.399999999999999" outlineLevel="1" x14ac:dyDescent="0.25">
      <c r="A69" s="178">
        <v>54</v>
      </c>
      <c r="B69" s="179" t="s">
        <v>233</v>
      </c>
      <c r="C69" s="186" t="s">
        <v>234</v>
      </c>
      <c r="D69" s="180" t="s">
        <v>128</v>
      </c>
      <c r="E69" s="181">
        <v>2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0</v>
      </c>
      <c r="O69" s="160">
        <f t="shared" si="39"/>
        <v>0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152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20.399999999999999" outlineLevel="1" x14ac:dyDescent="0.25">
      <c r="A70" s="178">
        <v>55</v>
      </c>
      <c r="B70" s="179" t="s">
        <v>235</v>
      </c>
      <c r="C70" s="186" t="s">
        <v>236</v>
      </c>
      <c r="D70" s="180" t="s">
        <v>128</v>
      </c>
      <c r="E70" s="181">
        <v>2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0</v>
      </c>
      <c r="O70" s="160">
        <f t="shared" si="39"/>
        <v>0</v>
      </c>
      <c r="P70" s="160">
        <v>0</v>
      </c>
      <c r="Q70" s="160">
        <f t="shared" si="40"/>
        <v>0</v>
      </c>
      <c r="R70" s="161"/>
      <c r="S70" s="161" t="s">
        <v>136</v>
      </c>
      <c r="T70" s="161" t="s">
        <v>152</v>
      </c>
      <c r="U70" s="161">
        <v>0</v>
      </c>
      <c r="V70" s="161">
        <f t="shared" si="41"/>
        <v>0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8">
        <v>56</v>
      </c>
      <c r="B71" s="179" t="s">
        <v>237</v>
      </c>
      <c r="C71" s="186" t="s">
        <v>238</v>
      </c>
      <c r="D71" s="180" t="s">
        <v>157</v>
      </c>
      <c r="E71" s="181">
        <v>6</v>
      </c>
      <c r="F71" s="182"/>
      <c r="G71" s="183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0</v>
      </c>
      <c r="O71" s="160">
        <f t="shared" si="39"/>
        <v>0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152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78">
        <v>57</v>
      </c>
      <c r="B72" s="179" t="s">
        <v>241</v>
      </c>
      <c r="C72" s="186" t="s">
        <v>242</v>
      </c>
      <c r="D72" s="180" t="s">
        <v>157</v>
      </c>
      <c r="E72" s="181">
        <v>4.5</v>
      </c>
      <c r="F72" s="182"/>
      <c r="G72" s="183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3.0000000000000001E-5</v>
      </c>
      <c r="O72" s="160">
        <f t="shared" si="39"/>
        <v>0</v>
      </c>
      <c r="P72" s="160">
        <v>0</v>
      </c>
      <c r="Q72" s="160">
        <f t="shared" si="40"/>
        <v>0</v>
      </c>
      <c r="R72" s="161"/>
      <c r="S72" s="161" t="s">
        <v>136</v>
      </c>
      <c r="T72" s="161" t="s">
        <v>152</v>
      </c>
      <c r="U72" s="161">
        <v>0</v>
      </c>
      <c r="V72" s="161">
        <f t="shared" si="41"/>
        <v>0</v>
      </c>
      <c r="W72" s="161"/>
      <c r="X72" s="161" t="s">
        <v>130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72">
        <v>58</v>
      </c>
      <c r="B73" s="173" t="s">
        <v>227</v>
      </c>
      <c r="C73" s="187" t="s">
        <v>228</v>
      </c>
      <c r="D73" s="174" t="s">
        <v>128</v>
      </c>
      <c r="E73" s="175">
        <v>2.2000000000000002</v>
      </c>
      <c r="F73" s="176"/>
      <c r="G73" s="177">
        <f t="shared" si="35"/>
        <v>0</v>
      </c>
      <c r="H73" s="162"/>
      <c r="I73" s="161">
        <f t="shared" si="36"/>
        <v>0</v>
      </c>
      <c r="J73" s="162"/>
      <c r="K73" s="161">
        <f t="shared" si="37"/>
        <v>0</v>
      </c>
      <c r="L73" s="161">
        <v>21</v>
      </c>
      <c r="M73" s="161">
        <f t="shared" si="38"/>
        <v>0</v>
      </c>
      <c r="N73" s="160">
        <v>1.18E-2</v>
      </c>
      <c r="O73" s="160">
        <f t="shared" si="39"/>
        <v>0.03</v>
      </c>
      <c r="P73" s="160">
        <v>0</v>
      </c>
      <c r="Q73" s="160">
        <f t="shared" si="40"/>
        <v>0</v>
      </c>
      <c r="R73" s="161"/>
      <c r="S73" s="161" t="s">
        <v>136</v>
      </c>
      <c r="T73" s="161" t="s">
        <v>137</v>
      </c>
      <c r="U73" s="161">
        <v>0</v>
      </c>
      <c r="V73" s="161">
        <f t="shared" si="41"/>
        <v>0</v>
      </c>
      <c r="W73" s="161"/>
      <c r="X73" s="161" t="s">
        <v>130</v>
      </c>
      <c r="Y73" s="161" t="s">
        <v>131</v>
      </c>
      <c r="Z73" s="150"/>
      <c r="AA73" s="150"/>
      <c r="AB73" s="150"/>
      <c r="AC73" s="150"/>
      <c r="AD73" s="150"/>
      <c r="AE73" s="150"/>
      <c r="AF73" s="150"/>
      <c r="AG73" s="150" t="s">
        <v>216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57">
        <v>59</v>
      </c>
      <c r="B74" s="158" t="s">
        <v>243</v>
      </c>
      <c r="C74" s="188" t="s">
        <v>244</v>
      </c>
      <c r="D74" s="159" t="s">
        <v>0</v>
      </c>
      <c r="E74" s="184"/>
      <c r="F74" s="162"/>
      <c r="G74" s="161">
        <f t="shared" si="35"/>
        <v>0</v>
      </c>
      <c r="H74" s="162"/>
      <c r="I74" s="161">
        <f t="shared" si="36"/>
        <v>0</v>
      </c>
      <c r="J74" s="162"/>
      <c r="K74" s="161">
        <f t="shared" si="37"/>
        <v>0</v>
      </c>
      <c r="L74" s="161">
        <v>21</v>
      </c>
      <c r="M74" s="161">
        <f t="shared" si="38"/>
        <v>0</v>
      </c>
      <c r="N74" s="160">
        <v>0</v>
      </c>
      <c r="O74" s="160">
        <f t="shared" si="39"/>
        <v>0</v>
      </c>
      <c r="P74" s="160">
        <v>0</v>
      </c>
      <c r="Q74" s="160">
        <f t="shared" si="40"/>
        <v>0</v>
      </c>
      <c r="R74" s="161"/>
      <c r="S74" s="161" t="s">
        <v>129</v>
      </c>
      <c r="T74" s="161" t="s">
        <v>129</v>
      </c>
      <c r="U74" s="161">
        <v>0</v>
      </c>
      <c r="V74" s="161">
        <f t="shared" si="41"/>
        <v>0</v>
      </c>
      <c r="W74" s="161"/>
      <c r="X74" s="161" t="s">
        <v>199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200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x14ac:dyDescent="0.25">
      <c r="A75" s="165" t="s">
        <v>124</v>
      </c>
      <c r="B75" s="166" t="s">
        <v>92</v>
      </c>
      <c r="C75" s="185" t="s">
        <v>93</v>
      </c>
      <c r="D75" s="167"/>
      <c r="E75" s="168"/>
      <c r="F75" s="169"/>
      <c r="G75" s="170">
        <f>SUMIF(AG76:AG83,"&lt;&gt;NOR",G76:G83)</f>
        <v>0</v>
      </c>
      <c r="H75" s="164"/>
      <c r="I75" s="164">
        <f>SUM(I76:I83)</f>
        <v>0</v>
      </c>
      <c r="J75" s="164"/>
      <c r="K75" s="164">
        <f>SUM(K76:K83)</f>
        <v>0</v>
      </c>
      <c r="L75" s="164"/>
      <c r="M75" s="164">
        <f>SUM(M76:M83)</f>
        <v>0</v>
      </c>
      <c r="N75" s="163"/>
      <c r="O75" s="163">
        <f>SUM(O76:O83)</f>
        <v>0.52</v>
      </c>
      <c r="P75" s="163"/>
      <c r="Q75" s="163">
        <f>SUM(Q76:Q83)</f>
        <v>0</v>
      </c>
      <c r="R75" s="164"/>
      <c r="S75" s="164"/>
      <c r="T75" s="164"/>
      <c r="U75" s="164"/>
      <c r="V75" s="164">
        <f>SUM(V76:V83)</f>
        <v>40.6</v>
      </c>
      <c r="W75" s="164"/>
      <c r="X75" s="164"/>
      <c r="Y75" s="164"/>
      <c r="AG75" t="s">
        <v>125</v>
      </c>
    </row>
    <row r="76" spans="1:60" outlineLevel="1" x14ac:dyDescent="0.25">
      <c r="A76" s="178">
        <v>60</v>
      </c>
      <c r="B76" s="179" t="s">
        <v>247</v>
      </c>
      <c r="C76" s="186" t="s">
        <v>248</v>
      </c>
      <c r="D76" s="180" t="s">
        <v>128</v>
      </c>
      <c r="E76" s="181">
        <v>203</v>
      </c>
      <c r="F76" s="182"/>
      <c r="G76" s="183">
        <f t="shared" ref="G76:G83" si="42">ROUND(E76*F76,2)</f>
        <v>0</v>
      </c>
      <c r="H76" s="162"/>
      <c r="I76" s="161">
        <f t="shared" ref="I76:I83" si="43">ROUND(E76*H76,2)</f>
        <v>0</v>
      </c>
      <c r="J76" s="162"/>
      <c r="K76" s="161">
        <f t="shared" ref="K76:K83" si="44">ROUND(E76*J76,2)</f>
        <v>0</v>
      </c>
      <c r="L76" s="161">
        <v>21</v>
      </c>
      <c r="M76" s="161">
        <f t="shared" ref="M76:M83" si="45">G76*(1+L76/100)</f>
        <v>0</v>
      </c>
      <c r="N76" s="160">
        <v>1E-3</v>
      </c>
      <c r="O76" s="160">
        <f t="shared" ref="O76:O83" si="46">ROUND(E76*N76,2)</f>
        <v>0.2</v>
      </c>
      <c r="P76" s="160">
        <v>0</v>
      </c>
      <c r="Q76" s="160">
        <f t="shared" ref="Q76:Q83" si="47">ROUND(E76*P76,2)</f>
        <v>0</v>
      </c>
      <c r="R76" s="161"/>
      <c r="S76" s="161" t="s">
        <v>129</v>
      </c>
      <c r="T76" s="161" t="s">
        <v>129</v>
      </c>
      <c r="U76" s="161">
        <v>7.0000000000000007E-2</v>
      </c>
      <c r="V76" s="161">
        <f t="shared" ref="V76:V83" si="48">ROUND(E76*U76,2)</f>
        <v>14.21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.399999999999999" outlineLevel="1" x14ac:dyDescent="0.25">
      <c r="A77" s="178">
        <v>61</v>
      </c>
      <c r="B77" s="179" t="s">
        <v>251</v>
      </c>
      <c r="C77" s="186" t="s">
        <v>252</v>
      </c>
      <c r="D77" s="180" t="s">
        <v>128</v>
      </c>
      <c r="E77" s="181">
        <v>203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2.0000000000000001E-4</v>
      </c>
      <c r="O77" s="160">
        <f t="shared" si="46"/>
        <v>0.04</v>
      </c>
      <c r="P77" s="160">
        <v>0</v>
      </c>
      <c r="Q77" s="160">
        <f t="shared" si="47"/>
        <v>0</v>
      </c>
      <c r="R77" s="161"/>
      <c r="S77" s="161" t="s">
        <v>129</v>
      </c>
      <c r="T77" s="161" t="s">
        <v>129</v>
      </c>
      <c r="U77" s="161">
        <v>0.03</v>
      </c>
      <c r="V77" s="161">
        <f t="shared" si="48"/>
        <v>6.09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78">
        <v>62</v>
      </c>
      <c r="B78" s="179" t="s">
        <v>259</v>
      </c>
      <c r="C78" s="186" t="s">
        <v>260</v>
      </c>
      <c r="D78" s="180" t="s">
        <v>128</v>
      </c>
      <c r="E78" s="181">
        <v>203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2.9E-4</v>
      </c>
      <c r="O78" s="160">
        <f t="shared" si="46"/>
        <v>0.06</v>
      </c>
      <c r="P78" s="160">
        <v>0</v>
      </c>
      <c r="Q78" s="160">
        <f t="shared" si="47"/>
        <v>0</v>
      </c>
      <c r="R78" s="161"/>
      <c r="S78" s="161" t="s">
        <v>129</v>
      </c>
      <c r="T78" s="161" t="s">
        <v>129</v>
      </c>
      <c r="U78" s="161">
        <v>0.1</v>
      </c>
      <c r="V78" s="161">
        <f t="shared" si="48"/>
        <v>20.3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216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78">
        <v>63</v>
      </c>
      <c r="B79" s="179" t="s">
        <v>245</v>
      </c>
      <c r="C79" s="186" t="s">
        <v>246</v>
      </c>
      <c r="D79" s="180" t="s">
        <v>128</v>
      </c>
      <c r="E79" s="181">
        <v>203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0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78">
        <v>64</v>
      </c>
      <c r="B80" s="179" t="s">
        <v>249</v>
      </c>
      <c r="C80" s="186" t="s">
        <v>250</v>
      </c>
      <c r="D80" s="180" t="s">
        <v>149</v>
      </c>
      <c r="E80" s="181">
        <v>185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1.1999999999999999E-3</v>
      </c>
      <c r="O80" s="160">
        <f t="shared" si="46"/>
        <v>0.22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65</v>
      </c>
      <c r="B81" s="179" t="s">
        <v>253</v>
      </c>
      <c r="C81" s="186" t="s">
        <v>254</v>
      </c>
      <c r="D81" s="180" t="s">
        <v>128</v>
      </c>
      <c r="E81" s="181">
        <v>21.8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2.0000000000000002E-5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20.399999999999999" outlineLevel="1" x14ac:dyDescent="0.25">
      <c r="A82" s="178">
        <v>66</v>
      </c>
      <c r="B82" s="179" t="s">
        <v>255</v>
      </c>
      <c r="C82" s="186" t="s">
        <v>256</v>
      </c>
      <c r="D82" s="180" t="s">
        <v>128</v>
      </c>
      <c r="E82" s="181">
        <v>2</v>
      </c>
      <c r="F82" s="182"/>
      <c r="G82" s="183">
        <f t="shared" si="42"/>
        <v>0</v>
      </c>
      <c r="H82" s="162"/>
      <c r="I82" s="161">
        <f t="shared" si="43"/>
        <v>0</v>
      </c>
      <c r="J82" s="162"/>
      <c r="K82" s="161">
        <f t="shared" si="44"/>
        <v>0</v>
      </c>
      <c r="L82" s="161">
        <v>21</v>
      </c>
      <c r="M82" s="161">
        <f t="shared" si="45"/>
        <v>0</v>
      </c>
      <c r="N82" s="160">
        <v>1.0000000000000001E-5</v>
      </c>
      <c r="O82" s="160">
        <f t="shared" si="46"/>
        <v>0</v>
      </c>
      <c r="P82" s="160">
        <v>0</v>
      </c>
      <c r="Q82" s="160">
        <f t="shared" si="47"/>
        <v>0</v>
      </c>
      <c r="R82" s="161"/>
      <c r="S82" s="161" t="s">
        <v>136</v>
      </c>
      <c r="T82" s="161" t="s">
        <v>137</v>
      </c>
      <c r="U82" s="161">
        <v>0</v>
      </c>
      <c r="V82" s="161">
        <f t="shared" si="48"/>
        <v>0</v>
      </c>
      <c r="W82" s="161"/>
      <c r="X82" s="161" t="s">
        <v>130</v>
      </c>
      <c r="Y82" s="161" t="s">
        <v>131</v>
      </c>
      <c r="Z82" s="150"/>
      <c r="AA82" s="150"/>
      <c r="AB82" s="150"/>
      <c r="AC82" s="150"/>
      <c r="AD82" s="150"/>
      <c r="AE82" s="150"/>
      <c r="AF82" s="150"/>
      <c r="AG82" s="150" t="s">
        <v>216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20.399999999999999" outlineLevel="1" x14ac:dyDescent="0.25">
      <c r="A83" s="178">
        <v>67</v>
      </c>
      <c r="B83" s="179" t="s">
        <v>257</v>
      </c>
      <c r="C83" s="186" t="s">
        <v>258</v>
      </c>
      <c r="D83" s="180" t="s">
        <v>128</v>
      </c>
      <c r="E83" s="181">
        <v>66.754999999999995</v>
      </c>
      <c r="F83" s="182"/>
      <c r="G83" s="183">
        <f t="shared" si="42"/>
        <v>0</v>
      </c>
      <c r="H83" s="162"/>
      <c r="I83" s="161">
        <f t="shared" si="43"/>
        <v>0</v>
      </c>
      <c r="J83" s="162"/>
      <c r="K83" s="161">
        <f t="shared" si="44"/>
        <v>0</v>
      </c>
      <c r="L83" s="161">
        <v>21</v>
      </c>
      <c r="M83" s="161">
        <f t="shared" si="45"/>
        <v>0</v>
      </c>
      <c r="N83" s="160">
        <v>1.0000000000000001E-5</v>
      </c>
      <c r="O83" s="160">
        <f t="shared" si="46"/>
        <v>0</v>
      </c>
      <c r="P83" s="160">
        <v>0</v>
      </c>
      <c r="Q83" s="160">
        <f t="shared" si="47"/>
        <v>0</v>
      </c>
      <c r="R83" s="161"/>
      <c r="S83" s="161" t="s">
        <v>136</v>
      </c>
      <c r="T83" s="161" t="s">
        <v>137</v>
      </c>
      <c r="U83" s="161">
        <v>0</v>
      </c>
      <c r="V83" s="161">
        <f t="shared" si="48"/>
        <v>0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216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x14ac:dyDescent="0.25">
      <c r="A84" s="165" t="s">
        <v>124</v>
      </c>
      <c r="B84" s="166" t="s">
        <v>94</v>
      </c>
      <c r="C84" s="185" t="s">
        <v>95</v>
      </c>
      <c r="D84" s="167"/>
      <c r="E84" s="168"/>
      <c r="F84" s="169"/>
      <c r="G84" s="170">
        <f>SUMIF(AG85:AG130,"&lt;&gt;NOR",G85:G130)</f>
        <v>0</v>
      </c>
      <c r="H84" s="164"/>
      <c r="I84" s="164">
        <f>SUM(I85:I130)</f>
        <v>0</v>
      </c>
      <c r="J84" s="164"/>
      <c r="K84" s="164">
        <f>SUM(K85:K130)</f>
        <v>0</v>
      </c>
      <c r="L84" s="164"/>
      <c r="M84" s="164">
        <f>SUM(M85:M130)</f>
        <v>0</v>
      </c>
      <c r="N84" s="163"/>
      <c r="O84" s="163">
        <f>SUM(O85:O130)</f>
        <v>0.03</v>
      </c>
      <c r="P84" s="163"/>
      <c r="Q84" s="163">
        <f>SUM(Q85:Q130)</f>
        <v>0</v>
      </c>
      <c r="R84" s="164"/>
      <c r="S84" s="164"/>
      <c r="T84" s="164"/>
      <c r="U84" s="164"/>
      <c r="V84" s="164">
        <f>SUM(V85:V130)</f>
        <v>49.87</v>
      </c>
      <c r="W84" s="164"/>
      <c r="X84" s="164"/>
      <c r="Y84" s="164"/>
      <c r="AG84" t="s">
        <v>125</v>
      </c>
    </row>
    <row r="85" spans="1:60" ht="20.399999999999999" outlineLevel="1" x14ac:dyDescent="0.25">
      <c r="A85" s="178">
        <v>68</v>
      </c>
      <c r="B85" s="179" t="s">
        <v>296</v>
      </c>
      <c r="C85" s="186" t="s">
        <v>297</v>
      </c>
      <c r="D85" s="180" t="s">
        <v>149</v>
      </c>
      <c r="E85" s="181">
        <v>1</v>
      </c>
      <c r="F85" s="182"/>
      <c r="G85" s="183">
        <f t="shared" ref="G85:G130" si="49">ROUND(E85*F85,2)</f>
        <v>0</v>
      </c>
      <c r="H85" s="162"/>
      <c r="I85" s="161">
        <f t="shared" ref="I85:I130" si="50">ROUND(E85*H85,2)</f>
        <v>0</v>
      </c>
      <c r="J85" s="162"/>
      <c r="K85" s="161">
        <f t="shared" ref="K85:K130" si="51">ROUND(E85*J85,2)</f>
        <v>0</v>
      </c>
      <c r="L85" s="161">
        <v>21</v>
      </c>
      <c r="M85" s="161">
        <f t="shared" ref="M85:M130" si="52">G85*(1+L85/100)</f>
        <v>0</v>
      </c>
      <c r="N85" s="160">
        <v>2.2000000000000001E-4</v>
      </c>
      <c r="O85" s="160">
        <f t="shared" ref="O85:O130" si="53">ROUND(E85*N85,2)</f>
        <v>0</v>
      </c>
      <c r="P85" s="160">
        <v>0</v>
      </c>
      <c r="Q85" s="160">
        <f t="shared" ref="Q85:Q130" si="54">ROUND(E85*P85,2)</f>
        <v>0</v>
      </c>
      <c r="R85" s="161"/>
      <c r="S85" s="161" t="s">
        <v>129</v>
      </c>
      <c r="T85" s="161" t="s">
        <v>129</v>
      </c>
      <c r="U85" s="161">
        <v>0.23200000000000001</v>
      </c>
      <c r="V85" s="161">
        <f t="shared" ref="V85:V130" si="55">ROUND(E85*U85,2)</f>
        <v>0.23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.399999999999999" outlineLevel="1" x14ac:dyDescent="0.25">
      <c r="A86" s="178">
        <v>69</v>
      </c>
      <c r="B86" s="179" t="s">
        <v>401</v>
      </c>
      <c r="C86" s="186" t="s">
        <v>402</v>
      </c>
      <c r="D86" s="180" t="s">
        <v>149</v>
      </c>
      <c r="E86" s="181">
        <v>3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6.3000000000000003E-4</v>
      </c>
      <c r="O86" s="160">
        <f t="shared" si="53"/>
        <v>0</v>
      </c>
      <c r="P86" s="160">
        <v>0</v>
      </c>
      <c r="Q86" s="160">
        <f t="shared" si="54"/>
        <v>0</v>
      </c>
      <c r="R86" s="161"/>
      <c r="S86" s="161" t="s">
        <v>129</v>
      </c>
      <c r="T86" s="161" t="s">
        <v>129</v>
      </c>
      <c r="U86" s="161">
        <v>0.42120000000000002</v>
      </c>
      <c r="V86" s="161">
        <f t="shared" si="55"/>
        <v>1.26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70</v>
      </c>
      <c r="B87" s="179" t="s">
        <v>294</v>
      </c>
      <c r="C87" s="186" t="s">
        <v>295</v>
      </c>
      <c r="D87" s="180" t="s">
        <v>149</v>
      </c>
      <c r="E87" s="181">
        <v>8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0</v>
      </c>
      <c r="O87" s="160">
        <f t="shared" si="53"/>
        <v>0</v>
      </c>
      <c r="P87" s="160">
        <v>0</v>
      </c>
      <c r="Q87" s="160">
        <f t="shared" si="54"/>
        <v>0</v>
      </c>
      <c r="R87" s="161"/>
      <c r="S87" s="161" t="s">
        <v>129</v>
      </c>
      <c r="T87" s="161" t="s">
        <v>129</v>
      </c>
      <c r="U87" s="161">
        <v>0.39017000000000002</v>
      </c>
      <c r="V87" s="161">
        <f t="shared" si="55"/>
        <v>3.12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.399999999999999" outlineLevel="1" x14ac:dyDescent="0.25">
      <c r="A88" s="178">
        <v>71</v>
      </c>
      <c r="B88" s="179" t="s">
        <v>298</v>
      </c>
      <c r="C88" s="186" t="s">
        <v>299</v>
      </c>
      <c r="D88" s="180" t="s">
        <v>149</v>
      </c>
      <c r="E88" s="181">
        <v>10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1.0000000000000001E-5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129</v>
      </c>
      <c r="T88" s="161" t="s">
        <v>129</v>
      </c>
      <c r="U88" s="161">
        <v>0.46</v>
      </c>
      <c r="V88" s="161">
        <f t="shared" si="55"/>
        <v>4.5999999999999996</v>
      </c>
      <c r="W88" s="161"/>
      <c r="X88" s="161" t="s">
        <v>130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132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0.399999999999999" outlineLevel="1" x14ac:dyDescent="0.25">
      <c r="A89" s="178">
        <v>72</v>
      </c>
      <c r="B89" s="179" t="s">
        <v>302</v>
      </c>
      <c r="C89" s="186" t="s">
        <v>303</v>
      </c>
      <c r="D89" s="180" t="s">
        <v>157</v>
      </c>
      <c r="E89" s="181">
        <v>25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4.2999999999999999E-4</v>
      </c>
      <c r="O89" s="160">
        <f t="shared" si="53"/>
        <v>0.01</v>
      </c>
      <c r="P89" s="160">
        <v>0</v>
      </c>
      <c r="Q89" s="160">
        <f t="shared" si="54"/>
        <v>0</v>
      </c>
      <c r="R89" s="161"/>
      <c r="S89" s="161" t="s">
        <v>129</v>
      </c>
      <c r="T89" s="161" t="s">
        <v>129</v>
      </c>
      <c r="U89" s="161">
        <v>7.2459999999999997E-2</v>
      </c>
      <c r="V89" s="161">
        <f t="shared" si="55"/>
        <v>1.81</v>
      </c>
      <c r="W89" s="161"/>
      <c r="X89" s="161" t="s">
        <v>130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78">
        <v>73</v>
      </c>
      <c r="B90" s="179" t="s">
        <v>327</v>
      </c>
      <c r="C90" s="186" t="s">
        <v>328</v>
      </c>
      <c r="D90" s="180" t="s">
        <v>157</v>
      </c>
      <c r="E90" s="181">
        <v>15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0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129</v>
      </c>
      <c r="T90" s="161" t="s">
        <v>129</v>
      </c>
      <c r="U90" s="161">
        <v>0.20066999999999999</v>
      </c>
      <c r="V90" s="161">
        <f t="shared" si="55"/>
        <v>3.01</v>
      </c>
      <c r="W90" s="161"/>
      <c r="X90" s="161" t="s">
        <v>130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132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20.399999999999999" outlineLevel="1" x14ac:dyDescent="0.25">
      <c r="A91" s="178">
        <v>74</v>
      </c>
      <c r="B91" s="179" t="s">
        <v>399</v>
      </c>
      <c r="C91" s="186" t="s">
        <v>400</v>
      </c>
      <c r="D91" s="180" t="s">
        <v>157</v>
      </c>
      <c r="E91" s="181">
        <v>120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1.4999999999999999E-4</v>
      </c>
      <c r="O91" s="160">
        <f t="shared" si="53"/>
        <v>0.02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129</v>
      </c>
      <c r="U91" s="161">
        <v>8.6499999999999994E-2</v>
      </c>
      <c r="V91" s="161">
        <f t="shared" si="55"/>
        <v>10.38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132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75</v>
      </c>
      <c r="B92" s="179" t="s">
        <v>323</v>
      </c>
      <c r="C92" s="186" t="s">
        <v>324</v>
      </c>
      <c r="D92" s="180" t="s">
        <v>157</v>
      </c>
      <c r="E92" s="181">
        <v>26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129</v>
      </c>
      <c r="U92" s="161">
        <v>0.49367</v>
      </c>
      <c r="V92" s="161">
        <f t="shared" si="55"/>
        <v>12.84</v>
      </c>
      <c r="W92" s="161"/>
      <c r="X92" s="161" t="s">
        <v>130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132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20.399999999999999" outlineLevel="1" x14ac:dyDescent="0.25">
      <c r="A93" s="178">
        <v>76</v>
      </c>
      <c r="B93" s="179" t="s">
        <v>300</v>
      </c>
      <c r="C93" s="186" t="s">
        <v>301</v>
      </c>
      <c r="D93" s="180" t="s">
        <v>149</v>
      </c>
      <c r="E93" s="181">
        <v>51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9.0000000000000006E-5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129</v>
      </c>
      <c r="U93" s="161">
        <v>0.2475</v>
      </c>
      <c r="V93" s="161">
        <f t="shared" si="55"/>
        <v>12.62</v>
      </c>
      <c r="W93" s="161"/>
      <c r="X93" s="161" t="s">
        <v>130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132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77</v>
      </c>
      <c r="B94" s="179" t="s">
        <v>267</v>
      </c>
      <c r="C94" s="186" t="s">
        <v>306</v>
      </c>
      <c r="D94" s="180" t="s">
        <v>149</v>
      </c>
      <c r="E94" s="181">
        <v>30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216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78">
        <v>78</v>
      </c>
      <c r="B95" s="179" t="s">
        <v>307</v>
      </c>
      <c r="C95" s="186" t="s">
        <v>308</v>
      </c>
      <c r="D95" s="180" t="s">
        <v>149</v>
      </c>
      <c r="E95" s="181">
        <v>2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216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79</v>
      </c>
      <c r="B96" s="179" t="s">
        <v>432</v>
      </c>
      <c r="C96" s="186" t="s">
        <v>433</v>
      </c>
      <c r="D96" s="180" t="s">
        <v>149</v>
      </c>
      <c r="E96" s="181">
        <v>30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216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331</v>
      </c>
      <c r="C97" s="186" t="s">
        <v>332</v>
      </c>
      <c r="D97" s="180" t="s">
        <v>149</v>
      </c>
      <c r="E97" s="181">
        <v>5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333</v>
      </c>
      <c r="C98" s="186" t="s">
        <v>334</v>
      </c>
      <c r="D98" s="180" t="s">
        <v>149</v>
      </c>
      <c r="E98" s="181">
        <v>5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8">
        <v>82</v>
      </c>
      <c r="B99" s="179" t="s">
        <v>335</v>
      </c>
      <c r="C99" s="186" t="s">
        <v>336</v>
      </c>
      <c r="D99" s="180" t="s">
        <v>337</v>
      </c>
      <c r="E99" s="181">
        <v>1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130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132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83</v>
      </c>
      <c r="B100" s="179" t="s">
        <v>338</v>
      </c>
      <c r="C100" s="186" t="s">
        <v>339</v>
      </c>
      <c r="D100" s="180" t="s">
        <v>149</v>
      </c>
      <c r="E100" s="181">
        <v>1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130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132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84</v>
      </c>
      <c r="B101" s="179" t="s">
        <v>343</v>
      </c>
      <c r="C101" s="186" t="s">
        <v>344</v>
      </c>
      <c r="D101" s="180" t="s">
        <v>149</v>
      </c>
      <c r="E101" s="181">
        <v>1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130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132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78">
        <v>85</v>
      </c>
      <c r="B102" s="179" t="s">
        <v>345</v>
      </c>
      <c r="C102" s="186" t="s">
        <v>346</v>
      </c>
      <c r="D102" s="180" t="s">
        <v>135</v>
      </c>
      <c r="E102" s="181">
        <v>1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0</v>
      </c>
      <c r="O102" s="160">
        <f t="shared" si="53"/>
        <v>0</v>
      </c>
      <c r="P102" s="160">
        <v>0</v>
      </c>
      <c r="Q102" s="160">
        <f t="shared" si="54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55"/>
        <v>0</v>
      </c>
      <c r="W102" s="161"/>
      <c r="X102" s="161" t="s">
        <v>130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132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ht="20.399999999999999" outlineLevel="1" x14ac:dyDescent="0.25">
      <c r="A103" s="178">
        <v>86</v>
      </c>
      <c r="B103" s="179" t="s">
        <v>267</v>
      </c>
      <c r="C103" s="186" t="s">
        <v>309</v>
      </c>
      <c r="D103" s="180" t="s">
        <v>157</v>
      </c>
      <c r="E103" s="181">
        <v>1716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0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55"/>
        <v>0</v>
      </c>
      <c r="W103" s="161"/>
      <c r="X103" s="161" t="s">
        <v>269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310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78">
        <v>87</v>
      </c>
      <c r="B104" s="179" t="s">
        <v>261</v>
      </c>
      <c r="C104" s="186" t="s">
        <v>376</v>
      </c>
      <c r="D104" s="180" t="s">
        <v>215</v>
      </c>
      <c r="E104" s="181">
        <v>1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0</v>
      </c>
      <c r="O104" s="160">
        <f t="shared" si="53"/>
        <v>0</v>
      </c>
      <c r="P104" s="160">
        <v>0</v>
      </c>
      <c r="Q104" s="160">
        <f t="shared" si="54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55"/>
        <v>0</v>
      </c>
      <c r="W104" s="161"/>
      <c r="X104" s="161" t="s">
        <v>269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310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ht="30.6" outlineLevel="1" x14ac:dyDescent="0.25">
      <c r="A105" s="178">
        <v>88</v>
      </c>
      <c r="B105" s="179" t="s">
        <v>377</v>
      </c>
      <c r="C105" s="186" t="s">
        <v>378</v>
      </c>
      <c r="D105" s="180" t="s">
        <v>149</v>
      </c>
      <c r="E105" s="181">
        <v>1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0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55"/>
        <v>0</v>
      </c>
      <c r="W105" s="161"/>
      <c r="X105" s="161" t="s">
        <v>163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191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78">
        <v>89</v>
      </c>
      <c r="B106" s="179" t="s">
        <v>383</v>
      </c>
      <c r="C106" s="186" t="s">
        <v>384</v>
      </c>
      <c r="D106" s="180" t="s">
        <v>149</v>
      </c>
      <c r="E106" s="181">
        <v>8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3.0000000000000001E-5</v>
      </c>
      <c r="O106" s="160">
        <f t="shared" si="53"/>
        <v>0</v>
      </c>
      <c r="P106" s="160">
        <v>0</v>
      </c>
      <c r="Q106" s="160">
        <f t="shared" si="54"/>
        <v>0</v>
      </c>
      <c r="R106" s="161" t="s">
        <v>162</v>
      </c>
      <c r="S106" s="161" t="s">
        <v>129</v>
      </c>
      <c r="T106" s="161" t="s">
        <v>129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164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90</v>
      </c>
      <c r="B107" s="179" t="s">
        <v>290</v>
      </c>
      <c r="C107" s="186" t="s">
        <v>291</v>
      </c>
      <c r="D107" s="180" t="s">
        <v>149</v>
      </c>
      <c r="E107" s="181">
        <v>9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1.8000000000000001E-4</v>
      </c>
      <c r="O107" s="160">
        <f t="shared" si="53"/>
        <v>0</v>
      </c>
      <c r="P107" s="160">
        <v>0</v>
      </c>
      <c r="Q107" s="160">
        <f t="shared" si="54"/>
        <v>0</v>
      </c>
      <c r="R107" s="161" t="s">
        <v>162</v>
      </c>
      <c r="S107" s="161" t="s">
        <v>129</v>
      </c>
      <c r="T107" s="161" t="s">
        <v>129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164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292</v>
      </c>
      <c r="C108" s="186" t="s">
        <v>382</v>
      </c>
      <c r="D108" s="180" t="s">
        <v>149</v>
      </c>
      <c r="E108" s="181">
        <v>1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1.8000000000000001E-4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136</v>
      </c>
      <c r="T108" s="161" t="s">
        <v>129</v>
      </c>
      <c r="U108" s="161">
        <v>0</v>
      </c>
      <c r="V108" s="161">
        <f t="shared" si="55"/>
        <v>0</v>
      </c>
      <c r="W108" s="161"/>
      <c r="X108" s="161" t="s">
        <v>163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164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92</v>
      </c>
      <c r="B109" s="179" t="s">
        <v>311</v>
      </c>
      <c r="C109" s="186" t="s">
        <v>312</v>
      </c>
      <c r="D109" s="180" t="s">
        <v>157</v>
      </c>
      <c r="E109" s="181">
        <v>1716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0</v>
      </c>
      <c r="O109" s="160">
        <f t="shared" si="53"/>
        <v>0</v>
      </c>
      <c r="P109" s="160">
        <v>0</v>
      </c>
      <c r="Q109" s="160">
        <f t="shared" si="54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191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78">
        <v>93</v>
      </c>
      <c r="B110" s="179" t="s">
        <v>321</v>
      </c>
      <c r="C110" s="186" t="s">
        <v>322</v>
      </c>
      <c r="D110" s="180" t="s">
        <v>157</v>
      </c>
      <c r="E110" s="181">
        <v>50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0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55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78">
        <v>94</v>
      </c>
      <c r="B111" s="179" t="s">
        <v>283</v>
      </c>
      <c r="C111" s="186" t="s">
        <v>284</v>
      </c>
      <c r="D111" s="180" t="s">
        <v>157</v>
      </c>
      <c r="E111" s="181">
        <v>210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0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55"/>
        <v>0</v>
      </c>
      <c r="W111" s="161"/>
      <c r="X111" s="161" t="s">
        <v>163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191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95</v>
      </c>
      <c r="B112" s="179" t="s">
        <v>313</v>
      </c>
      <c r="C112" s="186" t="s">
        <v>314</v>
      </c>
      <c r="D112" s="180" t="s">
        <v>149</v>
      </c>
      <c r="E112" s="181">
        <v>1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0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55"/>
        <v>0</v>
      </c>
      <c r="W112" s="161"/>
      <c r="X112" s="161" t="s">
        <v>163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191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ht="20.399999999999999" outlineLevel="1" x14ac:dyDescent="0.25">
      <c r="A113" s="178">
        <v>96</v>
      </c>
      <c r="B113" s="179" t="s">
        <v>379</v>
      </c>
      <c r="C113" s="186" t="s">
        <v>380</v>
      </c>
      <c r="D113" s="180" t="s">
        <v>149</v>
      </c>
      <c r="E113" s="181">
        <v>1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0</v>
      </c>
      <c r="O113" s="160">
        <f t="shared" si="53"/>
        <v>0</v>
      </c>
      <c r="P113" s="160">
        <v>0</v>
      </c>
      <c r="Q113" s="160">
        <f t="shared" si="54"/>
        <v>0</v>
      </c>
      <c r="R113" s="161"/>
      <c r="S113" s="161" t="s">
        <v>136</v>
      </c>
      <c r="T113" s="161" t="s">
        <v>137</v>
      </c>
      <c r="U113" s="161">
        <v>0</v>
      </c>
      <c r="V113" s="161">
        <f t="shared" si="55"/>
        <v>0</v>
      </c>
      <c r="W113" s="161"/>
      <c r="X113" s="161" t="s">
        <v>163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191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78">
        <v>97</v>
      </c>
      <c r="B114" s="179" t="s">
        <v>315</v>
      </c>
      <c r="C114" s="186" t="s">
        <v>316</v>
      </c>
      <c r="D114" s="180" t="s">
        <v>149</v>
      </c>
      <c r="E114" s="181">
        <v>30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0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136</v>
      </c>
      <c r="T114" s="161" t="s">
        <v>137</v>
      </c>
      <c r="U114" s="161">
        <v>0</v>
      </c>
      <c r="V114" s="161">
        <f t="shared" si="55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191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98</v>
      </c>
      <c r="B115" s="179" t="s">
        <v>261</v>
      </c>
      <c r="C115" s="186" t="s">
        <v>262</v>
      </c>
      <c r="D115" s="180" t="s">
        <v>215</v>
      </c>
      <c r="E115" s="181">
        <v>1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55"/>
        <v>0</v>
      </c>
      <c r="W115" s="161"/>
      <c r="X115" s="161" t="s">
        <v>163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191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ht="30.6" outlineLevel="1" x14ac:dyDescent="0.25">
      <c r="A116" s="178">
        <v>99</v>
      </c>
      <c r="B116" s="179" t="s">
        <v>274</v>
      </c>
      <c r="C116" s="186" t="s">
        <v>275</v>
      </c>
      <c r="D116" s="180" t="s">
        <v>215</v>
      </c>
      <c r="E116" s="181">
        <v>1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55"/>
        <v>0</v>
      </c>
      <c r="W116" s="161"/>
      <c r="X116" s="161" t="s">
        <v>163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191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8">
        <v>100</v>
      </c>
      <c r="B117" s="179" t="s">
        <v>280</v>
      </c>
      <c r="C117" s="186" t="s">
        <v>281</v>
      </c>
      <c r="D117" s="180" t="s">
        <v>149</v>
      </c>
      <c r="E117" s="181">
        <v>2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163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191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8">
        <v>101</v>
      </c>
      <c r="B118" s="179" t="s">
        <v>403</v>
      </c>
      <c r="C118" s="186" t="s">
        <v>404</v>
      </c>
      <c r="D118" s="180" t="s">
        <v>149</v>
      </c>
      <c r="E118" s="181">
        <v>26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163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191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78">
        <v>102</v>
      </c>
      <c r="B119" s="179" t="s">
        <v>278</v>
      </c>
      <c r="C119" s="186" t="s">
        <v>279</v>
      </c>
      <c r="D119" s="180" t="s">
        <v>149</v>
      </c>
      <c r="E119" s="181">
        <v>1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163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191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ht="20.399999999999999" outlineLevel="1" x14ac:dyDescent="0.25">
      <c r="A120" s="178">
        <v>103</v>
      </c>
      <c r="B120" s="179" t="s">
        <v>341</v>
      </c>
      <c r="C120" s="186" t="s">
        <v>342</v>
      </c>
      <c r="D120" s="180" t="s">
        <v>149</v>
      </c>
      <c r="E120" s="181">
        <v>1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163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191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104</v>
      </c>
      <c r="B121" s="179" t="s">
        <v>317</v>
      </c>
      <c r="C121" s="186" t="s">
        <v>318</v>
      </c>
      <c r="D121" s="180" t="s">
        <v>149</v>
      </c>
      <c r="E121" s="181">
        <v>30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163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191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ht="40.799999999999997" outlineLevel="1" x14ac:dyDescent="0.25">
      <c r="A122" s="178">
        <v>105</v>
      </c>
      <c r="B122" s="179" t="s">
        <v>265</v>
      </c>
      <c r="C122" s="186" t="s">
        <v>434</v>
      </c>
      <c r="D122" s="180" t="s">
        <v>149</v>
      </c>
      <c r="E122" s="181">
        <v>1</v>
      </c>
      <c r="F122" s="182"/>
      <c r="G122" s="183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163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191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78">
        <v>106</v>
      </c>
      <c r="B123" s="179" t="s">
        <v>267</v>
      </c>
      <c r="C123" s="186" t="s">
        <v>268</v>
      </c>
      <c r="D123" s="180" t="s">
        <v>149</v>
      </c>
      <c r="E123" s="181">
        <v>1</v>
      </c>
      <c r="F123" s="182"/>
      <c r="G123" s="183">
        <f t="shared" si="49"/>
        <v>0</v>
      </c>
      <c r="H123" s="162"/>
      <c r="I123" s="161">
        <f t="shared" si="50"/>
        <v>0</v>
      </c>
      <c r="J123" s="162"/>
      <c r="K123" s="161">
        <f t="shared" si="51"/>
        <v>0</v>
      </c>
      <c r="L123" s="161">
        <v>21</v>
      </c>
      <c r="M123" s="161">
        <f t="shared" si="52"/>
        <v>0</v>
      </c>
      <c r="N123" s="160">
        <v>0</v>
      </c>
      <c r="O123" s="160">
        <f t="shared" si="53"/>
        <v>0</v>
      </c>
      <c r="P123" s="160">
        <v>0</v>
      </c>
      <c r="Q123" s="160">
        <f t="shared" si="54"/>
        <v>0</v>
      </c>
      <c r="R123" s="161"/>
      <c r="S123" s="161" t="s">
        <v>136</v>
      </c>
      <c r="T123" s="161" t="s">
        <v>137</v>
      </c>
      <c r="U123" s="161">
        <v>0</v>
      </c>
      <c r="V123" s="161">
        <f t="shared" si="55"/>
        <v>0</v>
      </c>
      <c r="W123" s="161"/>
      <c r="X123" s="161" t="s">
        <v>269</v>
      </c>
      <c r="Y123" s="161" t="s">
        <v>131</v>
      </c>
      <c r="Z123" s="150"/>
      <c r="AA123" s="150"/>
      <c r="AB123" s="150"/>
      <c r="AC123" s="150"/>
      <c r="AD123" s="150"/>
      <c r="AE123" s="150"/>
      <c r="AF123" s="150"/>
      <c r="AG123" s="150" t="s">
        <v>270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78">
        <v>107</v>
      </c>
      <c r="B124" s="179" t="s">
        <v>267</v>
      </c>
      <c r="C124" s="186" t="s">
        <v>273</v>
      </c>
      <c r="D124" s="180" t="s">
        <v>149</v>
      </c>
      <c r="E124" s="181">
        <v>1</v>
      </c>
      <c r="F124" s="182"/>
      <c r="G124" s="183">
        <f t="shared" si="49"/>
        <v>0</v>
      </c>
      <c r="H124" s="162"/>
      <c r="I124" s="161">
        <f t="shared" si="50"/>
        <v>0</v>
      </c>
      <c r="J124" s="162"/>
      <c r="K124" s="161">
        <f t="shared" si="51"/>
        <v>0</v>
      </c>
      <c r="L124" s="161">
        <v>21</v>
      </c>
      <c r="M124" s="161">
        <f t="shared" si="52"/>
        <v>0</v>
      </c>
      <c r="N124" s="160">
        <v>0</v>
      </c>
      <c r="O124" s="160">
        <f t="shared" si="53"/>
        <v>0</v>
      </c>
      <c r="P124" s="160">
        <v>0</v>
      </c>
      <c r="Q124" s="160">
        <f t="shared" si="54"/>
        <v>0</v>
      </c>
      <c r="R124" s="161"/>
      <c r="S124" s="161" t="s">
        <v>136</v>
      </c>
      <c r="T124" s="161" t="s">
        <v>137</v>
      </c>
      <c r="U124" s="161">
        <v>0</v>
      </c>
      <c r="V124" s="161">
        <f t="shared" si="55"/>
        <v>0</v>
      </c>
      <c r="W124" s="161"/>
      <c r="X124" s="161" t="s">
        <v>269</v>
      </c>
      <c r="Y124" s="161" t="s">
        <v>131</v>
      </c>
      <c r="Z124" s="150"/>
      <c r="AA124" s="150"/>
      <c r="AB124" s="150"/>
      <c r="AC124" s="150"/>
      <c r="AD124" s="150"/>
      <c r="AE124" s="150"/>
      <c r="AF124" s="150"/>
      <c r="AG124" s="150" t="s">
        <v>270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78">
        <v>108</v>
      </c>
      <c r="B125" s="179" t="s">
        <v>267</v>
      </c>
      <c r="C125" s="186" t="s">
        <v>276</v>
      </c>
      <c r="D125" s="180" t="s">
        <v>215</v>
      </c>
      <c r="E125" s="181">
        <v>1</v>
      </c>
      <c r="F125" s="182"/>
      <c r="G125" s="183">
        <f t="shared" si="49"/>
        <v>0</v>
      </c>
      <c r="H125" s="162"/>
      <c r="I125" s="161">
        <f t="shared" si="50"/>
        <v>0</v>
      </c>
      <c r="J125" s="162"/>
      <c r="K125" s="161">
        <f t="shared" si="51"/>
        <v>0</v>
      </c>
      <c r="L125" s="161">
        <v>21</v>
      </c>
      <c r="M125" s="161">
        <f t="shared" si="52"/>
        <v>0</v>
      </c>
      <c r="N125" s="160">
        <v>0</v>
      </c>
      <c r="O125" s="160">
        <f t="shared" si="53"/>
        <v>0</v>
      </c>
      <c r="P125" s="160">
        <v>0</v>
      </c>
      <c r="Q125" s="160">
        <f t="shared" si="54"/>
        <v>0</v>
      </c>
      <c r="R125" s="161"/>
      <c r="S125" s="161" t="s">
        <v>136</v>
      </c>
      <c r="T125" s="161" t="s">
        <v>137</v>
      </c>
      <c r="U125" s="161">
        <v>0</v>
      </c>
      <c r="V125" s="161">
        <f t="shared" si="55"/>
        <v>0</v>
      </c>
      <c r="W125" s="161"/>
      <c r="X125" s="161" t="s">
        <v>269</v>
      </c>
      <c r="Y125" s="161" t="s">
        <v>131</v>
      </c>
      <c r="Z125" s="150"/>
      <c r="AA125" s="150"/>
      <c r="AB125" s="150"/>
      <c r="AC125" s="150"/>
      <c r="AD125" s="150"/>
      <c r="AE125" s="150"/>
      <c r="AF125" s="150"/>
      <c r="AG125" s="150" t="s">
        <v>270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78">
        <v>109</v>
      </c>
      <c r="B126" s="179" t="s">
        <v>267</v>
      </c>
      <c r="C126" s="186" t="s">
        <v>277</v>
      </c>
      <c r="D126" s="180" t="s">
        <v>149</v>
      </c>
      <c r="E126" s="181">
        <v>61</v>
      </c>
      <c r="F126" s="182"/>
      <c r="G126" s="183">
        <f t="shared" si="49"/>
        <v>0</v>
      </c>
      <c r="H126" s="162"/>
      <c r="I126" s="161">
        <f t="shared" si="50"/>
        <v>0</v>
      </c>
      <c r="J126" s="162"/>
      <c r="K126" s="161">
        <f t="shared" si="51"/>
        <v>0</v>
      </c>
      <c r="L126" s="161">
        <v>21</v>
      </c>
      <c r="M126" s="161">
        <f t="shared" si="52"/>
        <v>0</v>
      </c>
      <c r="N126" s="160">
        <v>0</v>
      </c>
      <c r="O126" s="160">
        <f t="shared" si="53"/>
        <v>0</v>
      </c>
      <c r="P126" s="160">
        <v>0</v>
      </c>
      <c r="Q126" s="160">
        <f t="shared" si="54"/>
        <v>0</v>
      </c>
      <c r="R126" s="161"/>
      <c r="S126" s="161" t="s">
        <v>136</v>
      </c>
      <c r="T126" s="161" t="s">
        <v>137</v>
      </c>
      <c r="U126" s="161">
        <v>0</v>
      </c>
      <c r="V126" s="161">
        <f t="shared" si="55"/>
        <v>0</v>
      </c>
      <c r="W126" s="161"/>
      <c r="X126" s="161" t="s">
        <v>269</v>
      </c>
      <c r="Y126" s="161" t="s">
        <v>131</v>
      </c>
      <c r="Z126" s="150"/>
      <c r="AA126" s="150"/>
      <c r="AB126" s="150"/>
      <c r="AC126" s="150"/>
      <c r="AD126" s="150"/>
      <c r="AE126" s="150"/>
      <c r="AF126" s="150"/>
      <c r="AG126" s="150" t="s">
        <v>270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78">
        <v>110</v>
      </c>
      <c r="B127" s="179" t="s">
        <v>267</v>
      </c>
      <c r="C127" s="186" t="s">
        <v>287</v>
      </c>
      <c r="D127" s="180" t="s">
        <v>157</v>
      </c>
      <c r="E127" s="181">
        <v>140</v>
      </c>
      <c r="F127" s="182"/>
      <c r="G127" s="183">
        <f t="shared" si="49"/>
        <v>0</v>
      </c>
      <c r="H127" s="162"/>
      <c r="I127" s="161">
        <f t="shared" si="50"/>
        <v>0</v>
      </c>
      <c r="J127" s="162"/>
      <c r="K127" s="161">
        <f t="shared" si="51"/>
        <v>0</v>
      </c>
      <c r="L127" s="161">
        <v>21</v>
      </c>
      <c r="M127" s="161">
        <f t="shared" si="52"/>
        <v>0</v>
      </c>
      <c r="N127" s="160">
        <v>0</v>
      </c>
      <c r="O127" s="160">
        <f t="shared" si="53"/>
        <v>0</v>
      </c>
      <c r="P127" s="160">
        <v>0</v>
      </c>
      <c r="Q127" s="160">
        <f t="shared" si="54"/>
        <v>0</v>
      </c>
      <c r="R127" s="161"/>
      <c r="S127" s="161" t="s">
        <v>136</v>
      </c>
      <c r="T127" s="161" t="s">
        <v>137</v>
      </c>
      <c r="U127" s="161">
        <v>0</v>
      </c>
      <c r="V127" s="161">
        <f t="shared" si="55"/>
        <v>0</v>
      </c>
      <c r="W127" s="161"/>
      <c r="X127" s="161" t="s">
        <v>269</v>
      </c>
      <c r="Y127" s="161" t="s">
        <v>131</v>
      </c>
      <c r="Z127" s="150"/>
      <c r="AA127" s="150"/>
      <c r="AB127" s="150"/>
      <c r="AC127" s="150"/>
      <c r="AD127" s="150"/>
      <c r="AE127" s="150"/>
      <c r="AF127" s="150"/>
      <c r="AG127" s="150" t="s">
        <v>270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78">
        <v>111</v>
      </c>
      <c r="B128" s="179" t="s">
        <v>267</v>
      </c>
      <c r="C128" s="186" t="s">
        <v>340</v>
      </c>
      <c r="D128" s="180" t="s">
        <v>157</v>
      </c>
      <c r="E128" s="181">
        <v>50</v>
      </c>
      <c r="F128" s="182"/>
      <c r="G128" s="183">
        <f t="shared" si="49"/>
        <v>0</v>
      </c>
      <c r="H128" s="162"/>
      <c r="I128" s="161">
        <f t="shared" si="50"/>
        <v>0</v>
      </c>
      <c r="J128" s="162"/>
      <c r="K128" s="161">
        <f t="shared" si="51"/>
        <v>0</v>
      </c>
      <c r="L128" s="161">
        <v>21</v>
      </c>
      <c r="M128" s="161">
        <f t="shared" si="52"/>
        <v>0</v>
      </c>
      <c r="N128" s="160">
        <v>0</v>
      </c>
      <c r="O128" s="160">
        <f t="shared" si="53"/>
        <v>0</v>
      </c>
      <c r="P128" s="160">
        <v>0</v>
      </c>
      <c r="Q128" s="160">
        <f t="shared" si="54"/>
        <v>0</v>
      </c>
      <c r="R128" s="161"/>
      <c r="S128" s="161" t="s">
        <v>136</v>
      </c>
      <c r="T128" s="161" t="s">
        <v>137</v>
      </c>
      <c r="U128" s="161">
        <v>0</v>
      </c>
      <c r="V128" s="161">
        <f t="shared" si="55"/>
        <v>0</v>
      </c>
      <c r="W128" s="161"/>
      <c r="X128" s="161" t="s">
        <v>269</v>
      </c>
      <c r="Y128" s="161" t="s">
        <v>131</v>
      </c>
      <c r="Z128" s="150"/>
      <c r="AA128" s="150"/>
      <c r="AB128" s="150"/>
      <c r="AC128" s="150"/>
      <c r="AD128" s="150"/>
      <c r="AE128" s="150"/>
      <c r="AF128" s="150"/>
      <c r="AG128" s="150" t="s">
        <v>270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5">
      <c r="A129" s="178">
        <v>112</v>
      </c>
      <c r="B129" s="179" t="s">
        <v>267</v>
      </c>
      <c r="C129" s="186" t="s">
        <v>319</v>
      </c>
      <c r="D129" s="180" t="s">
        <v>149</v>
      </c>
      <c r="E129" s="181">
        <v>30</v>
      </c>
      <c r="F129" s="182"/>
      <c r="G129" s="183">
        <f t="shared" si="49"/>
        <v>0</v>
      </c>
      <c r="H129" s="162"/>
      <c r="I129" s="161">
        <f t="shared" si="50"/>
        <v>0</v>
      </c>
      <c r="J129" s="162"/>
      <c r="K129" s="161">
        <f t="shared" si="51"/>
        <v>0</v>
      </c>
      <c r="L129" s="161">
        <v>21</v>
      </c>
      <c r="M129" s="161">
        <f t="shared" si="52"/>
        <v>0</v>
      </c>
      <c r="N129" s="160">
        <v>0</v>
      </c>
      <c r="O129" s="160">
        <f t="shared" si="53"/>
        <v>0</v>
      </c>
      <c r="P129" s="160">
        <v>0</v>
      </c>
      <c r="Q129" s="160">
        <f t="shared" si="54"/>
        <v>0</v>
      </c>
      <c r="R129" s="161"/>
      <c r="S129" s="161" t="s">
        <v>136</v>
      </c>
      <c r="T129" s="161" t="s">
        <v>137</v>
      </c>
      <c r="U129" s="161">
        <v>0</v>
      </c>
      <c r="V129" s="161">
        <f t="shared" si="55"/>
        <v>0</v>
      </c>
      <c r="W129" s="161"/>
      <c r="X129" s="161" t="s">
        <v>269</v>
      </c>
      <c r="Y129" s="161" t="s">
        <v>131</v>
      </c>
      <c r="Z129" s="150"/>
      <c r="AA129" s="150"/>
      <c r="AB129" s="150"/>
      <c r="AC129" s="150"/>
      <c r="AD129" s="150"/>
      <c r="AE129" s="150"/>
      <c r="AF129" s="150"/>
      <c r="AG129" s="150" t="s">
        <v>270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5">
      <c r="A130" s="172">
        <v>113</v>
      </c>
      <c r="B130" s="173" t="s">
        <v>267</v>
      </c>
      <c r="C130" s="187" t="s">
        <v>320</v>
      </c>
      <c r="D130" s="174" t="s">
        <v>149</v>
      </c>
      <c r="E130" s="175">
        <v>28</v>
      </c>
      <c r="F130" s="176"/>
      <c r="G130" s="177">
        <f t="shared" si="49"/>
        <v>0</v>
      </c>
      <c r="H130" s="162"/>
      <c r="I130" s="161">
        <f t="shared" si="50"/>
        <v>0</v>
      </c>
      <c r="J130" s="162"/>
      <c r="K130" s="161">
        <f t="shared" si="51"/>
        <v>0</v>
      </c>
      <c r="L130" s="161">
        <v>21</v>
      </c>
      <c r="M130" s="161">
        <f t="shared" si="52"/>
        <v>0</v>
      </c>
      <c r="N130" s="160">
        <v>0</v>
      </c>
      <c r="O130" s="160">
        <f t="shared" si="53"/>
        <v>0</v>
      </c>
      <c r="P130" s="160">
        <v>0</v>
      </c>
      <c r="Q130" s="160">
        <f t="shared" si="54"/>
        <v>0</v>
      </c>
      <c r="R130" s="161"/>
      <c r="S130" s="161" t="s">
        <v>136</v>
      </c>
      <c r="T130" s="161" t="s">
        <v>137</v>
      </c>
      <c r="U130" s="161">
        <v>0</v>
      </c>
      <c r="V130" s="161">
        <f t="shared" si="55"/>
        <v>0</v>
      </c>
      <c r="W130" s="161"/>
      <c r="X130" s="161" t="s">
        <v>269</v>
      </c>
      <c r="Y130" s="161" t="s">
        <v>131</v>
      </c>
      <c r="Z130" s="150"/>
      <c r="AA130" s="150"/>
      <c r="AB130" s="150"/>
      <c r="AC130" s="150"/>
      <c r="AD130" s="150"/>
      <c r="AE130" s="150"/>
      <c r="AF130" s="150"/>
      <c r="AG130" s="150" t="s">
        <v>270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x14ac:dyDescent="0.25">
      <c r="A131" s="3"/>
      <c r="B131" s="4"/>
      <c r="C131" s="189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E131">
        <v>15</v>
      </c>
      <c r="AF131">
        <v>21</v>
      </c>
      <c r="AG131" t="s">
        <v>110</v>
      </c>
    </row>
    <row r="132" spans="1:60" x14ac:dyDescent="0.25">
      <c r="A132" s="153"/>
      <c r="B132" s="154" t="s">
        <v>31</v>
      </c>
      <c r="C132" s="190"/>
      <c r="D132" s="155"/>
      <c r="E132" s="156"/>
      <c r="F132" s="156"/>
      <c r="G132" s="171">
        <f>G8+G16+G30+G32+G34+G41+G48+G65+G75+G84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E132">
        <f>SUMIF(L7:L130,AE131,G7:G130)</f>
        <v>0</v>
      </c>
      <c r="AF132">
        <f>SUMIF(L7:L130,AF131,G7:G130)</f>
        <v>0</v>
      </c>
      <c r="AG132" t="s">
        <v>347</v>
      </c>
    </row>
    <row r="133" spans="1:60" x14ac:dyDescent="0.25">
      <c r="A133" s="3"/>
      <c r="B133" s="4"/>
      <c r="C133" s="189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60" x14ac:dyDescent="0.25">
      <c r="A134" s="3"/>
      <c r="B134" s="4"/>
      <c r="C134" s="189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60" x14ac:dyDescent="0.25">
      <c r="A135" s="266" t="s">
        <v>348</v>
      </c>
      <c r="B135" s="266"/>
      <c r="C135" s="267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60" x14ac:dyDescent="0.25">
      <c r="A136" s="247"/>
      <c r="B136" s="248"/>
      <c r="C136" s="249"/>
      <c r="D136" s="248"/>
      <c r="E136" s="248"/>
      <c r="F136" s="248"/>
      <c r="G136" s="25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G136" t="s">
        <v>349</v>
      </c>
    </row>
    <row r="137" spans="1:60" x14ac:dyDescent="0.25">
      <c r="A137" s="251"/>
      <c r="B137" s="252"/>
      <c r="C137" s="253"/>
      <c r="D137" s="252"/>
      <c r="E137" s="252"/>
      <c r="F137" s="252"/>
      <c r="G137" s="25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60" x14ac:dyDescent="0.25">
      <c r="A138" s="251"/>
      <c r="B138" s="252"/>
      <c r="C138" s="253"/>
      <c r="D138" s="252"/>
      <c r="E138" s="252"/>
      <c r="F138" s="252"/>
      <c r="G138" s="25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60" x14ac:dyDescent="0.25">
      <c r="A139" s="251"/>
      <c r="B139" s="252"/>
      <c r="C139" s="253"/>
      <c r="D139" s="252"/>
      <c r="E139" s="252"/>
      <c r="F139" s="252"/>
      <c r="G139" s="25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60" x14ac:dyDescent="0.25">
      <c r="A140" s="255"/>
      <c r="B140" s="256"/>
      <c r="C140" s="257"/>
      <c r="D140" s="256"/>
      <c r="E140" s="256"/>
      <c r="F140" s="256"/>
      <c r="G140" s="25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60" x14ac:dyDescent="0.25">
      <c r="A141" s="3"/>
      <c r="B141" s="4"/>
      <c r="C141" s="189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60" x14ac:dyDescent="0.25">
      <c r="C142" s="191"/>
      <c r="D142" s="10"/>
      <c r="AG142" t="s">
        <v>350</v>
      </c>
    </row>
    <row r="143" spans="1:60" x14ac:dyDescent="0.25">
      <c r="D143" s="10"/>
    </row>
    <row r="144" spans="1:60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2SCKntH3COLApqPAKOwnagXmkWSdfXBe6AWXGv8ZP7CWo5gNe1WjXwrArH34pUbHZMJQ6MEx3zmp+RLjMClm+w==" saltValue="P4MMN/1DlpqFYSWrg9TIPg==" spinCount="100000" sheet="1" formatRows="0"/>
  <mergeCells count="6">
    <mergeCell ref="A136:G140"/>
    <mergeCell ref="A1:G1"/>
    <mergeCell ref="C2:G2"/>
    <mergeCell ref="C3:G3"/>
    <mergeCell ref="C4:G4"/>
    <mergeCell ref="A135:C13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00FA-A5BE-4678-AD9B-A9878DA009B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4" customWidth="1"/>
    <col min="3" max="3" width="38.33203125" style="124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9" t="s">
        <v>7</v>
      </c>
      <c r="B1" s="259"/>
      <c r="C1" s="259"/>
      <c r="D1" s="259"/>
      <c r="E1" s="259"/>
      <c r="F1" s="259"/>
      <c r="G1" s="259"/>
      <c r="AG1" t="s">
        <v>98</v>
      </c>
    </row>
    <row r="2" spans="1:60" ht="24.9" customHeight="1" x14ac:dyDescent="0.25">
      <c r="A2" s="50" t="s">
        <v>8</v>
      </c>
      <c r="B2" s="49" t="s">
        <v>44</v>
      </c>
      <c r="C2" s="260" t="s">
        <v>45</v>
      </c>
      <c r="D2" s="261"/>
      <c r="E2" s="261"/>
      <c r="F2" s="261"/>
      <c r="G2" s="262"/>
      <c r="AG2" t="s">
        <v>99</v>
      </c>
    </row>
    <row r="3" spans="1:60" ht="24.9" customHeight="1" x14ac:dyDescent="0.25">
      <c r="A3" s="50" t="s">
        <v>9</v>
      </c>
      <c r="B3" s="49" t="s">
        <v>57</v>
      </c>
      <c r="C3" s="260" t="s">
        <v>58</v>
      </c>
      <c r="D3" s="261"/>
      <c r="E3" s="261"/>
      <c r="F3" s="261"/>
      <c r="G3" s="262"/>
      <c r="AC3" s="124" t="s">
        <v>99</v>
      </c>
      <c r="AG3" t="s">
        <v>100</v>
      </c>
    </row>
    <row r="4" spans="1:60" ht="24.9" customHeight="1" x14ac:dyDescent="0.25">
      <c r="A4" s="143" t="s">
        <v>10</v>
      </c>
      <c r="B4" s="144" t="s">
        <v>51</v>
      </c>
      <c r="C4" s="263" t="s">
        <v>60</v>
      </c>
      <c r="D4" s="264"/>
      <c r="E4" s="264"/>
      <c r="F4" s="264"/>
      <c r="G4" s="265"/>
      <c r="AG4" t="s">
        <v>101</v>
      </c>
    </row>
    <row r="5" spans="1:60" x14ac:dyDescent="0.25">
      <c r="D5" s="10"/>
    </row>
    <row r="6" spans="1:60" ht="39.6" x14ac:dyDescent="0.25">
      <c r="A6" s="146" t="s">
        <v>102</v>
      </c>
      <c r="B6" s="148" t="s">
        <v>103</v>
      </c>
      <c r="C6" s="148" t="s">
        <v>104</v>
      </c>
      <c r="D6" s="147" t="s">
        <v>105</v>
      </c>
      <c r="E6" s="146" t="s">
        <v>106</v>
      </c>
      <c r="F6" s="145" t="s">
        <v>107</v>
      </c>
      <c r="G6" s="146" t="s">
        <v>31</v>
      </c>
      <c r="H6" s="149" t="s">
        <v>32</v>
      </c>
      <c r="I6" s="149" t="s">
        <v>108</v>
      </c>
      <c r="J6" s="149" t="s">
        <v>33</v>
      </c>
      <c r="K6" s="149" t="s">
        <v>109</v>
      </c>
      <c r="L6" s="149" t="s">
        <v>110</v>
      </c>
      <c r="M6" s="149" t="s">
        <v>111</v>
      </c>
      <c r="N6" s="149" t="s">
        <v>112</v>
      </c>
      <c r="O6" s="149" t="s">
        <v>113</v>
      </c>
      <c r="P6" s="149" t="s">
        <v>114</v>
      </c>
      <c r="Q6" s="149" t="s">
        <v>115</v>
      </c>
      <c r="R6" s="149" t="s">
        <v>116</v>
      </c>
      <c r="S6" s="149" t="s">
        <v>117</v>
      </c>
      <c r="T6" s="149" t="s">
        <v>118</v>
      </c>
      <c r="U6" s="149" t="s">
        <v>119</v>
      </c>
      <c r="V6" s="149" t="s">
        <v>120</v>
      </c>
      <c r="W6" s="149" t="s">
        <v>121</v>
      </c>
      <c r="X6" s="149" t="s">
        <v>122</v>
      </c>
      <c r="Y6" s="149" t="s">
        <v>123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ht="26.4" x14ac:dyDescent="0.25">
      <c r="A8" s="165" t="s">
        <v>124</v>
      </c>
      <c r="B8" s="166" t="s">
        <v>74</v>
      </c>
      <c r="C8" s="185" t="s">
        <v>75</v>
      </c>
      <c r="D8" s="167"/>
      <c r="E8" s="168"/>
      <c r="F8" s="169"/>
      <c r="G8" s="170">
        <f>SUMIF(AG9:AG15,"&lt;&gt;NOR",G9:G15)</f>
        <v>0</v>
      </c>
      <c r="H8" s="164"/>
      <c r="I8" s="164">
        <f>SUM(I9:I15)</f>
        <v>0</v>
      </c>
      <c r="J8" s="164"/>
      <c r="K8" s="164">
        <f>SUM(K9:K15)</f>
        <v>0</v>
      </c>
      <c r="L8" s="164"/>
      <c r="M8" s="164">
        <f>SUM(M9:M15)</f>
        <v>0</v>
      </c>
      <c r="N8" s="163"/>
      <c r="O8" s="163">
        <f>SUM(O9:O15)</f>
        <v>2.1500000000000004</v>
      </c>
      <c r="P8" s="163"/>
      <c r="Q8" s="163">
        <f>SUM(Q9:Q15)</f>
        <v>0</v>
      </c>
      <c r="R8" s="164"/>
      <c r="S8" s="164"/>
      <c r="T8" s="164"/>
      <c r="U8" s="164"/>
      <c r="V8" s="164">
        <f>SUM(V9:V15)</f>
        <v>34.06</v>
      </c>
      <c r="W8" s="164"/>
      <c r="X8" s="164"/>
      <c r="Y8" s="164"/>
      <c r="AG8" t="s">
        <v>125</v>
      </c>
    </row>
    <row r="9" spans="1:60" outlineLevel="1" x14ac:dyDescent="0.25">
      <c r="A9" s="178">
        <v>1</v>
      </c>
      <c r="B9" s="179" t="s">
        <v>150</v>
      </c>
      <c r="C9" s="186" t="s">
        <v>151</v>
      </c>
      <c r="D9" s="180" t="s">
        <v>128</v>
      </c>
      <c r="E9" s="181">
        <v>65.561400000000006</v>
      </c>
      <c r="F9" s="182"/>
      <c r="G9" s="183">
        <f t="shared" ref="G9:G15" si="0">ROUND(E9*F9,2)</f>
        <v>0</v>
      </c>
      <c r="H9" s="162"/>
      <c r="I9" s="161">
        <f t="shared" ref="I9:I15" si="1">ROUND(E9*H9,2)</f>
        <v>0</v>
      </c>
      <c r="J9" s="162"/>
      <c r="K9" s="161">
        <f t="shared" ref="K9:K15" si="2">ROUND(E9*J9,2)</f>
        <v>0</v>
      </c>
      <c r="L9" s="161">
        <v>21</v>
      </c>
      <c r="M9" s="161">
        <f t="shared" ref="M9:M15" si="3">G9*(1+L9/100)</f>
        <v>0</v>
      </c>
      <c r="N9" s="160">
        <v>1.2E-4</v>
      </c>
      <c r="O9" s="160">
        <f t="shared" ref="O9:O15" si="4">ROUND(E9*N9,2)</f>
        <v>0.01</v>
      </c>
      <c r="P9" s="160">
        <v>0</v>
      </c>
      <c r="Q9" s="160">
        <f t="shared" ref="Q9:Q15" si="5">ROUND(E9*P9,2)</f>
        <v>0</v>
      </c>
      <c r="R9" s="161"/>
      <c r="S9" s="161" t="s">
        <v>136</v>
      </c>
      <c r="T9" s="161" t="s">
        <v>152</v>
      </c>
      <c r="U9" s="161">
        <v>0</v>
      </c>
      <c r="V9" s="161">
        <f t="shared" ref="V9:V15" si="6">ROUND(E9*U9,2)</f>
        <v>0</v>
      </c>
      <c r="W9" s="161"/>
      <c r="X9" s="161" t="s">
        <v>130</v>
      </c>
      <c r="Y9" s="161" t="s">
        <v>131</v>
      </c>
      <c r="Z9" s="150"/>
      <c r="AA9" s="150"/>
      <c r="AB9" s="150"/>
      <c r="AC9" s="150"/>
      <c r="AD9" s="150"/>
      <c r="AE9" s="150"/>
      <c r="AF9" s="150"/>
      <c r="AG9" s="150" t="s">
        <v>140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8">
        <v>2</v>
      </c>
      <c r="B10" s="179" t="s">
        <v>153</v>
      </c>
      <c r="C10" s="186" t="s">
        <v>154</v>
      </c>
      <c r="D10" s="180" t="s">
        <v>128</v>
      </c>
      <c r="E10" s="181">
        <v>38</v>
      </c>
      <c r="F10" s="182"/>
      <c r="G10" s="183">
        <f t="shared" si="0"/>
        <v>0</v>
      </c>
      <c r="H10" s="162"/>
      <c r="I10" s="161">
        <f t="shared" si="1"/>
        <v>0</v>
      </c>
      <c r="J10" s="162"/>
      <c r="K10" s="161">
        <f t="shared" si="2"/>
        <v>0</v>
      </c>
      <c r="L10" s="161">
        <v>21</v>
      </c>
      <c r="M10" s="161">
        <f t="shared" si="3"/>
        <v>0</v>
      </c>
      <c r="N10" s="160">
        <v>2.4000000000000001E-4</v>
      </c>
      <c r="O10" s="160">
        <f t="shared" si="4"/>
        <v>0.01</v>
      </c>
      <c r="P10" s="160">
        <v>0</v>
      </c>
      <c r="Q10" s="160">
        <f t="shared" si="5"/>
        <v>0</v>
      </c>
      <c r="R10" s="161"/>
      <c r="S10" s="161" t="s">
        <v>136</v>
      </c>
      <c r="T10" s="161" t="s">
        <v>152</v>
      </c>
      <c r="U10" s="161">
        <v>0</v>
      </c>
      <c r="V10" s="161">
        <f t="shared" si="6"/>
        <v>0</v>
      </c>
      <c r="W10" s="161"/>
      <c r="X10" s="161" t="s">
        <v>130</v>
      </c>
      <c r="Y10" s="161" t="s">
        <v>131</v>
      </c>
      <c r="Z10" s="150"/>
      <c r="AA10" s="150"/>
      <c r="AB10" s="150"/>
      <c r="AC10" s="150"/>
      <c r="AD10" s="150"/>
      <c r="AE10" s="150"/>
      <c r="AF10" s="150"/>
      <c r="AG10" s="150" t="s">
        <v>140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8">
        <v>3</v>
      </c>
      <c r="B11" s="179" t="s">
        <v>143</v>
      </c>
      <c r="C11" s="186" t="s">
        <v>144</v>
      </c>
      <c r="D11" s="180" t="s">
        <v>128</v>
      </c>
      <c r="E11" s="181">
        <v>14.2</v>
      </c>
      <c r="F11" s="182"/>
      <c r="G11" s="183">
        <f t="shared" si="0"/>
        <v>0</v>
      </c>
      <c r="H11" s="162"/>
      <c r="I11" s="161">
        <f t="shared" si="1"/>
        <v>0</v>
      </c>
      <c r="J11" s="162"/>
      <c r="K11" s="161">
        <f t="shared" si="2"/>
        <v>0</v>
      </c>
      <c r="L11" s="161">
        <v>21</v>
      </c>
      <c r="M11" s="161">
        <f t="shared" si="3"/>
        <v>0</v>
      </c>
      <c r="N11" s="160">
        <v>0.04</v>
      </c>
      <c r="O11" s="160">
        <f t="shared" si="4"/>
        <v>0.56999999999999995</v>
      </c>
      <c r="P11" s="160">
        <v>0</v>
      </c>
      <c r="Q11" s="160">
        <f t="shared" si="5"/>
        <v>0</v>
      </c>
      <c r="R11" s="161"/>
      <c r="S11" s="161" t="s">
        <v>129</v>
      </c>
      <c r="T11" s="161" t="s">
        <v>129</v>
      </c>
      <c r="U11" s="161">
        <v>0.71397999999999995</v>
      </c>
      <c r="V11" s="161">
        <f t="shared" si="6"/>
        <v>10.14</v>
      </c>
      <c r="W11" s="161"/>
      <c r="X11" s="161" t="s">
        <v>130</v>
      </c>
      <c r="Y11" s="161" t="s">
        <v>131</v>
      </c>
      <c r="Z11" s="150"/>
      <c r="AA11" s="150"/>
      <c r="AB11" s="150"/>
      <c r="AC11" s="150"/>
      <c r="AD11" s="150"/>
      <c r="AE11" s="150"/>
      <c r="AF11" s="150"/>
      <c r="AG11" s="150" t="s">
        <v>140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8">
        <v>4</v>
      </c>
      <c r="B12" s="179" t="s">
        <v>145</v>
      </c>
      <c r="C12" s="186" t="s">
        <v>146</v>
      </c>
      <c r="D12" s="180" t="s">
        <v>128</v>
      </c>
      <c r="E12" s="181">
        <v>12.8</v>
      </c>
      <c r="F12" s="182"/>
      <c r="G12" s="183">
        <f t="shared" si="0"/>
        <v>0</v>
      </c>
      <c r="H12" s="162"/>
      <c r="I12" s="161">
        <f t="shared" si="1"/>
        <v>0</v>
      </c>
      <c r="J12" s="162"/>
      <c r="K12" s="161">
        <f t="shared" si="2"/>
        <v>0</v>
      </c>
      <c r="L12" s="161">
        <v>21</v>
      </c>
      <c r="M12" s="161">
        <f t="shared" si="3"/>
        <v>0</v>
      </c>
      <c r="N12" s="160">
        <v>4.1529999999999997E-2</v>
      </c>
      <c r="O12" s="160">
        <f t="shared" si="4"/>
        <v>0.53</v>
      </c>
      <c r="P12" s="160">
        <v>0</v>
      </c>
      <c r="Q12" s="160">
        <f t="shared" si="5"/>
        <v>0</v>
      </c>
      <c r="R12" s="161"/>
      <c r="S12" s="161" t="s">
        <v>129</v>
      </c>
      <c r="T12" s="161" t="s">
        <v>129</v>
      </c>
      <c r="U12" s="161">
        <v>1.86904</v>
      </c>
      <c r="V12" s="161">
        <f t="shared" si="6"/>
        <v>23.92</v>
      </c>
      <c r="W12" s="161"/>
      <c r="X12" s="161" t="s">
        <v>130</v>
      </c>
      <c r="Y12" s="161" t="s">
        <v>131</v>
      </c>
      <c r="Z12" s="150"/>
      <c r="AA12" s="150"/>
      <c r="AB12" s="150"/>
      <c r="AC12" s="150"/>
      <c r="AD12" s="150"/>
      <c r="AE12" s="150"/>
      <c r="AF12" s="150"/>
      <c r="AG12" s="150" t="s">
        <v>140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8">
        <v>5</v>
      </c>
      <c r="B13" s="179" t="s">
        <v>427</v>
      </c>
      <c r="C13" s="186" t="s">
        <v>428</v>
      </c>
      <c r="D13" s="180" t="s">
        <v>215</v>
      </c>
      <c r="E13" s="181">
        <v>1</v>
      </c>
      <c r="F13" s="182"/>
      <c r="G13" s="183">
        <f t="shared" si="0"/>
        <v>0</v>
      </c>
      <c r="H13" s="162"/>
      <c r="I13" s="161">
        <f t="shared" si="1"/>
        <v>0</v>
      </c>
      <c r="J13" s="162"/>
      <c r="K13" s="161">
        <f t="shared" si="2"/>
        <v>0</v>
      </c>
      <c r="L13" s="161">
        <v>21</v>
      </c>
      <c r="M13" s="161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1"/>
      <c r="S13" s="161" t="s">
        <v>136</v>
      </c>
      <c r="T13" s="161" t="s">
        <v>137</v>
      </c>
      <c r="U13" s="161">
        <v>0</v>
      </c>
      <c r="V13" s="161">
        <f t="shared" si="6"/>
        <v>0</v>
      </c>
      <c r="W13" s="161"/>
      <c r="X13" s="161" t="s">
        <v>130</v>
      </c>
      <c r="Y13" s="161" t="s">
        <v>131</v>
      </c>
      <c r="Z13" s="150"/>
      <c r="AA13" s="150"/>
      <c r="AB13" s="150"/>
      <c r="AC13" s="150"/>
      <c r="AD13" s="150"/>
      <c r="AE13" s="150"/>
      <c r="AF13" s="150"/>
      <c r="AG13" s="150" t="s">
        <v>132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8">
        <v>6</v>
      </c>
      <c r="B14" s="179" t="s">
        <v>147</v>
      </c>
      <c r="C14" s="186" t="s">
        <v>429</v>
      </c>
      <c r="D14" s="180" t="s">
        <v>149</v>
      </c>
      <c r="E14" s="181">
        <v>7</v>
      </c>
      <c r="F14" s="182"/>
      <c r="G14" s="183">
        <f t="shared" si="0"/>
        <v>0</v>
      </c>
      <c r="H14" s="162"/>
      <c r="I14" s="161">
        <f t="shared" si="1"/>
        <v>0</v>
      </c>
      <c r="J14" s="162"/>
      <c r="K14" s="161">
        <f t="shared" si="2"/>
        <v>0</v>
      </c>
      <c r="L14" s="161">
        <v>21</v>
      </c>
      <c r="M14" s="161">
        <f t="shared" si="3"/>
        <v>0</v>
      </c>
      <c r="N14" s="160">
        <v>0.14699999999999999</v>
      </c>
      <c r="O14" s="160">
        <f t="shared" si="4"/>
        <v>1.03</v>
      </c>
      <c r="P14" s="160">
        <v>0</v>
      </c>
      <c r="Q14" s="160">
        <f t="shared" si="5"/>
        <v>0</v>
      </c>
      <c r="R14" s="161"/>
      <c r="S14" s="161" t="s">
        <v>136</v>
      </c>
      <c r="T14" s="161" t="s">
        <v>137</v>
      </c>
      <c r="U14" s="161">
        <v>0</v>
      </c>
      <c r="V14" s="161">
        <f t="shared" si="6"/>
        <v>0</v>
      </c>
      <c r="W14" s="161"/>
      <c r="X14" s="161" t="s">
        <v>130</v>
      </c>
      <c r="Y14" s="161" t="s">
        <v>131</v>
      </c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399999999999999" outlineLevel="1" x14ac:dyDescent="0.25">
      <c r="A15" s="178">
        <v>7</v>
      </c>
      <c r="B15" s="179" t="s">
        <v>155</v>
      </c>
      <c r="C15" s="186" t="s">
        <v>387</v>
      </c>
      <c r="D15" s="180" t="s">
        <v>157</v>
      </c>
      <c r="E15" s="181">
        <v>28</v>
      </c>
      <c r="F15" s="182"/>
      <c r="G15" s="183">
        <f t="shared" si="0"/>
        <v>0</v>
      </c>
      <c r="H15" s="162"/>
      <c r="I15" s="161">
        <f t="shared" si="1"/>
        <v>0</v>
      </c>
      <c r="J15" s="162"/>
      <c r="K15" s="161">
        <f t="shared" si="2"/>
        <v>0</v>
      </c>
      <c r="L15" s="161">
        <v>21</v>
      </c>
      <c r="M15" s="161">
        <f t="shared" si="3"/>
        <v>0</v>
      </c>
      <c r="N15" s="160">
        <v>0</v>
      </c>
      <c r="O15" s="160">
        <f t="shared" si="4"/>
        <v>0</v>
      </c>
      <c r="P15" s="160">
        <v>0</v>
      </c>
      <c r="Q15" s="160">
        <f t="shared" si="5"/>
        <v>0</v>
      </c>
      <c r="R15" s="161"/>
      <c r="S15" s="161" t="s">
        <v>136</v>
      </c>
      <c r="T15" s="161" t="s">
        <v>137</v>
      </c>
      <c r="U15" s="161">
        <v>0</v>
      </c>
      <c r="V15" s="161">
        <f t="shared" si="6"/>
        <v>0</v>
      </c>
      <c r="W15" s="161"/>
      <c r="X15" s="161" t="s">
        <v>130</v>
      </c>
      <c r="Y15" s="161" t="s">
        <v>131</v>
      </c>
      <c r="Z15" s="150"/>
      <c r="AA15" s="150"/>
      <c r="AB15" s="150"/>
      <c r="AC15" s="150"/>
      <c r="AD15" s="150"/>
      <c r="AE15" s="150"/>
      <c r="AF15" s="150"/>
      <c r="AG15" s="150" t="s">
        <v>140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5">
      <c r="A16" s="165" t="s">
        <v>124</v>
      </c>
      <c r="B16" s="166" t="s">
        <v>78</v>
      </c>
      <c r="C16" s="185" t="s">
        <v>79</v>
      </c>
      <c r="D16" s="167"/>
      <c r="E16" s="168"/>
      <c r="F16" s="169"/>
      <c r="G16" s="170">
        <f>SUMIF(AG17:AG29,"&lt;&gt;NOR",G17:G29)</f>
        <v>0</v>
      </c>
      <c r="H16" s="164"/>
      <c r="I16" s="164">
        <f>SUM(I17:I29)</f>
        <v>0</v>
      </c>
      <c r="J16" s="164"/>
      <c r="K16" s="164">
        <f>SUM(K17:K29)</f>
        <v>0</v>
      </c>
      <c r="L16" s="164"/>
      <c r="M16" s="164">
        <f>SUM(M17:M29)</f>
        <v>0</v>
      </c>
      <c r="N16" s="163"/>
      <c r="O16" s="163">
        <f>SUM(O17:O29)</f>
        <v>0</v>
      </c>
      <c r="P16" s="163"/>
      <c r="Q16" s="163">
        <f>SUM(Q17:Q29)</f>
        <v>0</v>
      </c>
      <c r="R16" s="164"/>
      <c r="S16" s="164"/>
      <c r="T16" s="164"/>
      <c r="U16" s="164"/>
      <c r="V16" s="164">
        <f>SUM(V17:V29)</f>
        <v>33.32</v>
      </c>
      <c r="W16" s="164"/>
      <c r="X16" s="164"/>
      <c r="Y16" s="164"/>
      <c r="AG16" t="s">
        <v>125</v>
      </c>
    </row>
    <row r="17" spans="1:60" ht="20.399999999999999" outlineLevel="1" x14ac:dyDescent="0.25">
      <c r="A17" s="178">
        <v>8</v>
      </c>
      <c r="B17" s="179" t="s">
        <v>388</v>
      </c>
      <c r="C17" s="186" t="s">
        <v>435</v>
      </c>
      <c r="D17" s="180" t="s">
        <v>149</v>
      </c>
      <c r="E17" s="181">
        <v>145</v>
      </c>
      <c r="F17" s="182"/>
      <c r="G17" s="183">
        <f t="shared" ref="G17:G29" si="7">ROUND(E17*F17,2)</f>
        <v>0</v>
      </c>
      <c r="H17" s="162"/>
      <c r="I17" s="161">
        <f t="shared" ref="I17:I29" si="8">ROUND(E17*H17,2)</f>
        <v>0</v>
      </c>
      <c r="J17" s="162"/>
      <c r="K17" s="161">
        <f t="shared" ref="K17:K29" si="9">ROUND(E17*J17,2)</f>
        <v>0</v>
      </c>
      <c r="L17" s="161">
        <v>21</v>
      </c>
      <c r="M17" s="161">
        <f t="shared" ref="M17:M29" si="10">G17*(1+L17/100)</f>
        <v>0</v>
      </c>
      <c r="N17" s="160">
        <v>2.0000000000000002E-5</v>
      </c>
      <c r="O17" s="160">
        <f t="shared" ref="O17:O29" si="11">ROUND(E17*N17,2)</f>
        <v>0</v>
      </c>
      <c r="P17" s="160">
        <v>0</v>
      </c>
      <c r="Q17" s="160">
        <f t="shared" ref="Q17:Q29" si="12">ROUND(E17*P17,2)</f>
        <v>0</v>
      </c>
      <c r="R17" s="161"/>
      <c r="S17" s="161" t="s">
        <v>136</v>
      </c>
      <c r="T17" s="161" t="s">
        <v>152</v>
      </c>
      <c r="U17" s="161">
        <v>0</v>
      </c>
      <c r="V17" s="161">
        <f t="shared" ref="V17:V29" si="13">ROUND(E17*U17,2)</f>
        <v>0</v>
      </c>
      <c r="W17" s="161"/>
      <c r="X17" s="161" t="s">
        <v>130</v>
      </c>
      <c r="Y17" s="161" t="s">
        <v>131</v>
      </c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0.399999999999999" outlineLevel="1" x14ac:dyDescent="0.25">
      <c r="A18" s="178">
        <v>9</v>
      </c>
      <c r="B18" s="179" t="s">
        <v>167</v>
      </c>
      <c r="C18" s="186" t="s">
        <v>168</v>
      </c>
      <c r="D18" s="180" t="s">
        <v>128</v>
      </c>
      <c r="E18" s="181">
        <v>27</v>
      </c>
      <c r="F18" s="182"/>
      <c r="G18" s="183">
        <f t="shared" si="7"/>
        <v>0</v>
      </c>
      <c r="H18" s="162"/>
      <c r="I18" s="161">
        <f t="shared" si="8"/>
        <v>0</v>
      </c>
      <c r="J18" s="162"/>
      <c r="K18" s="161">
        <f t="shared" si="9"/>
        <v>0</v>
      </c>
      <c r="L18" s="161">
        <v>21</v>
      </c>
      <c r="M18" s="161">
        <f t="shared" si="10"/>
        <v>0</v>
      </c>
      <c r="N18" s="160">
        <v>2.0000000000000002E-5</v>
      </c>
      <c r="O18" s="160">
        <f t="shared" si="11"/>
        <v>0</v>
      </c>
      <c r="P18" s="160">
        <v>0</v>
      </c>
      <c r="Q18" s="160">
        <f t="shared" si="12"/>
        <v>0</v>
      </c>
      <c r="R18" s="161"/>
      <c r="S18" s="161" t="s">
        <v>136</v>
      </c>
      <c r="T18" s="161" t="s">
        <v>152</v>
      </c>
      <c r="U18" s="161">
        <v>0</v>
      </c>
      <c r="V18" s="161">
        <f t="shared" si="13"/>
        <v>0</v>
      </c>
      <c r="W18" s="161"/>
      <c r="X18" s="161" t="s">
        <v>130</v>
      </c>
      <c r="Y18" s="161" t="s">
        <v>131</v>
      </c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8">
        <v>10</v>
      </c>
      <c r="B19" s="179" t="s">
        <v>169</v>
      </c>
      <c r="C19" s="186" t="s">
        <v>170</v>
      </c>
      <c r="D19" s="180" t="s">
        <v>128</v>
      </c>
      <c r="E19" s="181">
        <v>2</v>
      </c>
      <c r="F19" s="182"/>
      <c r="G19" s="183">
        <f t="shared" si="7"/>
        <v>0</v>
      </c>
      <c r="H19" s="162"/>
      <c r="I19" s="161">
        <f t="shared" si="8"/>
        <v>0</v>
      </c>
      <c r="J19" s="162"/>
      <c r="K19" s="161">
        <f t="shared" si="9"/>
        <v>0</v>
      </c>
      <c r="L19" s="161">
        <v>21</v>
      </c>
      <c r="M19" s="161">
        <f t="shared" si="10"/>
        <v>0</v>
      </c>
      <c r="N19" s="160">
        <v>1.0000000000000001E-5</v>
      </c>
      <c r="O19" s="160">
        <f t="shared" si="11"/>
        <v>0</v>
      </c>
      <c r="P19" s="160">
        <v>0</v>
      </c>
      <c r="Q19" s="160">
        <f t="shared" si="12"/>
        <v>0</v>
      </c>
      <c r="R19" s="161"/>
      <c r="S19" s="161" t="s">
        <v>136</v>
      </c>
      <c r="T19" s="161" t="s">
        <v>152</v>
      </c>
      <c r="U19" s="161">
        <v>0</v>
      </c>
      <c r="V19" s="161">
        <f t="shared" si="13"/>
        <v>0</v>
      </c>
      <c r="W19" s="161"/>
      <c r="X19" s="161" t="s">
        <v>130</v>
      </c>
      <c r="Y19" s="161" t="s">
        <v>131</v>
      </c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8">
        <v>11</v>
      </c>
      <c r="B20" s="179" t="s">
        <v>171</v>
      </c>
      <c r="C20" s="186" t="s">
        <v>172</v>
      </c>
      <c r="D20" s="180" t="s">
        <v>128</v>
      </c>
      <c r="E20" s="181">
        <v>65.561400000000006</v>
      </c>
      <c r="F20" s="182"/>
      <c r="G20" s="183">
        <f t="shared" si="7"/>
        <v>0</v>
      </c>
      <c r="H20" s="162"/>
      <c r="I20" s="161">
        <f t="shared" si="8"/>
        <v>0</v>
      </c>
      <c r="J20" s="162"/>
      <c r="K20" s="161">
        <f t="shared" si="9"/>
        <v>0</v>
      </c>
      <c r="L20" s="161">
        <v>21</v>
      </c>
      <c r="M20" s="161">
        <f t="shared" si="10"/>
        <v>0</v>
      </c>
      <c r="N20" s="160">
        <v>0</v>
      </c>
      <c r="O20" s="160">
        <f t="shared" si="11"/>
        <v>0</v>
      </c>
      <c r="P20" s="160">
        <v>0</v>
      </c>
      <c r="Q20" s="160">
        <f t="shared" si="12"/>
        <v>0</v>
      </c>
      <c r="R20" s="161"/>
      <c r="S20" s="161" t="s">
        <v>136</v>
      </c>
      <c r="T20" s="161" t="s">
        <v>152</v>
      </c>
      <c r="U20" s="161">
        <v>0</v>
      </c>
      <c r="V20" s="161">
        <f t="shared" si="13"/>
        <v>0</v>
      </c>
      <c r="W20" s="161"/>
      <c r="X20" s="161" t="s">
        <v>130</v>
      </c>
      <c r="Y20" s="161" t="s">
        <v>131</v>
      </c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8">
        <v>12</v>
      </c>
      <c r="B21" s="179" t="s">
        <v>173</v>
      </c>
      <c r="C21" s="186" t="s">
        <v>174</v>
      </c>
      <c r="D21" s="180" t="s">
        <v>128</v>
      </c>
      <c r="E21" s="181">
        <v>65.561400000000006</v>
      </c>
      <c r="F21" s="182"/>
      <c r="G21" s="183">
        <f t="shared" si="7"/>
        <v>0</v>
      </c>
      <c r="H21" s="162"/>
      <c r="I21" s="161">
        <f t="shared" si="8"/>
        <v>0</v>
      </c>
      <c r="J21" s="162"/>
      <c r="K21" s="161">
        <f t="shared" si="9"/>
        <v>0</v>
      </c>
      <c r="L21" s="161">
        <v>21</v>
      </c>
      <c r="M21" s="161">
        <f t="shared" si="10"/>
        <v>0</v>
      </c>
      <c r="N21" s="160">
        <v>1.0000000000000001E-5</v>
      </c>
      <c r="O21" s="160">
        <f t="shared" si="11"/>
        <v>0</v>
      </c>
      <c r="P21" s="160">
        <v>0</v>
      </c>
      <c r="Q21" s="160">
        <f t="shared" si="12"/>
        <v>0</v>
      </c>
      <c r="R21" s="161"/>
      <c r="S21" s="161" t="s">
        <v>136</v>
      </c>
      <c r="T21" s="161" t="s">
        <v>152</v>
      </c>
      <c r="U21" s="161">
        <v>0</v>
      </c>
      <c r="V21" s="161">
        <f t="shared" si="13"/>
        <v>0</v>
      </c>
      <c r="W21" s="161"/>
      <c r="X21" s="161" t="s">
        <v>130</v>
      </c>
      <c r="Y21" s="161" t="s">
        <v>131</v>
      </c>
      <c r="Z21" s="150"/>
      <c r="AA21" s="150"/>
      <c r="AB21" s="150"/>
      <c r="AC21" s="150"/>
      <c r="AD21" s="150"/>
      <c r="AE21" s="150"/>
      <c r="AF21" s="150"/>
      <c r="AG21" s="150" t="s">
        <v>140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78">
        <v>13</v>
      </c>
      <c r="B22" s="179" t="s">
        <v>175</v>
      </c>
      <c r="C22" s="186" t="s">
        <v>176</v>
      </c>
      <c r="D22" s="180" t="s">
        <v>128</v>
      </c>
      <c r="E22" s="181">
        <v>135</v>
      </c>
      <c r="F22" s="182"/>
      <c r="G22" s="183">
        <f t="shared" si="7"/>
        <v>0</v>
      </c>
      <c r="H22" s="162"/>
      <c r="I22" s="161">
        <f t="shared" si="8"/>
        <v>0</v>
      </c>
      <c r="J22" s="162"/>
      <c r="K22" s="161">
        <f t="shared" si="9"/>
        <v>0</v>
      </c>
      <c r="L22" s="161">
        <v>21</v>
      </c>
      <c r="M22" s="161">
        <f t="shared" si="10"/>
        <v>0</v>
      </c>
      <c r="N22" s="160">
        <v>0</v>
      </c>
      <c r="O22" s="160">
        <f t="shared" si="11"/>
        <v>0</v>
      </c>
      <c r="P22" s="160">
        <v>0</v>
      </c>
      <c r="Q22" s="160">
        <f t="shared" si="12"/>
        <v>0</v>
      </c>
      <c r="R22" s="161"/>
      <c r="S22" s="161" t="s">
        <v>136</v>
      </c>
      <c r="T22" s="161" t="s">
        <v>152</v>
      </c>
      <c r="U22" s="161">
        <v>0</v>
      </c>
      <c r="V22" s="161">
        <f t="shared" si="13"/>
        <v>0</v>
      </c>
      <c r="W22" s="161"/>
      <c r="X22" s="161" t="s">
        <v>130</v>
      </c>
      <c r="Y22" s="161" t="s">
        <v>131</v>
      </c>
      <c r="Z22" s="150"/>
      <c r="AA22" s="150"/>
      <c r="AB22" s="150"/>
      <c r="AC22" s="150"/>
      <c r="AD22" s="150"/>
      <c r="AE22" s="150"/>
      <c r="AF22" s="150"/>
      <c r="AG22" s="150" t="s">
        <v>140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ht="20.399999999999999" outlineLevel="1" x14ac:dyDescent="0.25">
      <c r="A23" s="178">
        <v>14</v>
      </c>
      <c r="B23" s="179" t="s">
        <v>179</v>
      </c>
      <c r="C23" s="186" t="s">
        <v>180</v>
      </c>
      <c r="D23" s="180" t="s">
        <v>157</v>
      </c>
      <c r="E23" s="181">
        <v>25</v>
      </c>
      <c r="F23" s="182"/>
      <c r="G23" s="183">
        <f t="shared" si="7"/>
        <v>0</v>
      </c>
      <c r="H23" s="162"/>
      <c r="I23" s="161">
        <f t="shared" si="8"/>
        <v>0</v>
      </c>
      <c r="J23" s="162"/>
      <c r="K23" s="161">
        <f t="shared" si="9"/>
        <v>0</v>
      </c>
      <c r="L23" s="161">
        <v>21</v>
      </c>
      <c r="M23" s="161">
        <f t="shared" si="10"/>
        <v>0</v>
      </c>
      <c r="N23" s="160">
        <v>0</v>
      </c>
      <c r="O23" s="160">
        <f t="shared" si="11"/>
        <v>0</v>
      </c>
      <c r="P23" s="160">
        <v>0</v>
      </c>
      <c r="Q23" s="160">
        <f t="shared" si="12"/>
        <v>0</v>
      </c>
      <c r="R23" s="161"/>
      <c r="S23" s="161" t="s">
        <v>129</v>
      </c>
      <c r="T23" s="161" t="s">
        <v>129</v>
      </c>
      <c r="U23" s="161">
        <v>0.40899999999999997</v>
      </c>
      <c r="V23" s="161">
        <f t="shared" si="13"/>
        <v>10.23</v>
      </c>
      <c r="W23" s="161"/>
      <c r="X23" s="161" t="s">
        <v>130</v>
      </c>
      <c r="Y23" s="161" t="s">
        <v>131</v>
      </c>
      <c r="Z23" s="150"/>
      <c r="AA23" s="150"/>
      <c r="AB23" s="150"/>
      <c r="AC23" s="150"/>
      <c r="AD23" s="150"/>
      <c r="AE23" s="150"/>
      <c r="AF23" s="150"/>
      <c r="AG23" s="150" t="s">
        <v>140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20.399999999999999" outlineLevel="1" x14ac:dyDescent="0.25">
      <c r="A24" s="178">
        <v>15</v>
      </c>
      <c r="B24" s="179" t="s">
        <v>181</v>
      </c>
      <c r="C24" s="186" t="s">
        <v>182</v>
      </c>
      <c r="D24" s="180" t="s">
        <v>157</v>
      </c>
      <c r="E24" s="181">
        <v>22</v>
      </c>
      <c r="F24" s="182"/>
      <c r="G24" s="183">
        <f t="shared" si="7"/>
        <v>0</v>
      </c>
      <c r="H24" s="162"/>
      <c r="I24" s="161">
        <f t="shared" si="8"/>
        <v>0</v>
      </c>
      <c r="J24" s="162"/>
      <c r="K24" s="161">
        <f t="shared" si="9"/>
        <v>0</v>
      </c>
      <c r="L24" s="161">
        <v>21</v>
      </c>
      <c r="M24" s="161">
        <f t="shared" si="10"/>
        <v>0</v>
      </c>
      <c r="N24" s="160">
        <v>0</v>
      </c>
      <c r="O24" s="160">
        <f t="shared" si="11"/>
        <v>0</v>
      </c>
      <c r="P24" s="160">
        <v>0</v>
      </c>
      <c r="Q24" s="160">
        <f t="shared" si="12"/>
        <v>0</v>
      </c>
      <c r="R24" s="161"/>
      <c r="S24" s="161" t="s">
        <v>129</v>
      </c>
      <c r="T24" s="161" t="s">
        <v>129</v>
      </c>
      <c r="U24" s="161">
        <v>0.90600000000000003</v>
      </c>
      <c r="V24" s="161">
        <f t="shared" si="13"/>
        <v>19.93</v>
      </c>
      <c r="W24" s="161"/>
      <c r="X24" s="161" t="s">
        <v>130</v>
      </c>
      <c r="Y24" s="161" t="s">
        <v>131</v>
      </c>
      <c r="Z24" s="150"/>
      <c r="AA24" s="150"/>
      <c r="AB24" s="150"/>
      <c r="AC24" s="150"/>
      <c r="AD24" s="150"/>
      <c r="AE24" s="150"/>
      <c r="AF24" s="150"/>
      <c r="AG24" s="150" t="s">
        <v>140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8">
        <v>16</v>
      </c>
      <c r="B25" s="179" t="s">
        <v>183</v>
      </c>
      <c r="C25" s="186" t="s">
        <v>184</v>
      </c>
      <c r="D25" s="180" t="s">
        <v>157</v>
      </c>
      <c r="E25" s="181">
        <v>38.5</v>
      </c>
      <c r="F25" s="182"/>
      <c r="G25" s="183">
        <f t="shared" si="7"/>
        <v>0</v>
      </c>
      <c r="H25" s="162"/>
      <c r="I25" s="161">
        <f t="shared" si="8"/>
        <v>0</v>
      </c>
      <c r="J25" s="162"/>
      <c r="K25" s="161">
        <f t="shared" si="9"/>
        <v>0</v>
      </c>
      <c r="L25" s="161">
        <v>21</v>
      </c>
      <c r="M25" s="161">
        <f t="shared" si="10"/>
        <v>0</v>
      </c>
      <c r="N25" s="160">
        <v>0</v>
      </c>
      <c r="O25" s="160">
        <f t="shared" si="11"/>
        <v>0</v>
      </c>
      <c r="P25" s="160">
        <v>0</v>
      </c>
      <c r="Q25" s="160">
        <f t="shared" si="12"/>
        <v>0</v>
      </c>
      <c r="R25" s="161"/>
      <c r="S25" s="161" t="s">
        <v>129</v>
      </c>
      <c r="T25" s="161" t="s">
        <v>129</v>
      </c>
      <c r="U25" s="161">
        <v>8.2000000000000003E-2</v>
      </c>
      <c r="V25" s="161">
        <f t="shared" si="13"/>
        <v>3.16</v>
      </c>
      <c r="W25" s="161"/>
      <c r="X25" s="161" t="s">
        <v>130</v>
      </c>
      <c r="Y25" s="161" t="s">
        <v>131</v>
      </c>
      <c r="Z25" s="150"/>
      <c r="AA25" s="150"/>
      <c r="AB25" s="150"/>
      <c r="AC25" s="150"/>
      <c r="AD25" s="150"/>
      <c r="AE25" s="150"/>
      <c r="AF25" s="150"/>
      <c r="AG25" s="150" t="s">
        <v>140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8">
        <v>17</v>
      </c>
      <c r="B26" s="179" t="s">
        <v>177</v>
      </c>
      <c r="C26" s="186" t="s">
        <v>390</v>
      </c>
      <c r="D26" s="180" t="s">
        <v>157</v>
      </c>
      <c r="E26" s="181">
        <v>28</v>
      </c>
      <c r="F26" s="182"/>
      <c r="G26" s="183">
        <f t="shared" si="7"/>
        <v>0</v>
      </c>
      <c r="H26" s="162"/>
      <c r="I26" s="161">
        <f t="shared" si="8"/>
        <v>0</v>
      </c>
      <c r="J26" s="162"/>
      <c r="K26" s="161">
        <f t="shared" si="9"/>
        <v>0</v>
      </c>
      <c r="L26" s="161">
        <v>21</v>
      </c>
      <c r="M26" s="161">
        <f t="shared" si="10"/>
        <v>0</v>
      </c>
      <c r="N26" s="160">
        <v>0</v>
      </c>
      <c r="O26" s="160">
        <f t="shared" si="11"/>
        <v>0</v>
      </c>
      <c r="P26" s="160">
        <v>0</v>
      </c>
      <c r="Q26" s="160">
        <f t="shared" si="12"/>
        <v>0</v>
      </c>
      <c r="R26" s="161"/>
      <c r="S26" s="161" t="s">
        <v>136</v>
      </c>
      <c r="T26" s="161" t="s">
        <v>137</v>
      </c>
      <c r="U26" s="161">
        <v>0</v>
      </c>
      <c r="V26" s="161">
        <f t="shared" si="13"/>
        <v>0</v>
      </c>
      <c r="W26" s="161"/>
      <c r="X26" s="161" t="s">
        <v>130</v>
      </c>
      <c r="Y26" s="161" t="s">
        <v>131</v>
      </c>
      <c r="Z26" s="150"/>
      <c r="AA26" s="150"/>
      <c r="AB26" s="150"/>
      <c r="AC26" s="150"/>
      <c r="AD26" s="150"/>
      <c r="AE26" s="150"/>
      <c r="AF26" s="150"/>
      <c r="AG26" s="150" t="s">
        <v>140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20.399999999999999" outlineLevel="1" x14ac:dyDescent="0.25">
      <c r="A27" s="178">
        <v>18</v>
      </c>
      <c r="B27" s="179" t="s">
        <v>187</v>
      </c>
      <c r="C27" s="186" t="s">
        <v>188</v>
      </c>
      <c r="D27" s="180" t="s">
        <v>157</v>
      </c>
      <c r="E27" s="181">
        <v>56</v>
      </c>
      <c r="F27" s="182"/>
      <c r="G27" s="183">
        <f t="shared" si="7"/>
        <v>0</v>
      </c>
      <c r="H27" s="162"/>
      <c r="I27" s="161">
        <f t="shared" si="8"/>
        <v>0</v>
      </c>
      <c r="J27" s="162"/>
      <c r="K27" s="161">
        <f t="shared" si="9"/>
        <v>0</v>
      </c>
      <c r="L27" s="161">
        <v>21</v>
      </c>
      <c r="M27" s="161">
        <f t="shared" si="10"/>
        <v>0</v>
      </c>
      <c r="N27" s="160">
        <v>0</v>
      </c>
      <c r="O27" s="160">
        <f t="shared" si="11"/>
        <v>0</v>
      </c>
      <c r="P27" s="160">
        <v>0</v>
      </c>
      <c r="Q27" s="160">
        <f t="shared" si="12"/>
        <v>0</v>
      </c>
      <c r="R27" s="161"/>
      <c r="S27" s="161" t="s">
        <v>136</v>
      </c>
      <c r="T27" s="161" t="s">
        <v>137</v>
      </c>
      <c r="U27" s="161">
        <v>0</v>
      </c>
      <c r="V27" s="161">
        <f t="shared" si="13"/>
        <v>0</v>
      </c>
      <c r="W27" s="161"/>
      <c r="X27" s="161" t="s">
        <v>130</v>
      </c>
      <c r="Y27" s="161" t="s">
        <v>131</v>
      </c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0.399999999999999" outlineLevel="1" x14ac:dyDescent="0.25">
      <c r="A28" s="178">
        <v>19</v>
      </c>
      <c r="B28" s="179" t="s">
        <v>189</v>
      </c>
      <c r="C28" s="186" t="s">
        <v>190</v>
      </c>
      <c r="D28" s="180" t="s">
        <v>157</v>
      </c>
      <c r="E28" s="181">
        <v>5</v>
      </c>
      <c r="F28" s="182"/>
      <c r="G28" s="183">
        <f t="shared" si="7"/>
        <v>0</v>
      </c>
      <c r="H28" s="162"/>
      <c r="I28" s="161">
        <f t="shared" si="8"/>
        <v>0</v>
      </c>
      <c r="J28" s="162"/>
      <c r="K28" s="161">
        <f t="shared" si="9"/>
        <v>0</v>
      </c>
      <c r="L28" s="161">
        <v>21</v>
      </c>
      <c r="M28" s="161">
        <f t="shared" si="10"/>
        <v>0</v>
      </c>
      <c r="N28" s="160">
        <v>0</v>
      </c>
      <c r="O28" s="160">
        <f t="shared" si="11"/>
        <v>0</v>
      </c>
      <c r="P28" s="160">
        <v>0</v>
      </c>
      <c r="Q28" s="160">
        <f t="shared" si="12"/>
        <v>0</v>
      </c>
      <c r="R28" s="161"/>
      <c r="S28" s="161" t="s">
        <v>136</v>
      </c>
      <c r="T28" s="161" t="s">
        <v>137</v>
      </c>
      <c r="U28" s="161">
        <v>0</v>
      </c>
      <c r="V28" s="161">
        <f t="shared" si="13"/>
        <v>0</v>
      </c>
      <c r="W28" s="161"/>
      <c r="X28" s="161" t="s">
        <v>163</v>
      </c>
      <c r="Y28" s="161" t="s">
        <v>131</v>
      </c>
      <c r="Z28" s="150"/>
      <c r="AA28" s="150"/>
      <c r="AB28" s="150"/>
      <c r="AC28" s="150"/>
      <c r="AD28" s="150"/>
      <c r="AE28" s="150"/>
      <c r="AF28" s="150"/>
      <c r="AG28" s="150" t="s">
        <v>191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20.399999999999999" outlineLevel="1" x14ac:dyDescent="0.25">
      <c r="A29" s="178">
        <v>20</v>
      </c>
      <c r="B29" s="179" t="s">
        <v>192</v>
      </c>
      <c r="C29" s="186" t="s">
        <v>193</v>
      </c>
      <c r="D29" s="180" t="s">
        <v>157</v>
      </c>
      <c r="E29" s="181">
        <v>18</v>
      </c>
      <c r="F29" s="182"/>
      <c r="G29" s="183">
        <f t="shared" si="7"/>
        <v>0</v>
      </c>
      <c r="H29" s="162"/>
      <c r="I29" s="161">
        <f t="shared" si="8"/>
        <v>0</v>
      </c>
      <c r="J29" s="162"/>
      <c r="K29" s="161">
        <f t="shared" si="9"/>
        <v>0</v>
      </c>
      <c r="L29" s="161">
        <v>21</v>
      </c>
      <c r="M29" s="161">
        <f t="shared" si="10"/>
        <v>0</v>
      </c>
      <c r="N29" s="160">
        <v>0</v>
      </c>
      <c r="O29" s="160">
        <f t="shared" si="11"/>
        <v>0</v>
      </c>
      <c r="P29" s="160">
        <v>0</v>
      </c>
      <c r="Q29" s="160">
        <f t="shared" si="12"/>
        <v>0</v>
      </c>
      <c r="R29" s="161"/>
      <c r="S29" s="161" t="s">
        <v>136</v>
      </c>
      <c r="T29" s="161" t="s">
        <v>137</v>
      </c>
      <c r="U29" s="161">
        <v>0</v>
      </c>
      <c r="V29" s="161">
        <f t="shared" si="13"/>
        <v>0</v>
      </c>
      <c r="W29" s="161"/>
      <c r="X29" s="161" t="s">
        <v>163</v>
      </c>
      <c r="Y29" s="161" t="s">
        <v>131</v>
      </c>
      <c r="Z29" s="150"/>
      <c r="AA29" s="150"/>
      <c r="AB29" s="150"/>
      <c r="AC29" s="150"/>
      <c r="AD29" s="150"/>
      <c r="AE29" s="150"/>
      <c r="AF29" s="150"/>
      <c r="AG29" s="150" t="s">
        <v>191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x14ac:dyDescent="0.25">
      <c r="A30" s="165" t="s">
        <v>124</v>
      </c>
      <c r="B30" s="166" t="s">
        <v>80</v>
      </c>
      <c r="C30" s="185" t="s">
        <v>81</v>
      </c>
      <c r="D30" s="167"/>
      <c r="E30" s="168"/>
      <c r="F30" s="169"/>
      <c r="G30" s="170">
        <f>SUMIF(AG31:AG31,"&lt;&gt;NOR",G31:G31)</f>
        <v>0</v>
      </c>
      <c r="H30" s="164"/>
      <c r="I30" s="164">
        <f>SUM(I31:I31)</f>
        <v>0</v>
      </c>
      <c r="J30" s="164"/>
      <c r="K30" s="164">
        <f>SUM(K31:K31)</f>
        <v>0</v>
      </c>
      <c r="L30" s="164"/>
      <c r="M30" s="164">
        <f>SUM(M31:M31)</f>
        <v>0</v>
      </c>
      <c r="N30" s="163"/>
      <c r="O30" s="163">
        <f>SUM(O31:O31)</f>
        <v>0.18</v>
      </c>
      <c r="P30" s="163"/>
      <c r="Q30" s="163">
        <f>SUM(Q31:Q31)</f>
        <v>0</v>
      </c>
      <c r="R30" s="164"/>
      <c r="S30" s="164"/>
      <c r="T30" s="164"/>
      <c r="U30" s="164"/>
      <c r="V30" s="164">
        <f>SUM(V31:V31)</f>
        <v>24.61</v>
      </c>
      <c r="W30" s="164"/>
      <c r="X30" s="164"/>
      <c r="Y30" s="164"/>
      <c r="AG30" t="s">
        <v>125</v>
      </c>
    </row>
    <row r="31" spans="1:60" outlineLevel="1" x14ac:dyDescent="0.25">
      <c r="A31" s="178">
        <v>21</v>
      </c>
      <c r="B31" s="179" t="s">
        <v>194</v>
      </c>
      <c r="C31" s="186" t="s">
        <v>195</v>
      </c>
      <c r="D31" s="180" t="s">
        <v>128</v>
      </c>
      <c r="E31" s="181">
        <v>115</v>
      </c>
      <c r="F31" s="182"/>
      <c r="G31" s="183">
        <f>ROUND(E31*F31,2)</f>
        <v>0</v>
      </c>
      <c r="H31" s="162"/>
      <c r="I31" s="161">
        <f>ROUND(E31*H31,2)</f>
        <v>0</v>
      </c>
      <c r="J31" s="162"/>
      <c r="K31" s="161">
        <f>ROUND(E31*J31,2)</f>
        <v>0</v>
      </c>
      <c r="L31" s="161">
        <v>21</v>
      </c>
      <c r="M31" s="161">
        <f>G31*(1+L31/100)</f>
        <v>0</v>
      </c>
      <c r="N31" s="160">
        <v>1.58E-3</v>
      </c>
      <c r="O31" s="160">
        <f>ROUND(E31*N31,2)</f>
        <v>0.18</v>
      </c>
      <c r="P31" s="160">
        <v>0</v>
      </c>
      <c r="Q31" s="160">
        <f>ROUND(E31*P31,2)</f>
        <v>0</v>
      </c>
      <c r="R31" s="161"/>
      <c r="S31" s="161" t="s">
        <v>129</v>
      </c>
      <c r="T31" s="161" t="s">
        <v>129</v>
      </c>
      <c r="U31" s="161">
        <v>0.214</v>
      </c>
      <c r="V31" s="161">
        <f>ROUND(E31*U31,2)</f>
        <v>24.61</v>
      </c>
      <c r="W31" s="161"/>
      <c r="X31" s="161" t="s">
        <v>130</v>
      </c>
      <c r="Y31" s="161" t="s">
        <v>131</v>
      </c>
      <c r="Z31" s="150"/>
      <c r="AA31" s="150"/>
      <c r="AB31" s="150"/>
      <c r="AC31" s="150"/>
      <c r="AD31" s="150"/>
      <c r="AE31" s="150"/>
      <c r="AF31" s="150"/>
      <c r="AG31" s="150" t="s">
        <v>132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x14ac:dyDescent="0.25">
      <c r="A32" s="165" t="s">
        <v>124</v>
      </c>
      <c r="B32" s="166" t="s">
        <v>82</v>
      </c>
      <c r="C32" s="185" t="s">
        <v>83</v>
      </c>
      <c r="D32" s="167"/>
      <c r="E32" s="168"/>
      <c r="F32" s="169"/>
      <c r="G32" s="170">
        <f>SUMIF(AG33:AG33,"&lt;&gt;NOR",G33:G33)</f>
        <v>0</v>
      </c>
      <c r="H32" s="164"/>
      <c r="I32" s="164">
        <f>SUM(I33:I33)</f>
        <v>0</v>
      </c>
      <c r="J32" s="164"/>
      <c r="K32" s="164">
        <f>SUM(K33:K33)</f>
        <v>0</v>
      </c>
      <c r="L32" s="164"/>
      <c r="M32" s="164">
        <f>SUM(M33:M33)</f>
        <v>0</v>
      </c>
      <c r="N32" s="163"/>
      <c r="O32" s="163">
        <f>SUM(O33:O33)</f>
        <v>0</v>
      </c>
      <c r="P32" s="163"/>
      <c r="Q32" s="163">
        <f>SUM(Q33:Q33)</f>
        <v>0</v>
      </c>
      <c r="R32" s="164"/>
      <c r="S32" s="164"/>
      <c r="T32" s="164"/>
      <c r="U32" s="164"/>
      <c r="V32" s="164">
        <f>SUM(V33:V33)</f>
        <v>4.3600000000000003</v>
      </c>
      <c r="W32" s="164"/>
      <c r="X32" s="164"/>
      <c r="Y32" s="164"/>
      <c r="AG32" t="s">
        <v>125</v>
      </c>
    </row>
    <row r="33" spans="1:60" outlineLevel="1" x14ac:dyDescent="0.25">
      <c r="A33" s="178">
        <v>22</v>
      </c>
      <c r="B33" s="179" t="s">
        <v>196</v>
      </c>
      <c r="C33" s="186" t="s">
        <v>197</v>
      </c>
      <c r="D33" s="180" t="s">
        <v>198</v>
      </c>
      <c r="E33" s="181">
        <v>2.3313899999999999</v>
      </c>
      <c r="F33" s="182"/>
      <c r="G33" s="183">
        <f>ROUND(E33*F33,2)</f>
        <v>0</v>
      </c>
      <c r="H33" s="162"/>
      <c r="I33" s="161">
        <f>ROUND(E33*H33,2)</f>
        <v>0</v>
      </c>
      <c r="J33" s="162"/>
      <c r="K33" s="161">
        <f>ROUND(E33*J33,2)</f>
        <v>0</v>
      </c>
      <c r="L33" s="161">
        <v>21</v>
      </c>
      <c r="M33" s="161">
        <f>G33*(1+L33/100)</f>
        <v>0</v>
      </c>
      <c r="N33" s="160">
        <v>0</v>
      </c>
      <c r="O33" s="160">
        <f>ROUND(E33*N33,2)</f>
        <v>0</v>
      </c>
      <c r="P33" s="160">
        <v>0</v>
      </c>
      <c r="Q33" s="160">
        <f>ROUND(E33*P33,2)</f>
        <v>0</v>
      </c>
      <c r="R33" s="161"/>
      <c r="S33" s="161" t="s">
        <v>129</v>
      </c>
      <c r="T33" s="161" t="s">
        <v>129</v>
      </c>
      <c r="U33" s="161">
        <v>1.8720000000000001</v>
      </c>
      <c r="V33" s="161">
        <f>ROUND(E33*U33,2)</f>
        <v>4.3600000000000003</v>
      </c>
      <c r="W33" s="161"/>
      <c r="X33" s="161" t="s">
        <v>199</v>
      </c>
      <c r="Y33" s="161" t="s">
        <v>131</v>
      </c>
      <c r="Z33" s="150"/>
      <c r="AA33" s="150"/>
      <c r="AB33" s="150"/>
      <c r="AC33" s="150"/>
      <c r="AD33" s="150"/>
      <c r="AE33" s="150"/>
      <c r="AF33" s="150"/>
      <c r="AG33" s="150" t="s">
        <v>200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x14ac:dyDescent="0.25">
      <c r="A34" s="165" t="s">
        <v>124</v>
      </c>
      <c r="B34" s="166" t="s">
        <v>84</v>
      </c>
      <c r="C34" s="185" t="s">
        <v>85</v>
      </c>
      <c r="D34" s="167"/>
      <c r="E34" s="168"/>
      <c r="F34" s="169"/>
      <c r="G34" s="170">
        <f>SUMIF(AG35:AG40,"&lt;&gt;NOR",G35:G40)</f>
        <v>0</v>
      </c>
      <c r="H34" s="164"/>
      <c r="I34" s="164">
        <f>SUM(I35:I40)</f>
        <v>0</v>
      </c>
      <c r="J34" s="164"/>
      <c r="K34" s="164">
        <f>SUM(K35:K40)</f>
        <v>0</v>
      </c>
      <c r="L34" s="164"/>
      <c r="M34" s="164">
        <f>SUM(M35:M40)</f>
        <v>0</v>
      </c>
      <c r="N34" s="163"/>
      <c r="O34" s="163">
        <f>SUM(O35:O40)</f>
        <v>0</v>
      </c>
      <c r="P34" s="163"/>
      <c r="Q34" s="163">
        <f>SUM(Q35:Q40)</f>
        <v>0</v>
      </c>
      <c r="R34" s="164"/>
      <c r="S34" s="164"/>
      <c r="T34" s="164"/>
      <c r="U34" s="164"/>
      <c r="V34" s="164">
        <f>SUM(V35:V40)</f>
        <v>1.21</v>
      </c>
      <c r="W34" s="164"/>
      <c r="X34" s="164"/>
      <c r="Y34" s="164"/>
      <c r="AG34" t="s">
        <v>125</v>
      </c>
    </row>
    <row r="35" spans="1:60" outlineLevel="1" x14ac:dyDescent="0.25">
      <c r="A35" s="178">
        <v>23</v>
      </c>
      <c r="B35" s="179" t="s">
        <v>201</v>
      </c>
      <c r="C35" s="186" t="s">
        <v>202</v>
      </c>
      <c r="D35" s="180" t="s">
        <v>198</v>
      </c>
      <c r="E35" s="181">
        <v>1.27</v>
      </c>
      <c r="F35" s="182"/>
      <c r="G35" s="183">
        <f t="shared" ref="G35:G40" si="14">ROUND(E35*F35,2)</f>
        <v>0</v>
      </c>
      <c r="H35" s="162"/>
      <c r="I35" s="161">
        <f t="shared" ref="I35:I40" si="15">ROUND(E35*H35,2)</f>
        <v>0</v>
      </c>
      <c r="J35" s="162"/>
      <c r="K35" s="161">
        <f t="shared" ref="K35:K40" si="16">ROUND(E35*J35,2)</f>
        <v>0</v>
      </c>
      <c r="L35" s="161">
        <v>21</v>
      </c>
      <c r="M35" s="161">
        <f t="shared" ref="M35:M40" si="17">G35*(1+L35/100)</f>
        <v>0</v>
      </c>
      <c r="N35" s="160">
        <v>0</v>
      </c>
      <c r="O35" s="160">
        <f t="shared" ref="O35:O40" si="18">ROUND(E35*N35,2)</f>
        <v>0</v>
      </c>
      <c r="P35" s="160">
        <v>0</v>
      </c>
      <c r="Q35" s="160">
        <f t="shared" ref="Q35:Q40" si="19">ROUND(E35*P35,2)</f>
        <v>0</v>
      </c>
      <c r="R35" s="161"/>
      <c r="S35" s="161" t="s">
        <v>136</v>
      </c>
      <c r="T35" s="161" t="s">
        <v>152</v>
      </c>
      <c r="U35" s="161">
        <v>0</v>
      </c>
      <c r="V35" s="161">
        <f t="shared" ref="V35:V40" si="20">ROUND(E35*U35,2)</f>
        <v>0</v>
      </c>
      <c r="W35" s="161"/>
      <c r="X35" s="161" t="s">
        <v>130</v>
      </c>
      <c r="Y35" s="161" t="s">
        <v>131</v>
      </c>
      <c r="Z35" s="150"/>
      <c r="AA35" s="150"/>
      <c r="AB35" s="150"/>
      <c r="AC35" s="150"/>
      <c r="AD35" s="150"/>
      <c r="AE35" s="150"/>
      <c r="AF35" s="150"/>
      <c r="AG35" s="150" t="s">
        <v>132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5">
      <c r="A36" s="178">
        <v>24</v>
      </c>
      <c r="B36" s="179" t="s">
        <v>209</v>
      </c>
      <c r="C36" s="186" t="s">
        <v>210</v>
      </c>
      <c r="D36" s="180" t="s">
        <v>198</v>
      </c>
      <c r="E36" s="181">
        <v>1.27</v>
      </c>
      <c r="F36" s="182"/>
      <c r="G36" s="183">
        <f t="shared" si="14"/>
        <v>0</v>
      </c>
      <c r="H36" s="162"/>
      <c r="I36" s="161">
        <f t="shared" si="15"/>
        <v>0</v>
      </c>
      <c r="J36" s="162"/>
      <c r="K36" s="161">
        <f t="shared" si="16"/>
        <v>0</v>
      </c>
      <c r="L36" s="161">
        <v>21</v>
      </c>
      <c r="M36" s="161">
        <f t="shared" si="17"/>
        <v>0</v>
      </c>
      <c r="N36" s="160">
        <v>0</v>
      </c>
      <c r="O36" s="160">
        <f t="shared" si="18"/>
        <v>0</v>
      </c>
      <c r="P36" s="160">
        <v>0</v>
      </c>
      <c r="Q36" s="160">
        <f t="shared" si="19"/>
        <v>0</v>
      </c>
      <c r="R36" s="161"/>
      <c r="S36" s="161" t="s">
        <v>129</v>
      </c>
      <c r="T36" s="161" t="s">
        <v>129</v>
      </c>
      <c r="U36" s="161">
        <v>0.95599999999999996</v>
      </c>
      <c r="V36" s="161">
        <f t="shared" si="20"/>
        <v>1.21</v>
      </c>
      <c r="W36" s="161"/>
      <c r="X36" s="161" t="s">
        <v>130</v>
      </c>
      <c r="Y36" s="161" t="s">
        <v>131</v>
      </c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0.399999999999999" outlineLevel="1" x14ac:dyDescent="0.25">
      <c r="A37" s="178">
        <v>25</v>
      </c>
      <c r="B37" s="179" t="s">
        <v>205</v>
      </c>
      <c r="C37" s="186" t="s">
        <v>206</v>
      </c>
      <c r="D37" s="180" t="s">
        <v>198</v>
      </c>
      <c r="E37" s="181">
        <v>25.4</v>
      </c>
      <c r="F37" s="182"/>
      <c r="G37" s="183">
        <f t="shared" si="14"/>
        <v>0</v>
      </c>
      <c r="H37" s="162"/>
      <c r="I37" s="161">
        <f t="shared" si="15"/>
        <v>0</v>
      </c>
      <c r="J37" s="162"/>
      <c r="K37" s="161">
        <f t="shared" si="16"/>
        <v>0</v>
      </c>
      <c r="L37" s="161">
        <v>21</v>
      </c>
      <c r="M37" s="161">
        <f t="shared" si="17"/>
        <v>0</v>
      </c>
      <c r="N37" s="160">
        <v>0</v>
      </c>
      <c r="O37" s="160">
        <f t="shared" si="18"/>
        <v>0</v>
      </c>
      <c r="P37" s="160">
        <v>0</v>
      </c>
      <c r="Q37" s="160">
        <f t="shared" si="19"/>
        <v>0</v>
      </c>
      <c r="R37" s="161"/>
      <c r="S37" s="161" t="s">
        <v>129</v>
      </c>
      <c r="T37" s="161" t="s">
        <v>129</v>
      </c>
      <c r="U37" s="161">
        <v>0</v>
      </c>
      <c r="V37" s="161">
        <f t="shared" si="20"/>
        <v>0</v>
      </c>
      <c r="W37" s="161"/>
      <c r="X37" s="161" t="s">
        <v>130</v>
      </c>
      <c r="Y37" s="161" t="s">
        <v>131</v>
      </c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20.399999999999999" outlineLevel="1" x14ac:dyDescent="0.25">
      <c r="A38" s="178">
        <v>26</v>
      </c>
      <c r="B38" s="179" t="s">
        <v>203</v>
      </c>
      <c r="C38" s="186" t="s">
        <v>204</v>
      </c>
      <c r="D38" s="180" t="s">
        <v>198</v>
      </c>
      <c r="E38" s="181">
        <v>1.27</v>
      </c>
      <c r="F38" s="182"/>
      <c r="G38" s="183">
        <f t="shared" si="14"/>
        <v>0</v>
      </c>
      <c r="H38" s="162"/>
      <c r="I38" s="161">
        <f t="shared" si="15"/>
        <v>0</v>
      </c>
      <c r="J38" s="162"/>
      <c r="K38" s="161">
        <f t="shared" si="16"/>
        <v>0</v>
      </c>
      <c r="L38" s="161">
        <v>21</v>
      </c>
      <c r="M38" s="161">
        <f t="shared" si="17"/>
        <v>0</v>
      </c>
      <c r="N38" s="160">
        <v>0</v>
      </c>
      <c r="O38" s="160">
        <f t="shared" si="18"/>
        <v>0</v>
      </c>
      <c r="P38" s="160">
        <v>0</v>
      </c>
      <c r="Q38" s="160">
        <f t="shared" si="19"/>
        <v>0</v>
      </c>
      <c r="R38" s="161"/>
      <c r="S38" s="161" t="s">
        <v>136</v>
      </c>
      <c r="T38" s="161" t="s">
        <v>137</v>
      </c>
      <c r="U38" s="161">
        <v>0</v>
      </c>
      <c r="V38" s="161">
        <f t="shared" si="20"/>
        <v>0</v>
      </c>
      <c r="W38" s="161"/>
      <c r="X38" s="161" t="s">
        <v>130</v>
      </c>
      <c r="Y38" s="161" t="s">
        <v>131</v>
      </c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0.399999999999999" outlineLevel="1" x14ac:dyDescent="0.25">
      <c r="A39" s="178">
        <v>27</v>
      </c>
      <c r="B39" s="179" t="s">
        <v>207</v>
      </c>
      <c r="C39" s="186" t="s">
        <v>208</v>
      </c>
      <c r="D39" s="180" t="s">
        <v>198</v>
      </c>
      <c r="E39" s="181">
        <v>1.27</v>
      </c>
      <c r="F39" s="182"/>
      <c r="G39" s="183">
        <f t="shared" si="14"/>
        <v>0</v>
      </c>
      <c r="H39" s="162"/>
      <c r="I39" s="161">
        <f t="shared" si="15"/>
        <v>0</v>
      </c>
      <c r="J39" s="162"/>
      <c r="K39" s="161">
        <f t="shared" si="16"/>
        <v>0</v>
      </c>
      <c r="L39" s="161">
        <v>21</v>
      </c>
      <c r="M39" s="161">
        <f t="shared" si="17"/>
        <v>0</v>
      </c>
      <c r="N39" s="160">
        <v>0</v>
      </c>
      <c r="O39" s="160">
        <f t="shared" si="18"/>
        <v>0</v>
      </c>
      <c r="P39" s="160">
        <v>0</v>
      </c>
      <c r="Q39" s="160">
        <f t="shared" si="19"/>
        <v>0</v>
      </c>
      <c r="R39" s="161"/>
      <c r="S39" s="161" t="s">
        <v>136</v>
      </c>
      <c r="T39" s="161" t="s">
        <v>137</v>
      </c>
      <c r="U39" s="161">
        <v>0</v>
      </c>
      <c r="V39" s="161">
        <f t="shared" si="20"/>
        <v>0</v>
      </c>
      <c r="W39" s="161"/>
      <c r="X39" s="161" t="s">
        <v>130</v>
      </c>
      <c r="Y39" s="161" t="s">
        <v>131</v>
      </c>
      <c r="Z39" s="150"/>
      <c r="AA39" s="150"/>
      <c r="AB39" s="150"/>
      <c r="AC39" s="150"/>
      <c r="AD39" s="150"/>
      <c r="AE39" s="150"/>
      <c r="AF39" s="150"/>
      <c r="AG39" s="150" t="s">
        <v>140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0.399999999999999" outlineLevel="1" x14ac:dyDescent="0.25">
      <c r="A40" s="178">
        <v>28</v>
      </c>
      <c r="B40" s="179" t="s">
        <v>211</v>
      </c>
      <c r="C40" s="186" t="s">
        <v>212</v>
      </c>
      <c r="D40" s="180" t="s">
        <v>149</v>
      </c>
      <c r="E40" s="181">
        <v>1</v>
      </c>
      <c r="F40" s="182"/>
      <c r="G40" s="183">
        <f t="shared" si="14"/>
        <v>0</v>
      </c>
      <c r="H40" s="162"/>
      <c r="I40" s="161">
        <f t="shared" si="15"/>
        <v>0</v>
      </c>
      <c r="J40" s="162"/>
      <c r="K40" s="161">
        <f t="shared" si="16"/>
        <v>0</v>
      </c>
      <c r="L40" s="161">
        <v>21</v>
      </c>
      <c r="M40" s="161">
        <f t="shared" si="17"/>
        <v>0</v>
      </c>
      <c r="N40" s="160">
        <v>0</v>
      </c>
      <c r="O40" s="160">
        <f t="shared" si="18"/>
        <v>0</v>
      </c>
      <c r="P40" s="160">
        <v>0</v>
      </c>
      <c r="Q40" s="160">
        <f t="shared" si="19"/>
        <v>0</v>
      </c>
      <c r="R40" s="161"/>
      <c r="S40" s="161" t="s">
        <v>136</v>
      </c>
      <c r="T40" s="161" t="s">
        <v>137</v>
      </c>
      <c r="U40" s="161">
        <v>0</v>
      </c>
      <c r="V40" s="161">
        <f t="shared" si="20"/>
        <v>0</v>
      </c>
      <c r="W40" s="161"/>
      <c r="X40" s="161" t="s">
        <v>163</v>
      </c>
      <c r="Y40" s="161" t="s">
        <v>131</v>
      </c>
      <c r="Z40" s="150"/>
      <c r="AA40" s="150"/>
      <c r="AB40" s="150"/>
      <c r="AC40" s="150"/>
      <c r="AD40" s="150"/>
      <c r="AE40" s="150"/>
      <c r="AF40" s="150"/>
      <c r="AG40" s="150" t="s">
        <v>191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x14ac:dyDescent="0.25">
      <c r="A41" s="165" t="s">
        <v>124</v>
      </c>
      <c r="B41" s="166" t="s">
        <v>86</v>
      </c>
      <c r="C41" s="185" t="s">
        <v>87</v>
      </c>
      <c r="D41" s="167"/>
      <c r="E41" s="168"/>
      <c r="F41" s="169"/>
      <c r="G41" s="170">
        <f>SUMIF(AG42:AG47,"&lt;&gt;NOR",G42:G47)</f>
        <v>0</v>
      </c>
      <c r="H41" s="164"/>
      <c r="I41" s="164">
        <f>SUM(I42:I47)</f>
        <v>0</v>
      </c>
      <c r="J41" s="164"/>
      <c r="K41" s="164">
        <f>SUM(K42:K47)</f>
        <v>0</v>
      </c>
      <c r="L41" s="164"/>
      <c r="M41" s="164">
        <f>SUM(M42:M47)</f>
        <v>0</v>
      </c>
      <c r="N41" s="163"/>
      <c r="O41" s="163">
        <f>SUM(O42:O47)</f>
        <v>0.02</v>
      </c>
      <c r="P41" s="163"/>
      <c r="Q41" s="163">
        <f>SUM(Q42:Q47)</f>
        <v>0</v>
      </c>
      <c r="R41" s="164"/>
      <c r="S41" s="164"/>
      <c r="T41" s="164"/>
      <c r="U41" s="164"/>
      <c r="V41" s="164">
        <f>SUM(V42:V47)</f>
        <v>0</v>
      </c>
      <c r="W41" s="164"/>
      <c r="X41" s="164"/>
      <c r="Y41" s="164"/>
      <c r="AG41" t="s">
        <v>125</v>
      </c>
    </row>
    <row r="42" spans="1:60" outlineLevel="1" x14ac:dyDescent="0.25">
      <c r="A42" s="178">
        <v>29</v>
      </c>
      <c r="B42" s="179" t="s">
        <v>221</v>
      </c>
      <c r="C42" s="186" t="s">
        <v>222</v>
      </c>
      <c r="D42" s="180" t="s">
        <v>149</v>
      </c>
      <c r="E42" s="181">
        <v>1</v>
      </c>
      <c r="F42" s="182"/>
      <c r="G42" s="183">
        <f t="shared" ref="G42:G47" si="21">ROUND(E42*F42,2)</f>
        <v>0</v>
      </c>
      <c r="H42" s="162"/>
      <c r="I42" s="161">
        <f t="shared" ref="I42:I47" si="22">ROUND(E42*H42,2)</f>
        <v>0</v>
      </c>
      <c r="J42" s="162"/>
      <c r="K42" s="161">
        <f t="shared" ref="K42:K47" si="23">ROUND(E42*J42,2)</f>
        <v>0</v>
      </c>
      <c r="L42" s="161">
        <v>21</v>
      </c>
      <c r="M42" s="161">
        <f t="shared" ref="M42:M47" si="24">G42*(1+L42/100)</f>
        <v>0</v>
      </c>
      <c r="N42" s="160">
        <v>1.8E-3</v>
      </c>
      <c r="O42" s="160">
        <f t="shared" ref="O42:O47" si="25">ROUND(E42*N42,2)</f>
        <v>0</v>
      </c>
      <c r="P42" s="160">
        <v>0</v>
      </c>
      <c r="Q42" s="160">
        <f t="shared" ref="Q42:Q47" si="26">ROUND(E42*P42,2)</f>
        <v>0</v>
      </c>
      <c r="R42" s="161"/>
      <c r="S42" s="161" t="s">
        <v>136</v>
      </c>
      <c r="T42" s="161" t="s">
        <v>137</v>
      </c>
      <c r="U42" s="161">
        <v>0</v>
      </c>
      <c r="V42" s="161">
        <f t="shared" ref="V42:V47" si="27">ROUND(E42*U42,2)</f>
        <v>0</v>
      </c>
      <c r="W42" s="161"/>
      <c r="X42" s="161" t="s">
        <v>130</v>
      </c>
      <c r="Y42" s="161" t="s">
        <v>131</v>
      </c>
      <c r="Z42" s="150"/>
      <c r="AA42" s="150"/>
      <c r="AB42" s="150"/>
      <c r="AC42" s="150"/>
      <c r="AD42" s="150"/>
      <c r="AE42" s="150"/>
      <c r="AF42" s="150"/>
      <c r="AG42" s="150" t="s">
        <v>216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8">
        <v>30</v>
      </c>
      <c r="B43" s="179" t="s">
        <v>213</v>
      </c>
      <c r="C43" s="186" t="s">
        <v>214</v>
      </c>
      <c r="D43" s="180" t="s">
        <v>215</v>
      </c>
      <c r="E43" s="181">
        <v>1</v>
      </c>
      <c r="F43" s="182"/>
      <c r="G43" s="183">
        <f t="shared" si="21"/>
        <v>0</v>
      </c>
      <c r="H43" s="162"/>
      <c r="I43" s="161">
        <f t="shared" si="22"/>
        <v>0</v>
      </c>
      <c r="J43" s="162"/>
      <c r="K43" s="161">
        <f t="shared" si="23"/>
        <v>0</v>
      </c>
      <c r="L43" s="161">
        <v>21</v>
      </c>
      <c r="M43" s="161">
        <f t="shared" si="24"/>
        <v>0</v>
      </c>
      <c r="N43" s="160">
        <v>0</v>
      </c>
      <c r="O43" s="160">
        <f t="shared" si="25"/>
        <v>0</v>
      </c>
      <c r="P43" s="160">
        <v>0</v>
      </c>
      <c r="Q43" s="160">
        <f t="shared" si="26"/>
        <v>0</v>
      </c>
      <c r="R43" s="161"/>
      <c r="S43" s="161" t="s">
        <v>136</v>
      </c>
      <c r="T43" s="161" t="s">
        <v>137</v>
      </c>
      <c r="U43" s="161">
        <v>0</v>
      </c>
      <c r="V43" s="161">
        <f t="shared" si="27"/>
        <v>0</v>
      </c>
      <c r="W43" s="161"/>
      <c r="X43" s="161" t="s">
        <v>130</v>
      </c>
      <c r="Y43" s="161" t="s">
        <v>131</v>
      </c>
      <c r="Z43" s="150"/>
      <c r="AA43" s="150"/>
      <c r="AB43" s="150"/>
      <c r="AC43" s="150"/>
      <c r="AD43" s="150"/>
      <c r="AE43" s="150"/>
      <c r="AF43" s="150"/>
      <c r="AG43" s="150" t="s">
        <v>216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78">
        <v>31</v>
      </c>
      <c r="B44" s="179" t="s">
        <v>217</v>
      </c>
      <c r="C44" s="186" t="s">
        <v>218</v>
      </c>
      <c r="D44" s="180" t="s">
        <v>215</v>
      </c>
      <c r="E44" s="181">
        <v>1</v>
      </c>
      <c r="F44" s="182"/>
      <c r="G44" s="183">
        <f t="shared" si="21"/>
        <v>0</v>
      </c>
      <c r="H44" s="162"/>
      <c r="I44" s="161">
        <f t="shared" si="22"/>
        <v>0</v>
      </c>
      <c r="J44" s="162"/>
      <c r="K44" s="161">
        <f t="shared" si="23"/>
        <v>0</v>
      </c>
      <c r="L44" s="161">
        <v>21</v>
      </c>
      <c r="M44" s="161">
        <f t="shared" si="24"/>
        <v>0</v>
      </c>
      <c r="N44" s="160">
        <v>0</v>
      </c>
      <c r="O44" s="160">
        <f t="shared" si="25"/>
        <v>0</v>
      </c>
      <c r="P44" s="160">
        <v>0</v>
      </c>
      <c r="Q44" s="160">
        <f t="shared" si="26"/>
        <v>0</v>
      </c>
      <c r="R44" s="161"/>
      <c r="S44" s="161" t="s">
        <v>136</v>
      </c>
      <c r="T44" s="161" t="s">
        <v>137</v>
      </c>
      <c r="U44" s="161">
        <v>0</v>
      </c>
      <c r="V44" s="161">
        <f t="shared" si="27"/>
        <v>0</v>
      </c>
      <c r="W44" s="161"/>
      <c r="X44" s="161" t="s">
        <v>130</v>
      </c>
      <c r="Y44" s="161" t="s">
        <v>131</v>
      </c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8">
        <v>32</v>
      </c>
      <c r="B45" s="179" t="s">
        <v>219</v>
      </c>
      <c r="C45" s="186" t="s">
        <v>220</v>
      </c>
      <c r="D45" s="180" t="s">
        <v>149</v>
      </c>
      <c r="E45" s="181">
        <v>1</v>
      </c>
      <c r="F45" s="182"/>
      <c r="G45" s="183">
        <f t="shared" si="21"/>
        <v>0</v>
      </c>
      <c r="H45" s="162"/>
      <c r="I45" s="161">
        <f t="shared" si="22"/>
        <v>0</v>
      </c>
      <c r="J45" s="162"/>
      <c r="K45" s="161">
        <f t="shared" si="23"/>
        <v>0</v>
      </c>
      <c r="L45" s="161">
        <v>21</v>
      </c>
      <c r="M45" s="161">
        <f t="shared" si="24"/>
        <v>0</v>
      </c>
      <c r="N45" s="160">
        <v>1.6000000000000001E-4</v>
      </c>
      <c r="O45" s="160">
        <f t="shared" si="25"/>
        <v>0</v>
      </c>
      <c r="P45" s="160">
        <v>0</v>
      </c>
      <c r="Q45" s="160">
        <f t="shared" si="26"/>
        <v>0</v>
      </c>
      <c r="R45" s="161"/>
      <c r="S45" s="161" t="s">
        <v>136</v>
      </c>
      <c r="T45" s="161" t="s">
        <v>137</v>
      </c>
      <c r="U45" s="161">
        <v>0</v>
      </c>
      <c r="V45" s="161">
        <f t="shared" si="27"/>
        <v>0</v>
      </c>
      <c r="W45" s="161"/>
      <c r="X45" s="161" t="s">
        <v>130</v>
      </c>
      <c r="Y45" s="161" t="s">
        <v>131</v>
      </c>
      <c r="Z45" s="150"/>
      <c r="AA45" s="150"/>
      <c r="AB45" s="150"/>
      <c r="AC45" s="150"/>
      <c r="AD45" s="150"/>
      <c r="AE45" s="150"/>
      <c r="AF45" s="150"/>
      <c r="AG45" s="150" t="s">
        <v>216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0.399999999999999" outlineLevel="1" x14ac:dyDescent="0.25">
      <c r="A46" s="178">
        <v>33</v>
      </c>
      <c r="B46" s="179" t="s">
        <v>223</v>
      </c>
      <c r="C46" s="186" t="s">
        <v>224</v>
      </c>
      <c r="D46" s="180" t="s">
        <v>149</v>
      </c>
      <c r="E46" s="181">
        <v>1</v>
      </c>
      <c r="F46" s="182"/>
      <c r="G46" s="183">
        <f t="shared" si="21"/>
        <v>0</v>
      </c>
      <c r="H46" s="162"/>
      <c r="I46" s="161">
        <f t="shared" si="22"/>
        <v>0</v>
      </c>
      <c r="J46" s="162"/>
      <c r="K46" s="161">
        <f t="shared" si="23"/>
        <v>0</v>
      </c>
      <c r="L46" s="161">
        <v>21</v>
      </c>
      <c r="M46" s="161">
        <f t="shared" si="24"/>
        <v>0</v>
      </c>
      <c r="N46" s="160">
        <v>1.6E-2</v>
      </c>
      <c r="O46" s="160">
        <f t="shared" si="25"/>
        <v>0.02</v>
      </c>
      <c r="P46" s="160">
        <v>0</v>
      </c>
      <c r="Q46" s="160">
        <f t="shared" si="26"/>
        <v>0</v>
      </c>
      <c r="R46" s="161" t="s">
        <v>162</v>
      </c>
      <c r="S46" s="161" t="s">
        <v>129</v>
      </c>
      <c r="T46" s="161" t="s">
        <v>129</v>
      </c>
      <c r="U46" s="161">
        <v>0</v>
      </c>
      <c r="V46" s="161">
        <f t="shared" si="27"/>
        <v>0</v>
      </c>
      <c r="W46" s="161"/>
      <c r="X46" s="161" t="s">
        <v>163</v>
      </c>
      <c r="Y46" s="161" t="s">
        <v>131</v>
      </c>
      <c r="Z46" s="150"/>
      <c r="AA46" s="150"/>
      <c r="AB46" s="150"/>
      <c r="AC46" s="150"/>
      <c r="AD46" s="150"/>
      <c r="AE46" s="150"/>
      <c r="AF46" s="150"/>
      <c r="AG46" s="150" t="s">
        <v>191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40.799999999999997" outlineLevel="1" x14ac:dyDescent="0.25">
      <c r="A47" s="178">
        <v>34</v>
      </c>
      <c r="B47" s="179" t="s">
        <v>225</v>
      </c>
      <c r="C47" s="186" t="s">
        <v>226</v>
      </c>
      <c r="D47" s="180" t="s">
        <v>215</v>
      </c>
      <c r="E47" s="181">
        <v>1</v>
      </c>
      <c r="F47" s="182"/>
      <c r="G47" s="183">
        <f t="shared" si="21"/>
        <v>0</v>
      </c>
      <c r="H47" s="162"/>
      <c r="I47" s="161">
        <f t="shared" si="22"/>
        <v>0</v>
      </c>
      <c r="J47" s="162"/>
      <c r="K47" s="161">
        <f t="shared" si="23"/>
        <v>0</v>
      </c>
      <c r="L47" s="161">
        <v>21</v>
      </c>
      <c r="M47" s="161">
        <f t="shared" si="24"/>
        <v>0</v>
      </c>
      <c r="N47" s="160">
        <v>1.8E-3</v>
      </c>
      <c r="O47" s="160">
        <f t="shared" si="25"/>
        <v>0</v>
      </c>
      <c r="P47" s="160">
        <v>0</v>
      </c>
      <c r="Q47" s="160">
        <f t="shared" si="26"/>
        <v>0</v>
      </c>
      <c r="R47" s="161"/>
      <c r="S47" s="161" t="s">
        <v>136</v>
      </c>
      <c r="T47" s="161" t="s">
        <v>137</v>
      </c>
      <c r="U47" s="161">
        <v>0</v>
      </c>
      <c r="V47" s="161">
        <f t="shared" si="27"/>
        <v>0</v>
      </c>
      <c r="W47" s="161"/>
      <c r="X47" s="161" t="s">
        <v>163</v>
      </c>
      <c r="Y47" s="161" t="s">
        <v>131</v>
      </c>
      <c r="Z47" s="150"/>
      <c r="AA47" s="150"/>
      <c r="AB47" s="150"/>
      <c r="AC47" s="150"/>
      <c r="AD47" s="150"/>
      <c r="AE47" s="150"/>
      <c r="AF47" s="150"/>
      <c r="AG47" s="150" t="s">
        <v>191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x14ac:dyDescent="0.25">
      <c r="A48" s="165" t="s">
        <v>124</v>
      </c>
      <c r="B48" s="166" t="s">
        <v>88</v>
      </c>
      <c r="C48" s="185" t="s">
        <v>89</v>
      </c>
      <c r="D48" s="167"/>
      <c r="E48" s="168"/>
      <c r="F48" s="169"/>
      <c r="G48" s="170">
        <f>SUMIF(AG49:AG64,"&lt;&gt;NOR",G49:G64)</f>
        <v>0</v>
      </c>
      <c r="H48" s="164"/>
      <c r="I48" s="164">
        <f>SUM(I49:I64)</f>
        <v>0</v>
      </c>
      <c r="J48" s="164"/>
      <c r="K48" s="164">
        <f>SUM(K49:K64)</f>
        <v>0</v>
      </c>
      <c r="L48" s="164"/>
      <c r="M48" s="164">
        <f>SUM(M49:M64)</f>
        <v>0</v>
      </c>
      <c r="N48" s="163"/>
      <c r="O48" s="163">
        <f>SUM(O49:O64)</f>
        <v>0.57000000000000006</v>
      </c>
      <c r="P48" s="163"/>
      <c r="Q48" s="163">
        <f>SUM(Q49:Q64)</f>
        <v>0</v>
      </c>
      <c r="R48" s="164"/>
      <c r="S48" s="164"/>
      <c r="T48" s="164"/>
      <c r="U48" s="164"/>
      <c r="V48" s="164">
        <f>SUM(V49:V64)</f>
        <v>33.35</v>
      </c>
      <c r="W48" s="164"/>
      <c r="X48" s="164"/>
      <c r="Y48" s="164"/>
      <c r="AG48" t="s">
        <v>125</v>
      </c>
    </row>
    <row r="49" spans="1:60" outlineLevel="1" x14ac:dyDescent="0.25">
      <c r="A49" s="178">
        <v>35</v>
      </c>
      <c r="B49" s="179" t="s">
        <v>391</v>
      </c>
      <c r="C49" s="186" t="s">
        <v>392</v>
      </c>
      <c r="D49" s="180" t="s">
        <v>157</v>
      </c>
      <c r="E49" s="181">
        <v>35</v>
      </c>
      <c r="F49" s="182"/>
      <c r="G49" s="183">
        <f t="shared" ref="G49:G64" si="28">ROUND(E49*F49,2)</f>
        <v>0</v>
      </c>
      <c r="H49" s="162"/>
      <c r="I49" s="161">
        <f t="shared" ref="I49:I64" si="29">ROUND(E49*H49,2)</f>
        <v>0</v>
      </c>
      <c r="J49" s="162"/>
      <c r="K49" s="161">
        <f t="shared" ref="K49:K64" si="30">ROUND(E49*J49,2)</f>
        <v>0</v>
      </c>
      <c r="L49" s="161">
        <v>21</v>
      </c>
      <c r="M49" s="161">
        <f t="shared" ref="M49:M64" si="31">G49*(1+L49/100)</f>
        <v>0</v>
      </c>
      <c r="N49" s="160">
        <v>0</v>
      </c>
      <c r="O49" s="160">
        <f t="shared" ref="O49:O64" si="32">ROUND(E49*N49,2)</f>
        <v>0</v>
      </c>
      <c r="P49" s="160">
        <v>0</v>
      </c>
      <c r="Q49" s="160">
        <f t="shared" ref="Q49:Q64" si="33">ROUND(E49*P49,2)</f>
        <v>0</v>
      </c>
      <c r="R49" s="161"/>
      <c r="S49" s="161" t="s">
        <v>129</v>
      </c>
      <c r="T49" s="161" t="s">
        <v>129</v>
      </c>
      <c r="U49" s="161">
        <v>3.5000000000000003E-2</v>
      </c>
      <c r="V49" s="161">
        <f t="shared" ref="V49:V64" si="34">ROUND(E49*U49,2)</f>
        <v>1.23</v>
      </c>
      <c r="W49" s="161"/>
      <c r="X49" s="161" t="s">
        <v>130</v>
      </c>
      <c r="Y49" s="161" t="s">
        <v>131</v>
      </c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0.399999999999999" outlineLevel="1" x14ac:dyDescent="0.25">
      <c r="A50" s="178">
        <v>36</v>
      </c>
      <c r="B50" s="179" t="s">
        <v>354</v>
      </c>
      <c r="C50" s="186" t="s">
        <v>355</v>
      </c>
      <c r="D50" s="180" t="s">
        <v>128</v>
      </c>
      <c r="E50" s="181">
        <v>65.561400000000006</v>
      </c>
      <c r="F50" s="182"/>
      <c r="G50" s="183">
        <f t="shared" si="28"/>
        <v>0</v>
      </c>
      <c r="H50" s="162"/>
      <c r="I50" s="161">
        <f t="shared" si="29"/>
        <v>0</v>
      </c>
      <c r="J50" s="162"/>
      <c r="K50" s="161">
        <f t="shared" si="30"/>
        <v>0</v>
      </c>
      <c r="L50" s="161">
        <v>21</v>
      </c>
      <c r="M50" s="161">
        <f t="shared" si="31"/>
        <v>0</v>
      </c>
      <c r="N50" s="160">
        <v>0</v>
      </c>
      <c r="O50" s="160">
        <f t="shared" si="32"/>
        <v>0</v>
      </c>
      <c r="P50" s="160">
        <v>0</v>
      </c>
      <c r="Q50" s="160">
        <f t="shared" si="33"/>
        <v>0</v>
      </c>
      <c r="R50" s="161"/>
      <c r="S50" s="161" t="s">
        <v>129</v>
      </c>
      <c r="T50" s="161" t="s">
        <v>129</v>
      </c>
      <c r="U50" s="161">
        <v>0.11</v>
      </c>
      <c r="V50" s="161">
        <f t="shared" si="34"/>
        <v>7.21</v>
      </c>
      <c r="W50" s="161"/>
      <c r="X50" s="161" t="s">
        <v>130</v>
      </c>
      <c r="Y50" s="161" t="s">
        <v>131</v>
      </c>
      <c r="Z50" s="150"/>
      <c r="AA50" s="150"/>
      <c r="AB50" s="150"/>
      <c r="AC50" s="150"/>
      <c r="AD50" s="150"/>
      <c r="AE50" s="150"/>
      <c r="AF50" s="150"/>
      <c r="AG50" s="150" t="s">
        <v>216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78">
        <v>37</v>
      </c>
      <c r="B51" s="179" t="s">
        <v>393</v>
      </c>
      <c r="C51" s="186" t="s">
        <v>394</v>
      </c>
      <c r="D51" s="180" t="s">
        <v>128</v>
      </c>
      <c r="E51" s="181">
        <v>65.561400000000006</v>
      </c>
      <c r="F51" s="182"/>
      <c r="G51" s="183">
        <f t="shared" si="28"/>
        <v>0</v>
      </c>
      <c r="H51" s="162"/>
      <c r="I51" s="161">
        <f t="shared" si="29"/>
        <v>0</v>
      </c>
      <c r="J51" s="162"/>
      <c r="K51" s="161">
        <f t="shared" si="30"/>
        <v>0</v>
      </c>
      <c r="L51" s="161">
        <v>21</v>
      </c>
      <c r="M51" s="161">
        <f t="shared" si="31"/>
        <v>0</v>
      </c>
      <c r="N51" s="160">
        <v>2.9999999999999997E-4</v>
      </c>
      <c r="O51" s="160">
        <f t="shared" si="32"/>
        <v>0.02</v>
      </c>
      <c r="P51" s="160">
        <v>0</v>
      </c>
      <c r="Q51" s="160">
        <f t="shared" si="33"/>
        <v>0</v>
      </c>
      <c r="R51" s="161"/>
      <c r="S51" s="161" t="s">
        <v>129</v>
      </c>
      <c r="T51" s="161" t="s">
        <v>129</v>
      </c>
      <c r="U51" s="161">
        <v>0.38</v>
      </c>
      <c r="V51" s="161">
        <f t="shared" si="34"/>
        <v>24.91</v>
      </c>
      <c r="W51" s="161"/>
      <c r="X51" s="161" t="s">
        <v>130</v>
      </c>
      <c r="Y51" s="161" t="s">
        <v>131</v>
      </c>
      <c r="Z51" s="150"/>
      <c r="AA51" s="150"/>
      <c r="AB51" s="150"/>
      <c r="AC51" s="150"/>
      <c r="AD51" s="150"/>
      <c r="AE51" s="150"/>
      <c r="AF51" s="150"/>
      <c r="AG51" s="150" t="s">
        <v>216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30.6" outlineLevel="1" x14ac:dyDescent="0.25">
      <c r="A52" s="178">
        <v>38</v>
      </c>
      <c r="B52" s="179" t="s">
        <v>395</v>
      </c>
      <c r="C52" s="186" t="s">
        <v>396</v>
      </c>
      <c r="D52" s="180" t="s">
        <v>149</v>
      </c>
      <c r="E52" s="181">
        <v>15</v>
      </c>
      <c r="F52" s="182"/>
      <c r="G52" s="183">
        <f t="shared" si="28"/>
        <v>0</v>
      </c>
      <c r="H52" s="162"/>
      <c r="I52" s="161">
        <f t="shared" si="29"/>
        <v>0</v>
      </c>
      <c r="J52" s="162"/>
      <c r="K52" s="161">
        <f t="shared" si="30"/>
        <v>0</v>
      </c>
      <c r="L52" s="161">
        <v>21</v>
      </c>
      <c r="M52" s="161">
        <f t="shared" si="31"/>
        <v>0</v>
      </c>
      <c r="N52" s="160">
        <v>1.4999999999999999E-4</v>
      </c>
      <c r="O52" s="160">
        <f t="shared" si="32"/>
        <v>0</v>
      </c>
      <c r="P52" s="160">
        <v>0</v>
      </c>
      <c r="Q52" s="160">
        <f t="shared" si="33"/>
        <v>0</v>
      </c>
      <c r="R52" s="161"/>
      <c r="S52" s="161" t="s">
        <v>136</v>
      </c>
      <c r="T52" s="161" t="s">
        <v>137</v>
      </c>
      <c r="U52" s="161">
        <v>0</v>
      </c>
      <c r="V52" s="161">
        <f t="shared" si="34"/>
        <v>0</v>
      </c>
      <c r="W52" s="161"/>
      <c r="X52" s="161" t="s">
        <v>130</v>
      </c>
      <c r="Y52" s="161" t="s">
        <v>131</v>
      </c>
      <c r="Z52" s="150"/>
      <c r="AA52" s="150"/>
      <c r="AB52" s="150"/>
      <c r="AC52" s="150"/>
      <c r="AD52" s="150"/>
      <c r="AE52" s="150"/>
      <c r="AF52" s="150"/>
      <c r="AG52" s="150" t="s">
        <v>216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40.799999999999997" outlineLevel="1" x14ac:dyDescent="0.25">
      <c r="A53" s="178">
        <v>39</v>
      </c>
      <c r="B53" s="179" t="s">
        <v>356</v>
      </c>
      <c r="C53" s="186" t="s">
        <v>357</v>
      </c>
      <c r="D53" s="180" t="s">
        <v>128</v>
      </c>
      <c r="E53" s="181">
        <v>75.395610000000005</v>
      </c>
      <c r="F53" s="182"/>
      <c r="G53" s="183">
        <f t="shared" si="28"/>
        <v>0</v>
      </c>
      <c r="H53" s="162"/>
      <c r="I53" s="161">
        <f t="shared" si="29"/>
        <v>0</v>
      </c>
      <c r="J53" s="162"/>
      <c r="K53" s="161">
        <f t="shared" si="30"/>
        <v>0</v>
      </c>
      <c r="L53" s="161">
        <v>21</v>
      </c>
      <c r="M53" s="161">
        <f t="shared" si="31"/>
        <v>0</v>
      </c>
      <c r="N53" s="160">
        <v>2.8700000000000002E-3</v>
      </c>
      <c r="O53" s="160">
        <f t="shared" si="32"/>
        <v>0.22</v>
      </c>
      <c r="P53" s="160">
        <v>0</v>
      </c>
      <c r="Q53" s="160">
        <f t="shared" si="33"/>
        <v>0</v>
      </c>
      <c r="R53" s="161"/>
      <c r="S53" s="161" t="s">
        <v>136</v>
      </c>
      <c r="T53" s="161" t="s">
        <v>137</v>
      </c>
      <c r="U53" s="161">
        <v>0</v>
      </c>
      <c r="V53" s="161">
        <f t="shared" si="34"/>
        <v>0</v>
      </c>
      <c r="W53" s="161"/>
      <c r="X53" s="161" t="s">
        <v>130</v>
      </c>
      <c r="Y53" s="161" t="s">
        <v>131</v>
      </c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0.399999999999999" outlineLevel="1" x14ac:dyDescent="0.25">
      <c r="A54" s="178">
        <v>40</v>
      </c>
      <c r="B54" s="179" t="s">
        <v>430</v>
      </c>
      <c r="C54" s="186" t="s">
        <v>431</v>
      </c>
      <c r="D54" s="180" t="s">
        <v>128</v>
      </c>
      <c r="E54" s="181">
        <v>65.561400000000006</v>
      </c>
      <c r="F54" s="182"/>
      <c r="G54" s="183">
        <f t="shared" si="28"/>
        <v>0</v>
      </c>
      <c r="H54" s="162"/>
      <c r="I54" s="161">
        <f t="shared" si="29"/>
        <v>0</v>
      </c>
      <c r="J54" s="162"/>
      <c r="K54" s="161">
        <f t="shared" si="30"/>
        <v>0</v>
      </c>
      <c r="L54" s="161">
        <v>21</v>
      </c>
      <c r="M54" s="161">
        <f t="shared" si="31"/>
        <v>0</v>
      </c>
      <c r="N54" s="160">
        <v>0</v>
      </c>
      <c r="O54" s="160">
        <f t="shared" si="32"/>
        <v>0</v>
      </c>
      <c r="P54" s="160">
        <v>0</v>
      </c>
      <c r="Q54" s="160">
        <f t="shared" si="33"/>
        <v>0</v>
      </c>
      <c r="R54" s="161"/>
      <c r="S54" s="161" t="s">
        <v>136</v>
      </c>
      <c r="T54" s="161" t="s">
        <v>137</v>
      </c>
      <c r="U54" s="161">
        <v>0</v>
      </c>
      <c r="V54" s="161">
        <f t="shared" si="34"/>
        <v>0</v>
      </c>
      <c r="W54" s="161"/>
      <c r="X54" s="161" t="s">
        <v>130</v>
      </c>
      <c r="Y54" s="161" t="s">
        <v>131</v>
      </c>
      <c r="Z54" s="150"/>
      <c r="AA54" s="150"/>
      <c r="AB54" s="150"/>
      <c r="AC54" s="150"/>
      <c r="AD54" s="150"/>
      <c r="AE54" s="150"/>
      <c r="AF54" s="150"/>
      <c r="AG54" s="150" t="s">
        <v>132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8">
        <v>41</v>
      </c>
      <c r="B55" s="179" t="s">
        <v>358</v>
      </c>
      <c r="C55" s="186" t="s">
        <v>359</v>
      </c>
      <c r="D55" s="180" t="s">
        <v>128</v>
      </c>
      <c r="E55" s="181">
        <v>65.561400000000006</v>
      </c>
      <c r="F55" s="182"/>
      <c r="G55" s="183">
        <f t="shared" si="28"/>
        <v>0</v>
      </c>
      <c r="H55" s="162"/>
      <c r="I55" s="161">
        <f t="shared" si="29"/>
        <v>0</v>
      </c>
      <c r="J55" s="162"/>
      <c r="K55" s="161">
        <f t="shared" si="30"/>
        <v>0</v>
      </c>
      <c r="L55" s="161">
        <v>21</v>
      </c>
      <c r="M55" s="161">
        <f t="shared" si="31"/>
        <v>0</v>
      </c>
      <c r="N55" s="160">
        <v>0</v>
      </c>
      <c r="O55" s="160">
        <f t="shared" si="32"/>
        <v>0</v>
      </c>
      <c r="P55" s="160">
        <v>0</v>
      </c>
      <c r="Q55" s="160">
        <f t="shared" si="33"/>
        <v>0</v>
      </c>
      <c r="R55" s="161"/>
      <c r="S55" s="161" t="s">
        <v>136</v>
      </c>
      <c r="T55" s="161" t="s">
        <v>137</v>
      </c>
      <c r="U55" s="161">
        <v>0</v>
      </c>
      <c r="V55" s="161">
        <f t="shared" si="34"/>
        <v>0</v>
      </c>
      <c r="W55" s="161"/>
      <c r="X55" s="161" t="s">
        <v>130</v>
      </c>
      <c r="Y55" s="161" t="s">
        <v>131</v>
      </c>
      <c r="Z55" s="150"/>
      <c r="AA55" s="150"/>
      <c r="AB55" s="150"/>
      <c r="AC55" s="150"/>
      <c r="AD55" s="150"/>
      <c r="AE55" s="150"/>
      <c r="AF55" s="150"/>
      <c r="AG55" s="150" t="s">
        <v>216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0.399999999999999" outlineLevel="1" x14ac:dyDescent="0.25">
      <c r="A56" s="178">
        <v>42</v>
      </c>
      <c r="B56" s="179" t="s">
        <v>360</v>
      </c>
      <c r="C56" s="186" t="s">
        <v>361</v>
      </c>
      <c r="D56" s="180" t="s">
        <v>128</v>
      </c>
      <c r="E56" s="181">
        <v>65.561400000000006</v>
      </c>
      <c r="F56" s="182"/>
      <c r="G56" s="183">
        <f t="shared" si="28"/>
        <v>0</v>
      </c>
      <c r="H56" s="162"/>
      <c r="I56" s="161">
        <f t="shared" si="29"/>
        <v>0</v>
      </c>
      <c r="J56" s="162"/>
      <c r="K56" s="161">
        <f t="shared" si="30"/>
        <v>0</v>
      </c>
      <c r="L56" s="161">
        <v>21</v>
      </c>
      <c r="M56" s="161">
        <f t="shared" si="31"/>
        <v>0</v>
      </c>
      <c r="N56" s="160">
        <v>0</v>
      </c>
      <c r="O56" s="160">
        <f t="shared" si="32"/>
        <v>0</v>
      </c>
      <c r="P56" s="160">
        <v>0</v>
      </c>
      <c r="Q56" s="160">
        <f t="shared" si="33"/>
        <v>0</v>
      </c>
      <c r="R56" s="161"/>
      <c r="S56" s="161" t="s">
        <v>136</v>
      </c>
      <c r="T56" s="161" t="s">
        <v>137</v>
      </c>
      <c r="U56" s="161">
        <v>0</v>
      </c>
      <c r="V56" s="161">
        <f t="shared" si="34"/>
        <v>0</v>
      </c>
      <c r="W56" s="161"/>
      <c r="X56" s="161" t="s">
        <v>130</v>
      </c>
      <c r="Y56" s="161" t="s">
        <v>131</v>
      </c>
      <c r="Z56" s="150"/>
      <c r="AA56" s="150"/>
      <c r="AB56" s="150"/>
      <c r="AC56" s="150"/>
      <c r="AD56" s="150"/>
      <c r="AE56" s="150"/>
      <c r="AF56" s="150"/>
      <c r="AG56" s="150" t="s">
        <v>216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78">
        <v>43</v>
      </c>
      <c r="B57" s="179" t="s">
        <v>362</v>
      </c>
      <c r="C57" s="186" t="s">
        <v>363</v>
      </c>
      <c r="D57" s="180" t="s">
        <v>128</v>
      </c>
      <c r="E57" s="181">
        <v>65.561400000000006</v>
      </c>
      <c r="F57" s="182"/>
      <c r="G57" s="183">
        <f t="shared" si="28"/>
        <v>0</v>
      </c>
      <c r="H57" s="162"/>
      <c r="I57" s="161">
        <f t="shared" si="29"/>
        <v>0</v>
      </c>
      <c r="J57" s="162"/>
      <c r="K57" s="161">
        <f t="shared" si="30"/>
        <v>0</v>
      </c>
      <c r="L57" s="161">
        <v>21</v>
      </c>
      <c r="M57" s="161">
        <f t="shared" si="31"/>
        <v>0</v>
      </c>
      <c r="N57" s="160">
        <v>0</v>
      </c>
      <c r="O57" s="160">
        <f t="shared" si="32"/>
        <v>0</v>
      </c>
      <c r="P57" s="160">
        <v>0</v>
      </c>
      <c r="Q57" s="160">
        <f t="shared" si="33"/>
        <v>0</v>
      </c>
      <c r="R57" s="161"/>
      <c r="S57" s="161" t="s">
        <v>136</v>
      </c>
      <c r="T57" s="161" t="s">
        <v>137</v>
      </c>
      <c r="U57" s="161">
        <v>0</v>
      </c>
      <c r="V57" s="161">
        <f t="shared" si="34"/>
        <v>0</v>
      </c>
      <c r="W57" s="161"/>
      <c r="X57" s="161" t="s">
        <v>130</v>
      </c>
      <c r="Y57" s="161" t="s">
        <v>131</v>
      </c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78">
        <v>44</v>
      </c>
      <c r="B58" s="179" t="s">
        <v>364</v>
      </c>
      <c r="C58" s="186" t="s">
        <v>365</v>
      </c>
      <c r="D58" s="180" t="s">
        <v>128</v>
      </c>
      <c r="E58" s="181">
        <v>65.561400000000006</v>
      </c>
      <c r="F58" s="182"/>
      <c r="G58" s="183">
        <f t="shared" si="28"/>
        <v>0</v>
      </c>
      <c r="H58" s="162"/>
      <c r="I58" s="161">
        <f t="shared" si="29"/>
        <v>0</v>
      </c>
      <c r="J58" s="162"/>
      <c r="K58" s="161">
        <f t="shared" si="30"/>
        <v>0</v>
      </c>
      <c r="L58" s="161">
        <v>21</v>
      </c>
      <c r="M58" s="161">
        <f t="shared" si="31"/>
        <v>0</v>
      </c>
      <c r="N58" s="160">
        <v>5.0000000000000001E-4</v>
      </c>
      <c r="O58" s="160">
        <f t="shared" si="32"/>
        <v>0.03</v>
      </c>
      <c r="P58" s="160">
        <v>0</v>
      </c>
      <c r="Q58" s="160">
        <f t="shared" si="33"/>
        <v>0</v>
      </c>
      <c r="R58" s="161"/>
      <c r="S58" s="161" t="s">
        <v>136</v>
      </c>
      <c r="T58" s="161" t="s">
        <v>137</v>
      </c>
      <c r="U58" s="161">
        <v>0</v>
      </c>
      <c r="V58" s="161">
        <f t="shared" si="34"/>
        <v>0</v>
      </c>
      <c r="W58" s="161"/>
      <c r="X58" s="161" t="s">
        <v>130</v>
      </c>
      <c r="Y58" s="161" t="s">
        <v>131</v>
      </c>
      <c r="Z58" s="150"/>
      <c r="AA58" s="150"/>
      <c r="AB58" s="150"/>
      <c r="AC58" s="150"/>
      <c r="AD58" s="150"/>
      <c r="AE58" s="150"/>
      <c r="AF58" s="150"/>
      <c r="AG58" s="150" t="s">
        <v>216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ht="20.399999999999999" outlineLevel="1" x14ac:dyDescent="0.25">
      <c r="A59" s="178">
        <v>45</v>
      </c>
      <c r="B59" s="179" t="s">
        <v>366</v>
      </c>
      <c r="C59" s="186" t="s">
        <v>367</v>
      </c>
      <c r="D59" s="180" t="s">
        <v>128</v>
      </c>
      <c r="E59" s="181">
        <v>65.561400000000006</v>
      </c>
      <c r="F59" s="182"/>
      <c r="G59" s="183">
        <f t="shared" si="28"/>
        <v>0</v>
      </c>
      <c r="H59" s="162"/>
      <c r="I59" s="161">
        <f t="shared" si="29"/>
        <v>0</v>
      </c>
      <c r="J59" s="162"/>
      <c r="K59" s="161">
        <f t="shared" si="30"/>
        <v>0</v>
      </c>
      <c r="L59" s="161">
        <v>21</v>
      </c>
      <c r="M59" s="161">
        <f t="shared" si="31"/>
        <v>0</v>
      </c>
      <c r="N59" s="160">
        <v>4.5500000000000002E-3</v>
      </c>
      <c r="O59" s="160">
        <f t="shared" si="32"/>
        <v>0.3</v>
      </c>
      <c r="P59" s="160">
        <v>0</v>
      </c>
      <c r="Q59" s="160">
        <f t="shared" si="33"/>
        <v>0</v>
      </c>
      <c r="R59" s="161"/>
      <c r="S59" s="161" t="s">
        <v>136</v>
      </c>
      <c r="T59" s="161" t="s">
        <v>137</v>
      </c>
      <c r="U59" s="161">
        <v>0</v>
      </c>
      <c r="V59" s="161">
        <f t="shared" si="34"/>
        <v>0</v>
      </c>
      <c r="W59" s="161"/>
      <c r="X59" s="161" t="s">
        <v>130</v>
      </c>
      <c r="Y59" s="161" t="s">
        <v>131</v>
      </c>
      <c r="Z59" s="150"/>
      <c r="AA59" s="150"/>
      <c r="AB59" s="150"/>
      <c r="AC59" s="150"/>
      <c r="AD59" s="150"/>
      <c r="AE59" s="150"/>
      <c r="AF59" s="150"/>
      <c r="AG59" s="150" t="s">
        <v>216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0.399999999999999" outlineLevel="1" x14ac:dyDescent="0.25">
      <c r="A60" s="178">
        <v>46</v>
      </c>
      <c r="B60" s="179" t="s">
        <v>368</v>
      </c>
      <c r="C60" s="186" t="s">
        <v>369</v>
      </c>
      <c r="D60" s="180" t="s">
        <v>157</v>
      </c>
      <c r="E60" s="181">
        <v>42.5</v>
      </c>
      <c r="F60" s="182"/>
      <c r="G60" s="183">
        <f t="shared" si="28"/>
        <v>0</v>
      </c>
      <c r="H60" s="162"/>
      <c r="I60" s="161">
        <f t="shared" si="29"/>
        <v>0</v>
      </c>
      <c r="J60" s="162"/>
      <c r="K60" s="161">
        <f t="shared" si="30"/>
        <v>0</v>
      </c>
      <c r="L60" s="161">
        <v>21</v>
      </c>
      <c r="M60" s="161">
        <f t="shared" si="31"/>
        <v>0</v>
      </c>
      <c r="N60" s="160">
        <v>0</v>
      </c>
      <c r="O60" s="160">
        <f t="shared" si="32"/>
        <v>0</v>
      </c>
      <c r="P60" s="160">
        <v>0</v>
      </c>
      <c r="Q60" s="160">
        <f t="shared" si="33"/>
        <v>0</v>
      </c>
      <c r="R60" s="161"/>
      <c r="S60" s="161" t="s">
        <v>136</v>
      </c>
      <c r="T60" s="161" t="s">
        <v>137</v>
      </c>
      <c r="U60" s="161">
        <v>0</v>
      </c>
      <c r="V60" s="161">
        <f t="shared" si="34"/>
        <v>0</v>
      </c>
      <c r="W60" s="161"/>
      <c r="X60" s="161" t="s">
        <v>130</v>
      </c>
      <c r="Y60" s="161" t="s">
        <v>131</v>
      </c>
      <c r="Z60" s="150"/>
      <c r="AA60" s="150"/>
      <c r="AB60" s="150"/>
      <c r="AC60" s="150"/>
      <c r="AD60" s="150"/>
      <c r="AE60" s="150"/>
      <c r="AF60" s="150"/>
      <c r="AG60" s="150" t="s">
        <v>216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78">
        <v>47</v>
      </c>
      <c r="B61" s="179" t="s">
        <v>397</v>
      </c>
      <c r="C61" s="186" t="s">
        <v>398</v>
      </c>
      <c r="D61" s="180" t="s">
        <v>157</v>
      </c>
      <c r="E61" s="181">
        <v>35</v>
      </c>
      <c r="F61" s="182"/>
      <c r="G61" s="183">
        <f t="shared" si="28"/>
        <v>0</v>
      </c>
      <c r="H61" s="162"/>
      <c r="I61" s="161">
        <f t="shared" si="29"/>
        <v>0</v>
      </c>
      <c r="J61" s="162"/>
      <c r="K61" s="161">
        <f t="shared" si="30"/>
        <v>0</v>
      </c>
      <c r="L61" s="161">
        <v>21</v>
      </c>
      <c r="M61" s="161">
        <f t="shared" si="31"/>
        <v>0</v>
      </c>
      <c r="N61" s="160">
        <v>1.0000000000000001E-5</v>
      </c>
      <c r="O61" s="160">
        <f t="shared" si="32"/>
        <v>0</v>
      </c>
      <c r="P61" s="160">
        <v>0</v>
      </c>
      <c r="Q61" s="160">
        <f t="shared" si="33"/>
        <v>0</v>
      </c>
      <c r="R61" s="161"/>
      <c r="S61" s="161" t="s">
        <v>136</v>
      </c>
      <c r="T61" s="161" t="s">
        <v>137</v>
      </c>
      <c r="U61" s="161">
        <v>0</v>
      </c>
      <c r="V61" s="161">
        <f t="shared" si="34"/>
        <v>0</v>
      </c>
      <c r="W61" s="161"/>
      <c r="X61" s="161" t="s">
        <v>130</v>
      </c>
      <c r="Y61" s="161" t="s">
        <v>131</v>
      </c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20.399999999999999" outlineLevel="1" x14ac:dyDescent="0.25">
      <c r="A62" s="178">
        <v>48</v>
      </c>
      <c r="B62" s="179" t="s">
        <v>370</v>
      </c>
      <c r="C62" s="186" t="s">
        <v>371</v>
      </c>
      <c r="D62" s="180" t="s">
        <v>128</v>
      </c>
      <c r="E62" s="181">
        <v>65.561400000000006</v>
      </c>
      <c r="F62" s="182"/>
      <c r="G62" s="183">
        <f t="shared" si="28"/>
        <v>0</v>
      </c>
      <c r="H62" s="162"/>
      <c r="I62" s="161">
        <f t="shared" si="29"/>
        <v>0</v>
      </c>
      <c r="J62" s="162"/>
      <c r="K62" s="161">
        <f t="shared" si="30"/>
        <v>0</v>
      </c>
      <c r="L62" s="161">
        <v>21</v>
      </c>
      <c r="M62" s="161">
        <f t="shared" si="31"/>
        <v>0</v>
      </c>
      <c r="N62" s="160">
        <v>0</v>
      </c>
      <c r="O62" s="160">
        <f t="shared" si="32"/>
        <v>0</v>
      </c>
      <c r="P62" s="160">
        <v>0</v>
      </c>
      <c r="Q62" s="160">
        <f t="shared" si="33"/>
        <v>0</v>
      </c>
      <c r="R62" s="161"/>
      <c r="S62" s="161" t="s">
        <v>136</v>
      </c>
      <c r="T62" s="161" t="s">
        <v>137</v>
      </c>
      <c r="U62" s="161">
        <v>0</v>
      </c>
      <c r="V62" s="161">
        <f t="shared" si="34"/>
        <v>0</v>
      </c>
      <c r="W62" s="161"/>
      <c r="X62" s="161" t="s">
        <v>130</v>
      </c>
      <c r="Y62" s="161" t="s">
        <v>131</v>
      </c>
      <c r="Z62" s="150"/>
      <c r="AA62" s="150"/>
      <c r="AB62" s="150"/>
      <c r="AC62" s="150"/>
      <c r="AD62" s="150"/>
      <c r="AE62" s="150"/>
      <c r="AF62" s="150"/>
      <c r="AG62" s="150" t="s">
        <v>216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72">
        <v>49</v>
      </c>
      <c r="B63" s="173" t="s">
        <v>372</v>
      </c>
      <c r="C63" s="187" t="s">
        <v>373</v>
      </c>
      <c r="D63" s="174" t="s">
        <v>128</v>
      </c>
      <c r="E63" s="175">
        <v>65.561400000000006</v>
      </c>
      <c r="F63" s="176"/>
      <c r="G63" s="177">
        <f t="shared" si="28"/>
        <v>0</v>
      </c>
      <c r="H63" s="162"/>
      <c r="I63" s="161">
        <f t="shared" si="29"/>
        <v>0</v>
      </c>
      <c r="J63" s="162"/>
      <c r="K63" s="161">
        <f t="shared" si="30"/>
        <v>0</v>
      </c>
      <c r="L63" s="161">
        <v>21</v>
      </c>
      <c r="M63" s="161">
        <f t="shared" si="31"/>
        <v>0</v>
      </c>
      <c r="N63" s="160">
        <v>0</v>
      </c>
      <c r="O63" s="160">
        <f t="shared" si="32"/>
        <v>0</v>
      </c>
      <c r="P63" s="160">
        <v>0</v>
      </c>
      <c r="Q63" s="160">
        <f t="shared" si="33"/>
        <v>0</v>
      </c>
      <c r="R63" s="161"/>
      <c r="S63" s="161" t="s">
        <v>136</v>
      </c>
      <c r="T63" s="161" t="s">
        <v>137</v>
      </c>
      <c r="U63" s="161">
        <v>0</v>
      </c>
      <c r="V63" s="161">
        <f t="shared" si="34"/>
        <v>0</v>
      </c>
      <c r="W63" s="161"/>
      <c r="X63" s="161" t="s">
        <v>130</v>
      </c>
      <c r="Y63" s="161" t="s">
        <v>131</v>
      </c>
      <c r="Z63" s="150"/>
      <c r="AA63" s="150"/>
      <c r="AB63" s="150"/>
      <c r="AC63" s="150"/>
      <c r="AD63" s="150"/>
      <c r="AE63" s="150"/>
      <c r="AF63" s="150"/>
      <c r="AG63" s="150" t="s">
        <v>216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57">
        <v>50</v>
      </c>
      <c r="B64" s="158" t="s">
        <v>374</v>
      </c>
      <c r="C64" s="188" t="s">
        <v>375</v>
      </c>
      <c r="D64" s="159" t="s">
        <v>0</v>
      </c>
      <c r="E64" s="184"/>
      <c r="F64" s="162"/>
      <c r="G64" s="161">
        <f t="shared" si="28"/>
        <v>0</v>
      </c>
      <c r="H64" s="162"/>
      <c r="I64" s="161">
        <f t="shared" si="29"/>
        <v>0</v>
      </c>
      <c r="J64" s="162"/>
      <c r="K64" s="161">
        <f t="shared" si="30"/>
        <v>0</v>
      </c>
      <c r="L64" s="161">
        <v>21</v>
      </c>
      <c r="M64" s="161">
        <f t="shared" si="31"/>
        <v>0</v>
      </c>
      <c r="N64" s="160">
        <v>0</v>
      </c>
      <c r="O64" s="160">
        <f t="shared" si="32"/>
        <v>0</v>
      </c>
      <c r="P64" s="160">
        <v>0</v>
      </c>
      <c r="Q64" s="160">
        <f t="shared" si="33"/>
        <v>0</v>
      </c>
      <c r="R64" s="161"/>
      <c r="S64" s="161" t="s">
        <v>129</v>
      </c>
      <c r="T64" s="161" t="s">
        <v>129</v>
      </c>
      <c r="U64" s="161">
        <v>0</v>
      </c>
      <c r="V64" s="161">
        <f t="shared" si="34"/>
        <v>0</v>
      </c>
      <c r="W64" s="161"/>
      <c r="X64" s="161" t="s">
        <v>199</v>
      </c>
      <c r="Y64" s="161" t="s">
        <v>131</v>
      </c>
      <c r="Z64" s="150"/>
      <c r="AA64" s="150"/>
      <c r="AB64" s="150"/>
      <c r="AC64" s="150"/>
      <c r="AD64" s="150"/>
      <c r="AE64" s="150"/>
      <c r="AF64" s="150"/>
      <c r="AG64" s="150" t="s">
        <v>200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x14ac:dyDescent="0.25">
      <c r="A65" s="165" t="s">
        <v>124</v>
      </c>
      <c r="B65" s="166" t="s">
        <v>90</v>
      </c>
      <c r="C65" s="185" t="s">
        <v>91</v>
      </c>
      <c r="D65" s="167"/>
      <c r="E65" s="168"/>
      <c r="F65" s="169"/>
      <c r="G65" s="170">
        <f>SUMIF(AG66:AG74,"&lt;&gt;NOR",G66:G74)</f>
        <v>0</v>
      </c>
      <c r="H65" s="164"/>
      <c r="I65" s="164">
        <f>SUM(I66:I74)</f>
        <v>0</v>
      </c>
      <c r="J65" s="164"/>
      <c r="K65" s="164">
        <f>SUM(K66:K74)</f>
        <v>0</v>
      </c>
      <c r="L65" s="164"/>
      <c r="M65" s="164">
        <f>SUM(M66:M74)</f>
        <v>0</v>
      </c>
      <c r="N65" s="163"/>
      <c r="O65" s="163">
        <f>SUM(O66:O74)</f>
        <v>0.04</v>
      </c>
      <c r="P65" s="163"/>
      <c r="Q65" s="163">
        <f>SUM(Q66:Q74)</f>
        <v>0</v>
      </c>
      <c r="R65" s="164"/>
      <c r="S65" s="164"/>
      <c r="T65" s="164"/>
      <c r="U65" s="164"/>
      <c r="V65" s="164">
        <f>SUM(V66:V74)</f>
        <v>0.78</v>
      </c>
      <c r="W65" s="164"/>
      <c r="X65" s="164"/>
      <c r="Y65" s="164"/>
      <c r="AG65" t="s">
        <v>125</v>
      </c>
    </row>
    <row r="66" spans="1:60" outlineLevel="1" x14ac:dyDescent="0.25">
      <c r="A66" s="178">
        <v>51</v>
      </c>
      <c r="B66" s="179" t="s">
        <v>239</v>
      </c>
      <c r="C66" s="186" t="s">
        <v>240</v>
      </c>
      <c r="D66" s="180" t="s">
        <v>157</v>
      </c>
      <c r="E66" s="181">
        <v>6</v>
      </c>
      <c r="F66" s="182"/>
      <c r="G66" s="183">
        <f t="shared" ref="G66:G74" si="35">ROUND(E66*F66,2)</f>
        <v>0</v>
      </c>
      <c r="H66" s="162"/>
      <c r="I66" s="161">
        <f t="shared" ref="I66:I74" si="36">ROUND(E66*H66,2)</f>
        <v>0</v>
      </c>
      <c r="J66" s="162"/>
      <c r="K66" s="161">
        <f t="shared" ref="K66:K74" si="37">ROUND(E66*J66,2)</f>
        <v>0</v>
      </c>
      <c r="L66" s="161">
        <v>21</v>
      </c>
      <c r="M66" s="161">
        <f t="shared" ref="M66:M74" si="38">G66*(1+L66/100)</f>
        <v>0</v>
      </c>
      <c r="N66" s="160">
        <v>3.1E-4</v>
      </c>
      <c r="O66" s="160">
        <f t="shared" ref="O66:O74" si="39">ROUND(E66*N66,2)</f>
        <v>0</v>
      </c>
      <c r="P66" s="160">
        <v>0</v>
      </c>
      <c r="Q66" s="160">
        <f t="shared" ref="Q66:Q74" si="40">ROUND(E66*P66,2)</f>
        <v>0</v>
      </c>
      <c r="R66" s="161"/>
      <c r="S66" s="161" t="s">
        <v>129</v>
      </c>
      <c r="T66" s="161" t="s">
        <v>129</v>
      </c>
      <c r="U66" s="161">
        <v>0.13</v>
      </c>
      <c r="V66" s="161">
        <f t="shared" ref="V66:V74" si="41">ROUND(E66*U66,2)</f>
        <v>0.78</v>
      </c>
      <c r="W66" s="161"/>
      <c r="X66" s="161" t="s">
        <v>130</v>
      </c>
      <c r="Y66" s="161" t="s">
        <v>131</v>
      </c>
      <c r="Z66" s="150"/>
      <c r="AA66" s="150"/>
      <c r="AB66" s="150"/>
      <c r="AC66" s="150"/>
      <c r="AD66" s="150"/>
      <c r="AE66" s="150"/>
      <c r="AF66" s="150"/>
      <c r="AG66" s="150" t="s">
        <v>216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20.399999999999999" outlineLevel="1" x14ac:dyDescent="0.25">
      <c r="A67" s="178">
        <v>52</v>
      </c>
      <c r="B67" s="179" t="s">
        <v>229</v>
      </c>
      <c r="C67" s="186" t="s">
        <v>230</v>
      </c>
      <c r="D67" s="180" t="s">
        <v>128</v>
      </c>
      <c r="E67" s="181">
        <v>2</v>
      </c>
      <c r="F67" s="182"/>
      <c r="G67" s="183">
        <f t="shared" si="35"/>
        <v>0</v>
      </c>
      <c r="H67" s="162"/>
      <c r="I67" s="161">
        <f t="shared" si="36"/>
        <v>0</v>
      </c>
      <c r="J67" s="162"/>
      <c r="K67" s="161">
        <f t="shared" si="37"/>
        <v>0</v>
      </c>
      <c r="L67" s="161">
        <v>21</v>
      </c>
      <c r="M67" s="161">
        <f t="shared" si="38"/>
        <v>0</v>
      </c>
      <c r="N67" s="160">
        <v>0</v>
      </c>
      <c r="O67" s="160">
        <f t="shared" si="39"/>
        <v>0</v>
      </c>
      <c r="P67" s="160">
        <v>0</v>
      </c>
      <c r="Q67" s="160">
        <f t="shared" si="40"/>
        <v>0</v>
      </c>
      <c r="R67" s="161"/>
      <c r="S67" s="161" t="s">
        <v>136</v>
      </c>
      <c r="T67" s="161" t="s">
        <v>152</v>
      </c>
      <c r="U67" s="161">
        <v>0</v>
      </c>
      <c r="V67" s="161">
        <f t="shared" si="41"/>
        <v>0</v>
      </c>
      <c r="W67" s="161"/>
      <c r="X67" s="161" t="s">
        <v>130</v>
      </c>
      <c r="Y67" s="161" t="s">
        <v>131</v>
      </c>
      <c r="Z67" s="150"/>
      <c r="AA67" s="150"/>
      <c r="AB67" s="150"/>
      <c r="AC67" s="150"/>
      <c r="AD67" s="150"/>
      <c r="AE67" s="150"/>
      <c r="AF67" s="150"/>
      <c r="AG67" s="150" t="s">
        <v>216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78">
        <v>53</v>
      </c>
      <c r="B68" s="179" t="s">
        <v>231</v>
      </c>
      <c r="C68" s="186" t="s">
        <v>232</v>
      </c>
      <c r="D68" s="180" t="s">
        <v>128</v>
      </c>
      <c r="E68" s="181">
        <v>2</v>
      </c>
      <c r="F68" s="182"/>
      <c r="G68" s="183">
        <f t="shared" si="35"/>
        <v>0</v>
      </c>
      <c r="H68" s="162"/>
      <c r="I68" s="161">
        <f t="shared" si="36"/>
        <v>0</v>
      </c>
      <c r="J68" s="162"/>
      <c r="K68" s="161">
        <f t="shared" si="37"/>
        <v>0</v>
      </c>
      <c r="L68" s="161">
        <v>21</v>
      </c>
      <c r="M68" s="161">
        <f t="shared" si="38"/>
        <v>0</v>
      </c>
      <c r="N68" s="160">
        <v>3.0999999999999999E-3</v>
      </c>
      <c r="O68" s="160">
        <f t="shared" si="39"/>
        <v>0.01</v>
      </c>
      <c r="P68" s="160">
        <v>0</v>
      </c>
      <c r="Q68" s="160">
        <f t="shared" si="40"/>
        <v>0</v>
      </c>
      <c r="R68" s="161"/>
      <c r="S68" s="161" t="s">
        <v>136</v>
      </c>
      <c r="T68" s="161" t="s">
        <v>152</v>
      </c>
      <c r="U68" s="161">
        <v>0</v>
      </c>
      <c r="V68" s="161">
        <f t="shared" si="41"/>
        <v>0</v>
      </c>
      <c r="W68" s="161"/>
      <c r="X68" s="161" t="s">
        <v>130</v>
      </c>
      <c r="Y68" s="161" t="s">
        <v>131</v>
      </c>
      <c r="Z68" s="150"/>
      <c r="AA68" s="150"/>
      <c r="AB68" s="150"/>
      <c r="AC68" s="150"/>
      <c r="AD68" s="150"/>
      <c r="AE68" s="150"/>
      <c r="AF68" s="150"/>
      <c r="AG68" s="150" t="s">
        <v>216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0.399999999999999" outlineLevel="1" x14ac:dyDescent="0.25">
      <c r="A69" s="178">
        <v>54</v>
      </c>
      <c r="B69" s="179" t="s">
        <v>233</v>
      </c>
      <c r="C69" s="186" t="s">
        <v>234</v>
      </c>
      <c r="D69" s="180" t="s">
        <v>128</v>
      </c>
      <c r="E69" s="181">
        <v>2</v>
      </c>
      <c r="F69" s="182"/>
      <c r="G69" s="183">
        <f t="shared" si="35"/>
        <v>0</v>
      </c>
      <c r="H69" s="162"/>
      <c r="I69" s="161">
        <f t="shared" si="36"/>
        <v>0</v>
      </c>
      <c r="J69" s="162"/>
      <c r="K69" s="161">
        <f t="shared" si="37"/>
        <v>0</v>
      </c>
      <c r="L69" s="161">
        <v>21</v>
      </c>
      <c r="M69" s="161">
        <f t="shared" si="38"/>
        <v>0</v>
      </c>
      <c r="N69" s="160">
        <v>0</v>
      </c>
      <c r="O69" s="160">
        <f t="shared" si="39"/>
        <v>0</v>
      </c>
      <c r="P69" s="160">
        <v>0</v>
      </c>
      <c r="Q69" s="160">
        <f t="shared" si="40"/>
        <v>0</v>
      </c>
      <c r="R69" s="161"/>
      <c r="S69" s="161" t="s">
        <v>136</v>
      </c>
      <c r="T69" s="161" t="s">
        <v>152</v>
      </c>
      <c r="U69" s="161">
        <v>0</v>
      </c>
      <c r="V69" s="161">
        <f t="shared" si="41"/>
        <v>0</v>
      </c>
      <c r="W69" s="161"/>
      <c r="X69" s="161" t="s">
        <v>130</v>
      </c>
      <c r="Y69" s="161" t="s">
        <v>131</v>
      </c>
      <c r="Z69" s="150"/>
      <c r="AA69" s="150"/>
      <c r="AB69" s="150"/>
      <c r="AC69" s="150"/>
      <c r="AD69" s="150"/>
      <c r="AE69" s="150"/>
      <c r="AF69" s="150"/>
      <c r="AG69" s="150" t="s">
        <v>216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20.399999999999999" outlineLevel="1" x14ac:dyDescent="0.25">
      <c r="A70" s="178">
        <v>55</v>
      </c>
      <c r="B70" s="179" t="s">
        <v>235</v>
      </c>
      <c r="C70" s="186" t="s">
        <v>236</v>
      </c>
      <c r="D70" s="180" t="s">
        <v>128</v>
      </c>
      <c r="E70" s="181">
        <v>2</v>
      </c>
      <c r="F70" s="182"/>
      <c r="G70" s="183">
        <f t="shared" si="35"/>
        <v>0</v>
      </c>
      <c r="H70" s="162"/>
      <c r="I70" s="161">
        <f t="shared" si="36"/>
        <v>0</v>
      </c>
      <c r="J70" s="162"/>
      <c r="K70" s="161">
        <f t="shared" si="37"/>
        <v>0</v>
      </c>
      <c r="L70" s="161">
        <v>21</v>
      </c>
      <c r="M70" s="161">
        <f t="shared" si="38"/>
        <v>0</v>
      </c>
      <c r="N70" s="160">
        <v>0</v>
      </c>
      <c r="O70" s="160">
        <f t="shared" si="39"/>
        <v>0</v>
      </c>
      <c r="P70" s="160">
        <v>0</v>
      </c>
      <c r="Q70" s="160">
        <f t="shared" si="40"/>
        <v>0</v>
      </c>
      <c r="R70" s="161"/>
      <c r="S70" s="161" t="s">
        <v>136</v>
      </c>
      <c r="T70" s="161" t="s">
        <v>152</v>
      </c>
      <c r="U70" s="161">
        <v>0</v>
      </c>
      <c r="V70" s="161">
        <f t="shared" si="41"/>
        <v>0</v>
      </c>
      <c r="W70" s="161"/>
      <c r="X70" s="161" t="s">
        <v>130</v>
      </c>
      <c r="Y70" s="161" t="s">
        <v>131</v>
      </c>
      <c r="Z70" s="150"/>
      <c r="AA70" s="150"/>
      <c r="AB70" s="150"/>
      <c r="AC70" s="150"/>
      <c r="AD70" s="150"/>
      <c r="AE70" s="150"/>
      <c r="AF70" s="150"/>
      <c r="AG70" s="150" t="s">
        <v>216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78">
        <v>56</v>
      </c>
      <c r="B71" s="179" t="s">
        <v>237</v>
      </c>
      <c r="C71" s="186" t="s">
        <v>238</v>
      </c>
      <c r="D71" s="180" t="s">
        <v>157</v>
      </c>
      <c r="E71" s="181">
        <v>6</v>
      </c>
      <c r="F71" s="182"/>
      <c r="G71" s="183">
        <f t="shared" si="35"/>
        <v>0</v>
      </c>
      <c r="H71" s="162"/>
      <c r="I71" s="161">
        <f t="shared" si="36"/>
        <v>0</v>
      </c>
      <c r="J71" s="162"/>
      <c r="K71" s="161">
        <f t="shared" si="37"/>
        <v>0</v>
      </c>
      <c r="L71" s="161">
        <v>21</v>
      </c>
      <c r="M71" s="161">
        <f t="shared" si="38"/>
        <v>0</v>
      </c>
      <c r="N71" s="160">
        <v>0</v>
      </c>
      <c r="O71" s="160">
        <f t="shared" si="39"/>
        <v>0</v>
      </c>
      <c r="P71" s="160">
        <v>0</v>
      </c>
      <c r="Q71" s="160">
        <f t="shared" si="40"/>
        <v>0</v>
      </c>
      <c r="R71" s="161"/>
      <c r="S71" s="161" t="s">
        <v>136</v>
      </c>
      <c r="T71" s="161" t="s">
        <v>152</v>
      </c>
      <c r="U71" s="161">
        <v>0</v>
      </c>
      <c r="V71" s="161">
        <f t="shared" si="41"/>
        <v>0</v>
      </c>
      <c r="W71" s="161"/>
      <c r="X71" s="161" t="s">
        <v>130</v>
      </c>
      <c r="Y71" s="161" t="s">
        <v>131</v>
      </c>
      <c r="Z71" s="150"/>
      <c r="AA71" s="150"/>
      <c r="AB71" s="150"/>
      <c r="AC71" s="150"/>
      <c r="AD71" s="150"/>
      <c r="AE71" s="150"/>
      <c r="AF71" s="150"/>
      <c r="AG71" s="150" t="s">
        <v>216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78">
        <v>57</v>
      </c>
      <c r="B72" s="179" t="s">
        <v>241</v>
      </c>
      <c r="C72" s="186" t="s">
        <v>242</v>
      </c>
      <c r="D72" s="180" t="s">
        <v>157</v>
      </c>
      <c r="E72" s="181">
        <v>4.5</v>
      </c>
      <c r="F72" s="182"/>
      <c r="G72" s="183">
        <f t="shared" si="35"/>
        <v>0</v>
      </c>
      <c r="H72" s="162"/>
      <c r="I72" s="161">
        <f t="shared" si="36"/>
        <v>0</v>
      </c>
      <c r="J72" s="162"/>
      <c r="K72" s="161">
        <f t="shared" si="37"/>
        <v>0</v>
      </c>
      <c r="L72" s="161">
        <v>21</v>
      </c>
      <c r="M72" s="161">
        <f t="shared" si="38"/>
        <v>0</v>
      </c>
      <c r="N72" s="160">
        <v>3.0000000000000001E-5</v>
      </c>
      <c r="O72" s="160">
        <f t="shared" si="39"/>
        <v>0</v>
      </c>
      <c r="P72" s="160">
        <v>0</v>
      </c>
      <c r="Q72" s="160">
        <f t="shared" si="40"/>
        <v>0</v>
      </c>
      <c r="R72" s="161"/>
      <c r="S72" s="161" t="s">
        <v>136</v>
      </c>
      <c r="T72" s="161" t="s">
        <v>152</v>
      </c>
      <c r="U72" s="161">
        <v>0</v>
      </c>
      <c r="V72" s="161">
        <f t="shared" si="41"/>
        <v>0</v>
      </c>
      <c r="W72" s="161"/>
      <c r="X72" s="161" t="s">
        <v>130</v>
      </c>
      <c r="Y72" s="161" t="s">
        <v>131</v>
      </c>
      <c r="Z72" s="150"/>
      <c r="AA72" s="150"/>
      <c r="AB72" s="150"/>
      <c r="AC72" s="150"/>
      <c r="AD72" s="150"/>
      <c r="AE72" s="150"/>
      <c r="AF72" s="150"/>
      <c r="AG72" s="150" t="s">
        <v>216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72">
        <v>58</v>
      </c>
      <c r="B73" s="173" t="s">
        <v>227</v>
      </c>
      <c r="C73" s="187" t="s">
        <v>228</v>
      </c>
      <c r="D73" s="174" t="s">
        <v>128</v>
      </c>
      <c r="E73" s="175">
        <v>2.2000000000000002</v>
      </c>
      <c r="F73" s="176"/>
      <c r="G73" s="177">
        <f t="shared" si="35"/>
        <v>0</v>
      </c>
      <c r="H73" s="162"/>
      <c r="I73" s="161">
        <f t="shared" si="36"/>
        <v>0</v>
      </c>
      <c r="J73" s="162"/>
      <c r="K73" s="161">
        <f t="shared" si="37"/>
        <v>0</v>
      </c>
      <c r="L73" s="161">
        <v>21</v>
      </c>
      <c r="M73" s="161">
        <f t="shared" si="38"/>
        <v>0</v>
      </c>
      <c r="N73" s="160">
        <v>1.18E-2</v>
      </c>
      <c r="O73" s="160">
        <f t="shared" si="39"/>
        <v>0.03</v>
      </c>
      <c r="P73" s="160">
        <v>0</v>
      </c>
      <c r="Q73" s="160">
        <f t="shared" si="40"/>
        <v>0</v>
      </c>
      <c r="R73" s="161"/>
      <c r="S73" s="161" t="s">
        <v>136</v>
      </c>
      <c r="T73" s="161" t="s">
        <v>137</v>
      </c>
      <c r="U73" s="161">
        <v>0</v>
      </c>
      <c r="V73" s="161">
        <f t="shared" si="41"/>
        <v>0</v>
      </c>
      <c r="W73" s="161"/>
      <c r="X73" s="161" t="s">
        <v>130</v>
      </c>
      <c r="Y73" s="161" t="s">
        <v>131</v>
      </c>
      <c r="Z73" s="150"/>
      <c r="AA73" s="150"/>
      <c r="AB73" s="150"/>
      <c r="AC73" s="150"/>
      <c r="AD73" s="150"/>
      <c r="AE73" s="150"/>
      <c r="AF73" s="150"/>
      <c r="AG73" s="150" t="s">
        <v>216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57">
        <v>59</v>
      </c>
      <c r="B74" s="158" t="s">
        <v>243</v>
      </c>
      <c r="C74" s="188" t="s">
        <v>244</v>
      </c>
      <c r="D74" s="159" t="s">
        <v>0</v>
      </c>
      <c r="E74" s="184"/>
      <c r="F74" s="162"/>
      <c r="G74" s="161">
        <f t="shared" si="35"/>
        <v>0</v>
      </c>
      <c r="H74" s="162"/>
      <c r="I74" s="161">
        <f t="shared" si="36"/>
        <v>0</v>
      </c>
      <c r="J74" s="162"/>
      <c r="K74" s="161">
        <f t="shared" si="37"/>
        <v>0</v>
      </c>
      <c r="L74" s="161">
        <v>21</v>
      </c>
      <c r="M74" s="161">
        <f t="shared" si="38"/>
        <v>0</v>
      </c>
      <c r="N74" s="160">
        <v>0</v>
      </c>
      <c r="O74" s="160">
        <f t="shared" si="39"/>
        <v>0</v>
      </c>
      <c r="P74" s="160">
        <v>0</v>
      </c>
      <c r="Q74" s="160">
        <f t="shared" si="40"/>
        <v>0</v>
      </c>
      <c r="R74" s="161"/>
      <c r="S74" s="161" t="s">
        <v>129</v>
      </c>
      <c r="T74" s="161" t="s">
        <v>129</v>
      </c>
      <c r="U74" s="161">
        <v>0</v>
      </c>
      <c r="V74" s="161">
        <f t="shared" si="41"/>
        <v>0</v>
      </c>
      <c r="W74" s="161"/>
      <c r="X74" s="161" t="s">
        <v>199</v>
      </c>
      <c r="Y74" s="161" t="s">
        <v>131</v>
      </c>
      <c r="Z74" s="150"/>
      <c r="AA74" s="150"/>
      <c r="AB74" s="150"/>
      <c r="AC74" s="150"/>
      <c r="AD74" s="150"/>
      <c r="AE74" s="150"/>
      <c r="AF74" s="150"/>
      <c r="AG74" s="150" t="s">
        <v>200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x14ac:dyDescent="0.25">
      <c r="A75" s="165" t="s">
        <v>124</v>
      </c>
      <c r="B75" s="166" t="s">
        <v>92</v>
      </c>
      <c r="C75" s="185" t="s">
        <v>93</v>
      </c>
      <c r="D75" s="167"/>
      <c r="E75" s="168"/>
      <c r="F75" s="169"/>
      <c r="G75" s="170">
        <f>SUMIF(AG76:AG83,"&lt;&gt;NOR",G76:G83)</f>
        <v>0</v>
      </c>
      <c r="H75" s="164"/>
      <c r="I75" s="164">
        <f>SUM(I76:I83)</f>
        <v>0</v>
      </c>
      <c r="J75" s="164"/>
      <c r="K75" s="164">
        <f>SUM(K76:K83)</f>
        <v>0</v>
      </c>
      <c r="L75" s="164"/>
      <c r="M75" s="164">
        <f>SUM(M76:M83)</f>
        <v>0</v>
      </c>
      <c r="N75" s="163"/>
      <c r="O75" s="163">
        <f>SUM(O76:O83)</f>
        <v>0.52</v>
      </c>
      <c r="P75" s="163"/>
      <c r="Q75" s="163">
        <f>SUM(Q76:Q83)</f>
        <v>0</v>
      </c>
      <c r="R75" s="164"/>
      <c r="S75" s="164"/>
      <c r="T75" s="164"/>
      <c r="U75" s="164"/>
      <c r="V75" s="164">
        <f>SUM(V76:V83)</f>
        <v>40.18</v>
      </c>
      <c r="W75" s="164"/>
      <c r="X75" s="164"/>
      <c r="Y75" s="164"/>
      <c r="AG75" t="s">
        <v>125</v>
      </c>
    </row>
    <row r="76" spans="1:60" outlineLevel="1" x14ac:dyDescent="0.25">
      <c r="A76" s="178">
        <v>60</v>
      </c>
      <c r="B76" s="179" t="s">
        <v>247</v>
      </c>
      <c r="C76" s="186" t="s">
        <v>248</v>
      </c>
      <c r="D76" s="180" t="s">
        <v>128</v>
      </c>
      <c r="E76" s="181">
        <v>200.87139999999999</v>
      </c>
      <c r="F76" s="182"/>
      <c r="G76" s="183">
        <f t="shared" ref="G76:G83" si="42">ROUND(E76*F76,2)</f>
        <v>0</v>
      </c>
      <c r="H76" s="162"/>
      <c r="I76" s="161">
        <f t="shared" ref="I76:I83" si="43">ROUND(E76*H76,2)</f>
        <v>0</v>
      </c>
      <c r="J76" s="162"/>
      <c r="K76" s="161">
        <f t="shared" ref="K76:K83" si="44">ROUND(E76*J76,2)</f>
        <v>0</v>
      </c>
      <c r="L76" s="161">
        <v>21</v>
      </c>
      <c r="M76" s="161">
        <f t="shared" ref="M76:M83" si="45">G76*(1+L76/100)</f>
        <v>0</v>
      </c>
      <c r="N76" s="160">
        <v>1E-3</v>
      </c>
      <c r="O76" s="160">
        <f t="shared" ref="O76:O83" si="46">ROUND(E76*N76,2)</f>
        <v>0.2</v>
      </c>
      <c r="P76" s="160">
        <v>0</v>
      </c>
      <c r="Q76" s="160">
        <f t="shared" ref="Q76:Q83" si="47">ROUND(E76*P76,2)</f>
        <v>0</v>
      </c>
      <c r="R76" s="161"/>
      <c r="S76" s="161" t="s">
        <v>129</v>
      </c>
      <c r="T76" s="161" t="s">
        <v>129</v>
      </c>
      <c r="U76" s="161">
        <v>7.0000000000000007E-2</v>
      </c>
      <c r="V76" s="161">
        <f t="shared" ref="V76:V83" si="48">ROUND(E76*U76,2)</f>
        <v>14.06</v>
      </c>
      <c r="W76" s="161"/>
      <c r="X76" s="161" t="s">
        <v>130</v>
      </c>
      <c r="Y76" s="161" t="s">
        <v>131</v>
      </c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0.399999999999999" outlineLevel="1" x14ac:dyDescent="0.25">
      <c r="A77" s="178">
        <v>61</v>
      </c>
      <c r="B77" s="179" t="s">
        <v>251</v>
      </c>
      <c r="C77" s="186" t="s">
        <v>252</v>
      </c>
      <c r="D77" s="180" t="s">
        <v>128</v>
      </c>
      <c r="E77" s="181">
        <v>200.87139999999999</v>
      </c>
      <c r="F77" s="182"/>
      <c r="G77" s="183">
        <f t="shared" si="42"/>
        <v>0</v>
      </c>
      <c r="H77" s="162"/>
      <c r="I77" s="161">
        <f t="shared" si="43"/>
        <v>0</v>
      </c>
      <c r="J77" s="162"/>
      <c r="K77" s="161">
        <f t="shared" si="44"/>
        <v>0</v>
      </c>
      <c r="L77" s="161">
        <v>21</v>
      </c>
      <c r="M77" s="161">
        <f t="shared" si="45"/>
        <v>0</v>
      </c>
      <c r="N77" s="160">
        <v>2.0000000000000001E-4</v>
      </c>
      <c r="O77" s="160">
        <f t="shared" si="46"/>
        <v>0.04</v>
      </c>
      <c r="P77" s="160">
        <v>0</v>
      </c>
      <c r="Q77" s="160">
        <f t="shared" si="47"/>
        <v>0</v>
      </c>
      <c r="R77" s="161"/>
      <c r="S77" s="161" t="s">
        <v>129</v>
      </c>
      <c r="T77" s="161" t="s">
        <v>129</v>
      </c>
      <c r="U77" s="161">
        <v>0.03</v>
      </c>
      <c r="V77" s="161">
        <f t="shared" si="48"/>
        <v>6.03</v>
      </c>
      <c r="W77" s="161"/>
      <c r="X77" s="161" t="s">
        <v>130</v>
      </c>
      <c r="Y77" s="161" t="s">
        <v>131</v>
      </c>
      <c r="Z77" s="150"/>
      <c r="AA77" s="150"/>
      <c r="AB77" s="150"/>
      <c r="AC77" s="150"/>
      <c r="AD77" s="150"/>
      <c r="AE77" s="150"/>
      <c r="AF77" s="150"/>
      <c r="AG77" s="150" t="s">
        <v>216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78">
        <v>62</v>
      </c>
      <c r="B78" s="179" t="s">
        <v>259</v>
      </c>
      <c r="C78" s="186" t="s">
        <v>260</v>
      </c>
      <c r="D78" s="180" t="s">
        <v>128</v>
      </c>
      <c r="E78" s="181">
        <v>200.87139999999999</v>
      </c>
      <c r="F78" s="182"/>
      <c r="G78" s="183">
        <f t="shared" si="42"/>
        <v>0</v>
      </c>
      <c r="H78" s="162"/>
      <c r="I78" s="161">
        <f t="shared" si="43"/>
        <v>0</v>
      </c>
      <c r="J78" s="162"/>
      <c r="K78" s="161">
        <f t="shared" si="44"/>
        <v>0</v>
      </c>
      <c r="L78" s="161">
        <v>21</v>
      </c>
      <c r="M78" s="161">
        <f t="shared" si="45"/>
        <v>0</v>
      </c>
      <c r="N78" s="160">
        <v>2.9E-4</v>
      </c>
      <c r="O78" s="160">
        <f t="shared" si="46"/>
        <v>0.06</v>
      </c>
      <c r="P78" s="160">
        <v>0</v>
      </c>
      <c r="Q78" s="160">
        <f t="shared" si="47"/>
        <v>0</v>
      </c>
      <c r="R78" s="161"/>
      <c r="S78" s="161" t="s">
        <v>129</v>
      </c>
      <c r="T78" s="161" t="s">
        <v>129</v>
      </c>
      <c r="U78" s="161">
        <v>0.1</v>
      </c>
      <c r="V78" s="161">
        <f t="shared" si="48"/>
        <v>20.09</v>
      </c>
      <c r="W78" s="161"/>
      <c r="X78" s="161" t="s">
        <v>130</v>
      </c>
      <c r="Y78" s="161" t="s">
        <v>131</v>
      </c>
      <c r="Z78" s="150"/>
      <c r="AA78" s="150"/>
      <c r="AB78" s="150"/>
      <c r="AC78" s="150"/>
      <c r="AD78" s="150"/>
      <c r="AE78" s="150"/>
      <c r="AF78" s="150"/>
      <c r="AG78" s="150" t="s">
        <v>216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78">
        <v>63</v>
      </c>
      <c r="B79" s="179" t="s">
        <v>245</v>
      </c>
      <c r="C79" s="186" t="s">
        <v>246</v>
      </c>
      <c r="D79" s="180" t="s">
        <v>128</v>
      </c>
      <c r="E79" s="181">
        <v>200.87139999999999</v>
      </c>
      <c r="F79" s="182"/>
      <c r="G79" s="183">
        <f t="shared" si="42"/>
        <v>0</v>
      </c>
      <c r="H79" s="162"/>
      <c r="I79" s="161">
        <f t="shared" si="43"/>
        <v>0</v>
      </c>
      <c r="J79" s="162"/>
      <c r="K79" s="161">
        <f t="shared" si="44"/>
        <v>0</v>
      </c>
      <c r="L79" s="161">
        <v>21</v>
      </c>
      <c r="M79" s="161">
        <f t="shared" si="45"/>
        <v>0</v>
      </c>
      <c r="N79" s="160">
        <v>0</v>
      </c>
      <c r="O79" s="160">
        <f t="shared" si="46"/>
        <v>0</v>
      </c>
      <c r="P79" s="160">
        <v>0</v>
      </c>
      <c r="Q79" s="160">
        <f t="shared" si="47"/>
        <v>0</v>
      </c>
      <c r="R79" s="161"/>
      <c r="S79" s="161" t="s">
        <v>136</v>
      </c>
      <c r="T79" s="161" t="s">
        <v>137</v>
      </c>
      <c r="U79" s="161">
        <v>0</v>
      </c>
      <c r="V79" s="161">
        <f t="shared" si="48"/>
        <v>0</v>
      </c>
      <c r="W79" s="161"/>
      <c r="X79" s="161" t="s">
        <v>130</v>
      </c>
      <c r="Y79" s="161" t="s">
        <v>131</v>
      </c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0.399999999999999" outlineLevel="1" x14ac:dyDescent="0.25">
      <c r="A80" s="178">
        <v>64</v>
      </c>
      <c r="B80" s="179" t="s">
        <v>249</v>
      </c>
      <c r="C80" s="186" t="s">
        <v>250</v>
      </c>
      <c r="D80" s="180" t="s">
        <v>149</v>
      </c>
      <c r="E80" s="181">
        <v>185</v>
      </c>
      <c r="F80" s="182"/>
      <c r="G80" s="183">
        <f t="shared" si="42"/>
        <v>0</v>
      </c>
      <c r="H80" s="162"/>
      <c r="I80" s="161">
        <f t="shared" si="43"/>
        <v>0</v>
      </c>
      <c r="J80" s="162"/>
      <c r="K80" s="161">
        <f t="shared" si="44"/>
        <v>0</v>
      </c>
      <c r="L80" s="161">
        <v>21</v>
      </c>
      <c r="M80" s="161">
        <f t="shared" si="45"/>
        <v>0</v>
      </c>
      <c r="N80" s="160">
        <v>1.1999999999999999E-3</v>
      </c>
      <c r="O80" s="160">
        <f t="shared" si="46"/>
        <v>0.22</v>
      </c>
      <c r="P80" s="160">
        <v>0</v>
      </c>
      <c r="Q80" s="160">
        <f t="shared" si="47"/>
        <v>0</v>
      </c>
      <c r="R80" s="161"/>
      <c r="S80" s="161" t="s">
        <v>136</v>
      </c>
      <c r="T80" s="161" t="s">
        <v>137</v>
      </c>
      <c r="U80" s="161">
        <v>0</v>
      </c>
      <c r="V80" s="161">
        <f t="shared" si="48"/>
        <v>0</v>
      </c>
      <c r="W80" s="161"/>
      <c r="X80" s="161" t="s">
        <v>130</v>
      </c>
      <c r="Y80" s="161" t="s">
        <v>131</v>
      </c>
      <c r="Z80" s="150"/>
      <c r="AA80" s="150"/>
      <c r="AB80" s="150"/>
      <c r="AC80" s="150"/>
      <c r="AD80" s="150"/>
      <c r="AE80" s="150"/>
      <c r="AF80" s="150"/>
      <c r="AG80" s="150" t="s">
        <v>216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0.399999999999999" outlineLevel="1" x14ac:dyDescent="0.25">
      <c r="A81" s="178">
        <v>65</v>
      </c>
      <c r="B81" s="179" t="s">
        <v>253</v>
      </c>
      <c r="C81" s="186" t="s">
        <v>254</v>
      </c>
      <c r="D81" s="180" t="s">
        <v>128</v>
      </c>
      <c r="E81" s="181">
        <v>21.8</v>
      </c>
      <c r="F81" s="182"/>
      <c r="G81" s="183">
        <f t="shared" si="42"/>
        <v>0</v>
      </c>
      <c r="H81" s="162"/>
      <c r="I81" s="161">
        <f t="shared" si="43"/>
        <v>0</v>
      </c>
      <c r="J81" s="162"/>
      <c r="K81" s="161">
        <f t="shared" si="44"/>
        <v>0</v>
      </c>
      <c r="L81" s="161">
        <v>21</v>
      </c>
      <c r="M81" s="161">
        <f t="shared" si="45"/>
        <v>0</v>
      </c>
      <c r="N81" s="160">
        <v>2.0000000000000002E-5</v>
      </c>
      <c r="O81" s="160">
        <f t="shared" si="46"/>
        <v>0</v>
      </c>
      <c r="P81" s="160">
        <v>0</v>
      </c>
      <c r="Q81" s="160">
        <f t="shared" si="47"/>
        <v>0</v>
      </c>
      <c r="R81" s="161"/>
      <c r="S81" s="161" t="s">
        <v>136</v>
      </c>
      <c r="T81" s="161" t="s">
        <v>137</v>
      </c>
      <c r="U81" s="161">
        <v>0</v>
      </c>
      <c r="V81" s="161">
        <f t="shared" si="48"/>
        <v>0</v>
      </c>
      <c r="W81" s="161"/>
      <c r="X81" s="161" t="s">
        <v>130</v>
      </c>
      <c r="Y81" s="161" t="s">
        <v>131</v>
      </c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20.399999999999999" outlineLevel="1" x14ac:dyDescent="0.25">
      <c r="A82" s="178">
        <v>66</v>
      </c>
      <c r="B82" s="179" t="s">
        <v>255</v>
      </c>
      <c r="C82" s="186" t="s">
        <v>256</v>
      </c>
      <c r="D82" s="180" t="s">
        <v>128</v>
      </c>
      <c r="E82" s="181">
        <v>2</v>
      </c>
      <c r="F82" s="182"/>
      <c r="G82" s="183">
        <f t="shared" si="42"/>
        <v>0</v>
      </c>
      <c r="H82" s="162"/>
      <c r="I82" s="161">
        <f t="shared" si="43"/>
        <v>0</v>
      </c>
      <c r="J82" s="162"/>
      <c r="K82" s="161">
        <f t="shared" si="44"/>
        <v>0</v>
      </c>
      <c r="L82" s="161">
        <v>21</v>
      </c>
      <c r="M82" s="161">
        <f t="shared" si="45"/>
        <v>0</v>
      </c>
      <c r="N82" s="160">
        <v>1.0000000000000001E-5</v>
      </c>
      <c r="O82" s="160">
        <f t="shared" si="46"/>
        <v>0</v>
      </c>
      <c r="P82" s="160">
        <v>0</v>
      </c>
      <c r="Q82" s="160">
        <f t="shared" si="47"/>
        <v>0</v>
      </c>
      <c r="R82" s="161"/>
      <c r="S82" s="161" t="s">
        <v>136</v>
      </c>
      <c r="T82" s="161" t="s">
        <v>137</v>
      </c>
      <c r="U82" s="161">
        <v>0</v>
      </c>
      <c r="V82" s="161">
        <f t="shared" si="48"/>
        <v>0</v>
      </c>
      <c r="W82" s="161"/>
      <c r="X82" s="161" t="s">
        <v>130</v>
      </c>
      <c r="Y82" s="161" t="s">
        <v>131</v>
      </c>
      <c r="Z82" s="150"/>
      <c r="AA82" s="150"/>
      <c r="AB82" s="150"/>
      <c r="AC82" s="150"/>
      <c r="AD82" s="150"/>
      <c r="AE82" s="150"/>
      <c r="AF82" s="150"/>
      <c r="AG82" s="150" t="s">
        <v>216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20.399999999999999" outlineLevel="1" x14ac:dyDescent="0.25">
      <c r="A83" s="178">
        <v>67</v>
      </c>
      <c r="B83" s="179" t="s">
        <v>257</v>
      </c>
      <c r="C83" s="186" t="s">
        <v>258</v>
      </c>
      <c r="D83" s="180" t="s">
        <v>128</v>
      </c>
      <c r="E83" s="181">
        <v>65.561400000000006</v>
      </c>
      <c r="F83" s="182"/>
      <c r="G83" s="183">
        <f t="shared" si="42"/>
        <v>0</v>
      </c>
      <c r="H83" s="162"/>
      <c r="I83" s="161">
        <f t="shared" si="43"/>
        <v>0</v>
      </c>
      <c r="J83" s="162"/>
      <c r="K83" s="161">
        <f t="shared" si="44"/>
        <v>0</v>
      </c>
      <c r="L83" s="161">
        <v>21</v>
      </c>
      <c r="M83" s="161">
        <f t="shared" si="45"/>
        <v>0</v>
      </c>
      <c r="N83" s="160">
        <v>1.0000000000000001E-5</v>
      </c>
      <c r="O83" s="160">
        <f t="shared" si="46"/>
        <v>0</v>
      </c>
      <c r="P83" s="160">
        <v>0</v>
      </c>
      <c r="Q83" s="160">
        <f t="shared" si="47"/>
        <v>0</v>
      </c>
      <c r="R83" s="161"/>
      <c r="S83" s="161" t="s">
        <v>136</v>
      </c>
      <c r="T83" s="161" t="s">
        <v>137</v>
      </c>
      <c r="U83" s="161">
        <v>0</v>
      </c>
      <c r="V83" s="161">
        <f t="shared" si="48"/>
        <v>0</v>
      </c>
      <c r="W83" s="161"/>
      <c r="X83" s="161" t="s">
        <v>130</v>
      </c>
      <c r="Y83" s="161" t="s">
        <v>131</v>
      </c>
      <c r="Z83" s="150"/>
      <c r="AA83" s="150"/>
      <c r="AB83" s="150"/>
      <c r="AC83" s="150"/>
      <c r="AD83" s="150"/>
      <c r="AE83" s="150"/>
      <c r="AF83" s="150"/>
      <c r="AG83" s="150" t="s">
        <v>216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x14ac:dyDescent="0.25">
      <c r="A84" s="165" t="s">
        <v>124</v>
      </c>
      <c r="B84" s="166" t="s">
        <v>94</v>
      </c>
      <c r="C84" s="185" t="s">
        <v>95</v>
      </c>
      <c r="D84" s="167"/>
      <c r="E84" s="168"/>
      <c r="F84" s="169"/>
      <c r="G84" s="170">
        <f>SUMIF(AG85:AG128,"&lt;&gt;NOR",G85:G128)</f>
        <v>0</v>
      </c>
      <c r="H84" s="164"/>
      <c r="I84" s="164">
        <f>SUM(I85:I128)</f>
        <v>0</v>
      </c>
      <c r="J84" s="164"/>
      <c r="K84" s="164">
        <f>SUM(K85:K128)</f>
        <v>0</v>
      </c>
      <c r="L84" s="164"/>
      <c r="M84" s="164">
        <f>SUM(M85:M128)</f>
        <v>0</v>
      </c>
      <c r="N84" s="163"/>
      <c r="O84" s="163">
        <f>SUM(O85:O128)</f>
        <v>0.03</v>
      </c>
      <c r="P84" s="163"/>
      <c r="Q84" s="163">
        <f>SUM(Q85:Q128)</f>
        <v>0</v>
      </c>
      <c r="R84" s="164"/>
      <c r="S84" s="164"/>
      <c r="T84" s="164"/>
      <c r="U84" s="164"/>
      <c r="V84" s="164">
        <f>SUM(V85:V128)</f>
        <v>49.87</v>
      </c>
      <c r="W84" s="164"/>
      <c r="X84" s="164"/>
      <c r="Y84" s="164"/>
      <c r="AG84" t="s">
        <v>125</v>
      </c>
    </row>
    <row r="85" spans="1:60" ht="20.399999999999999" outlineLevel="1" x14ac:dyDescent="0.25">
      <c r="A85" s="178">
        <v>68</v>
      </c>
      <c r="B85" s="179" t="s">
        <v>296</v>
      </c>
      <c r="C85" s="186" t="s">
        <v>297</v>
      </c>
      <c r="D85" s="180" t="s">
        <v>149</v>
      </c>
      <c r="E85" s="181">
        <v>1</v>
      </c>
      <c r="F85" s="182"/>
      <c r="G85" s="183">
        <f t="shared" ref="G85:G128" si="49">ROUND(E85*F85,2)</f>
        <v>0</v>
      </c>
      <c r="H85" s="162"/>
      <c r="I85" s="161">
        <f t="shared" ref="I85:I128" si="50">ROUND(E85*H85,2)</f>
        <v>0</v>
      </c>
      <c r="J85" s="162"/>
      <c r="K85" s="161">
        <f t="shared" ref="K85:K128" si="51">ROUND(E85*J85,2)</f>
        <v>0</v>
      </c>
      <c r="L85" s="161">
        <v>21</v>
      </c>
      <c r="M85" s="161">
        <f t="shared" ref="M85:M128" si="52">G85*(1+L85/100)</f>
        <v>0</v>
      </c>
      <c r="N85" s="160">
        <v>2.2000000000000001E-4</v>
      </c>
      <c r="O85" s="160">
        <f t="shared" ref="O85:O128" si="53">ROUND(E85*N85,2)</f>
        <v>0</v>
      </c>
      <c r="P85" s="160">
        <v>0</v>
      </c>
      <c r="Q85" s="160">
        <f t="shared" ref="Q85:Q128" si="54">ROUND(E85*P85,2)</f>
        <v>0</v>
      </c>
      <c r="R85" s="161"/>
      <c r="S85" s="161" t="s">
        <v>129</v>
      </c>
      <c r="T85" s="161" t="s">
        <v>129</v>
      </c>
      <c r="U85" s="161">
        <v>0.23200000000000001</v>
      </c>
      <c r="V85" s="161">
        <f t="shared" ref="V85:V128" si="55">ROUND(E85*U85,2)</f>
        <v>0.23</v>
      </c>
      <c r="W85" s="161"/>
      <c r="X85" s="161" t="s">
        <v>130</v>
      </c>
      <c r="Y85" s="161" t="s">
        <v>131</v>
      </c>
      <c r="Z85" s="150"/>
      <c r="AA85" s="150"/>
      <c r="AB85" s="150"/>
      <c r="AC85" s="150"/>
      <c r="AD85" s="150"/>
      <c r="AE85" s="150"/>
      <c r="AF85" s="150"/>
      <c r="AG85" s="150" t="s">
        <v>132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20.399999999999999" outlineLevel="1" x14ac:dyDescent="0.25">
      <c r="A86" s="178">
        <v>69</v>
      </c>
      <c r="B86" s="179" t="s">
        <v>401</v>
      </c>
      <c r="C86" s="186" t="s">
        <v>402</v>
      </c>
      <c r="D86" s="180" t="s">
        <v>149</v>
      </c>
      <c r="E86" s="181">
        <v>3</v>
      </c>
      <c r="F86" s="182"/>
      <c r="G86" s="183">
        <f t="shared" si="49"/>
        <v>0</v>
      </c>
      <c r="H86" s="162"/>
      <c r="I86" s="161">
        <f t="shared" si="50"/>
        <v>0</v>
      </c>
      <c r="J86" s="162"/>
      <c r="K86" s="161">
        <f t="shared" si="51"/>
        <v>0</v>
      </c>
      <c r="L86" s="161">
        <v>21</v>
      </c>
      <c r="M86" s="161">
        <f t="shared" si="52"/>
        <v>0</v>
      </c>
      <c r="N86" s="160">
        <v>6.3000000000000003E-4</v>
      </c>
      <c r="O86" s="160">
        <f t="shared" si="53"/>
        <v>0</v>
      </c>
      <c r="P86" s="160">
        <v>0</v>
      </c>
      <c r="Q86" s="160">
        <f t="shared" si="54"/>
        <v>0</v>
      </c>
      <c r="R86" s="161"/>
      <c r="S86" s="161" t="s">
        <v>129</v>
      </c>
      <c r="T86" s="161" t="s">
        <v>129</v>
      </c>
      <c r="U86" s="161">
        <v>0.42120000000000002</v>
      </c>
      <c r="V86" s="161">
        <f t="shared" si="55"/>
        <v>1.26</v>
      </c>
      <c r="W86" s="161"/>
      <c r="X86" s="161" t="s">
        <v>130</v>
      </c>
      <c r="Y86" s="161" t="s">
        <v>131</v>
      </c>
      <c r="Z86" s="150"/>
      <c r="AA86" s="150"/>
      <c r="AB86" s="150"/>
      <c r="AC86" s="150"/>
      <c r="AD86" s="150"/>
      <c r="AE86" s="150"/>
      <c r="AF86" s="150"/>
      <c r="AG86" s="150" t="s">
        <v>132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78">
        <v>70</v>
      </c>
      <c r="B87" s="179" t="s">
        <v>294</v>
      </c>
      <c r="C87" s="186" t="s">
        <v>295</v>
      </c>
      <c r="D87" s="180" t="s">
        <v>149</v>
      </c>
      <c r="E87" s="181">
        <v>8</v>
      </c>
      <c r="F87" s="182"/>
      <c r="G87" s="183">
        <f t="shared" si="49"/>
        <v>0</v>
      </c>
      <c r="H87" s="162"/>
      <c r="I87" s="161">
        <f t="shared" si="50"/>
        <v>0</v>
      </c>
      <c r="J87" s="162"/>
      <c r="K87" s="161">
        <f t="shared" si="51"/>
        <v>0</v>
      </c>
      <c r="L87" s="161">
        <v>21</v>
      </c>
      <c r="M87" s="161">
        <f t="shared" si="52"/>
        <v>0</v>
      </c>
      <c r="N87" s="160">
        <v>0</v>
      </c>
      <c r="O87" s="160">
        <f t="shared" si="53"/>
        <v>0</v>
      </c>
      <c r="P87" s="160">
        <v>0</v>
      </c>
      <c r="Q87" s="160">
        <f t="shared" si="54"/>
        <v>0</v>
      </c>
      <c r="R87" s="161"/>
      <c r="S87" s="161" t="s">
        <v>129</v>
      </c>
      <c r="T87" s="161" t="s">
        <v>129</v>
      </c>
      <c r="U87" s="161">
        <v>0.39017000000000002</v>
      </c>
      <c r="V87" s="161">
        <f t="shared" si="55"/>
        <v>3.12</v>
      </c>
      <c r="W87" s="161"/>
      <c r="X87" s="161" t="s">
        <v>130</v>
      </c>
      <c r="Y87" s="161" t="s">
        <v>131</v>
      </c>
      <c r="Z87" s="150"/>
      <c r="AA87" s="150"/>
      <c r="AB87" s="150"/>
      <c r="AC87" s="150"/>
      <c r="AD87" s="150"/>
      <c r="AE87" s="150"/>
      <c r="AF87" s="150"/>
      <c r="AG87" s="150" t="s">
        <v>132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20.399999999999999" outlineLevel="1" x14ac:dyDescent="0.25">
      <c r="A88" s="178">
        <v>71</v>
      </c>
      <c r="B88" s="179" t="s">
        <v>298</v>
      </c>
      <c r="C88" s="186" t="s">
        <v>299</v>
      </c>
      <c r="D88" s="180" t="s">
        <v>149</v>
      </c>
      <c r="E88" s="181">
        <v>10</v>
      </c>
      <c r="F88" s="182"/>
      <c r="G88" s="183">
        <f t="shared" si="49"/>
        <v>0</v>
      </c>
      <c r="H88" s="162"/>
      <c r="I88" s="161">
        <f t="shared" si="50"/>
        <v>0</v>
      </c>
      <c r="J88" s="162"/>
      <c r="K88" s="161">
        <f t="shared" si="51"/>
        <v>0</v>
      </c>
      <c r="L88" s="161">
        <v>21</v>
      </c>
      <c r="M88" s="161">
        <f t="shared" si="52"/>
        <v>0</v>
      </c>
      <c r="N88" s="160">
        <v>1.0000000000000001E-5</v>
      </c>
      <c r="O88" s="160">
        <f t="shared" si="53"/>
        <v>0</v>
      </c>
      <c r="P88" s="160">
        <v>0</v>
      </c>
      <c r="Q88" s="160">
        <f t="shared" si="54"/>
        <v>0</v>
      </c>
      <c r="R88" s="161"/>
      <c r="S88" s="161" t="s">
        <v>129</v>
      </c>
      <c r="T88" s="161" t="s">
        <v>129</v>
      </c>
      <c r="U88" s="161">
        <v>0.46</v>
      </c>
      <c r="V88" s="161">
        <f t="shared" si="55"/>
        <v>4.5999999999999996</v>
      </c>
      <c r="W88" s="161"/>
      <c r="X88" s="161" t="s">
        <v>130</v>
      </c>
      <c r="Y88" s="161" t="s">
        <v>131</v>
      </c>
      <c r="Z88" s="150"/>
      <c r="AA88" s="150"/>
      <c r="AB88" s="150"/>
      <c r="AC88" s="150"/>
      <c r="AD88" s="150"/>
      <c r="AE88" s="150"/>
      <c r="AF88" s="150"/>
      <c r="AG88" s="150" t="s">
        <v>132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0.399999999999999" outlineLevel="1" x14ac:dyDescent="0.25">
      <c r="A89" s="178">
        <v>72</v>
      </c>
      <c r="B89" s="179" t="s">
        <v>302</v>
      </c>
      <c r="C89" s="186" t="s">
        <v>303</v>
      </c>
      <c r="D89" s="180" t="s">
        <v>157</v>
      </c>
      <c r="E89" s="181">
        <v>25</v>
      </c>
      <c r="F89" s="182"/>
      <c r="G89" s="183">
        <f t="shared" si="49"/>
        <v>0</v>
      </c>
      <c r="H89" s="162"/>
      <c r="I89" s="161">
        <f t="shared" si="50"/>
        <v>0</v>
      </c>
      <c r="J89" s="162"/>
      <c r="K89" s="161">
        <f t="shared" si="51"/>
        <v>0</v>
      </c>
      <c r="L89" s="161">
        <v>21</v>
      </c>
      <c r="M89" s="161">
        <f t="shared" si="52"/>
        <v>0</v>
      </c>
      <c r="N89" s="160">
        <v>4.2999999999999999E-4</v>
      </c>
      <c r="O89" s="160">
        <f t="shared" si="53"/>
        <v>0.01</v>
      </c>
      <c r="P89" s="160">
        <v>0</v>
      </c>
      <c r="Q89" s="160">
        <f t="shared" si="54"/>
        <v>0</v>
      </c>
      <c r="R89" s="161"/>
      <c r="S89" s="161" t="s">
        <v>129</v>
      </c>
      <c r="T89" s="161" t="s">
        <v>129</v>
      </c>
      <c r="U89" s="161">
        <v>7.2459999999999997E-2</v>
      </c>
      <c r="V89" s="161">
        <f t="shared" si="55"/>
        <v>1.81</v>
      </c>
      <c r="W89" s="161"/>
      <c r="X89" s="161" t="s">
        <v>130</v>
      </c>
      <c r="Y89" s="161" t="s">
        <v>131</v>
      </c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78">
        <v>73</v>
      </c>
      <c r="B90" s="179" t="s">
        <v>327</v>
      </c>
      <c r="C90" s="186" t="s">
        <v>328</v>
      </c>
      <c r="D90" s="180" t="s">
        <v>157</v>
      </c>
      <c r="E90" s="181">
        <v>15</v>
      </c>
      <c r="F90" s="182"/>
      <c r="G90" s="183">
        <f t="shared" si="49"/>
        <v>0</v>
      </c>
      <c r="H90" s="162"/>
      <c r="I90" s="161">
        <f t="shared" si="50"/>
        <v>0</v>
      </c>
      <c r="J90" s="162"/>
      <c r="K90" s="161">
        <f t="shared" si="51"/>
        <v>0</v>
      </c>
      <c r="L90" s="161">
        <v>21</v>
      </c>
      <c r="M90" s="161">
        <f t="shared" si="52"/>
        <v>0</v>
      </c>
      <c r="N90" s="160">
        <v>0</v>
      </c>
      <c r="O90" s="160">
        <f t="shared" si="53"/>
        <v>0</v>
      </c>
      <c r="P90" s="160">
        <v>0</v>
      </c>
      <c r="Q90" s="160">
        <f t="shared" si="54"/>
        <v>0</v>
      </c>
      <c r="R90" s="161"/>
      <c r="S90" s="161" t="s">
        <v>129</v>
      </c>
      <c r="T90" s="161" t="s">
        <v>129</v>
      </c>
      <c r="U90" s="161">
        <v>0.20066999999999999</v>
      </c>
      <c r="V90" s="161">
        <f t="shared" si="55"/>
        <v>3.01</v>
      </c>
      <c r="W90" s="161"/>
      <c r="X90" s="161" t="s">
        <v>130</v>
      </c>
      <c r="Y90" s="161" t="s">
        <v>131</v>
      </c>
      <c r="Z90" s="150"/>
      <c r="AA90" s="150"/>
      <c r="AB90" s="150"/>
      <c r="AC90" s="150"/>
      <c r="AD90" s="150"/>
      <c r="AE90" s="150"/>
      <c r="AF90" s="150"/>
      <c r="AG90" s="150" t="s">
        <v>132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20.399999999999999" outlineLevel="1" x14ac:dyDescent="0.25">
      <c r="A91" s="178">
        <v>74</v>
      </c>
      <c r="B91" s="179" t="s">
        <v>399</v>
      </c>
      <c r="C91" s="186" t="s">
        <v>305</v>
      </c>
      <c r="D91" s="180" t="s">
        <v>157</v>
      </c>
      <c r="E91" s="181">
        <v>120</v>
      </c>
      <c r="F91" s="182"/>
      <c r="G91" s="183">
        <f t="shared" si="49"/>
        <v>0</v>
      </c>
      <c r="H91" s="162"/>
      <c r="I91" s="161">
        <f t="shared" si="50"/>
        <v>0</v>
      </c>
      <c r="J91" s="162"/>
      <c r="K91" s="161">
        <f t="shared" si="51"/>
        <v>0</v>
      </c>
      <c r="L91" s="161">
        <v>21</v>
      </c>
      <c r="M91" s="161">
        <f t="shared" si="52"/>
        <v>0</v>
      </c>
      <c r="N91" s="160">
        <v>1.4999999999999999E-4</v>
      </c>
      <c r="O91" s="160">
        <f t="shared" si="53"/>
        <v>0.02</v>
      </c>
      <c r="P91" s="160">
        <v>0</v>
      </c>
      <c r="Q91" s="160">
        <f t="shared" si="54"/>
        <v>0</v>
      </c>
      <c r="R91" s="161"/>
      <c r="S91" s="161" t="s">
        <v>136</v>
      </c>
      <c r="T91" s="161" t="s">
        <v>129</v>
      </c>
      <c r="U91" s="161">
        <v>8.6499999999999994E-2</v>
      </c>
      <c r="V91" s="161">
        <f t="shared" si="55"/>
        <v>10.38</v>
      </c>
      <c r="W91" s="161"/>
      <c r="X91" s="161" t="s">
        <v>130</v>
      </c>
      <c r="Y91" s="161" t="s">
        <v>131</v>
      </c>
      <c r="Z91" s="150"/>
      <c r="AA91" s="150"/>
      <c r="AB91" s="150"/>
      <c r="AC91" s="150"/>
      <c r="AD91" s="150"/>
      <c r="AE91" s="150"/>
      <c r="AF91" s="150"/>
      <c r="AG91" s="150" t="s">
        <v>132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78">
        <v>75</v>
      </c>
      <c r="B92" s="179" t="s">
        <v>323</v>
      </c>
      <c r="C92" s="186" t="s">
        <v>324</v>
      </c>
      <c r="D92" s="180" t="s">
        <v>157</v>
      </c>
      <c r="E92" s="181">
        <v>26</v>
      </c>
      <c r="F92" s="182"/>
      <c r="G92" s="183">
        <f t="shared" si="49"/>
        <v>0</v>
      </c>
      <c r="H92" s="162"/>
      <c r="I92" s="161">
        <f t="shared" si="50"/>
        <v>0</v>
      </c>
      <c r="J92" s="162"/>
      <c r="K92" s="161">
        <f t="shared" si="51"/>
        <v>0</v>
      </c>
      <c r="L92" s="161">
        <v>21</v>
      </c>
      <c r="M92" s="161">
        <f t="shared" si="52"/>
        <v>0</v>
      </c>
      <c r="N92" s="160">
        <v>0</v>
      </c>
      <c r="O92" s="160">
        <f t="shared" si="53"/>
        <v>0</v>
      </c>
      <c r="P92" s="160">
        <v>0</v>
      </c>
      <c r="Q92" s="160">
        <f t="shared" si="54"/>
        <v>0</v>
      </c>
      <c r="R92" s="161"/>
      <c r="S92" s="161" t="s">
        <v>136</v>
      </c>
      <c r="T92" s="161" t="s">
        <v>129</v>
      </c>
      <c r="U92" s="161">
        <v>0.49367</v>
      </c>
      <c r="V92" s="161">
        <f t="shared" si="55"/>
        <v>12.84</v>
      </c>
      <c r="W92" s="161"/>
      <c r="X92" s="161" t="s">
        <v>130</v>
      </c>
      <c r="Y92" s="161" t="s">
        <v>131</v>
      </c>
      <c r="Z92" s="150"/>
      <c r="AA92" s="150"/>
      <c r="AB92" s="150"/>
      <c r="AC92" s="150"/>
      <c r="AD92" s="150"/>
      <c r="AE92" s="150"/>
      <c r="AF92" s="150"/>
      <c r="AG92" s="150" t="s">
        <v>132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20.399999999999999" outlineLevel="1" x14ac:dyDescent="0.25">
      <c r="A93" s="178">
        <v>76</v>
      </c>
      <c r="B93" s="179" t="s">
        <v>300</v>
      </c>
      <c r="C93" s="186" t="s">
        <v>301</v>
      </c>
      <c r="D93" s="180" t="s">
        <v>149</v>
      </c>
      <c r="E93" s="181">
        <v>51</v>
      </c>
      <c r="F93" s="182"/>
      <c r="G93" s="183">
        <f t="shared" si="49"/>
        <v>0</v>
      </c>
      <c r="H93" s="162"/>
      <c r="I93" s="161">
        <f t="shared" si="50"/>
        <v>0</v>
      </c>
      <c r="J93" s="162"/>
      <c r="K93" s="161">
        <f t="shared" si="51"/>
        <v>0</v>
      </c>
      <c r="L93" s="161">
        <v>21</v>
      </c>
      <c r="M93" s="161">
        <f t="shared" si="52"/>
        <v>0</v>
      </c>
      <c r="N93" s="160">
        <v>9.0000000000000006E-5</v>
      </c>
      <c r="O93" s="160">
        <f t="shared" si="53"/>
        <v>0</v>
      </c>
      <c r="P93" s="160">
        <v>0</v>
      </c>
      <c r="Q93" s="160">
        <f t="shared" si="54"/>
        <v>0</v>
      </c>
      <c r="R93" s="161"/>
      <c r="S93" s="161" t="s">
        <v>136</v>
      </c>
      <c r="T93" s="161" t="s">
        <v>129</v>
      </c>
      <c r="U93" s="161">
        <v>0.2475</v>
      </c>
      <c r="V93" s="161">
        <f t="shared" si="55"/>
        <v>12.62</v>
      </c>
      <c r="W93" s="161"/>
      <c r="X93" s="161" t="s">
        <v>130</v>
      </c>
      <c r="Y93" s="161" t="s">
        <v>131</v>
      </c>
      <c r="Z93" s="150"/>
      <c r="AA93" s="150"/>
      <c r="AB93" s="150"/>
      <c r="AC93" s="150"/>
      <c r="AD93" s="150"/>
      <c r="AE93" s="150"/>
      <c r="AF93" s="150"/>
      <c r="AG93" s="150" t="s">
        <v>132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78">
        <v>77</v>
      </c>
      <c r="B94" s="179" t="s">
        <v>267</v>
      </c>
      <c r="C94" s="186" t="s">
        <v>306</v>
      </c>
      <c r="D94" s="180" t="s">
        <v>149</v>
      </c>
      <c r="E94" s="181">
        <v>30</v>
      </c>
      <c r="F94" s="182"/>
      <c r="G94" s="183">
        <f t="shared" si="49"/>
        <v>0</v>
      </c>
      <c r="H94" s="162"/>
      <c r="I94" s="161">
        <f t="shared" si="50"/>
        <v>0</v>
      </c>
      <c r="J94" s="162"/>
      <c r="K94" s="161">
        <f t="shared" si="51"/>
        <v>0</v>
      </c>
      <c r="L94" s="161">
        <v>21</v>
      </c>
      <c r="M94" s="161">
        <f t="shared" si="52"/>
        <v>0</v>
      </c>
      <c r="N94" s="160">
        <v>0</v>
      </c>
      <c r="O94" s="160">
        <f t="shared" si="53"/>
        <v>0</v>
      </c>
      <c r="P94" s="160">
        <v>0</v>
      </c>
      <c r="Q94" s="160">
        <f t="shared" si="54"/>
        <v>0</v>
      </c>
      <c r="R94" s="161"/>
      <c r="S94" s="161" t="s">
        <v>136</v>
      </c>
      <c r="T94" s="161" t="s">
        <v>137</v>
      </c>
      <c r="U94" s="161">
        <v>0</v>
      </c>
      <c r="V94" s="161">
        <f t="shared" si="55"/>
        <v>0</v>
      </c>
      <c r="W94" s="161"/>
      <c r="X94" s="161" t="s">
        <v>130</v>
      </c>
      <c r="Y94" s="161" t="s">
        <v>131</v>
      </c>
      <c r="Z94" s="150"/>
      <c r="AA94" s="150"/>
      <c r="AB94" s="150"/>
      <c r="AC94" s="150"/>
      <c r="AD94" s="150"/>
      <c r="AE94" s="150"/>
      <c r="AF94" s="150"/>
      <c r="AG94" s="150" t="s">
        <v>216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78">
        <v>78</v>
      </c>
      <c r="B95" s="179" t="s">
        <v>307</v>
      </c>
      <c r="C95" s="186" t="s">
        <v>308</v>
      </c>
      <c r="D95" s="180" t="s">
        <v>149</v>
      </c>
      <c r="E95" s="181">
        <v>2</v>
      </c>
      <c r="F95" s="182"/>
      <c r="G95" s="183">
        <f t="shared" si="49"/>
        <v>0</v>
      </c>
      <c r="H95" s="162"/>
      <c r="I95" s="161">
        <f t="shared" si="50"/>
        <v>0</v>
      </c>
      <c r="J95" s="162"/>
      <c r="K95" s="161">
        <f t="shared" si="51"/>
        <v>0</v>
      </c>
      <c r="L95" s="161">
        <v>21</v>
      </c>
      <c r="M95" s="161">
        <f t="shared" si="52"/>
        <v>0</v>
      </c>
      <c r="N95" s="160">
        <v>0</v>
      </c>
      <c r="O95" s="160">
        <f t="shared" si="53"/>
        <v>0</v>
      </c>
      <c r="P95" s="160">
        <v>0</v>
      </c>
      <c r="Q95" s="160">
        <f t="shared" si="54"/>
        <v>0</v>
      </c>
      <c r="R95" s="161"/>
      <c r="S95" s="161" t="s">
        <v>136</v>
      </c>
      <c r="T95" s="161" t="s">
        <v>137</v>
      </c>
      <c r="U95" s="161">
        <v>0</v>
      </c>
      <c r="V95" s="161">
        <f t="shared" si="55"/>
        <v>0</v>
      </c>
      <c r="W95" s="161"/>
      <c r="X95" s="161" t="s">
        <v>130</v>
      </c>
      <c r="Y95" s="161" t="s">
        <v>131</v>
      </c>
      <c r="Z95" s="150"/>
      <c r="AA95" s="150"/>
      <c r="AB95" s="150"/>
      <c r="AC95" s="150"/>
      <c r="AD95" s="150"/>
      <c r="AE95" s="150"/>
      <c r="AF95" s="150"/>
      <c r="AG95" s="150" t="s">
        <v>216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78">
        <v>79</v>
      </c>
      <c r="B96" s="179" t="s">
        <v>436</v>
      </c>
      <c r="C96" s="186" t="s">
        <v>433</v>
      </c>
      <c r="D96" s="180" t="s">
        <v>149</v>
      </c>
      <c r="E96" s="181">
        <v>26</v>
      </c>
      <c r="F96" s="182"/>
      <c r="G96" s="183">
        <f t="shared" si="49"/>
        <v>0</v>
      </c>
      <c r="H96" s="162"/>
      <c r="I96" s="161">
        <f t="shared" si="50"/>
        <v>0</v>
      </c>
      <c r="J96" s="162"/>
      <c r="K96" s="161">
        <f t="shared" si="51"/>
        <v>0</v>
      </c>
      <c r="L96" s="161">
        <v>21</v>
      </c>
      <c r="M96" s="161">
        <f t="shared" si="52"/>
        <v>0</v>
      </c>
      <c r="N96" s="160">
        <v>0</v>
      </c>
      <c r="O96" s="160">
        <f t="shared" si="53"/>
        <v>0</v>
      </c>
      <c r="P96" s="160">
        <v>0</v>
      </c>
      <c r="Q96" s="160">
        <f t="shared" si="54"/>
        <v>0</v>
      </c>
      <c r="R96" s="161"/>
      <c r="S96" s="161" t="s">
        <v>136</v>
      </c>
      <c r="T96" s="161" t="s">
        <v>137</v>
      </c>
      <c r="U96" s="161">
        <v>0</v>
      </c>
      <c r="V96" s="161">
        <f t="shared" si="55"/>
        <v>0</v>
      </c>
      <c r="W96" s="161"/>
      <c r="X96" s="161" t="s">
        <v>130</v>
      </c>
      <c r="Y96" s="161" t="s">
        <v>131</v>
      </c>
      <c r="Z96" s="150"/>
      <c r="AA96" s="150"/>
      <c r="AB96" s="150"/>
      <c r="AC96" s="150"/>
      <c r="AD96" s="150"/>
      <c r="AE96" s="150"/>
      <c r="AF96" s="150"/>
      <c r="AG96" s="150" t="s">
        <v>216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78">
        <v>80</v>
      </c>
      <c r="B97" s="179" t="s">
        <v>331</v>
      </c>
      <c r="C97" s="186" t="s">
        <v>332</v>
      </c>
      <c r="D97" s="180" t="s">
        <v>149</v>
      </c>
      <c r="E97" s="181">
        <v>5</v>
      </c>
      <c r="F97" s="182"/>
      <c r="G97" s="183">
        <f t="shared" si="49"/>
        <v>0</v>
      </c>
      <c r="H97" s="162"/>
      <c r="I97" s="161">
        <f t="shared" si="50"/>
        <v>0</v>
      </c>
      <c r="J97" s="162"/>
      <c r="K97" s="161">
        <f t="shared" si="51"/>
        <v>0</v>
      </c>
      <c r="L97" s="161">
        <v>21</v>
      </c>
      <c r="M97" s="161">
        <f t="shared" si="52"/>
        <v>0</v>
      </c>
      <c r="N97" s="160">
        <v>0</v>
      </c>
      <c r="O97" s="160">
        <f t="shared" si="53"/>
        <v>0</v>
      </c>
      <c r="P97" s="160">
        <v>0</v>
      </c>
      <c r="Q97" s="160">
        <f t="shared" si="54"/>
        <v>0</v>
      </c>
      <c r="R97" s="161"/>
      <c r="S97" s="161" t="s">
        <v>136</v>
      </c>
      <c r="T97" s="161" t="s">
        <v>137</v>
      </c>
      <c r="U97" s="161">
        <v>0</v>
      </c>
      <c r="V97" s="161">
        <f t="shared" si="55"/>
        <v>0</v>
      </c>
      <c r="W97" s="161"/>
      <c r="X97" s="161" t="s">
        <v>130</v>
      </c>
      <c r="Y97" s="161" t="s">
        <v>131</v>
      </c>
      <c r="Z97" s="150"/>
      <c r="AA97" s="150"/>
      <c r="AB97" s="150"/>
      <c r="AC97" s="150"/>
      <c r="AD97" s="150"/>
      <c r="AE97" s="150"/>
      <c r="AF97" s="150"/>
      <c r="AG97" s="150" t="s">
        <v>132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78">
        <v>81</v>
      </c>
      <c r="B98" s="179" t="s">
        <v>333</v>
      </c>
      <c r="C98" s="186" t="s">
        <v>334</v>
      </c>
      <c r="D98" s="180" t="s">
        <v>149</v>
      </c>
      <c r="E98" s="181">
        <v>5</v>
      </c>
      <c r="F98" s="182"/>
      <c r="G98" s="183">
        <f t="shared" si="49"/>
        <v>0</v>
      </c>
      <c r="H98" s="162"/>
      <c r="I98" s="161">
        <f t="shared" si="50"/>
        <v>0</v>
      </c>
      <c r="J98" s="162"/>
      <c r="K98" s="161">
        <f t="shared" si="51"/>
        <v>0</v>
      </c>
      <c r="L98" s="161">
        <v>21</v>
      </c>
      <c r="M98" s="161">
        <f t="shared" si="52"/>
        <v>0</v>
      </c>
      <c r="N98" s="160">
        <v>0</v>
      </c>
      <c r="O98" s="160">
        <f t="shared" si="53"/>
        <v>0</v>
      </c>
      <c r="P98" s="160">
        <v>0</v>
      </c>
      <c r="Q98" s="160">
        <f t="shared" si="54"/>
        <v>0</v>
      </c>
      <c r="R98" s="161"/>
      <c r="S98" s="161" t="s">
        <v>136</v>
      </c>
      <c r="T98" s="161" t="s">
        <v>137</v>
      </c>
      <c r="U98" s="161">
        <v>0</v>
      </c>
      <c r="V98" s="161">
        <f t="shared" si="55"/>
        <v>0</v>
      </c>
      <c r="W98" s="161"/>
      <c r="X98" s="161" t="s">
        <v>130</v>
      </c>
      <c r="Y98" s="161" t="s">
        <v>131</v>
      </c>
      <c r="Z98" s="150"/>
      <c r="AA98" s="150"/>
      <c r="AB98" s="150"/>
      <c r="AC98" s="150"/>
      <c r="AD98" s="150"/>
      <c r="AE98" s="150"/>
      <c r="AF98" s="150"/>
      <c r="AG98" s="150" t="s">
        <v>132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20.399999999999999" outlineLevel="1" x14ac:dyDescent="0.25">
      <c r="A99" s="178">
        <v>82</v>
      </c>
      <c r="B99" s="179" t="s">
        <v>335</v>
      </c>
      <c r="C99" s="186" t="s">
        <v>336</v>
      </c>
      <c r="D99" s="180" t="s">
        <v>337</v>
      </c>
      <c r="E99" s="181">
        <v>1</v>
      </c>
      <c r="F99" s="182"/>
      <c r="G99" s="183">
        <f t="shared" si="49"/>
        <v>0</v>
      </c>
      <c r="H99" s="162"/>
      <c r="I99" s="161">
        <f t="shared" si="50"/>
        <v>0</v>
      </c>
      <c r="J99" s="162"/>
      <c r="K99" s="161">
        <f t="shared" si="51"/>
        <v>0</v>
      </c>
      <c r="L99" s="161">
        <v>21</v>
      </c>
      <c r="M99" s="161">
        <f t="shared" si="52"/>
        <v>0</v>
      </c>
      <c r="N99" s="160">
        <v>0</v>
      </c>
      <c r="O99" s="160">
        <f t="shared" si="53"/>
        <v>0</v>
      </c>
      <c r="P99" s="160">
        <v>0</v>
      </c>
      <c r="Q99" s="160">
        <f t="shared" si="54"/>
        <v>0</v>
      </c>
      <c r="R99" s="161"/>
      <c r="S99" s="161" t="s">
        <v>136</v>
      </c>
      <c r="T99" s="161" t="s">
        <v>137</v>
      </c>
      <c r="U99" s="161">
        <v>0</v>
      </c>
      <c r="V99" s="161">
        <f t="shared" si="55"/>
        <v>0</v>
      </c>
      <c r="W99" s="161"/>
      <c r="X99" s="161" t="s">
        <v>130</v>
      </c>
      <c r="Y99" s="161" t="s">
        <v>131</v>
      </c>
      <c r="Z99" s="150"/>
      <c r="AA99" s="150"/>
      <c r="AB99" s="150"/>
      <c r="AC99" s="150"/>
      <c r="AD99" s="150"/>
      <c r="AE99" s="150"/>
      <c r="AF99" s="150"/>
      <c r="AG99" s="150" t="s">
        <v>132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78">
        <v>83</v>
      </c>
      <c r="B100" s="179" t="s">
        <v>338</v>
      </c>
      <c r="C100" s="186" t="s">
        <v>339</v>
      </c>
      <c r="D100" s="180" t="s">
        <v>149</v>
      </c>
      <c r="E100" s="181">
        <v>1</v>
      </c>
      <c r="F100" s="182"/>
      <c r="G100" s="183">
        <f t="shared" si="49"/>
        <v>0</v>
      </c>
      <c r="H100" s="162"/>
      <c r="I100" s="161">
        <f t="shared" si="50"/>
        <v>0</v>
      </c>
      <c r="J100" s="162"/>
      <c r="K100" s="161">
        <f t="shared" si="51"/>
        <v>0</v>
      </c>
      <c r="L100" s="161">
        <v>21</v>
      </c>
      <c r="M100" s="161">
        <f t="shared" si="52"/>
        <v>0</v>
      </c>
      <c r="N100" s="160">
        <v>0</v>
      </c>
      <c r="O100" s="160">
        <f t="shared" si="53"/>
        <v>0</v>
      </c>
      <c r="P100" s="160">
        <v>0</v>
      </c>
      <c r="Q100" s="160">
        <f t="shared" si="54"/>
        <v>0</v>
      </c>
      <c r="R100" s="161"/>
      <c r="S100" s="161" t="s">
        <v>136</v>
      </c>
      <c r="T100" s="161" t="s">
        <v>137</v>
      </c>
      <c r="U100" s="161">
        <v>0</v>
      </c>
      <c r="V100" s="161">
        <f t="shared" si="55"/>
        <v>0</v>
      </c>
      <c r="W100" s="161"/>
      <c r="X100" s="161" t="s">
        <v>130</v>
      </c>
      <c r="Y100" s="161" t="s">
        <v>131</v>
      </c>
      <c r="Z100" s="150"/>
      <c r="AA100" s="150"/>
      <c r="AB100" s="150"/>
      <c r="AC100" s="150"/>
      <c r="AD100" s="150"/>
      <c r="AE100" s="150"/>
      <c r="AF100" s="150"/>
      <c r="AG100" s="150" t="s">
        <v>132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78">
        <v>84</v>
      </c>
      <c r="B101" s="179" t="s">
        <v>343</v>
      </c>
      <c r="C101" s="186" t="s">
        <v>344</v>
      </c>
      <c r="D101" s="180" t="s">
        <v>149</v>
      </c>
      <c r="E101" s="181">
        <v>1</v>
      </c>
      <c r="F101" s="182"/>
      <c r="G101" s="183">
        <f t="shared" si="49"/>
        <v>0</v>
      </c>
      <c r="H101" s="162"/>
      <c r="I101" s="161">
        <f t="shared" si="50"/>
        <v>0</v>
      </c>
      <c r="J101" s="162"/>
      <c r="K101" s="161">
        <f t="shared" si="51"/>
        <v>0</v>
      </c>
      <c r="L101" s="161">
        <v>21</v>
      </c>
      <c r="M101" s="161">
        <f t="shared" si="52"/>
        <v>0</v>
      </c>
      <c r="N101" s="160">
        <v>0</v>
      </c>
      <c r="O101" s="160">
        <f t="shared" si="53"/>
        <v>0</v>
      </c>
      <c r="P101" s="160">
        <v>0</v>
      </c>
      <c r="Q101" s="160">
        <f t="shared" si="54"/>
        <v>0</v>
      </c>
      <c r="R101" s="161"/>
      <c r="S101" s="161" t="s">
        <v>136</v>
      </c>
      <c r="T101" s="161" t="s">
        <v>137</v>
      </c>
      <c r="U101" s="161">
        <v>0</v>
      </c>
      <c r="V101" s="161">
        <f t="shared" si="55"/>
        <v>0</v>
      </c>
      <c r="W101" s="161"/>
      <c r="X101" s="161" t="s">
        <v>130</v>
      </c>
      <c r="Y101" s="161" t="s">
        <v>131</v>
      </c>
      <c r="Z101" s="150"/>
      <c r="AA101" s="150"/>
      <c r="AB101" s="150"/>
      <c r="AC101" s="150"/>
      <c r="AD101" s="150"/>
      <c r="AE101" s="150"/>
      <c r="AF101" s="150"/>
      <c r="AG101" s="150" t="s">
        <v>132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78">
        <v>85</v>
      </c>
      <c r="B102" s="179" t="s">
        <v>345</v>
      </c>
      <c r="C102" s="186" t="s">
        <v>346</v>
      </c>
      <c r="D102" s="180" t="s">
        <v>135</v>
      </c>
      <c r="E102" s="181">
        <v>1</v>
      </c>
      <c r="F102" s="182"/>
      <c r="G102" s="183">
        <f t="shared" si="49"/>
        <v>0</v>
      </c>
      <c r="H102" s="162"/>
      <c r="I102" s="161">
        <f t="shared" si="50"/>
        <v>0</v>
      </c>
      <c r="J102" s="162"/>
      <c r="K102" s="161">
        <f t="shared" si="51"/>
        <v>0</v>
      </c>
      <c r="L102" s="161">
        <v>21</v>
      </c>
      <c r="M102" s="161">
        <f t="shared" si="52"/>
        <v>0</v>
      </c>
      <c r="N102" s="160">
        <v>0</v>
      </c>
      <c r="O102" s="160">
        <f t="shared" si="53"/>
        <v>0</v>
      </c>
      <c r="P102" s="160">
        <v>0</v>
      </c>
      <c r="Q102" s="160">
        <f t="shared" si="54"/>
        <v>0</v>
      </c>
      <c r="R102" s="161"/>
      <c r="S102" s="161" t="s">
        <v>136</v>
      </c>
      <c r="T102" s="161" t="s">
        <v>137</v>
      </c>
      <c r="U102" s="161">
        <v>0</v>
      </c>
      <c r="V102" s="161">
        <f t="shared" si="55"/>
        <v>0</v>
      </c>
      <c r="W102" s="161"/>
      <c r="X102" s="161" t="s">
        <v>130</v>
      </c>
      <c r="Y102" s="161" t="s">
        <v>131</v>
      </c>
      <c r="Z102" s="150"/>
      <c r="AA102" s="150"/>
      <c r="AB102" s="150"/>
      <c r="AC102" s="150"/>
      <c r="AD102" s="150"/>
      <c r="AE102" s="150"/>
      <c r="AF102" s="150"/>
      <c r="AG102" s="150" t="s">
        <v>132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78">
        <v>86</v>
      </c>
      <c r="B103" s="179" t="s">
        <v>437</v>
      </c>
      <c r="C103" s="186" t="s">
        <v>438</v>
      </c>
      <c r="D103" s="180" t="s">
        <v>149</v>
      </c>
      <c r="E103" s="181">
        <v>78</v>
      </c>
      <c r="F103" s="182"/>
      <c r="G103" s="183">
        <f t="shared" si="49"/>
        <v>0</v>
      </c>
      <c r="H103" s="162"/>
      <c r="I103" s="161">
        <f t="shared" si="50"/>
        <v>0</v>
      </c>
      <c r="J103" s="162"/>
      <c r="K103" s="161">
        <f t="shared" si="51"/>
        <v>0</v>
      </c>
      <c r="L103" s="161">
        <v>21</v>
      </c>
      <c r="M103" s="161">
        <f t="shared" si="52"/>
        <v>0</v>
      </c>
      <c r="N103" s="160">
        <v>0</v>
      </c>
      <c r="O103" s="160">
        <f t="shared" si="53"/>
        <v>0</v>
      </c>
      <c r="P103" s="160">
        <v>0</v>
      </c>
      <c r="Q103" s="160">
        <f t="shared" si="54"/>
        <v>0</v>
      </c>
      <c r="R103" s="161"/>
      <c r="S103" s="161" t="s">
        <v>136</v>
      </c>
      <c r="T103" s="161" t="s">
        <v>137</v>
      </c>
      <c r="U103" s="161">
        <v>0</v>
      </c>
      <c r="V103" s="161">
        <f t="shared" si="55"/>
        <v>0</v>
      </c>
      <c r="W103" s="161"/>
      <c r="X103" s="161" t="s">
        <v>130</v>
      </c>
      <c r="Y103" s="161" t="s">
        <v>131</v>
      </c>
      <c r="Z103" s="150"/>
      <c r="AA103" s="150"/>
      <c r="AB103" s="150"/>
      <c r="AC103" s="150"/>
      <c r="AD103" s="150"/>
      <c r="AE103" s="150"/>
      <c r="AF103" s="150"/>
      <c r="AG103" s="150" t="s">
        <v>132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ht="20.399999999999999" outlineLevel="1" x14ac:dyDescent="0.25">
      <c r="A104" s="178">
        <v>87</v>
      </c>
      <c r="B104" s="179" t="s">
        <v>267</v>
      </c>
      <c r="C104" s="186" t="s">
        <v>309</v>
      </c>
      <c r="D104" s="180" t="s">
        <v>157</v>
      </c>
      <c r="E104" s="181">
        <v>1650</v>
      </c>
      <c r="F104" s="182"/>
      <c r="G104" s="183">
        <f t="shared" si="49"/>
        <v>0</v>
      </c>
      <c r="H104" s="162"/>
      <c r="I104" s="161">
        <f t="shared" si="50"/>
        <v>0</v>
      </c>
      <c r="J104" s="162"/>
      <c r="K104" s="161">
        <f t="shared" si="51"/>
        <v>0</v>
      </c>
      <c r="L104" s="161">
        <v>21</v>
      </c>
      <c r="M104" s="161">
        <f t="shared" si="52"/>
        <v>0</v>
      </c>
      <c r="N104" s="160">
        <v>0</v>
      </c>
      <c r="O104" s="160">
        <f t="shared" si="53"/>
        <v>0</v>
      </c>
      <c r="P104" s="160">
        <v>0</v>
      </c>
      <c r="Q104" s="160">
        <f t="shared" si="54"/>
        <v>0</v>
      </c>
      <c r="R104" s="161"/>
      <c r="S104" s="161" t="s">
        <v>136</v>
      </c>
      <c r="T104" s="161" t="s">
        <v>137</v>
      </c>
      <c r="U104" s="161">
        <v>0</v>
      </c>
      <c r="V104" s="161">
        <f t="shared" si="55"/>
        <v>0</v>
      </c>
      <c r="W104" s="161"/>
      <c r="X104" s="161" t="s">
        <v>269</v>
      </c>
      <c r="Y104" s="161" t="s">
        <v>131</v>
      </c>
      <c r="Z104" s="150"/>
      <c r="AA104" s="150"/>
      <c r="AB104" s="150"/>
      <c r="AC104" s="150"/>
      <c r="AD104" s="150"/>
      <c r="AE104" s="150"/>
      <c r="AF104" s="150"/>
      <c r="AG104" s="150" t="s">
        <v>310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78">
        <v>88</v>
      </c>
      <c r="B105" s="179" t="s">
        <v>261</v>
      </c>
      <c r="C105" s="186" t="s">
        <v>376</v>
      </c>
      <c r="D105" s="180" t="s">
        <v>215</v>
      </c>
      <c r="E105" s="181">
        <v>1</v>
      </c>
      <c r="F105" s="182"/>
      <c r="G105" s="183">
        <f t="shared" si="49"/>
        <v>0</v>
      </c>
      <c r="H105" s="162"/>
      <c r="I105" s="161">
        <f t="shared" si="50"/>
        <v>0</v>
      </c>
      <c r="J105" s="162"/>
      <c r="K105" s="161">
        <f t="shared" si="51"/>
        <v>0</v>
      </c>
      <c r="L105" s="161">
        <v>21</v>
      </c>
      <c r="M105" s="161">
        <f t="shared" si="52"/>
        <v>0</v>
      </c>
      <c r="N105" s="160">
        <v>0</v>
      </c>
      <c r="O105" s="160">
        <f t="shared" si="53"/>
        <v>0</v>
      </c>
      <c r="P105" s="160">
        <v>0</v>
      </c>
      <c r="Q105" s="160">
        <f t="shared" si="54"/>
        <v>0</v>
      </c>
      <c r="R105" s="161"/>
      <c r="S105" s="161" t="s">
        <v>136</v>
      </c>
      <c r="T105" s="161" t="s">
        <v>137</v>
      </c>
      <c r="U105" s="161">
        <v>0</v>
      </c>
      <c r="V105" s="161">
        <f t="shared" si="55"/>
        <v>0</v>
      </c>
      <c r="W105" s="161"/>
      <c r="X105" s="161" t="s">
        <v>269</v>
      </c>
      <c r="Y105" s="161" t="s">
        <v>131</v>
      </c>
      <c r="Z105" s="150"/>
      <c r="AA105" s="150"/>
      <c r="AB105" s="150"/>
      <c r="AC105" s="150"/>
      <c r="AD105" s="150"/>
      <c r="AE105" s="150"/>
      <c r="AF105" s="150"/>
      <c r="AG105" s="150" t="s">
        <v>310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30.6" outlineLevel="1" x14ac:dyDescent="0.25">
      <c r="A106" s="178">
        <v>89</v>
      </c>
      <c r="B106" s="179" t="s">
        <v>377</v>
      </c>
      <c r="C106" s="186" t="s">
        <v>378</v>
      </c>
      <c r="D106" s="180" t="s">
        <v>149</v>
      </c>
      <c r="E106" s="181">
        <v>1</v>
      </c>
      <c r="F106" s="182"/>
      <c r="G106" s="183">
        <f t="shared" si="49"/>
        <v>0</v>
      </c>
      <c r="H106" s="162"/>
      <c r="I106" s="161">
        <f t="shared" si="50"/>
        <v>0</v>
      </c>
      <c r="J106" s="162"/>
      <c r="K106" s="161">
        <f t="shared" si="51"/>
        <v>0</v>
      </c>
      <c r="L106" s="161">
        <v>21</v>
      </c>
      <c r="M106" s="161">
        <f t="shared" si="52"/>
        <v>0</v>
      </c>
      <c r="N106" s="160">
        <v>0</v>
      </c>
      <c r="O106" s="160">
        <f t="shared" si="53"/>
        <v>0</v>
      </c>
      <c r="P106" s="160">
        <v>0</v>
      </c>
      <c r="Q106" s="160">
        <f t="shared" si="54"/>
        <v>0</v>
      </c>
      <c r="R106" s="161"/>
      <c r="S106" s="161" t="s">
        <v>136</v>
      </c>
      <c r="T106" s="161" t="s">
        <v>137</v>
      </c>
      <c r="U106" s="161">
        <v>0</v>
      </c>
      <c r="V106" s="161">
        <f t="shared" si="55"/>
        <v>0</v>
      </c>
      <c r="W106" s="161"/>
      <c r="X106" s="161" t="s">
        <v>163</v>
      </c>
      <c r="Y106" s="161" t="s">
        <v>131</v>
      </c>
      <c r="Z106" s="150"/>
      <c r="AA106" s="150"/>
      <c r="AB106" s="150"/>
      <c r="AC106" s="150"/>
      <c r="AD106" s="150"/>
      <c r="AE106" s="150"/>
      <c r="AF106" s="150"/>
      <c r="AG106" s="150" t="s">
        <v>191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78">
        <v>90</v>
      </c>
      <c r="B107" s="179" t="s">
        <v>311</v>
      </c>
      <c r="C107" s="186" t="s">
        <v>312</v>
      </c>
      <c r="D107" s="180" t="s">
        <v>157</v>
      </c>
      <c r="E107" s="181">
        <v>1650</v>
      </c>
      <c r="F107" s="182"/>
      <c r="G107" s="183">
        <f t="shared" si="49"/>
        <v>0</v>
      </c>
      <c r="H107" s="162"/>
      <c r="I107" s="161">
        <f t="shared" si="50"/>
        <v>0</v>
      </c>
      <c r="J107" s="162"/>
      <c r="K107" s="161">
        <f t="shared" si="51"/>
        <v>0</v>
      </c>
      <c r="L107" s="161">
        <v>21</v>
      </c>
      <c r="M107" s="161">
        <f t="shared" si="52"/>
        <v>0</v>
      </c>
      <c r="N107" s="160">
        <v>0</v>
      </c>
      <c r="O107" s="160">
        <f t="shared" si="53"/>
        <v>0</v>
      </c>
      <c r="P107" s="160">
        <v>0</v>
      </c>
      <c r="Q107" s="160">
        <f t="shared" si="54"/>
        <v>0</v>
      </c>
      <c r="R107" s="161"/>
      <c r="S107" s="161" t="s">
        <v>136</v>
      </c>
      <c r="T107" s="161" t="s">
        <v>137</v>
      </c>
      <c r="U107" s="161">
        <v>0</v>
      </c>
      <c r="V107" s="161">
        <f t="shared" si="55"/>
        <v>0</v>
      </c>
      <c r="W107" s="161"/>
      <c r="X107" s="161" t="s">
        <v>163</v>
      </c>
      <c r="Y107" s="161" t="s">
        <v>131</v>
      </c>
      <c r="Z107" s="150"/>
      <c r="AA107" s="150"/>
      <c r="AB107" s="150"/>
      <c r="AC107" s="150"/>
      <c r="AD107" s="150"/>
      <c r="AE107" s="150"/>
      <c r="AF107" s="150"/>
      <c r="AG107" s="150" t="s">
        <v>191</v>
      </c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78">
        <v>91</v>
      </c>
      <c r="B108" s="179" t="s">
        <v>321</v>
      </c>
      <c r="C108" s="186" t="s">
        <v>322</v>
      </c>
      <c r="D108" s="180" t="s">
        <v>157</v>
      </c>
      <c r="E108" s="181">
        <v>18</v>
      </c>
      <c r="F108" s="182"/>
      <c r="G108" s="183">
        <f t="shared" si="49"/>
        <v>0</v>
      </c>
      <c r="H108" s="162"/>
      <c r="I108" s="161">
        <f t="shared" si="50"/>
        <v>0</v>
      </c>
      <c r="J108" s="162"/>
      <c r="K108" s="161">
        <f t="shared" si="51"/>
        <v>0</v>
      </c>
      <c r="L108" s="161">
        <v>21</v>
      </c>
      <c r="M108" s="161">
        <f t="shared" si="52"/>
        <v>0</v>
      </c>
      <c r="N108" s="160">
        <v>0</v>
      </c>
      <c r="O108" s="160">
        <f t="shared" si="53"/>
        <v>0</v>
      </c>
      <c r="P108" s="160">
        <v>0</v>
      </c>
      <c r="Q108" s="160">
        <f t="shared" si="54"/>
        <v>0</v>
      </c>
      <c r="R108" s="161"/>
      <c r="S108" s="161" t="s">
        <v>136</v>
      </c>
      <c r="T108" s="161" t="s">
        <v>137</v>
      </c>
      <c r="U108" s="161">
        <v>0</v>
      </c>
      <c r="V108" s="161">
        <f t="shared" si="55"/>
        <v>0</v>
      </c>
      <c r="W108" s="161"/>
      <c r="X108" s="161" t="s">
        <v>163</v>
      </c>
      <c r="Y108" s="161" t="s">
        <v>131</v>
      </c>
      <c r="Z108" s="150"/>
      <c r="AA108" s="150"/>
      <c r="AB108" s="150"/>
      <c r="AC108" s="150"/>
      <c r="AD108" s="150"/>
      <c r="AE108" s="150"/>
      <c r="AF108" s="150"/>
      <c r="AG108" s="150" t="s">
        <v>191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78">
        <v>92</v>
      </c>
      <c r="B109" s="179" t="s">
        <v>283</v>
      </c>
      <c r="C109" s="186" t="s">
        <v>284</v>
      </c>
      <c r="D109" s="180" t="s">
        <v>157</v>
      </c>
      <c r="E109" s="181">
        <v>210</v>
      </c>
      <c r="F109" s="182"/>
      <c r="G109" s="183">
        <f t="shared" si="49"/>
        <v>0</v>
      </c>
      <c r="H109" s="162"/>
      <c r="I109" s="161">
        <f t="shared" si="50"/>
        <v>0</v>
      </c>
      <c r="J109" s="162"/>
      <c r="K109" s="161">
        <f t="shared" si="51"/>
        <v>0</v>
      </c>
      <c r="L109" s="161">
        <v>21</v>
      </c>
      <c r="M109" s="161">
        <f t="shared" si="52"/>
        <v>0</v>
      </c>
      <c r="N109" s="160">
        <v>0</v>
      </c>
      <c r="O109" s="160">
        <f t="shared" si="53"/>
        <v>0</v>
      </c>
      <c r="P109" s="160">
        <v>0</v>
      </c>
      <c r="Q109" s="160">
        <f t="shared" si="54"/>
        <v>0</v>
      </c>
      <c r="R109" s="161"/>
      <c r="S109" s="161" t="s">
        <v>136</v>
      </c>
      <c r="T109" s="161" t="s">
        <v>137</v>
      </c>
      <c r="U109" s="161">
        <v>0</v>
      </c>
      <c r="V109" s="161">
        <f t="shared" si="55"/>
        <v>0</v>
      </c>
      <c r="W109" s="161"/>
      <c r="X109" s="161" t="s">
        <v>163</v>
      </c>
      <c r="Y109" s="161" t="s">
        <v>131</v>
      </c>
      <c r="Z109" s="150"/>
      <c r="AA109" s="150"/>
      <c r="AB109" s="150"/>
      <c r="AC109" s="150"/>
      <c r="AD109" s="150"/>
      <c r="AE109" s="150"/>
      <c r="AF109" s="150"/>
      <c r="AG109" s="150" t="s">
        <v>191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78">
        <v>93</v>
      </c>
      <c r="B110" s="179" t="s">
        <v>313</v>
      </c>
      <c r="C110" s="186" t="s">
        <v>314</v>
      </c>
      <c r="D110" s="180" t="s">
        <v>149</v>
      </c>
      <c r="E110" s="181">
        <v>1</v>
      </c>
      <c r="F110" s="182"/>
      <c r="G110" s="183">
        <f t="shared" si="49"/>
        <v>0</v>
      </c>
      <c r="H110" s="162"/>
      <c r="I110" s="161">
        <f t="shared" si="50"/>
        <v>0</v>
      </c>
      <c r="J110" s="162"/>
      <c r="K110" s="161">
        <f t="shared" si="51"/>
        <v>0</v>
      </c>
      <c r="L110" s="161">
        <v>21</v>
      </c>
      <c r="M110" s="161">
        <f t="shared" si="52"/>
        <v>0</v>
      </c>
      <c r="N110" s="160">
        <v>0</v>
      </c>
      <c r="O110" s="160">
        <f t="shared" si="53"/>
        <v>0</v>
      </c>
      <c r="P110" s="160">
        <v>0</v>
      </c>
      <c r="Q110" s="160">
        <f t="shared" si="54"/>
        <v>0</v>
      </c>
      <c r="R110" s="161"/>
      <c r="S110" s="161" t="s">
        <v>136</v>
      </c>
      <c r="T110" s="161" t="s">
        <v>137</v>
      </c>
      <c r="U110" s="161">
        <v>0</v>
      </c>
      <c r="V110" s="161">
        <f t="shared" si="55"/>
        <v>0</v>
      </c>
      <c r="W110" s="161"/>
      <c r="X110" s="161" t="s">
        <v>163</v>
      </c>
      <c r="Y110" s="161" t="s">
        <v>131</v>
      </c>
      <c r="Z110" s="150"/>
      <c r="AA110" s="150"/>
      <c r="AB110" s="150"/>
      <c r="AC110" s="150"/>
      <c r="AD110" s="150"/>
      <c r="AE110" s="150"/>
      <c r="AF110" s="150"/>
      <c r="AG110" s="150" t="s">
        <v>191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ht="20.399999999999999" outlineLevel="1" x14ac:dyDescent="0.25">
      <c r="A111" s="178">
        <v>94</v>
      </c>
      <c r="B111" s="179" t="s">
        <v>379</v>
      </c>
      <c r="C111" s="186" t="s">
        <v>380</v>
      </c>
      <c r="D111" s="180" t="s">
        <v>149</v>
      </c>
      <c r="E111" s="181">
        <v>1</v>
      </c>
      <c r="F111" s="182"/>
      <c r="G111" s="183">
        <f t="shared" si="49"/>
        <v>0</v>
      </c>
      <c r="H111" s="162"/>
      <c r="I111" s="161">
        <f t="shared" si="50"/>
        <v>0</v>
      </c>
      <c r="J111" s="162"/>
      <c r="K111" s="161">
        <f t="shared" si="51"/>
        <v>0</v>
      </c>
      <c r="L111" s="161">
        <v>21</v>
      </c>
      <c r="M111" s="161">
        <f t="shared" si="52"/>
        <v>0</v>
      </c>
      <c r="N111" s="160">
        <v>0</v>
      </c>
      <c r="O111" s="160">
        <f t="shared" si="53"/>
        <v>0</v>
      </c>
      <c r="P111" s="160">
        <v>0</v>
      </c>
      <c r="Q111" s="160">
        <f t="shared" si="54"/>
        <v>0</v>
      </c>
      <c r="R111" s="161"/>
      <c r="S111" s="161" t="s">
        <v>136</v>
      </c>
      <c r="T111" s="161" t="s">
        <v>137</v>
      </c>
      <c r="U111" s="161">
        <v>0</v>
      </c>
      <c r="V111" s="161">
        <f t="shared" si="55"/>
        <v>0</v>
      </c>
      <c r="W111" s="161"/>
      <c r="X111" s="161" t="s">
        <v>163</v>
      </c>
      <c r="Y111" s="161" t="s">
        <v>131</v>
      </c>
      <c r="Z111" s="150"/>
      <c r="AA111" s="150"/>
      <c r="AB111" s="150"/>
      <c r="AC111" s="150"/>
      <c r="AD111" s="150"/>
      <c r="AE111" s="150"/>
      <c r="AF111" s="150"/>
      <c r="AG111" s="150" t="s">
        <v>191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78">
        <v>95</v>
      </c>
      <c r="B112" s="179" t="s">
        <v>315</v>
      </c>
      <c r="C112" s="186" t="s">
        <v>316</v>
      </c>
      <c r="D112" s="180" t="s">
        <v>149</v>
      </c>
      <c r="E112" s="181">
        <v>30</v>
      </c>
      <c r="F112" s="182"/>
      <c r="G112" s="183">
        <f t="shared" si="49"/>
        <v>0</v>
      </c>
      <c r="H112" s="162"/>
      <c r="I112" s="161">
        <f t="shared" si="50"/>
        <v>0</v>
      </c>
      <c r="J112" s="162"/>
      <c r="K112" s="161">
        <f t="shared" si="51"/>
        <v>0</v>
      </c>
      <c r="L112" s="161">
        <v>21</v>
      </c>
      <c r="M112" s="161">
        <f t="shared" si="52"/>
        <v>0</v>
      </c>
      <c r="N112" s="160">
        <v>0</v>
      </c>
      <c r="O112" s="160">
        <f t="shared" si="53"/>
        <v>0</v>
      </c>
      <c r="P112" s="160">
        <v>0</v>
      </c>
      <c r="Q112" s="160">
        <f t="shared" si="54"/>
        <v>0</v>
      </c>
      <c r="R112" s="161"/>
      <c r="S112" s="161" t="s">
        <v>136</v>
      </c>
      <c r="T112" s="161" t="s">
        <v>137</v>
      </c>
      <c r="U112" s="161">
        <v>0</v>
      </c>
      <c r="V112" s="161">
        <f t="shared" si="55"/>
        <v>0</v>
      </c>
      <c r="W112" s="161"/>
      <c r="X112" s="161" t="s">
        <v>163</v>
      </c>
      <c r="Y112" s="161" t="s">
        <v>131</v>
      </c>
      <c r="Z112" s="150"/>
      <c r="AA112" s="150"/>
      <c r="AB112" s="150"/>
      <c r="AC112" s="150"/>
      <c r="AD112" s="150"/>
      <c r="AE112" s="150"/>
      <c r="AF112" s="150"/>
      <c r="AG112" s="150" t="s">
        <v>191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78">
        <v>96</v>
      </c>
      <c r="B113" s="179" t="s">
        <v>261</v>
      </c>
      <c r="C113" s="186" t="s">
        <v>262</v>
      </c>
      <c r="D113" s="180" t="s">
        <v>215</v>
      </c>
      <c r="E113" s="181">
        <v>1</v>
      </c>
      <c r="F113" s="182"/>
      <c r="G113" s="183">
        <f t="shared" si="49"/>
        <v>0</v>
      </c>
      <c r="H113" s="162"/>
      <c r="I113" s="161">
        <f t="shared" si="50"/>
        <v>0</v>
      </c>
      <c r="J113" s="162"/>
      <c r="K113" s="161">
        <f t="shared" si="51"/>
        <v>0</v>
      </c>
      <c r="L113" s="161">
        <v>21</v>
      </c>
      <c r="M113" s="161">
        <f t="shared" si="52"/>
        <v>0</v>
      </c>
      <c r="N113" s="160">
        <v>0</v>
      </c>
      <c r="O113" s="160">
        <f t="shared" si="53"/>
        <v>0</v>
      </c>
      <c r="P113" s="160">
        <v>0</v>
      </c>
      <c r="Q113" s="160">
        <f t="shared" si="54"/>
        <v>0</v>
      </c>
      <c r="R113" s="161"/>
      <c r="S113" s="161" t="s">
        <v>136</v>
      </c>
      <c r="T113" s="161" t="s">
        <v>137</v>
      </c>
      <c r="U113" s="161">
        <v>0</v>
      </c>
      <c r="V113" s="161">
        <f t="shared" si="55"/>
        <v>0</v>
      </c>
      <c r="W113" s="161"/>
      <c r="X113" s="161" t="s">
        <v>163</v>
      </c>
      <c r="Y113" s="161" t="s">
        <v>131</v>
      </c>
      <c r="Z113" s="150"/>
      <c r="AA113" s="150"/>
      <c r="AB113" s="150"/>
      <c r="AC113" s="150"/>
      <c r="AD113" s="150"/>
      <c r="AE113" s="150"/>
      <c r="AF113" s="150"/>
      <c r="AG113" s="150" t="s">
        <v>191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30.6" outlineLevel="1" x14ac:dyDescent="0.25">
      <c r="A114" s="178">
        <v>97</v>
      </c>
      <c r="B114" s="179" t="s">
        <v>274</v>
      </c>
      <c r="C114" s="186" t="s">
        <v>275</v>
      </c>
      <c r="D114" s="180" t="s">
        <v>215</v>
      </c>
      <c r="E114" s="181">
        <v>1</v>
      </c>
      <c r="F114" s="182"/>
      <c r="G114" s="183">
        <f t="shared" si="49"/>
        <v>0</v>
      </c>
      <c r="H114" s="162"/>
      <c r="I114" s="161">
        <f t="shared" si="50"/>
        <v>0</v>
      </c>
      <c r="J114" s="162"/>
      <c r="K114" s="161">
        <f t="shared" si="51"/>
        <v>0</v>
      </c>
      <c r="L114" s="161">
        <v>21</v>
      </c>
      <c r="M114" s="161">
        <f t="shared" si="52"/>
        <v>0</v>
      </c>
      <c r="N114" s="160">
        <v>0</v>
      </c>
      <c r="O114" s="160">
        <f t="shared" si="53"/>
        <v>0</v>
      </c>
      <c r="P114" s="160">
        <v>0</v>
      </c>
      <c r="Q114" s="160">
        <f t="shared" si="54"/>
        <v>0</v>
      </c>
      <c r="R114" s="161"/>
      <c r="S114" s="161" t="s">
        <v>136</v>
      </c>
      <c r="T114" s="161" t="s">
        <v>137</v>
      </c>
      <c r="U114" s="161">
        <v>0</v>
      </c>
      <c r="V114" s="161">
        <f t="shared" si="55"/>
        <v>0</v>
      </c>
      <c r="W114" s="161"/>
      <c r="X114" s="161" t="s">
        <v>163</v>
      </c>
      <c r="Y114" s="161" t="s">
        <v>131</v>
      </c>
      <c r="Z114" s="150"/>
      <c r="AA114" s="150"/>
      <c r="AB114" s="150"/>
      <c r="AC114" s="150"/>
      <c r="AD114" s="150"/>
      <c r="AE114" s="150"/>
      <c r="AF114" s="150"/>
      <c r="AG114" s="150" t="s">
        <v>191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78">
        <v>98</v>
      </c>
      <c r="B115" s="179" t="s">
        <v>280</v>
      </c>
      <c r="C115" s="186" t="s">
        <v>281</v>
      </c>
      <c r="D115" s="180" t="s">
        <v>149</v>
      </c>
      <c r="E115" s="181">
        <v>2</v>
      </c>
      <c r="F115" s="182"/>
      <c r="G115" s="183">
        <f t="shared" si="49"/>
        <v>0</v>
      </c>
      <c r="H115" s="162"/>
      <c r="I115" s="161">
        <f t="shared" si="50"/>
        <v>0</v>
      </c>
      <c r="J115" s="162"/>
      <c r="K115" s="161">
        <f t="shared" si="51"/>
        <v>0</v>
      </c>
      <c r="L115" s="161">
        <v>21</v>
      </c>
      <c r="M115" s="161">
        <f t="shared" si="52"/>
        <v>0</v>
      </c>
      <c r="N115" s="160">
        <v>0</v>
      </c>
      <c r="O115" s="160">
        <f t="shared" si="53"/>
        <v>0</v>
      </c>
      <c r="P115" s="160">
        <v>0</v>
      </c>
      <c r="Q115" s="160">
        <f t="shared" si="54"/>
        <v>0</v>
      </c>
      <c r="R115" s="161"/>
      <c r="S115" s="161" t="s">
        <v>136</v>
      </c>
      <c r="T115" s="161" t="s">
        <v>137</v>
      </c>
      <c r="U115" s="161">
        <v>0</v>
      </c>
      <c r="V115" s="161">
        <f t="shared" si="55"/>
        <v>0</v>
      </c>
      <c r="W115" s="161"/>
      <c r="X115" s="161" t="s">
        <v>163</v>
      </c>
      <c r="Y115" s="161" t="s">
        <v>131</v>
      </c>
      <c r="Z115" s="150"/>
      <c r="AA115" s="150"/>
      <c r="AB115" s="150"/>
      <c r="AC115" s="150"/>
      <c r="AD115" s="150"/>
      <c r="AE115" s="150"/>
      <c r="AF115" s="150"/>
      <c r="AG115" s="150" t="s">
        <v>191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78">
        <v>99</v>
      </c>
      <c r="B116" s="179" t="s">
        <v>403</v>
      </c>
      <c r="C116" s="186" t="s">
        <v>404</v>
      </c>
      <c r="D116" s="180" t="s">
        <v>149</v>
      </c>
      <c r="E116" s="181">
        <v>26</v>
      </c>
      <c r="F116" s="182"/>
      <c r="G116" s="183">
        <f t="shared" si="49"/>
        <v>0</v>
      </c>
      <c r="H116" s="162"/>
      <c r="I116" s="161">
        <f t="shared" si="50"/>
        <v>0</v>
      </c>
      <c r="J116" s="162"/>
      <c r="K116" s="161">
        <f t="shared" si="51"/>
        <v>0</v>
      </c>
      <c r="L116" s="161">
        <v>21</v>
      </c>
      <c r="M116" s="161">
        <f t="shared" si="52"/>
        <v>0</v>
      </c>
      <c r="N116" s="160">
        <v>0</v>
      </c>
      <c r="O116" s="160">
        <f t="shared" si="53"/>
        <v>0</v>
      </c>
      <c r="P116" s="160">
        <v>0</v>
      </c>
      <c r="Q116" s="160">
        <f t="shared" si="54"/>
        <v>0</v>
      </c>
      <c r="R116" s="161"/>
      <c r="S116" s="161" t="s">
        <v>136</v>
      </c>
      <c r="T116" s="161" t="s">
        <v>137</v>
      </c>
      <c r="U116" s="161">
        <v>0</v>
      </c>
      <c r="V116" s="161">
        <f t="shared" si="55"/>
        <v>0</v>
      </c>
      <c r="W116" s="161"/>
      <c r="X116" s="161" t="s">
        <v>163</v>
      </c>
      <c r="Y116" s="161" t="s">
        <v>131</v>
      </c>
      <c r="Z116" s="150"/>
      <c r="AA116" s="150"/>
      <c r="AB116" s="150"/>
      <c r="AC116" s="150"/>
      <c r="AD116" s="150"/>
      <c r="AE116" s="150"/>
      <c r="AF116" s="150"/>
      <c r="AG116" s="150" t="s">
        <v>191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8">
        <v>100</v>
      </c>
      <c r="B117" s="179" t="s">
        <v>278</v>
      </c>
      <c r="C117" s="186" t="s">
        <v>279</v>
      </c>
      <c r="D117" s="180" t="s">
        <v>149</v>
      </c>
      <c r="E117" s="181">
        <v>1</v>
      </c>
      <c r="F117" s="182"/>
      <c r="G117" s="183">
        <f t="shared" si="49"/>
        <v>0</v>
      </c>
      <c r="H117" s="162"/>
      <c r="I117" s="161">
        <f t="shared" si="50"/>
        <v>0</v>
      </c>
      <c r="J117" s="162"/>
      <c r="K117" s="161">
        <f t="shared" si="51"/>
        <v>0</v>
      </c>
      <c r="L117" s="161">
        <v>21</v>
      </c>
      <c r="M117" s="161">
        <f t="shared" si="52"/>
        <v>0</v>
      </c>
      <c r="N117" s="160">
        <v>0</v>
      </c>
      <c r="O117" s="160">
        <f t="shared" si="53"/>
        <v>0</v>
      </c>
      <c r="P117" s="160">
        <v>0</v>
      </c>
      <c r="Q117" s="160">
        <f t="shared" si="54"/>
        <v>0</v>
      </c>
      <c r="R117" s="161"/>
      <c r="S117" s="161" t="s">
        <v>136</v>
      </c>
      <c r="T117" s="161" t="s">
        <v>137</v>
      </c>
      <c r="U117" s="161">
        <v>0</v>
      </c>
      <c r="V117" s="161">
        <f t="shared" si="55"/>
        <v>0</v>
      </c>
      <c r="W117" s="161"/>
      <c r="X117" s="161" t="s">
        <v>163</v>
      </c>
      <c r="Y117" s="161" t="s">
        <v>131</v>
      </c>
      <c r="Z117" s="150"/>
      <c r="AA117" s="150"/>
      <c r="AB117" s="150"/>
      <c r="AC117" s="150"/>
      <c r="AD117" s="150"/>
      <c r="AE117" s="150"/>
      <c r="AF117" s="150"/>
      <c r="AG117" s="150" t="s">
        <v>191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ht="20.399999999999999" outlineLevel="1" x14ac:dyDescent="0.25">
      <c r="A118" s="178">
        <v>101</v>
      </c>
      <c r="B118" s="179" t="s">
        <v>341</v>
      </c>
      <c r="C118" s="186" t="s">
        <v>342</v>
      </c>
      <c r="D118" s="180" t="s">
        <v>149</v>
      </c>
      <c r="E118" s="181">
        <v>1</v>
      </c>
      <c r="F118" s="182"/>
      <c r="G118" s="183">
        <f t="shared" si="49"/>
        <v>0</v>
      </c>
      <c r="H118" s="162"/>
      <c r="I118" s="161">
        <f t="shared" si="50"/>
        <v>0</v>
      </c>
      <c r="J118" s="162"/>
      <c r="K118" s="161">
        <f t="shared" si="51"/>
        <v>0</v>
      </c>
      <c r="L118" s="161">
        <v>21</v>
      </c>
      <c r="M118" s="161">
        <f t="shared" si="52"/>
        <v>0</v>
      </c>
      <c r="N118" s="160">
        <v>0</v>
      </c>
      <c r="O118" s="160">
        <f t="shared" si="53"/>
        <v>0</v>
      </c>
      <c r="P118" s="160">
        <v>0</v>
      </c>
      <c r="Q118" s="160">
        <f t="shared" si="54"/>
        <v>0</v>
      </c>
      <c r="R118" s="161"/>
      <c r="S118" s="161" t="s">
        <v>136</v>
      </c>
      <c r="T118" s="161" t="s">
        <v>137</v>
      </c>
      <c r="U118" s="161">
        <v>0</v>
      </c>
      <c r="V118" s="161">
        <f t="shared" si="55"/>
        <v>0</v>
      </c>
      <c r="W118" s="161"/>
      <c r="X118" s="161" t="s">
        <v>163</v>
      </c>
      <c r="Y118" s="161" t="s">
        <v>131</v>
      </c>
      <c r="Z118" s="150"/>
      <c r="AA118" s="150"/>
      <c r="AB118" s="150"/>
      <c r="AC118" s="150"/>
      <c r="AD118" s="150"/>
      <c r="AE118" s="150"/>
      <c r="AF118" s="150"/>
      <c r="AG118" s="150" t="s">
        <v>191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78">
        <v>102</v>
      </c>
      <c r="B119" s="179" t="s">
        <v>317</v>
      </c>
      <c r="C119" s="186" t="s">
        <v>318</v>
      </c>
      <c r="D119" s="180" t="s">
        <v>149</v>
      </c>
      <c r="E119" s="181">
        <v>30</v>
      </c>
      <c r="F119" s="182"/>
      <c r="G119" s="183">
        <f t="shared" si="49"/>
        <v>0</v>
      </c>
      <c r="H119" s="162"/>
      <c r="I119" s="161">
        <f t="shared" si="50"/>
        <v>0</v>
      </c>
      <c r="J119" s="162"/>
      <c r="K119" s="161">
        <f t="shared" si="51"/>
        <v>0</v>
      </c>
      <c r="L119" s="161">
        <v>21</v>
      </c>
      <c r="M119" s="161">
        <f t="shared" si="52"/>
        <v>0</v>
      </c>
      <c r="N119" s="160">
        <v>0</v>
      </c>
      <c r="O119" s="160">
        <f t="shared" si="53"/>
        <v>0</v>
      </c>
      <c r="P119" s="160">
        <v>0</v>
      </c>
      <c r="Q119" s="160">
        <f t="shared" si="54"/>
        <v>0</v>
      </c>
      <c r="R119" s="161"/>
      <c r="S119" s="161" t="s">
        <v>136</v>
      </c>
      <c r="T119" s="161" t="s">
        <v>137</v>
      </c>
      <c r="U119" s="161">
        <v>0</v>
      </c>
      <c r="V119" s="161">
        <f t="shared" si="55"/>
        <v>0</v>
      </c>
      <c r="W119" s="161"/>
      <c r="X119" s="161" t="s">
        <v>163</v>
      </c>
      <c r="Y119" s="161" t="s">
        <v>131</v>
      </c>
      <c r="Z119" s="150"/>
      <c r="AA119" s="150"/>
      <c r="AB119" s="150"/>
      <c r="AC119" s="150"/>
      <c r="AD119" s="150"/>
      <c r="AE119" s="150"/>
      <c r="AF119" s="150"/>
      <c r="AG119" s="150" t="s">
        <v>191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ht="40.799999999999997" outlineLevel="1" x14ac:dyDescent="0.25">
      <c r="A120" s="178">
        <v>103</v>
      </c>
      <c r="B120" s="179" t="s">
        <v>265</v>
      </c>
      <c r="C120" s="186" t="s">
        <v>381</v>
      </c>
      <c r="D120" s="180" t="s">
        <v>149</v>
      </c>
      <c r="E120" s="181">
        <v>1</v>
      </c>
      <c r="F120" s="182"/>
      <c r="G120" s="183">
        <f t="shared" si="49"/>
        <v>0</v>
      </c>
      <c r="H120" s="162"/>
      <c r="I120" s="161">
        <f t="shared" si="50"/>
        <v>0</v>
      </c>
      <c r="J120" s="162"/>
      <c r="K120" s="161">
        <f t="shared" si="51"/>
        <v>0</v>
      </c>
      <c r="L120" s="161">
        <v>21</v>
      </c>
      <c r="M120" s="161">
        <f t="shared" si="52"/>
        <v>0</v>
      </c>
      <c r="N120" s="160">
        <v>0</v>
      </c>
      <c r="O120" s="160">
        <f t="shared" si="53"/>
        <v>0</v>
      </c>
      <c r="P120" s="160">
        <v>0</v>
      </c>
      <c r="Q120" s="160">
        <f t="shared" si="54"/>
        <v>0</v>
      </c>
      <c r="R120" s="161"/>
      <c r="S120" s="161" t="s">
        <v>136</v>
      </c>
      <c r="T120" s="161" t="s">
        <v>137</v>
      </c>
      <c r="U120" s="161">
        <v>0</v>
      </c>
      <c r="V120" s="161">
        <f t="shared" si="55"/>
        <v>0</v>
      </c>
      <c r="W120" s="161"/>
      <c r="X120" s="161" t="s">
        <v>163</v>
      </c>
      <c r="Y120" s="161" t="s">
        <v>131</v>
      </c>
      <c r="Z120" s="150"/>
      <c r="AA120" s="150"/>
      <c r="AB120" s="150"/>
      <c r="AC120" s="150"/>
      <c r="AD120" s="150"/>
      <c r="AE120" s="150"/>
      <c r="AF120" s="150"/>
      <c r="AG120" s="150" t="s">
        <v>191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78">
        <v>104</v>
      </c>
      <c r="B121" s="179" t="s">
        <v>267</v>
      </c>
      <c r="C121" s="186" t="s">
        <v>268</v>
      </c>
      <c r="D121" s="180" t="s">
        <v>149</v>
      </c>
      <c r="E121" s="181">
        <v>1</v>
      </c>
      <c r="F121" s="182"/>
      <c r="G121" s="183">
        <f t="shared" si="49"/>
        <v>0</v>
      </c>
      <c r="H121" s="162"/>
      <c r="I121" s="161">
        <f t="shared" si="50"/>
        <v>0</v>
      </c>
      <c r="J121" s="162"/>
      <c r="K121" s="161">
        <f t="shared" si="51"/>
        <v>0</v>
      </c>
      <c r="L121" s="161">
        <v>21</v>
      </c>
      <c r="M121" s="161">
        <f t="shared" si="52"/>
        <v>0</v>
      </c>
      <c r="N121" s="160">
        <v>0</v>
      </c>
      <c r="O121" s="160">
        <f t="shared" si="53"/>
        <v>0</v>
      </c>
      <c r="P121" s="160">
        <v>0</v>
      </c>
      <c r="Q121" s="160">
        <f t="shared" si="54"/>
        <v>0</v>
      </c>
      <c r="R121" s="161"/>
      <c r="S121" s="161" t="s">
        <v>136</v>
      </c>
      <c r="T121" s="161" t="s">
        <v>137</v>
      </c>
      <c r="U121" s="161">
        <v>0</v>
      </c>
      <c r="V121" s="161">
        <f t="shared" si="55"/>
        <v>0</v>
      </c>
      <c r="W121" s="161"/>
      <c r="X121" s="161" t="s">
        <v>269</v>
      </c>
      <c r="Y121" s="161" t="s">
        <v>131</v>
      </c>
      <c r="Z121" s="150"/>
      <c r="AA121" s="150"/>
      <c r="AB121" s="150"/>
      <c r="AC121" s="150"/>
      <c r="AD121" s="150"/>
      <c r="AE121" s="150"/>
      <c r="AF121" s="150"/>
      <c r="AG121" s="150" t="s">
        <v>270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78">
        <v>105</v>
      </c>
      <c r="B122" s="179" t="s">
        <v>267</v>
      </c>
      <c r="C122" s="186" t="s">
        <v>273</v>
      </c>
      <c r="D122" s="180" t="s">
        <v>149</v>
      </c>
      <c r="E122" s="181">
        <v>1</v>
      </c>
      <c r="F122" s="182"/>
      <c r="G122" s="183">
        <f t="shared" si="49"/>
        <v>0</v>
      </c>
      <c r="H122" s="162"/>
      <c r="I122" s="161">
        <f t="shared" si="50"/>
        <v>0</v>
      </c>
      <c r="J122" s="162"/>
      <c r="K122" s="161">
        <f t="shared" si="51"/>
        <v>0</v>
      </c>
      <c r="L122" s="161">
        <v>21</v>
      </c>
      <c r="M122" s="161">
        <f t="shared" si="52"/>
        <v>0</v>
      </c>
      <c r="N122" s="160">
        <v>0</v>
      </c>
      <c r="O122" s="160">
        <f t="shared" si="53"/>
        <v>0</v>
      </c>
      <c r="P122" s="160">
        <v>0</v>
      </c>
      <c r="Q122" s="160">
        <f t="shared" si="54"/>
        <v>0</v>
      </c>
      <c r="R122" s="161"/>
      <c r="S122" s="161" t="s">
        <v>136</v>
      </c>
      <c r="T122" s="161" t="s">
        <v>137</v>
      </c>
      <c r="U122" s="161">
        <v>0</v>
      </c>
      <c r="V122" s="161">
        <f t="shared" si="55"/>
        <v>0</v>
      </c>
      <c r="W122" s="161"/>
      <c r="X122" s="161" t="s">
        <v>269</v>
      </c>
      <c r="Y122" s="161" t="s">
        <v>131</v>
      </c>
      <c r="Z122" s="150"/>
      <c r="AA122" s="150"/>
      <c r="AB122" s="150"/>
      <c r="AC122" s="150"/>
      <c r="AD122" s="150"/>
      <c r="AE122" s="150"/>
      <c r="AF122" s="150"/>
      <c r="AG122" s="150" t="s">
        <v>270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78">
        <v>106</v>
      </c>
      <c r="B123" s="179" t="s">
        <v>267</v>
      </c>
      <c r="C123" s="186" t="s">
        <v>276</v>
      </c>
      <c r="D123" s="180" t="s">
        <v>215</v>
      </c>
      <c r="E123" s="181">
        <v>1</v>
      </c>
      <c r="F123" s="182"/>
      <c r="G123" s="183">
        <f t="shared" si="49"/>
        <v>0</v>
      </c>
      <c r="H123" s="162"/>
      <c r="I123" s="161">
        <f t="shared" si="50"/>
        <v>0</v>
      </c>
      <c r="J123" s="162"/>
      <c r="K123" s="161">
        <f t="shared" si="51"/>
        <v>0</v>
      </c>
      <c r="L123" s="161">
        <v>21</v>
      </c>
      <c r="M123" s="161">
        <f t="shared" si="52"/>
        <v>0</v>
      </c>
      <c r="N123" s="160">
        <v>0</v>
      </c>
      <c r="O123" s="160">
        <f t="shared" si="53"/>
        <v>0</v>
      </c>
      <c r="P123" s="160">
        <v>0</v>
      </c>
      <c r="Q123" s="160">
        <f t="shared" si="54"/>
        <v>0</v>
      </c>
      <c r="R123" s="161"/>
      <c r="S123" s="161" t="s">
        <v>136</v>
      </c>
      <c r="T123" s="161" t="s">
        <v>137</v>
      </c>
      <c r="U123" s="161">
        <v>0</v>
      </c>
      <c r="V123" s="161">
        <f t="shared" si="55"/>
        <v>0</v>
      </c>
      <c r="W123" s="161"/>
      <c r="X123" s="161" t="s">
        <v>269</v>
      </c>
      <c r="Y123" s="161" t="s">
        <v>131</v>
      </c>
      <c r="Z123" s="150"/>
      <c r="AA123" s="150"/>
      <c r="AB123" s="150"/>
      <c r="AC123" s="150"/>
      <c r="AD123" s="150"/>
      <c r="AE123" s="150"/>
      <c r="AF123" s="150"/>
      <c r="AG123" s="150" t="s">
        <v>270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78">
        <v>107</v>
      </c>
      <c r="B124" s="179" t="s">
        <v>267</v>
      </c>
      <c r="C124" s="186" t="s">
        <v>277</v>
      </c>
      <c r="D124" s="180" t="s">
        <v>149</v>
      </c>
      <c r="E124" s="181">
        <v>61</v>
      </c>
      <c r="F124" s="182"/>
      <c r="G124" s="183">
        <f t="shared" si="49"/>
        <v>0</v>
      </c>
      <c r="H124" s="162"/>
      <c r="I124" s="161">
        <f t="shared" si="50"/>
        <v>0</v>
      </c>
      <c r="J124" s="162"/>
      <c r="K124" s="161">
        <f t="shared" si="51"/>
        <v>0</v>
      </c>
      <c r="L124" s="161">
        <v>21</v>
      </c>
      <c r="M124" s="161">
        <f t="shared" si="52"/>
        <v>0</v>
      </c>
      <c r="N124" s="160">
        <v>0</v>
      </c>
      <c r="O124" s="160">
        <f t="shared" si="53"/>
        <v>0</v>
      </c>
      <c r="P124" s="160">
        <v>0</v>
      </c>
      <c r="Q124" s="160">
        <f t="shared" si="54"/>
        <v>0</v>
      </c>
      <c r="R124" s="161"/>
      <c r="S124" s="161" t="s">
        <v>136</v>
      </c>
      <c r="T124" s="161" t="s">
        <v>137</v>
      </c>
      <c r="U124" s="161">
        <v>0</v>
      </c>
      <c r="V124" s="161">
        <f t="shared" si="55"/>
        <v>0</v>
      </c>
      <c r="W124" s="161"/>
      <c r="X124" s="161" t="s">
        <v>269</v>
      </c>
      <c r="Y124" s="161" t="s">
        <v>131</v>
      </c>
      <c r="Z124" s="150"/>
      <c r="AA124" s="150"/>
      <c r="AB124" s="150"/>
      <c r="AC124" s="150"/>
      <c r="AD124" s="150"/>
      <c r="AE124" s="150"/>
      <c r="AF124" s="150"/>
      <c r="AG124" s="150" t="s">
        <v>270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78">
        <v>108</v>
      </c>
      <c r="B125" s="179" t="s">
        <v>267</v>
      </c>
      <c r="C125" s="186" t="s">
        <v>287</v>
      </c>
      <c r="D125" s="180" t="s">
        <v>157</v>
      </c>
      <c r="E125" s="181">
        <v>210</v>
      </c>
      <c r="F125" s="182"/>
      <c r="G125" s="183">
        <f t="shared" si="49"/>
        <v>0</v>
      </c>
      <c r="H125" s="162"/>
      <c r="I125" s="161">
        <f t="shared" si="50"/>
        <v>0</v>
      </c>
      <c r="J125" s="162"/>
      <c r="K125" s="161">
        <f t="shared" si="51"/>
        <v>0</v>
      </c>
      <c r="L125" s="161">
        <v>21</v>
      </c>
      <c r="M125" s="161">
        <f t="shared" si="52"/>
        <v>0</v>
      </c>
      <c r="N125" s="160">
        <v>0</v>
      </c>
      <c r="O125" s="160">
        <f t="shared" si="53"/>
        <v>0</v>
      </c>
      <c r="P125" s="160">
        <v>0</v>
      </c>
      <c r="Q125" s="160">
        <f t="shared" si="54"/>
        <v>0</v>
      </c>
      <c r="R125" s="161"/>
      <c r="S125" s="161" t="s">
        <v>136</v>
      </c>
      <c r="T125" s="161" t="s">
        <v>137</v>
      </c>
      <c r="U125" s="161">
        <v>0</v>
      </c>
      <c r="V125" s="161">
        <f t="shared" si="55"/>
        <v>0</v>
      </c>
      <c r="W125" s="161"/>
      <c r="X125" s="161" t="s">
        <v>269</v>
      </c>
      <c r="Y125" s="161" t="s">
        <v>131</v>
      </c>
      <c r="Z125" s="150"/>
      <c r="AA125" s="150"/>
      <c r="AB125" s="150"/>
      <c r="AC125" s="150"/>
      <c r="AD125" s="150"/>
      <c r="AE125" s="150"/>
      <c r="AF125" s="150"/>
      <c r="AG125" s="150" t="s">
        <v>270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78">
        <v>109</v>
      </c>
      <c r="B126" s="179" t="s">
        <v>267</v>
      </c>
      <c r="C126" s="186" t="s">
        <v>340</v>
      </c>
      <c r="D126" s="180" t="s">
        <v>157</v>
      </c>
      <c r="E126" s="181">
        <v>18</v>
      </c>
      <c r="F126" s="182"/>
      <c r="G126" s="183">
        <f t="shared" si="49"/>
        <v>0</v>
      </c>
      <c r="H126" s="162"/>
      <c r="I126" s="161">
        <f t="shared" si="50"/>
        <v>0</v>
      </c>
      <c r="J126" s="162"/>
      <c r="K126" s="161">
        <f t="shared" si="51"/>
        <v>0</v>
      </c>
      <c r="L126" s="161">
        <v>21</v>
      </c>
      <c r="M126" s="161">
        <f t="shared" si="52"/>
        <v>0</v>
      </c>
      <c r="N126" s="160">
        <v>0</v>
      </c>
      <c r="O126" s="160">
        <f t="shared" si="53"/>
        <v>0</v>
      </c>
      <c r="P126" s="160">
        <v>0</v>
      </c>
      <c r="Q126" s="160">
        <f t="shared" si="54"/>
        <v>0</v>
      </c>
      <c r="R126" s="161"/>
      <c r="S126" s="161" t="s">
        <v>136</v>
      </c>
      <c r="T126" s="161" t="s">
        <v>137</v>
      </c>
      <c r="U126" s="161">
        <v>0</v>
      </c>
      <c r="V126" s="161">
        <f t="shared" si="55"/>
        <v>0</v>
      </c>
      <c r="W126" s="161"/>
      <c r="X126" s="161" t="s">
        <v>269</v>
      </c>
      <c r="Y126" s="161" t="s">
        <v>131</v>
      </c>
      <c r="Z126" s="150"/>
      <c r="AA126" s="150"/>
      <c r="AB126" s="150"/>
      <c r="AC126" s="150"/>
      <c r="AD126" s="150"/>
      <c r="AE126" s="150"/>
      <c r="AF126" s="150"/>
      <c r="AG126" s="150" t="s">
        <v>270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78">
        <v>110</v>
      </c>
      <c r="B127" s="179" t="s">
        <v>267</v>
      </c>
      <c r="C127" s="186" t="s">
        <v>319</v>
      </c>
      <c r="D127" s="180" t="s">
        <v>149</v>
      </c>
      <c r="E127" s="181">
        <v>30</v>
      </c>
      <c r="F127" s="182"/>
      <c r="G127" s="183">
        <f t="shared" si="49"/>
        <v>0</v>
      </c>
      <c r="H127" s="162"/>
      <c r="I127" s="161">
        <f t="shared" si="50"/>
        <v>0</v>
      </c>
      <c r="J127" s="162"/>
      <c r="K127" s="161">
        <f t="shared" si="51"/>
        <v>0</v>
      </c>
      <c r="L127" s="161">
        <v>21</v>
      </c>
      <c r="M127" s="161">
        <f t="shared" si="52"/>
        <v>0</v>
      </c>
      <c r="N127" s="160">
        <v>0</v>
      </c>
      <c r="O127" s="160">
        <f t="shared" si="53"/>
        <v>0</v>
      </c>
      <c r="P127" s="160">
        <v>0</v>
      </c>
      <c r="Q127" s="160">
        <f t="shared" si="54"/>
        <v>0</v>
      </c>
      <c r="R127" s="161"/>
      <c r="S127" s="161" t="s">
        <v>136</v>
      </c>
      <c r="T127" s="161" t="s">
        <v>137</v>
      </c>
      <c r="U127" s="161">
        <v>0</v>
      </c>
      <c r="V127" s="161">
        <f t="shared" si="55"/>
        <v>0</v>
      </c>
      <c r="W127" s="161"/>
      <c r="X127" s="161" t="s">
        <v>269</v>
      </c>
      <c r="Y127" s="161" t="s">
        <v>131</v>
      </c>
      <c r="Z127" s="150"/>
      <c r="AA127" s="150"/>
      <c r="AB127" s="150"/>
      <c r="AC127" s="150"/>
      <c r="AD127" s="150"/>
      <c r="AE127" s="150"/>
      <c r="AF127" s="150"/>
      <c r="AG127" s="150" t="s">
        <v>270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72">
        <v>111</v>
      </c>
      <c r="B128" s="173" t="s">
        <v>267</v>
      </c>
      <c r="C128" s="187" t="s">
        <v>320</v>
      </c>
      <c r="D128" s="174" t="s">
        <v>149</v>
      </c>
      <c r="E128" s="175">
        <v>28</v>
      </c>
      <c r="F128" s="176"/>
      <c r="G128" s="177">
        <f t="shared" si="49"/>
        <v>0</v>
      </c>
      <c r="H128" s="162"/>
      <c r="I128" s="161">
        <f t="shared" si="50"/>
        <v>0</v>
      </c>
      <c r="J128" s="162"/>
      <c r="K128" s="161">
        <f t="shared" si="51"/>
        <v>0</v>
      </c>
      <c r="L128" s="161">
        <v>21</v>
      </c>
      <c r="M128" s="161">
        <f t="shared" si="52"/>
        <v>0</v>
      </c>
      <c r="N128" s="160">
        <v>0</v>
      </c>
      <c r="O128" s="160">
        <f t="shared" si="53"/>
        <v>0</v>
      </c>
      <c r="P128" s="160">
        <v>0</v>
      </c>
      <c r="Q128" s="160">
        <f t="shared" si="54"/>
        <v>0</v>
      </c>
      <c r="R128" s="161"/>
      <c r="S128" s="161" t="s">
        <v>136</v>
      </c>
      <c r="T128" s="161" t="s">
        <v>137</v>
      </c>
      <c r="U128" s="161">
        <v>0</v>
      </c>
      <c r="V128" s="161">
        <f t="shared" si="55"/>
        <v>0</v>
      </c>
      <c r="W128" s="161"/>
      <c r="X128" s="161" t="s">
        <v>269</v>
      </c>
      <c r="Y128" s="161" t="s">
        <v>131</v>
      </c>
      <c r="Z128" s="150"/>
      <c r="AA128" s="150"/>
      <c r="AB128" s="150"/>
      <c r="AC128" s="150"/>
      <c r="AD128" s="150"/>
      <c r="AE128" s="150"/>
      <c r="AF128" s="150"/>
      <c r="AG128" s="150" t="s">
        <v>270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33" x14ac:dyDescent="0.25">
      <c r="A129" s="3"/>
      <c r="B129" s="4"/>
      <c r="C129" s="189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E129">
        <v>15</v>
      </c>
      <c r="AF129">
        <v>21</v>
      </c>
      <c r="AG129" t="s">
        <v>110</v>
      </c>
    </row>
    <row r="130" spans="1:33" x14ac:dyDescent="0.25">
      <c r="A130" s="153"/>
      <c r="B130" s="154" t="s">
        <v>31</v>
      </c>
      <c r="C130" s="190"/>
      <c r="D130" s="155"/>
      <c r="E130" s="156"/>
      <c r="F130" s="156"/>
      <c r="G130" s="171">
        <f>G8+G16+G30+G32+G34+G41+G48+G65+G75+G84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E130">
        <f>SUMIF(L7:L128,AE129,G7:G128)</f>
        <v>0</v>
      </c>
      <c r="AF130">
        <f>SUMIF(L7:L128,AF129,G7:G128)</f>
        <v>0</v>
      </c>
      <c r="AG130" t="s">
        <v>347</v>
      </c>
    </row>
    <row r="131" spans="1:33" x14ac:dyDescent="0.25">
      <c r="A131" s="3"/>
      <c r="B131" s="4"/>
      <c r="C131" s="189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33" x14ac:dyDescent="0.25">
      <c r="A132" s="3"/>
      <c r="B132" s="4"/>
      <c r="C132" s="189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33" x14ac:dyDescent="0.25">
      <c r="A133" s="266" t="s">
        <v>348</v>
      </c>
      <c r="B133" s="266"/>
      <c r="C133" s="267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33" x14ac:dyDescent="0.25">
      <c r="A134" s="247"/>
      <c r="B134" s="248"/>
      <c r="C134" s="249"/>
      <c r="D134" s="248"/>
      <c r="E134" s="248"/>
      <c r="F134" s="248"/>
      <c r="G134" s="25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G134" t="s">
        <v>349</v>
      </c>
    </row>
    <row r="135" spans="1:33" x14ac:dyDescent="0.25">
      <c r="A135" s="251"/>
      <c r="B135" s="252"/>
      <c r="C135" s="253"/>
      <c r="D135" s="252"/>
      <c r="E135" s="252"/>
      <c r="F135" s="252"/>
      <c r="G135" s="25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33" x14ac:dyDescent="0.25">
      <c r="A136" s="251"/>
      <c r="B136" s="252"/>
      <c r="C136" s="253"/>
      <c r="D136" s="252"/>
      <c r="E136" s="252"/>
      <c r="F136" s="252"/>
      <c r="G136" s="25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33" x14ac:dyDescent="0.25">
      <c r="A137" s="251"/>
      <c r="B137" s="252"/>
      <c r="C137" s="253"/>
      <c r="D137" s="252"/>
      <c r="E137" s="252"/>
      <c r="F137" s="252"/>
      <c r="G137" s="25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33" x14ac:dyDescent="0.25">
      <c r="A138" s="255"/>
      <c r="B138" s="256"/>
      <c r="C138" s="257"/>
      <c r="D138" s="256"/>
      <c r="E138" s="256"/>
      <c r="F138" s="256"/>
      <c r="G138" s="25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33" x14ac:dyDescent="0.25">
      <c r="A139" s="3"/>
      <c r="B139" s="4"/>
      <c r="C139" s="189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33" x14ac:dyDescent="0.25">
      <c r="C140" s="191"/>
      <c r="D140" s="10"/>
      <c r="AG140" t="s">
        <v>350</v>
      </c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qcFDSEdVVUuFKvQf96FgRmFegOTBWK6pJvHOmz/ZpLuNcNiGFmn9lbs6QAAOh8mpTyA7TZCyRII5NLi91gktQ==" saltValue="taUoEz0iNgfBgFrTdZo5OQ==" spinCount="100000" sheet="1" formatRows="0"/>
  <mergeCells count="6">
    <mergeCell ref="A134:G138"/>
    <mergeCell ref="A1:G1"/>
    <mergeCell ref="C2:G2"/>
    <mergeCell ref="C3:G3"/>
    <mergeCell ref="C4:G4"/>
    <mergeCell ref="A133:C13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72</vt:i4>
      </vt:variant>
    </vt:vector>
  </HeadingPairs>
  <TitlesOfParts>
    <vt:vector size="88" baseType="lpstr">
      <vt:lpstr>Pokyny pro vyplnění</vt:lpstr>
      <vt:lpstr>Stavba</vt:lpstr>
      <vt:lpstr>VzorPolozky</vt:lpstr>
      <vt:lpstr>01 001 Pol</vt:lpstr>
      <vt:lpstr>01 002 Pol</vt:lpstr>
      <vt:lpstr>01 003 Pol</vt:lpstr>
      <vt:lpstr>01 004 Pol</vt:lpstr>
      <vt:lpstr>02 001 Pol</vt:lpstr>
      <vt:lpstr>02 002 Pol</vt:lpstr>
      <vt:lpstr>02 004 Pol</vt:lpstr>
      <vt:lpstr>03 001 Pol</vt:lpstr>
      <vt:lpstr>03 002 Pol</vt:lpstr>
      <vt:lpstr>03 004 Pol</vt:lpstr>
      <vt:lpstr>04 001 Pol</vt:lpstr>
      <vt:lpstr>04 002 Pol</vt:lpstr>
      <vt:lpstr>04 004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'01 001 Pol'!Názvy_tisku</vt:lpstr>
      <vt:lpstr>'01 002 Pol'!Názvy_tisku</vt:lpstr>
      <vt:lpstr>'01 003 Pol'!Názvy_tisku</vt:lpstr>
      <vt:lpstr>'01 004 Pol'!Názvy_tisku</vt:lpstr>
      <vt:lpstr>'02 001 Pol'!Názvy_tisku</vt:lpstr>
      <vt:lpstr>'02 002 Pol'!Názvy_tisku</vt:lpstr>
      <vt:lpstr>'02 004 Pol'!Názvy_tisku</vt:lpstr>
      <vt:lpstr>'03 001 Pol'!Názvy_tisku</vt:lpstr>
      <vt:lpstr>'03 002 Pol'!Názvy_tisku</vt:lpstr>
      <vt:lpstr>'03 004 Pol'!Názvy_tisku</vt:lpstr>
      <vt:lpstr>'04 001 Pol'!Názvy_tisku</vt:lpstr>
      <vt:lpstr>'04 002 Pol'!Názvy_tisku</vt:lpstr>
      <vt:lpstr>'04 004 Pol'!Názvy_tisku</vt:lpstr>
      <vt:lpstr>oadresa</vt:lpstr>
      <vt:lpstr>Stavba!Objednatel</vt:lpstr>
      <vt:lpstr>Stavba!Objekt</vt:lpstr>
      <vt:lpstr>'01 001 Pol'!Oblast_tisku</vt:lpstr>
      <vt:lpstr>'01 002 Pol'!Oblast_tisku</vt:lpstr>
      <vt:lpstr>'01 003 Pol'!Oblast_tisku</vt:lpstr>
      <vt:lpstr>'01 004 Pol'!Oblast_tisku</vt:lpstr>
      <vt:lpstr>'02 001 Pol'!Oblast_tisku</vt:lpstr>
      <vt:lpstr>'02 002 Pol'!Oblast_tisku</vt:lpstr>
      <vt:lpstr>'02 004 Pol'!Oblast_tisku</vt:lpstr>
      <vt:lpstr>'03 001 Pol'!Oblast_tisku</vt:lpstr>
      <vt:lpstr>'03 002 Pol'!Oblast_tisku</vt:lpstr>
      <vt:lpstr>'03 004 Pol'!Oblast_tisku</vt:lpstr>
      <vt:lpstr>'04 001 Pol'!Oblast_tisku</vt:lpstr>
      <vt:lpstr>'04 002 Pol'!Oblast_tisku</vt:lpstr>
      <vt:lpstr>'04 004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Nechvátalová</dc:creator>
  <cp:lastModifiedBy>420605345062</cp:lastModifiedBy>
  <cp:lastPrinted>2019-03-19T12:27:02Z</cp:lastPrinted>
  <dcterms:created xsi:type="dcterms:W3CDTF">2009-04-08T07:15:50Z</dcterms:created>
  <dcterms:modified xsi:type="dcterms:W3CDTF">2023-06-29T11:58:45Z</dcterms:modified>
</cp:coreProperties>
</file>