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Krycí list" sheetId="1" r:id="rId1"/>
    <sheet name="Rekap" sheetId="2" r:id="rId2"/>
    <sheet name="PS 1" sheetId="3" r:id="rId3"/>
    <sheet name="PS 2" sheetId="4" r:id="rId4"/>
    <sheet name="SO 01" sheetId="5" r:id="rId5"/>
    <sheet name="SO 0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'Rekap'!#REF!</definedName>
    <definedName name="b">'Rekap'!#REF!</definedName>
    <definedName name="d">'Rekap'!#REF!</definedName>
    <definedName name="e" localSheetId="0">'[6]Rekap'!#REF!</definedName>
    <definedName name="e" localSheetId="3">'Rekap'!#REF!</definedName>
    <definedName name="e" localSheetId="4">'Rekap'!#REF!</definedName>
    <definedName name="e" localSheetId="5">'Rekap'!#REF!</definedName>
    <definedName name="e">'Rekap'!#REF!</definedName>
    <definedName name="et">'Rekap'!#REF!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2">#REF!</definedName>
    <definedName name="Excel_BuiltIn_Print_Titles_1_3">#REF!</definedName>
    <definedName name="Excel_BuiltIn_Print_Titles_1_4">#REF!</definedName>
    <definedName name="Excel_BuiltIn_Print_Titles_1_5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7">#REF!</definedName>
    <definedName name="f">'Rekap'!#REF!</definedName>
    <definedName name="fakt1R">#REF!</definedName>
    <definedName name="g">'Rekap'!#REF!</definedName>
    <definedName name="h">'Rekap'!#REF!</definedName>
    <definedName name="k" localSheetId="0">'[5]PS1 Mechanické predčistenie'!#REF!</definedName>
    <definedName name="k" localSheetId="2">'PS 1'!#REF!</definedName>
    <definedName name="k" localSheetId="3">'PS 2'!#REF!</definedName>
    <definedName name="k" localSheetId="4">'SO 01'!#REF!</definedName>
    <definedName name="k" localSheetId="5">'SO 02'!#REF!</definedName>
    <definedName name="k">'[1]PS1 Mechanické predčistenie'!#REF!</definedName>
    <definedName name="Kurz_Kc">'[3]Kurzy'!$C$2</definedName>
    <definedName name="_xlnm.Print_Titles" localSheetId="2">'PS 1'!$7:$7</definedName>
    <definedName name="_xlnm.Print_Titles" localSheetId="3">'PS 2'!$7:$7</definedName>
    <definedName name="_xlnm.Print_Titles" localSheetId="4">'SO 01'!$7:$7</definedName>
    <definedName name="_xlnm.Print_Titles" localSheetId="5">'SO 02'!$7:$7</definedName>
    <definedName name="_xlnm.Print_Area" localSheetId="0">'Krycí list'!$A$1:$S$37</definedName>
    <definedName name="_xlnm.Print_Area" localSheetId="2">'PS 1'!$A$1:$F$81</definedName>
    <definedName name="_xlnm.Print_Area" localSheetId="3">'PS 2'!$A$1:$H$140</definedName>
    <definedName name="_xlnm.Print_Area" localSheetId="1">'Rekap'!$A$1:$E$38</definedName>
    <definedName name="_xlnm.Print_Area" localSheetId="4">'SO 01'!$A$1:$H$44</definedName>
    <definedName name="_xlnm.Print_Area" localSheetId="5">'SO 02'!$A$1:$H$43</definedName>
    <definedName name="s" localSheetId="0">'[6]Rekap'!#REF!</definedName>
    <definedName name="s" localSheetId="3">'Rekap'!#REF!</definedName>
    <definedName name="s" localSheetId="4">'Rekap'!#REF!</definedName>
    <definedName name="s" localSheetId="5">'Rekap'!#REF!</definedName>
    <definedName name="s">'Rekap'!#REF!</definedName>
    <definedName name="st">'Rekap'!#REF!</definedName>
    <definedName name="t" localSheetId="0">'[6]Rekap'!#REF!</definedName>
    <definedName name="t" localSheetId="3">'Rekap'!#REF!</definedName>
    <definedName name="t" localSheetId="4">'Rekap'!#REF!</definedName>
    <definedName name="t" localSheetId="5">'Rekap'!#REF!</definedName>
    <definedName name="t">'Rekap'!#REF!</definedName>
    <definedName name="u" localSheetId="0">'[4]Rekap (2)'!#REF!</definedName>
    <definedName name="u" localSheetId="3">'Rekap'!#REF!</definedName>
    <definedName name="u" localSheetId="4">'Rekap'!#REF!</definedName>
    <definedName name="u" localSheetId="5">'Rekap'!#REF!</definedName>
    <definedName name="u">'Rekap'!#REF!</definedName>
    <definedName name="v">'Rekap'!#REF!</definedName>
    <definedName name="x" localSheetId="0">'[4]Rekap (2)'!#REF!</definedName>
    <definedName name="x">'Rekap'!#REF!</definedName>
    <definedName name="y" localSheetId="0">'[4]Rekap (2)'!#REF!</definedName>
    <definedName name="y">'Rekap'!#REF!</definedName>
    <definedName name="z" localSheetId="0">'[4]Rekap (2)'!#REF!</definedName>
    <definedName name="z" localSheetId="3">'Rekap'!#REF!</definedName>
    <definedName name="z" localSheetId="4">'Rekap'!#REF!</definedName>
    <definedName name="z" localSheetId="5">'Rekap'!#REF!</definedName>
    <definedName name="z">'Rekap'!#REF!</definedName>
  </definedNames>
  <calcPr fullCalcOnLoad="1" fullPrecision="0"/>
</workbook>
</file>

<file path=xl/sharedStrings.xml><?xml version="1.0" encoding="utf-8"?>
<sst xmlns="http://schemas.openxmlformats.org/spreadsheetml/2006/main" count="1243" uniqueCount="762">
  <si>
    <t>BENKOVCE - INTENZIFIKÁCIA ČOV</t>
  </si>
  <si>
    <r>
      <t xml:space="preserve">Stavba:   </t>
    </r>
    <r>
      <rPr>
        <b/>
        <sz val="10"/>
        <rFont val="Arial CE"/>
        <family val="0"/>
      </rPr>
      <t>BENKOVCE - INTENZIFIKÁCIA ČOV</t>
    </r>
  </si>
  <si>
    <t>Objednávateľ:   Obec Benkovce</t>
  </si>
  <si>
    <t>PS 1  Čerpacia stanica a biologické čistenie</t>
  </si>
  <si>
    <t xml:space="preserve">PS 2 Prevádzkový rozvod silnoprúdu a  systém kontroly a riadenia </t>
  </si>
  <si>
    <r>
      <t xml:space="preserve">Objekt:   </t>
    </r>
    <r>
      <rPr>
        <b/>
        <sz val="10"/>
        <rFont val="Arial CE"/>
        <family val="0"/>
      </rPr>
      <t>PS 1  Čerpacia stanica a biologické čistenie</t>
    </r>
  </si>
  <si>
    <t>Objekt: PS 2 Prevádzkový rozvod silnoprúdu a  systém kontroly a riadenia</t>
  </si>
  <si>
    <t>Výtlačné potrubie v prečerpávacej komore
vrátane tvaroviek DN80
materiál:  oceľ tr.17</t>
  </si>
  <si>
    <t>Ručne stierané hrablice, šírka medzier 20 mm
(dočasné počas realizácie MP a ČS)
- materiál: oceľ tr. 17</t>
  </si>
  <si>
    <t>Mechanické predčistenie a čerpacia stanica</t>
  </si>
  <si>
    <t xml:space="preserve">Nosič miešadla - 1 ks 
- materiál: oceľ </t>
  </si>
  <si>
    <t>Odtokové žľaby 2 ks pre  dosadzovaciu nádrž
- materiál: oceľ tr.17</t>
  </si>
  <si>
    <t>Mamutka pre odťah z hladiny DN100
materiál: plast, oceľ tr.17</t>
  </si>
  <si>
    <t>1.18</t>
  </si>
  <si>
    <t>Recirkulačná mamutka DN150
materiál: plast, oceľ tr.17</t>
  </si>
  <si>
    <t>1.19</t>
  </si>
  <si>
    <t>1.20</t>
  </si>
  <si>
    <t>1.21</t>
  </si>
  <si>
    <t>1.22</t>
  </si>
  <si>
    <t>1.23</t>
  </si>
  <si>
    <t>1.24</t>
  </si>
  <si>
    <t>1.25</t>
  </si>
  <si>
    <t>Potrubie + hadica výtlaku do odtokovej šachty (dočasné po dobu realizácie intenzifikácie biologického stupňa)
DN 50</t>
  </si>
  <si>
    <t>1.26</t>
  </si>
  <si>
    <t>1.27</t>
  </si>
  <si>
    <t>1.28</t>
  </si>
  <si>
    <t>Potrubia vzduchu v miestnosti dúchadiel
tvaroviek (odbočky,kolená), prírub, prírubových spojov, konzol a úchytov, Ø 84x2
materiál - oceľ tr. 17</t>
  </si>
  <si>
    <t>1.29</t>
  </si>
  <si>
    <t>Potrubia vzduchu v miestnosti dúchadiel
tvaroviek (redukcie,kolená), prírub, prírubových spojov, konzol a úchytov, Ø 104x2
materiál - oceľ tr. 17</t>
  </si>
  <si>
    <t>1.30</t>
  </si>
  <si>
    <t>Armatúry hlavného rozvodu vzduchu v strojovni dúchadiel
Montážna vložka DN 80</t>
  </si>
  <si>
    <t>1.31</t>
  </si>
  <si>
    <t>1.32</t>
  </si>
  <si>
    <t>Potrubie rozvodu vzduchu - prívod a rozvod po reaktoroch
Ø 104x2, materiál - oceľ tr. 17</t>
  </si>
  <si>
    <t>1.33</t>
  </si>
  <si>
    <t>1.34</t>
  </si>
  <si>
    <t>1.35</t>
  </si>
  <si>
    <t>Perforovaná membrána vrátane držiakov</t>
  </si>
  <si>
    <t>1.36</t>
  </si>
  <si>
    <t xml:space="preserve">Zvody prevzdušňovacieho systému
vrátane držiakov </t>
  </si>
  <si>
    <t>Zvody prevzdušňovacieho systému - výmena pozinkovanej časti za nerezovú,vrátane držiakov, tvaroviek
Ø 54x2</t>
  </si>
  <si>
    <t>1.37</t>
  </si>
  <si>
    <t>Armatúry rozvodu vzduchu k elementom
Guľový uzácer DN 5/4"</t>
  </si>
  <si>
    <t>1.38</t>
  </si>
  <si>
    <t>1.39</t>
  </si>
  <si>
    <t>1.40</t>
  </si>
  <si>
    <t>1.41</t>
  </si>
  <si>
    <t>1.42</t>
  </si>
  <si>
    <t>1.43</t>
  </si>
  <si>
    <t>Stavebné úpravy</t>
  </si>
  <si>
    <r>
      <t>m</t>
    </r>
    <r>
      <rPr>
        <vertAlign val="superscript"/>
        <sz val="10"/>
        <rFont val="Arial CE"/>
        <family val="2"/>
      </rPr>
      <t>3</t>
    </r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</si>
  <si>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</si>
  <si>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</si>
  <si>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</si>
  <si>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</si>
  <si>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</si>
  <si>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</si>
  <si>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</si>
  <si>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</si>
  <si>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</si>
  <si>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</si>
  <si>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</si>
  <si>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</si>
  <si>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</si>
  <si>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</si>
  <si>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Kompletné konštr. z betónu tr. C 20/25 hr. 150-300 mm</t>
  </si>
  <si>
    <t>1.58</t>
  </si>
  <si>
    <t>1.59</t>
  </si>
  <si>
    <t>1.60</t>
  </si>
  <si>
    <t>Prítokový žľab pre uloženie hrablíc vrátane podpernej konštrukcie - materiál: nerz</t>
  </si>
  <si>
    <t>1.61</t>
  </si>
  <si>
    <t>1.62</t>
  </si>
  <si>
    <t>1.63</t>
  </si>
  <si>
    <t>Úprava terénu</t>
  </si>
  <si>
    <t>1.64</t>
  </si>
  <si>
    <t>Demontáž nátokového koša</t>
  </si>
  <si>
    <t>Demontáž čeropadiel vrátane výtlačných potrubí v ČS</t>
  </si>
  <si>
    <t>Demontráž dúchadiel</t>
  </si>
  <si>
    <t>Demontáž potrubí vzduchu</t>
  </si>
  <si>
    <t>Demontážne práce</t>
  </si>
  <si>
    <t>1.65</t>
  </si>
  <si>
    <t>1.66</t>
  </si>
  <si>
    <t>1.67</t>
  </si>
  <si>
    <t>1.68</t>
  </si>
  <si>
    <t>1.69</t>
  </si>
  <si>
    <t>1.70</t>
  </si>
  <si>
    <t>Montážne práce</t>
  </si>
  <si>
    <t>Demontáž zábradlí a zastrešenia ČS</t>
  </si>
  <si>
    <t>1.71</t>
  </si>
  <si>
    <t xml:space="preserve">Úprava koruny nádrže čerpacej stanice (400 mm od koruny) - očistenie a vyspravenie sanačnou hmotou </t>
  </si>
  <si>
    <t>1.72</t>
  </si>
  <si>
    <t>1.73</t>
  </si>
  <si>
    <t>Dodávateľská a výrobná dokumentácia</t>
  </si>
  <si>
    <t>Prevádzkový poriadok - doplnenie</t>
  </si>
  <si>
    <t>Dokumentácia skutočného vyhotovenia stavby</t>
  </si>
  <si>
    <t>Manipulačná plocha na korune nádrže prečrpávacej komory - nosná konštrukcia - oceľ Tr.17</t>
  </si>
  <si>
    <t>Potrubie výtlaku odpadovej vody - predĺženie (dočasné po dobu realizácie intenzifikácie biologického stupňa)
DN 80</t>
  </si>
  <si>
    <r>
      <t xml:space="preserve">PM </t>
    </r>
    <r>
      <rPr>
        <sz val="10"/>
        <rFont val="Arial CE"/>
        <family val="2"/>
      </rPr>
      <t xml:space="preserve"> - Ponorné kalové miešadlo
umiestnené v denitrifikačnej nádrži 4,0x8,5x4 m
miešané médium: aktivačná zmes
P= cca 1,5 kW, 3x400 V, 50 Hz, 
Príslušenstvo:
10 m kábel, vodiaca tyč 50x50x4 mm; 6 m; oceľ AISI 304), žeriav pre vodiacu tyč 50x50; nosnosť 70 kg; 
oceľ AISI 304, sieťový záves kábla - PVC vrátane držiakov kábla, sonda prieniku kvapaliny do motora 
monitorovacia jednotka. Zabudovaná tepelná ochrana vinutia statora a sonda priesaku upchávkou</t>
    </r>
  </si>
  <si>
    <r>
      <t>DA a,b</t>
    </r>
    <r>
      <rPr>
        <sz val="10"/>
        <rFont val="Arial CE"/>
        <family val="2"/>
      </rPr>
      <t xml:space="preserve">  Dúchadlo pre dodávku vzduchu v aktivácii 
dúchadlá zapojené na frekv. menič 26-50 Hz (rozsah regulácie:35 až 50 Hz), Qpriem = 300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/h
∆p=55 kPa (tlaková difirencia)
dúchadlo je v protihlukovom kryte
elektromotor s úpravou pre riadenie frekvenčným meničom, Pmotora = cca 7,5 kW
rozsah dodávky pre 1 dúchadlo:
- dúchadlo, tlmič na saní s filtrom, tlmič na výtlaku, 
- združený rozbehový a poistný ventil, spätná klapka, 
  pružné pripojenie výtlaku, elektromotor a prevod s 
  automatickým dopínaním, rám, pružné uloženie,
- manometer na saní a výtlaku, protihlukový kryt s 
  vlastným vetraním</t>
    </r>
  </si>
  <si>
    <r>
      <t>P1 a,b</t>
    </r>
    <r>
      <rPr>
        <sz val="10"/>
        <rFont val="Arial CE"/>
        <family val="2"/>
      </rPr>
      <t xml:space="preserve"> - Ponorné kalové čerpadlo s tepel. ochranou,
s polootvoreným obežným kolesom a špirálnou drážkou pre odvod abrázii. Q = 7 l/s, h = 10 m, 
- pätkové koleno, horný  držiak
- sonda prieniku kvapaliny do motora
- monitorovacia jednotka
- vodiace tyče - materiál - oceľ tr. 17</t>
    </r>
  </si>
  <si>
    <r>
      <t>HJ</t>
    </r>
    <r>
      <rPr>
        <sz val="10"/>
        <rFont val="Arial CE"/>
        <family val="2"/>
      </rPr>
      <t xml:space="preserve"> </t>
    </r>
    <r>
      <rPr>
        <sz val="10"/>
        <rFont val="Arial CE"/>
        <family val="0"/>
      </rPr>
      <t>- Hrablice pásové 
filtrované médium splašková a dažďová 
odpadová voda, Qh = 20 l/s, sklon 75°
- zateplené s vyhrievaním
- šírka betónového žľabu - 500 mm
- šírka medzier 6 mm, výsypná výška 1 200 mm od podlahy
- materiál hrablíc korozii odolná oceľ (nerez), plast</t>
    </r>
  </si>
  <si>
    <t>Pojazdný kladkostroj nosnosť : 0,5 t, zdvih : 5.0 m
ovládanie: posun - ručne,postrkovaním, zdvih-ručne
reťaz - zdvíhacia, bremenová;</t>
  </si>
  <si>
    <t>Rošty 
materiál: sklolaminátový kompozit</t>
  </si>
  <si>
    <t xml:space="preserve">Náklady celkom </t>
  </si>
  <si>
    <t>Ostatný materiál a konštrukcie nezahrnuté v iných položkách. 
- nosné konštrukcie (konzoly, držiaky ...)
- oporné a pomocné konštrukcie  
- materiál - oceľ tr. 17</t>
  </si>
  <si>
    <t>SPOLU:</t>
  </si>
  <si>
    <t>Montáž prevádzkového súboru,vrátane dopravy materiálu a pracovníkov a ostatných nákladov spojených s realizáciou prevádzkového súboru</t>
  </si>
  <si>
    <r>
      <t>m</t>
    </r>
    <r>
      <rPr>
        <vertAlign val="superscript"/>
        <sz val="10"/>
        <rFont val="Arial CE"/>
        <family val="2"/>
      </rPr>
      <t>2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</si>
  <si>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</si>
  <si>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</si>
  <si>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</si>
  <si>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</si>
  <si>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</si>
  <si>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</si>
  <si>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</si>
  <si>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</si>
  <si>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</si>
  <si>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</si>
  <si>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</si>
  <si>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Dúchadlá a rozvod vzduchu</t>
  </si>
  <si>
    <t>Potrubia vzduchu k mamutkám z PVC DN 5/4"</t>
  </si>
  <si>
    <t>Armatúry rozvodu vzduchu k mamutkám 
Guľový uzácer DN 5/4"</t>
  </si>
  <si>
    <t>Armatúry hlavného rozvodu vzduchu v strojovni dúchadiel
Uzatváracia klapka bezprírubová DN 80</t>
  </si>
  <si>
    <t>Prevzdušňovací systém 
vrátane perforovanej membrány a držiakov
- potrubie PVC DN 50
- perforovaná membrána PE</t>
  </si>
  <si>
    <t>m</t>
  </si>
  <si>
    <t>Odtokové potrubie a tvarovky z PVC DN100 a DN150, vrátane tvaroviek</t>
  </si>
  <si>
    <t>Konzola pre zdvíhacie zriadenie čerpadla 
materiál: oceľ tr. 17</t>
  </si>
  <si>
    <t>Výtlačné potrubie od čerpadla P2 z PVC DN 50</t>
  </si>
  <si>
    <t>Pancierová hadica DN 50</t>
  </si>
  <si>
    <t>Biologické čistenie</t>
  </si>
  <si>
    <t>Por. čís.</t>
  </si>
  <si>
    <t>Celkom:</t>
  </si>
  <si>
    <t>Poznámka:</t>
  </si>
  <si>
    <t xml:space="preserve">Elektrický rozvádzač ovládania hrablíc, ručné a automatické ovládanie </t>
  </si>
  <si>
    <t xml:space="preserve">Prekrytie mechanického predčistenia montovaným odnímatelným zatepleným prístreškom s opláštením z sendvičových panelov s polyuretánovou tep. Izoláciou, vetraním, vrátane elektroinštalácie  </t>
  </si>
  <si>
    <t>súb.</t>
  </si>
  <si>
    <t>Por. Č.</t>
  </si>
  <si>
    <t>S k r á t e n ý   p o p i s</t>
  </si>
  <si>
    <t>Merná jedn.</t>
  </si>
  <si>
    <t>Množ.</t>
  </si>
  <si>
    <t>Jednotk. cena</t>
  </si>
  <si>
    <t>ks</t>
  </si>
  <si>
    <t>kg</t>
  </si>
  <si>
    <t>bm</t>
  </si>
  <si>
    <t>Kotviaci a spojovací materiál</t>
  </si>
  <si>
    <t>hod</t>
  </si>
  <si>
    <t xml:space="preserve"> </t>
  </si>
  <si>
    <t xml:space="preserve">ROZPOČET  </t>
  </si>
  <si>
    <t xml:space="preserve">Časť:   </t>
  </si>
  <si>
    <t xml:space="preserve">Zhotoviteľ:   </t>
  </si>
  <si>
    <t>KS:  2223 Miestne kanalizácie</t>
  </si>
  <si>
    <t>REKAPITULÁCIA  NÁKLADOV</t>
  </si>
  <si>
    <t>Prevádzkové súbory</t>
  </si>
  <si>
    <t>Prevádzkové súbory SPOLU:</t>
  </si>
  <si>
    <t>Všeobecné položky</t>
  </si>
  <si>
    <t>Odborné prehliadky, skúšky, revízie, (úradná skúška)</t>
  </si>
  <si>
    <t>Individuálne skúšky, komplexné skúšky, zaškolenie obsluhy</t>
  </si>
  <si>
    <t>Kompletná dokumentácia potrebná k odovzdaniu diela, kolaudácii stavby a uvedeniu do prevádzky</t>
  </si>
  <si>
    <t>Všeobecné položky SPOLU:</t>
  </si>
  <si>
    <t>Náklady spolu</t>
  </si>
  <si>
    <t>Náklady spolu:</t>
  </si>
  <si>
    <t>KRYCÍ LIST ROZPOČTU</t>
  </si>
  <si>
    <t>Názov stavby</t>
  </si>
  <si>
    <t>JKSO</t>
  </si>
  <si>
    <t>Názov objektu</t>
  </si>
  <si>
    <t>EČO</t>
  </si>
  <si>
    <t>Názov časti</t>
  </si>
  <si>
    <t>Miesto</t>
  </si>
  <si>
    <t>IČO</t>
  </si>
  <si>
    <t>DIČ</t>
  </si>
  <si>
    <t>Objednávateľ</t>
  </si>
  <si>
    <t>Projektant</t>
  </si>
  <si>
    <t>Zhotoviteľ</t>
  </si>
  <si>
    <t>Určí výberové konanie</t>
  </si>
  <si>
    <t>Rozpočet číslo</t>
  </si>
  <si>
    <t>Spracoval</t>
  </si>
  <si>
    <t>Dňa</t>
  </si>
  <si>
    <t>Ing. Tkačov</t>
  </si>
  <si>
    <t>Náklady na</t>
  </si>
  <si>
    <t>Náklady celkom</t>
  </si>
  <si>
    <t>DPH - 20%</t>
  </si>
  <si>
    <t>Náklady spolu s DPH:</t>
  </si>
  <si>
    <t>Dátum a podpis</t>
  </si>
  <si>
    <t>Pečiatka</t>
  </si>
  <si>
    <t>Ing. Oto Tkačov,PhD.</t>
  </si>
  <si>
    <t xml:space="preserve">Objekt:    </t>
  </si>
  <si>
    <t>Vodiace tyče čerpadiel
- profil: podľa typu čerpadla
- materiál:  oceľ tr.17</t>
  </si>
  <si>
    <t>Podperné konštrukcie vodiacich tyčí 
Materiál: oceľ tr.17</t>
  </si>
  <si>
    <t>Nosné a podperné konštrukcie potrubí,
- materiál:  nerez</t>
  </si>
  <si>
    <t>Nosník pre zdvíhacie zariadenie I  160 
- materiál: pozinkovaná oceľ</t>
  </si>
  <si>
    <t>1.12</t>
  </si>
  <si>
    <t>1.13</t>
  </si>
  <si>
    <t>1.14</t>
  </si>
  <si>
    <t>1.15</t>
  </si>
  <si>
    <t>1.16</t>
  </si>
  <si>
    <t>1.17</t>
  </si>
  <si>
    <r>
      <t>P2</t>
    </r>
    <r>
      <rPr>
        <sz val="10"/>
        <rFont val="Arial CE"/>
        <family val="2"/>
      </rPr>
      <t xml:space="preserve"> - Ponorné kalové čerpadlo s plavákom
h = 5 m, Q = 4,8 l/s, 230V, plavák </t>
    </r>
  </si>
  <si>
    <t>1 - ZEMNE PRÁCE</t>
  </si>
  <si>
    <t>Hĺbenie jám nezapaž. v horn. tr. 3 do 100 m3</t>
  </si>
  <si>
    <t>m3</t>
  </si>
  <si>
    <t>Vodorovné premiestnenie výkopu do 20 m horn. tr. 1-4</t>
  </si>
  <si>
    <t>Zásyp zhutnený v uzatvorených priestoroch</t>
  </si>
  <si>
    <t>2 - ZÁKLADY</t>
  </si>
  <si>
    <t>Zhutnenie podložia z hor. súdr. do 92%PS a nesúdr. Id do 0,8</t>
  </si>
  <si>
    <t>Vankúš pod základy zo štrkopiesku triedeného</t>
  </si>
  <si>
    <t>Základové pásy z betónu prostého tr. C16/20</t>
  </si>
  <si>
    <t>Debnenie základových pásov zhotovenie</t>
  </si>
  <si>
    <t>Debnenie základových pásov odstránenie</t>
  </si>
  <si>
    <t>3 - ZVISLÉ A KOMPLETNÉ KONŠTRUKCIE</t>
  </si>
  <si>
    <t>Debnenie komplet. konšt. neomietaných plôch rovinných z bet. vodost., zhotovenie</t>
  </si>
  <si>
    <t>Debnenie komplet. konšt. neomietaných plôch rovinných z bet. vodost., odstránenie</t>
  </si>
  <si>
    <t>Výstuž kompletných konštrukcií z ocele 10 505</t>
  </si>
  <si>
    <t>t</t>
  </si>
  <si>
    <t xml:space="preserve">Výkop ryhy šírky 600-2000mm horn.3 do 100m3   </t>
  </si>
  <si>
    <t xml:space="preserve">Príplatok k cenám za lepivosť pri hĺbení rýh š. nad 600 do 2 000 mm zapaž. i nezapažených, s urovnaním dna v hornine 3   </t>
  </si>
  <si>
    <t xml:space="preserve">Prehodenie neuľahnutého výkopku z horniny 1 až 4   </t>
  </si>
  <si>
    <t>D</t>
  </si>
  <si>
    <t>HSV</t>
  </si>
  <si>
    <t>Práce a dodávky HSV</t>
  </si>
  <si>
    <t>9</t>
  </si>
  <si>
    <t>Ostatné konštrukcie a práce-búranie</t>
  </si>
  <si>
    <t>K</t>
  </si>
  <si>
    <t>971033131.S</t>
  </si>
  <si>
    <t>Vybúranie otvoru v murive tehl. priemeru profilu do 60 mm hr. do 150 mm,  -0,00100t</t>
  </si>
  <si>
    <t>971033151</t>
  </si>
  <si>
    <t>Vybúranie otvoru v murive tehl. priemeru profilu do 60 mm hr.do 450 mm,  -0,00200t</t>
  </si>
  <si>
    <t>M</t>
  </si>
  <si>
    <t>Práce a dodávky M</t>
  </si>
  <si>
    <t>21-M</t>
  </si>
  <si>
    <t>Elektromontáže</t>
  </si>
  <si>
    <t>210010132.2</t>
  </si>
  <si>
    <t>Rúrka ochranná plastová pevná, uložená pevne vnútorná do D 20,5 mm</t>
  </si>
  <si>
    <t>E01000120</t>
  </si>
  <si>
    <t>Rúrka tuhá šedá pre stredné zaťaženie 750N/5cm s jednostranne tvarovaným hrdlom, vonk.priemer 20mm, vnút.priemer 17,1mm (napr. PSM-E-MF Topspeed 20)</t>
  </si>
  <si>
    <t>E01000820</t>
  </si>
  <si>
    <t>Spojka pre tuhú rúrku 20mm (napr. UM20)</t>
  </si>
  <si>
    <t>E01000920</t>
  </si>
  <si>
    <t>Univerzálny klip pre tuhú rúrku 20mm (napr. UK20)</t>
  </si>
  <si>
    <t>210010133</t>
  </si>
  <si>
    <t>Rúrka ochranná z PE, novoduru, do D 32 mm, uložená pevne, vnútorná</t>
  </si>
  <si>
    <t>E01000132</t>
  </si>
  <si>
    <t>Rúrka tuhá šedá pre stredné zaťaženie 750N/5cm s jednostranne tvarovaným hrdlom, vonk.priemer 32mm, vnút.priemer 28,4mm (napr. PSM-E-MF Topspeed 32)</t>
  </si>
  <si>
    <t>E01000832</t>
  </si>
  <si>
    <t>Spojka pre tuhú rúrku 32mm (napr. UM32)</t>
  </si>
  <si>
    <t>E01000932</t>
  </si>
  <si>
    <t>Univerzálny klip pre tuhú rúrku 32mm (napr. UK32)</t>
  </si>
  <si>
    <t>210010159.S</t>
  </si>
  <si>
    <t>Rúrka tuhá elektroinštalačná z HDPE, D 40 uložená voľne</t>
  </si>
  <si>
    <t>286130072400.S</t>
  </si>
  <si>
    <t>Chránička tuhá dvojplášťová korugovaná DN 40, HDPE</t>
  </si>
  <si>
    <t>210010351</t>
  </si>
  <si>
    <t>Škatuľová rozvodka z lisov. izolantu vrátane ukončenia káblov a zapojenia vodičov typ 6455-11 do 4 mm2</t>
  </si>
  <si>
    <t>3450927500</t>
  </si>
  <si>
    <t>Krabica rozvodná na povrch, 4x vývodka, IP44</t>
  </si>
  <si>
    <t>210010582.S</t>
  </si>
  <si>
    <t>Rúrka tuhá elektroinštalačná z PVC, D 20 uložená pevne</t>
  </si>
  <si>
    <t>345710001150.S</t>
  </si>
  <si>
    <t>Rúrka tuhá hrdlovaná 8020 s vysokou mechanickou odolnosťou z PVC, samozhášavá, D 20 mm</t>
  </si>
  <si>
    <t>345710020015.S</t>
  </si>
  <si>
    <t>Spojka 0220 z PVC pra tuhé elektroinštal. rúrky, samozhášavé, D 20 mm</t>
  </si>
  <si>
    <t>345710038512.S</t>
  </si>
  <si>
    <t>Príchytka 5320 z PVC pre tuhé elektroinštal. rúrky D 20 mm, samozhášavé</t>
  </si>
  <si>
    <t>210011301</t>
  </si>
  <si>
    <t>Osadenie polyamidovej príchytky HM 6, do tehlového muriva</t>
  </si>
  <si>
    <t>311310002700</t>
  </si>
  <si>
    <t>Hmoždinka klasická, sivá, M 6x30 mm, typ T6-PA, TRACON Elektric</t>
  </si>
  <si>
    <t>210011302</t>
  </si>
  <si>
    <t>Osadenie polyamidovej príchytky HM 8, do tehlového muriva</t>
  </si>
  <si>
    <t>311310002800</t>
  </si>
  <si>
    <t>Hmoždinka klasická, sivá, M 8x40 mm, typ T8-PA, TRACON Elektric</t>
  </si>
  <si>
    <t>2100202531</t>
  </si>
  <si>
    <t>Káblový rebrík pre voľné i pevné uloženie š. 400 mm</t>
  </si>
  <si>
    <t>311310442821</t>
  </si>
  <si>
    <t>Káblový rebrík šírky 400mm, pozinkovaný plech, vrátane uchytenia na stene a káblových príchytiek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</si>
  <si>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</si>
  <si>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</si>
  <si>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</si>
  <si>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</si>
  <si>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</si>
  <si>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</si>
  <si>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345750017000</t>
  </si>
  <si>
    <t>Koleno vonkajšie pre káblový žlab MARS 125x50 mm</t>
  </si>
  <si>
    <t>345750028100</t>
  </si>
  <si>
    <t>Kryt vonkajšieho kolena pre káblové žlaby MARS 125x50 mm</t>
  </si>
  <si>
    <t>345750047600</t>
  </si>
  <si>
    <t>Spojka pre káblový žlab MARS 50 mm</t>
  </si>
  <si>
    <t>345750051000</t>
  </si>
  <si>
    <t>Zakončenie žľabu MARS 125x50 mm</t>
  </si>
  <si>
    <t>345750053100</t>
  </si>
  <si>
    <t>Držiak stropný pre káblový žlab MARS</t>
  </si>
  <si>
    <t>345750054100</t>
  </si>
  <si>
    <t>Pružný uzáver krytu pre káblový žlab MARS</t>
  </si>
  <si>
    <t>345750054200</t>
  </si>
  <si>
    <t>Upínka krytu pre káblový žlab MARS</t>
  </si>
  <si>
    <t>345750054400</t>
  </si>
  <si>
    <t>Spojovacia sada pre káblový žlab MARS M6</t>
  </si>
  <si>
    <t>210100001</t>
  </si>
  <si>
    <t>Ukončenie vodičov v rozvádzač. vrátane zapojenia a vodičovej koncovky do 2.5 mm2</t>
  </si>
  <si>
    <t>210100002</t>
  </si>
  <si>
    <t>Ukončenie vodičov v rozvádzač. vrátane zapojenia a vodičovej koncovky do 6 mm2</t>
  </si>
  <si>
    <t>210100004</t>
  </si>
  <si>
    <t>Ukončenie vodičov v rozvádzač. vrátane zapojenia a vodičovej koncovky do 25 mm2</t>
  </si>
  <si>
    <t>210110001.S</t>
  </si>
  <si>
    <t>Jednopólový spínač - radenie 1, nástenný IP 44, vrátane zapojenia</t>
  </si>
  <si>
    <t>345340003000.S</t>
  </si>
  <si>
    <t>Spínač jednopólový nástenný IP 44</t>
  </si>
  <si>
    <t>210111032.S</t>
  </si>
  <si>
    <t>Zásuvka dvojnásobná na povrchovú montáž IP 44, 250V / 16A, vrátane zapojenia 2 x 2P + PE</t>
  </si>
  <si>
    <t>345510001220.S</t>
  </si>
  <si>
    <t>Zásuvka dvojnásobná na povrch, radenie 2x(2P+PE), IP44</t>
  </si>
  <si>
    <t>210190001</t>
  </si>
  <si>
    <t>Montáž oceľoplechovej rozvodnice do váhy 20 kg</t>
  </si>
  <si>
    <t>405570003301</t>
  </si>
  <si>
    <t>Ovládacia skrinka MS, QS, 1x 3-pólový výkonový spínač 400V/10A, 3x priechodka, tr. ochrany II, plastová nástenná, IP54</t>
  </si>
  <si>
    <t>405570003302</t>
  </si>
  <si>
    <t>Ovládacia skrinka MO, 1x otočný ovládač NO, 1x priechodka, tr. ochrany II, plastová nástenná, IP44</t>
  </si>
  <si>
    <t>210190002</t>
  </si>
  <si>
    <t>Montáž oceľoplechovej rozvodnice do váhy 50 kg</t>
  </si>
  <si>
    <t>405570004001</t>
  </si>
  <si>
    <t>Fr. menič 7,5kW 3x400V; výstup 3 fázy 0-400V, 0-400Hz; 9x NPN/PNP bin. vstupy; 4x bin. výstupy,2x reléový; I/O časovače, analógový 2x vstup/2x výstup; zdroj napätia DC 10V a 24V; PID regulátor,multi-speed; brzdný modul (napr.GD200A/7,5kW)</t>
  </si>
  <si>
    <t>405570004002</t>
  </si>
  <si>
    <t>Montážna príruba na montáž frekvenčného meniča 7,5kW</t>
  </si>
  <si>
    <t>405570004003</t>
  </si>
  <si>
    <t>Skriňa pre osadenie fr. meniča IP66, 400x500x210mm, príruba na osadenie vývodiek; montážny plech; montážne príslušenstvo, 3-násobná povrchová úprava, vrátane osadeného potenciometra pre fr. menič</t>
  </si>
  <si>
    <t>405570004007</t>
  </si>
  <si>
    <t>Krycí rámik pre fr. menič (GD200) z antikoróznej ocele, pre osadenie ovládacieho panela na dvere rozvádzača, súcastou krycieho rámika sú 4ks nerezové šrouby+podložky+matice</t>
  </si>
  <si>
    <t>210190051</t>
  </si>
  <si>
    <t>Montáž rozvádzača skriňového, panelového za l pole - delený rozvádzač do váhy 200 kg</t>
  </si>
  <si>
    <t>405570003304</t>
  </si>
  <si>
    <t>Rozvádzač RT, kompletne vyzbrojená rozvádzačová skriňa v zmysle dokumentácie, okrem riadiaceho systému, vrátane výrobného atestu a certifikátu</t>
  </si>
  <si>
    <t>210201082.S</t>
  </si>
  <si>
    <t>Zapojenie svietidla IP65, stropného - nástenného LED</t>
  </si>
  <si>
    <t>AIL21020RS01</t>
  </si>
  <si>
    <t>Svietidlo A - lineárne stroplné s LED zdrojom, 46W, min. 4000lm, 4000K, IP65</t>
  </si>
  <si>
    <t>210220021</t>
  </si>
  <si>
    <t>Uzemňovacie vedenie v zemi FeZn vrátane izolácie spojov O 10 mm</t>
  </si>
  <si>
    <t>354410054800</t>
  </si>
  <si>
    <t>Drôt bleskozvodový FeZn, d 10 mm</t>
  </si>
  <si>
    <t>210220031</t>
  </si>
  <si>
    <t>Ekvipotenciálna svorkovnica EPS 2 v krabici KO 125 E</t>
  </si>
  <si>
    <t>345410000400</t>
  </si>
  <si>
    <t>Krabica odbočná z PVC s viečkom pod omietku KO 125 E, šxvxh 150x150x77 mm, KOPOS</t>
  </si>
  <si>
    <t>345610005100</t>
  </si>
  <si>
    <t>Svorkovnica ekvipotencionálna EPS 2, KOPOS</t>
  </si>
  <si>
    <t>210220050.S</t>
  </si>
  <si>
    <t>Označenie zvodov číselnými štítkami</t>
  </si>
  <si>
    <t>354410064800.S</t>
  </si>
  <si>
    <t>Štítok orientačný nerezový na zvody</t>
  </si>
  <si>
    <t>354410064607.S</t>
  </si>
  <si>
    <t>Výstražná značka (Text: "Pri búrke je zakázané zdržiavať sa vo vzdialenosti menšej ako 3m v okolí budovy" alebo podobného významu)</t>
  </si>
  <si>
    <t>210220101.S</t>
  </si>
  <si>
    <t>Podpery vedenia FeZn na plochú strechu PV21</t>
  </si>
  <si>
    <t>354410034800.S</t>
  </si>
  <si>
    <t>Podpera vedenia FeZn na ploché strechy označenie PV 21 oceľ</t>
  </si>
  <si>
    <t>354410034900.S</t>
  </si>
  <si>
    <t>Podložka plastová k podpere vedenia FeZn označenie podložka k PV 21</t>
  </si>
  <si>
    <t>210220104.S</t>
  </si>
  <si>
    <t>Podpery vedenia FeZn na plechové strechy PV23-24</t>
  </si>
  <si>
    <t>354410037300.S</t>
  </si>
  <si>
    <t>Podpera vedenia FeZn na plechové strechy označenie PV 23</t>
  </si>
  <si>
    <t>210220202.S</t>
  </si>
  <si>
    <t>Zachytávacia tyč FeZn 1-2m závit JD10a-20a a podstavcom</t>
  </si>
  <si>
    <t>354410022500.S</t>
  </si>
  <si>
    <t>Tyč zachytávacia FeZn k oceľovému podstavcu označenie JD 15 a</t>
  </si>
  <si>
    <t>354410024700.S</t>
  </si>
  <si>
    <t>Podstavec oceľový k zachytávacej tyči FeZn označenie JD</t>
  </si>
  <si>
    <t>210220240.S</t>
  </si>
  <si>
    <t>Svorka FeZn k uzemňovacej tyči  SJ</t>
  </si>
  <si>
    <t>354410001500.S</t>
  </si>
  <si>
    <t>Svorka FeZn k uzemňovacej tyči označenie SJ 01</t>
  </si>
  <si>
    <t>210220245.S</t>
  </si>
  <si>
    <t>Svorka FeZn pripojovacia SP</t>
  </si>
  <si>
    <t>354410004000.S</t>
  </si>
  <si>
    <t>Svorka FeZn pripájaca označenie SP 1</t>
  </si>
  <si>
    <t>210220247.S</t>
  </si>
  <si>
    <t>Svorka FeZn skúšobná SZ</t>
  </si>
  <si>
    <t>354410004300.S</t>
  </si>
  <si>
    <t>Svorka FeZn skúšobná označenie SZ</t>
  </si>
  <si>
    <t>210220250.S</t>
  </si>
  <si>
    <t>Svorka FeZn univerzálna SU, SU A-B</t>
  </si>
  <si>
    <t>354410006000.S</t>
  </si>
  <si>
    <t>Svorka FeZn univerzálna označenie SU B</t>
  </si>
  <si>
    <t>210220260.S</t>
  </si>
  <si>
    <t>Ochranný uholník FeZn OU</t>
  </si>
  <si>
    <t>354410053300.S</t>
  </si>
  <si>
    <t>Uholník ochranný FeZn označenie OU 1,7 m</t>
  </si>
  <si>
    <t>210220261.S</t>
  </si>
  <si>
    <t>Držiak ochranného uholníka FeZn DU-Z,D a DOU</t>
  </si>
  <si>
    <t>354410053800.S</t>
  </si>
  <si>
    <t>Držiak FeZn ochranného uholníka univerzálny s vrutom označenie DOU vr. 1</t>
  </si>
  <si>
    <t>210220301</t>
  </si>
  <si>
    <t>Ochranné pospájanie technológie, pevne uložené Cu 4-16mm2</t>
  </si>
  <si>
    <t>341110012200</t>
  </si>
  <si>
    <t>Kábel medený H07V-U 4 mm2</t>
  </si>
  <si>
    <t>341310009300</t>
  </si>
  <si>
    <t>Vodič medený flexibilný H07V-K 16 mm2</t>
  </si>
  <si>
    <t>210220800.S</t>
  </si>
  <si>
    <t>Uzemňovacie vedenie na povrchu  AlMgSi  drôt zvodový Ø 8-10</t>
  </si>
  <si>
    <t>354410064200.S</t>
  </si>
  <si>
    <t>Drôt bleskozvodový zliatina AlMgSi, d 8 mm, Al</t>
  </si>
  <si>
    <t>210290741</t>
  </si>
  <si>
    <t>Montáž motorického spotrebiča, elektromotora (s prenesením do vzdialenosti 5 m) do 1 kW, bez zapojenia</t>
  </si>
  <si>
    <t>210290742</t>
  </si>
  <si>
    <t>Montáž motorického spotrebiča, elektromotora (s prenesením do vzdialenosti 5 m) do 3 kW, bez zapojenia</t>
  </si>
  <si>
    <t>210290743</t>
  </si>
  <si>
    <t>Montáž motorického spotrebiča, elektromotora (s prenesením do vzdialenosti 5 m) do 10 kW, bez zapojenia</t>
  </si>
  <si>
    <t>210800146.S</t>
  </si>
  <si>
    <t>Kábel medený uložený pevne CYKY 450/750 V 3x1,5</t>
  </si>
  <si>
    <t>341110000700.S</t>
  </si>
  <si>
    <t>Kábel medený CYKY 3x1,5 mm2</t>
  </si>
  <si>
    <t>210800147</t>
  </si>
  <si>
    <t>Kábel medený uložený pevne CYKY 450/750 V 3x2,5</t>
  </si>
  <si>
    <t>341110000800</t>
  </si>
  <si>
    <t>Kábel medený CYKY 3x2,5 mm2</t>
  </si>
  <si>
    <t>210800153</t>
  </si>
  <si>
    <t>Kábel medený uložený pevne CYKY 450/750 V 4x2,5</t>
  </si>
  <si>
    <t>341110001400</t>
  </si>
  <si>
    <t>Kábel medený CYKY 4x2,5 mm2</t>
  </si>
  <si>
    <t>210800159.S</t>
  </si>
  <si>
    <t>Kábel medený uložený pevne CYKY 450/750 V 5x2,5</t>
  </si>
  <si>
    <t>341110002000.S</t>
  </si>
  <si>
    <t>Kábel medený CYKY 5x2,5 mm2</t>
  </si>
  <si>
    <t>210810060.S</t>
  </si>
  <si>
    <t>Kábel medený silový uložený pevne 1-CYKY 0,6/1 kV 4x25</t>
  </si>
  <si>
    <t>341110006100.S</t>
  </si>
  <si>
    <t>Kábel medený 1-CYKY 4x25 mm2</t>
  </si>
  <si>
    <t>210872020</t>
  </si>
  <si>
    <t>Kábel signálny uložený pevne JEFY 380 V 2x1</t>
  </si>
  <si>
    <t>341210004200</t>
  </si>
  <si>
    <t>Kábel medený signálny JEFY 2x1 mm2</t>
  </si>
  <si>
    <t>210872022</t>
  </si>
  <si>
    <t>Kábel signálny uložený pevne JEFY 380 V 4x1</t>
  </si>
  <si>
    <t>341210004400</t>
  </si>
  <si>
    <t>Kábel medený signálny JEFY 4x1 mm2</t>
  </si>
  <si>
    <t>210872024</t>
  </si>
  <si>
    <t>Kábel signálny uložený pevne JEFY 380 V 7x1</t>
  </si>
  <si>
    <t>341210004600</t>
  </si>
  <si>
    <t>Kábel medený signálny JEFY 7x1 mm2</t>
  </si>
  <si>
    <t>36-M</t>
  </si>
  <si>
    <t>Montáž prev.,mer. a regul.zariadení</t>
  </si>
  <si>
    <t>22044256991</t>
  </si>
  <si>
    <t>Oživenieriadiaceho  systému, odladenie parametrov prevádzky a kalibrácia</t>
  </si>
  <si>
    <t>ASV10100</t>
  </si>
  <si>
    <t>Aplikačný software pre PLC vrátane licencie</t>
  </si>
  <si>
    <t>3604101741</t>
  </si>
  <si>
    <t>Montáž meracej sondy O2, zapojenie, nastavenie a vyskúšanie</t>
  </si>
  <si>
    <t>88594004</t>
  </si>
  <si>
    <t>Kyslíková sonda, napájanie 230V/50Hz, výstup 2x 4-20mA (O2 + teplota), 2x DO (bezpotenciálový kontakt), IP55 (Napr. HACH SC200 + 2 x LDO)</t>
  </si>
  <si>
    <t>3614102311</t>
  </si>
  <si>
    <t>Montáž plavákového spínača hladiny, vrátane zapojenia</t>
  </si>
  <si>
    <t>88594001</t>
  </si>
  <si>
    <t>Plavákový spínač s vlastným káblom dlžky 10m, 1x prepínací kontakt 230V/6A, IP65</t>
  </si>
  <si>
    <t>361410252.1</t>
  </si>
  <si>
    <t>Zapojenie vyhodnocovacej jednotky kanálového prietokomera vrátane snímača (senzora)</t>
  </si>
  <si>
    <t>8859401595</t>
  </si>
  <si>
    <t>Prietokomer na odtoku z ČOV, snímač nad merným žľabom, úradne ciachovaný, vyhodnocovacia jednotka napájanie AC230V/50Hz, IP55, výstup 4-20mA, snímač s vlastným káblom</t>
  </si>
  <si>
    <t>46-M</t>
  </si>
  <si>
    <t>Zemné práce pri extr.mont.prácach</t>
  </si>
  <si>
    <t>460200173</t>
  </si>
  <si>
    <t>Hĺbenie káblovej ryhy ručne 35 cm širokej a 90 cm hlbokej, v zemine triedy 3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</si>
  <si>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</si>
  <si>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</si>
  <si>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</si>
  <si>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</si>
  <si>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460490012</t>
  </si>
  <si>
    <t>Rozvinutie a uloženie výstražnej fólie z PVC do ryhy, šírka do 33 cm</t>
  </si>
  <si>
    <t>283230008000</t>
  </si>
  <si>
    <t>Výstražná fóla PE, šxhr 300x0,1 mm, dĺ. 250 m, farba červená</t>
  </si>
  <si>
    <t>460560173</t>
  </si>
  <si>
    <t>Ručný zásyp nezap. káblovej ryhy bez zhutn. zeminy, 35 cm širokej, 90 cm hlbokej v zemine tr. 3</t>
  </si>
  <si>
    <t>460620013</t>
  </si>
  <si>
    <t>Proviz. úprava terénu v zemine tr. 3, aby nerovnosti terénu neboli väčšie ako 2 cm od vodor.hladiny</t>
  </si>
  <si>
    <t>m2</t>
  </si>
  <si>
    <t>OST</t>
  </si>
  <si>
    <t>Ostatné</t>
  </si>
  <si>
    <t>OST-001</t>
  </si>
  <si>
    <t>Odborná prehliadka a skúška elektrických zariadení</t>
  </si>
  <si>
    <t>OST-054</t>
  </si>
  <si>
    <t>Konštrukčná dokumentácia vrátane schválenia na OPO</t>
  </si>
  <si>
    <t>OST-071</t>
  </si>
  <si>
    <t>Certifikácia rozvádzača, atest, výrobná dokumentácia</t>
  </si>
  <si>
    <t>Typ</t>
  </si>
  <si>
    <t>Kód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</si>
  <si>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</si>
  <si>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</si>
  <si>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</si>
  <si>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</si>
  <si>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</si>
  <si>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</si>
  <si>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</si>
  <si>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</si>
  <si>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</si>
  <si>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</si>
  <si>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</si>
  <si>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</si>
  <si>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</si>
  <si>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</si>
  <si>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</si>
  <si>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</si>
  <si>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</si>
  <si>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</si>
  <si>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</si>
  <si>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</si>
  <si>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</si>
  <si>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</si>
  <si>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</si>
  <si>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</si>
  <si>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</si>
  <si>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</si>
  <si>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</si>
  <si>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</si>
  <si>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</si>
  <si>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</si>
  <si>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</si>
  <si>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</si>
  <si>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</si>
  <si>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</si>
  <si>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</si>
  <si>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</si>
  <si>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</si>
  <si>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</si>
  <si>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</si>
  <si>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</si>
  <si>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</si>
  <si>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</si>
  <si>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</si>
  <si>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</si>
  <si>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</si>
  <si>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</si>
  <si>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</si>
  <si>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</si>
  <si>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</si>
  <si>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</si>
  <si>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</si>
  <si>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</si>
  <si>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</si>
  <si>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</si>
  <si>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</si>
  <si>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</si>
  <si>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</si>
  <si>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</si>
  <si>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</si>
  <si>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</si>
  <si>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</si>
  <si>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</si>
  <si>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</si>
  <si>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</si>
  <si>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</si>
  <si>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</si>
  <si>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</si>
  <si>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</si>
  <si>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</si>
  <si>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</si>
  <si>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</si>
  <si>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</si>
  <si>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</si>
  <si>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</si>
  <si>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</si>
  <si>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</si>
  <si>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</si>
  <si>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</si>
  <si>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</si>
  <si>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</si>
  <si>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</si>
  <si>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</si>
  <si>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</si>
  <si>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</si>
  <si>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</si>
  <si>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</si>
  <si>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</si>
  <si>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</si>
  <si>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</si>
  <si>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</si>
  <si>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</si>
  <si>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</si>
  <si>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</si>
  <si>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</si>
  <si>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</si>
  <si>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</si>
  <si>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</si>
  <si>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</si>
  <si>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</si>
  <si>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</si>
  <si>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</si>
  <si>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</si>
  <si>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</si>
  <si>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</si>
  <si>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</si>
  <si>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</si>
  <si>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</si>
  <si>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</si>
  <si>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</si>
  <si>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</si>
  <si>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</si>
  <si>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</si>
  <si>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</si>
  <si>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</si>
  <si>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</si>
  <si>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</si>
  <si>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</si>
  <si>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</si>
  <si>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</si>
  <si>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</si>
  <si>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</si>
  <si>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</si>
  <si>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</si>
  <si>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</si>
  <si>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</si>
  <si>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</si>
  <si>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</si>
  <si>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</si>
  <si>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</si>
  <si>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</si>
  <si>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</si>
  <si>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</si>
  <si>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</si>
  <si>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Obec Benkovce</t>
  </si>
  <si>
    <r>
      <t xml:space="preserve">Objekt: </t>
    </r>
    <r>
      <rPr>
        <b/>
        <sz val="10"/>
        <rFont val="Arial CE"/>
        <family val="0"/>
      </rPr>
      <t>SO 1  Objekt hrablíc</t>
    </r>
  </si>
  <si>
    <t>272</t>
  </si>
  <si>
    <t xml:space="preserve">13120-1101   </t>
  </si>
  <si>
    <t xml:space="preserve">16220-1101   </t>
  </si>
  <si>
    <t xml:space="preserve">16230-1101   </t>
  </si>
  <si>
    <t>Vodorovné premiestnenie výkopku do 500 m horn. tr. 1-4</t>
  </si>
  <si>
    <t xml:space="preserve">16710-1101   </t>
  </si>
  <si>
    <t>Nakladanie výkopku do 100 m3 v horn. tr. 1-4</t>
  </si>
  <si>
    <t xml:space="preserve">17410-1101   </t>
  </si>
  <si>
    <t>Zásyp zhutnený jám, rýh, šachiet alebo okolo objektu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</si>
  <si>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 xml:space="preserve">  </t>
    </r>
  </si>
  <si>
    <t>001</t>
  </si>
  <si>
    <t xml:space="preserve">21590-1101   </t>
  </si>
  <si>
    <t>002</t>
  </si>
  <si>
    <t xml:space="preserve">27157-1111   </t>
  </si>
  <si>
    <r>
      <t>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 xml:space="preserve">  </t>
    </r>
  </si>
  <si>
    <t>015</t>
  </si>
  <si>
    <t xml:space="preserve">38031-1642   </t>
  </si>
  <si>
    <t>Kompletné konštr. z betónu prostého tr. C 16/20 hr. 150-300 mm</t>
  </si>
  <si>
    <t xml:space="preserve">38032-6232   </t>
  </si>
  <si>
    <t>Kompletné konštr. bet. žel. vodost. tr. V 4 T 50 C 25/30 hr. 150-300 mm</t>
  </si>
  <si>
    <t xml:space="preserve">38035-6241   </t>
  </si>
  <si>
    <t xml:space="preserve">38035-6242   </t>
  </si>
  <si>
    <t xml:space="preserve">38036-1006   </t>
  </si>
  <si>
    <t xml:space="preserve">38036-10061  </t>
  </si>
  <si>
    <t>Výstuž kompletných konštrukcií zo zváraných sietí</t>
  </si>
  <si>
    <t>4 - VODOROVNÉ KONŠTRUKCIE</t>
  </si>
  <si>
    <t>321</t>
  </si>
  <si>
    <t xml:space="preserve">45157-1111   </t>
  </si>
  <si>
    <t>Lôžko pod dlažbu zo štrkopiesku hr.do 100 mm</t>
  </si>
  <si>
    <t>5 - KOMUNIKÁCIE</t>
  </si>
  <si>
    <t xml:space="preserve">59681-1111   </t>
  </si>
  <si>
    <t>Kladenie betónovej dlažby pre chodcov do lôžka z kameniva ťaženého</t>
  </si>
  <si>
    <t>MAT</t>
  </si>
  <si>
    <t xml:space="preserve">592 276300   </t>
  </si>
  <si>
    <t>Doska obkladová TBM 2-50 50x50x10</t>
  </si>
  <si>
    <t>9 - OSTATNÉ KONŠTRUKCIE A PRÁCE</t>
  </si>
  <si>
    <t xml:space="preserve">93390-1111   </t>
  </si>
  <si>
    <t>Skúška vodotesnosti betónovej nádrže do 1000 m3</t>
  </si>
  <si>
    <t xml:space="preserve">082 113200   </t>
  </si>
  <si>
    <t>Voda pitná pre všetkých odberateľov len vodné</t>
  </si>
  <si>
    <t>003</t>
  </si>
  <si>
    <t xml:space="preserve">94195-5001   </t>
  </si>
  <si>
    <t>Lešenie ľahké prac. pomocné výš. podlahy do 1,2 m</t>
  </si>
  <si>
    <t xml:space="preserve">95290-3112   </t>
  </si>
  <si>
    <t>Vyčistenie nádrží, čistiarní, žľabov, kanálov v. do 3,5 m</t>
  </si>
  <si>
    <t xml:space="preserve">95317-1003   </t>
  </si>
  <si>
    <t>Osadenie poklopov liatinových alebo oceľových 100-150 kg,, vrátane rámov</t>
  </si>
  <si>
    <t xml:space="preserve">552 4311101  </t>
  </si>
  <si>
    <t>Rošt z kompozitu včetne osadzov.rámu</t>
  </si>
  <si>
    <t xml:space="preserve">99814-2251   </t>
  </si>
  <si>
    <t>Presun hmôt nádrže a zásobníky monolit. v. do 25 m</t>
  </si>
  <si>
    <t>PRÁCE A DODÁVKY PSV</t>
  </si>
  <si>
    <t>783 - Nátery</t>
  </si>
  <si>
    <t>783</t>
  </si>
  <si>
    <t xml:space="preserve">78381-1100r  </t>
  </si>
  <si>
    <t>Nátery betónových konštrucií EKOKRYL</t>
  </si>
  <si>
    <t>SO 1  Objekt hrablíc</t>
  </si>
  <si>
    <t>Stavebné objekty</t>
  </si>
  <si>
    <t>767</t>
  </si>
  <si>
    <t>767 Konštrukcie doplnkové kovové</t>
  </si>
  <si>
    <t>30</t>
  </si>
  <si>
    <t>767pc1</t>
  </si>
  <si>
    <t>Hrable na čistenie hrablíc</t>
  </si>
  <si>
    <t>SO 2 Výustný objekt s odtokom</t>
  </si>
  <si>
    <r>
      <t xml:space="preserve">Objekt: </t>
    </r>
    <r>
      <rPr>
        <b/>
        <sz val="10"/>
        <rFont val="Arial CE"/>
        <family val="0"/>
      </rPr>
      <t>SO 2 Výustný objekt s odtokom</t>
    </r>
  </si>
  <si>
    <t>132201201.S</t>
  </si>
  <si>
    <t xml:space="preserve">Výkopy v horn.3 </t>
  </si>
  <si>
    <t>132201209.S</t>
  </si>
  <si>
    <t>Príplatok k cenám za lepivosť v hornine 3</t>
  </si>
  <si>
    <t>151101101.S</t>
  </si>
  <si>
    <t xml:space="preserve">Paženie a rozopretie stien rýh pre podzemné vedenie, príložné </t>
  </si>
  <si>
    <t>151101111.S</t>
  </si>
  <si>
    <t xml:space="preserve">Odstránenie paženia rýh pre podzemné vedenie, príložné </t>
  </si>
  <si>
    <t>162501102.Spc</t>
  </si>
  <si>
    <t xml:space="preserve">Vodorovné premiestnenie výkopku po spevnenej ceste z horniny tr.1-4, na vzdialenosť do 15 km </t>
  </si>
  <si>
    <t>171209002.S</t>
  </si>
  <si>
    <t>Poplatok za skladovanie - zemina a kamenivo (17 05) ostatné</t>
  </si>
  <si>
    <t>174101001.S</t>
  </si>
  <si>
    <t xml:space="preserve">Zásyp sypaninou so zhutnením jám, šachiet, rýh, zárezov alebo okolo objektov </t>
  </si>
  <si>
    <t>8</t>
  </si>
  <si>
    <t>271533001.S</t>
  </si>
  <si>
    <t>Násyp pod základové konštrukcie so zhutnením z  kameniva  drveného</t>
  </si>
  <si>
    <t>380321442.S</t>
  </si>
  <si>
    <t>Kompletné konštr. čistiarní odpad. vôd zo železobetónu tr. C 20/25, hr. 150-300 mm</t>
  </si>
  <si>
    <t>10</t>
  </si>
  <si>
    <t>380356231.S</t>
  </si>
  <si>
    <t>Debnenie komplet. konštr. čistiarní odpadových vôd neomietaných, plôch rovinných zhotovenie</t>
  </si>
  <si>
    <t>11</t>
  </si>
  <si>
    <t>380356232.S</t>
  </si>
  <si>
    <t>Debnenie komplet. konštr. čistiarní odpadových vôd neomietaných, plôch rovinných odstránenie</t>
  </si>
  <si>
    <t>12</t>
  </si>
  <si>
    <t>341361821.S</t>
  </si>
  <si>
    <t>Výstuž ž.b konštrukcií z ocele B500 (10505)</t>
  </si>
  <si>
    <t>13</t>
  </si>
  <si>
    <t>341362442.S</t>
  </si>
  <si>
    <t>Výstuž  zo zváraných sietí KARI, priemer drôtu 8/8 mm, veľkosť oka 150x150 mm</t>
  </si>
  <si>
    <t>14</t>
  </si>
  <si>
    <t>451572111.S</t>
  </si>
  <si>
    <t>Lôžko a obsyp potrubia, stoky a drobné objekty, v otvorenom výkope z kameniva drobného ťaženého 0-4 mm</t>
  </si>
  <si>
    <t>15</t>
  </si>
  <si>
    <t>461010010.Spc1</t>
  </si>
  <si>
    <t>Dodávka, montáž a položenie armokoša vyplneného lomovým kameňom ( v zmysle popisu položky x )</t>
  </si>
  <si>
    <t>16</t>
  </si>
  <si>
    <t>465513256.Spc</t>
  </si>
  <si>
    <t>Dlažba svahu z lomového kameňa so zaliatím škár betónovou zmesou</t>
  </si>
  <si>
    <t>17</t>
  </si>
  <si>
    <t>596811320.S</t>
  </si>
  <si>
    <t>Kladenie betónovej dlažby s vyplnením škár do lôžka z kameniva, veľ. do 0,25 m2 plochy do 50 m2</t>
  </si>
  <si>
    <t>18</t>
  </si>
  <si>
    <t>592270000100.S</t>
  </si>
  <si>
    <t>Tvárnica, rozmer 500x500x100 mm</t>
  </si>
  <si>
    <t>19</t>
  </si>
  <si>
    <t>871376032.S</t>
  </si>
  <si>
    <t>Montáž kanalizačného PVC-U potrubia hladkého plnostenného DN 300</t>
  </si>
  <si>
    <t>20</t>
  </si>
  <si>
    <t>286110012600.S</t>
  </si>
  <si>
    <t>Rúra kanalizačná PVC-U hrdlová hladká D 315x7,7 mm</t>
  </si>
  <si>
    <t>21</t>
  </si>
  <si>
    <t>891375111.S</t>
  </si>
  <si>
    <t>Montáž armatúry na potrubí, koncová klapka (žabia) hrdlová DN 300</t>
  </si>
  <si>
    <t>22</t>
  </si>
  <si>
    <t>9930.5</t>
  </si>
  <si>
    <t>Klapka žabia DN 300</t>
  </si>
  <si>
    <t>23</t>
  </si>
  <si>
    <t>971052431.S</t>
  </si>
  <si>
    <t xml:space="preserve">Vybúranie otvoru pre kanalizačné rúry DN 300 v šachte </t>
  </si>
  <si>
    <t>24</t>
  </si>
  <si>
    <t>971052431.Spc</t>
  </si>
  <si>
    <t xml:space="preserve">Utesnenie otvoru po položení rúr DN 300 </t>
  </si>
  <si>
    <t>25</t>
  </si>
  <si>
    <t>389381001.S</t>
  </si>
  <si>
    <t>Zablendovanie pôvodného odtoku</t>
  </si>
  <si>
    <t>26</t>
  </si>
  <si>
    <t>998153131.S</t>
  </si>
  <si>
    <t xml:space="preserve">Presun hmôt </t>
  </si>
  <si>
    <t>3 - Zvislé a kompletné konštrukcie</t>
  </si>
  <si>
    <t>4 - Vodorovné konštrukcie</t>
  </si>
  <si>
    <t>5 - Komunikácie</t>
  </si>
  <si>
    <t>8 - Rúrové vedenie</t>
  </si>
  <si>
    <t>99 - Presun hmôt HSV</t>
  </si>
  <si>
    <t>Stavebné objekty SPOLU:</t>
  </si>
  <si>
    <r>
      <t>V jednotkových cenách je zahrnuté:</t>
    </r>
    <r>
      <rPr>
        <sz val="10"/>
        <rFont val="MS Sans Serif"/>
        <family val="0"/>
      </rPr>
      <t xml:space="preserve">
- kompletačná činnosť
- režijné náklady
- náklady na dopravu
- náklady na zariadenie staveniska
- náklady na potrebné strojné vybavenie
- náklady na zabezpečenie bezpečnosti pri práci
- ostatné náklady potrebné pre realizáciu diela, 
  ktoré nie sú vykázané samostatne</t>
    </r>
  </si>
  <si>
    <t>8 / 2023</t>
  </si>
  <si>
    <t>Dátum: 8/2023</t>
  </si>
</sst>
</file>

<file path=xl/styles.xml><?xml version="1.0" encoding="utf-8"?>
<styleSheet xmlns="http://schemas.openxmlformats.org/spreadsheetml/2006/main">
  <numFmts count="6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"/>
    <numFmt numFmtId="165" formatCode="#,##0.000;\-#,##0.000"/>
    <numFmt numFmtId="166" formatCode="#,##0.00;\-#,##0.00"/>
    <numFmt numFmtId="167" formatCode="#,##0.000"/>
    <numFmt numFmtId="168" formatCode="#,##0.00000;\-#,##0.00000"/>
    <numFmt numFmtId="169" formatCode="#,##0.00000"/>
    <numFmt numFmtId="170" formatCode="0.000"/>
    <numFmt numFmtId="171" formatCode="####;\-####"/>
    <numFmt numFmtId="172" formatCode="0.00%;\-0.00%"/>
    <numFmt numFmtId="173" formatCode="###0;\-###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[$-41B]d\.\ mmmm\ yyyy"/>
    <numFmt numFmtId="205" formatCode="#,##0__"/>
    <numFmt numFmtId="206" formatCode="###0.000;\-###0.000"/>
    <numFmt numFmtId="207" formatCode="&quot;Áno&quot;;&quot;Áno&quot;;&quot;Nie&quot;"/>
    <numFmt numFmtId="208" formatCode="&quot;Pravda&quot;;&quot;Pravda&quot;;&quot;Nepravda&quot;"/>
    <numFmt numFmtId="209" formatCode="&quot;Zapnuté&quot;;&quot;Zapnuté&quot;;&quot;Vypnuté&quot;"/>
    <numFmt numFmtId="210" formatCode="#,##0.00_ ;\-#,##0.00\ "/>
    <numFmt numFmtId="211" formatCode="0.0"/>
    <numFmt numFmtId="212" formatCode="0.0000"/>
    <numFmt numFmtId="213" formatCode="#,##0.0"/>
    <numFmt numFmtId="214" formatCode="0__"/>
    <numFmt numFmtId="215" formatCode="0.000000"/>
    <numFmt numFmtId="216" formatCode="0.00000"/>
    <numFmt numFmtId="217" formatCode="mmm/yyyy"/>
    <numFmt numFmtId="218" formatCode="_-* #,##0_-;\-* #,##0_-;_-* &quot;-&quot;_-;_-@_-"/>
    <numFmt numFmtId="219" formatCode="_-* #,##0.00_-;\-* #,##0.00_-;_-* &quot;-&quot;??_-;_-@_-"/>
  </numFmts>
  <fonts count="58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Times New Roman C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u val="single"/>
      <sz val="8"/>
      <color indexed="36"/>
      <name val="MS Sans Serif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name val="Helv"/>
      <family val="0"/>
    </font>
    <font>
      <sz val="9"/>
      <name val="Arial"/>
      <family val="2"/>
    </font>
    <font>
      <sz val="10"/>
      <name val="Book Antiqua"/>
      <family val="1"/>
    </font>
    <font>
      <b/>
      <sz val="18"/>
      <color indexed="10"/>
      <name val="Arial CE"/>
      <family val="0"/>
    </font>
    <font>
      <b/>
      <sz val="10"/>
      <color indexed="44"/>
      <name val="Arial CE"/>
      <family val="0"/>
    </font>
    <font>
      <sz val="10"/>
      <name val="MS Sans Serif"/>
      <family val="0"/>
    </font>
    <font>
      <b/>
      <sz val="8"/>
      <color indexed="44"/>
      <name val="Arial CE"/>
      <family val="0"/>
    </font>
    <font>
      <b/>
      <sz val="14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2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0"/>
    </font>
    <font>
      <b/>
      <sz val="12"/>
      <name val="Arial CE"/>
      <family val="0"/>
    </font>
    <font>
      <b/>
      <sz val="10"/>
      <name val="Arial"/>
      <family val="0"/>
    </font>
    <font>
      <sz val="11"/>
      <name val="Arial"/>
      <family val="0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sz val="18"/>
      <color indexed="54"/>
      <name val="Calibri Light"/>
      <family val="2"/>
    </font>
    <font>
      <sz val="8"/>
      <color indexed="56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9"/>
      <name val="Arial CE"/>
      <family val="0"/>
    </font>
    <font>
      <i/>
      <sz val="9"/>
      <color indexed="12"/>
      <name val="Arial CE"/>
      <family val="0"/>
    </font>
    <font>
      <sz val="12"/>
      <color indexed="32"/>
      <name val="Arial CE"/>
      <family val="0"/>
    </font>
    <font>
      <sz val="11"/>
      <color indexed="32"/>
      <name val="Arial CE"/>
      <family val="0"/>
    </font>
    <font>
      <vertAlign val="superscript"/>
      <sz val="9"/>
      <name val="Arial CE"/>
      <family val="0"/>
    </font>
    <font>
      <sz val="10"/>
      <name val="Arial Narrow"/>
      <family val="2"/>
    </font>
    <font>
      <sz val="12"/>
      <name val="Arial"/>
      <family val="2"/>
    </font>
    <font>
      <i/>
      <sz val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4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>
        <color indexed="8"/>
      </right>
      <top>
        <color indexed="63"/>
      </top>
      <bottom style="hair"/>
    </border>
    <border>
      <left style="thin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>
        <color indexed="8"/>
      </right>
      <top style="hair"/>
      <bottom style="hair"/>
    </border>
    <border>
      <left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medium"/>
      <top style="hair">
        <color indexed="55"/>
      </top>
      <bottom style="hair">
        <color indexed="55"/>
      </bottom>
    </border>
    <border>
      <left style="medium"/>
      <right style="hair">
        <color indexed="55"/>
      </right>
      <top style="medium"/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hair">
        <color indexed="55"/>
      </right>
      <top>
        <color indexed="63"/>
      </top>
      <bottom style="medium"/>
    </border>
    <border>
      <left style="medium"/>
      <right style="hair">
        <color indexed="55"/>
      </right>
      <top style="hair">
        <color indexed="55"/>
      </top>
      <bottom style="thin"/>
    </border>
    <border>
      <left style="medium"/>
      <right style="hair">
        <color indexed="55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/>
      <bottom style="hair">
        <color indexed="8"/>
      </bottom>
    </border>
    <border>
      <left>
        <color indexed="63"/>
      </left>
      <right>
        <color indexed="63"/>
      </right>
      <top/>
      <bottom style="hair">
        <color indexed="8"/>
      </bottom>
    </border>
    <border>
      <left>
        <color indexed="63"/>
      </left>
      <right style="hair">
        <color indexed="8"/>
      </right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8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42" fontId="4" fillId="0" borderId="0" applyFont="0" applyFill="0" applyBorder="0" applyAlignment="0" applyProtection="0"/>
    <xf numFmtId="0" fontId="5" fillId="0" borderId="1">
      <alignment vertical="center"/>
      <protection/>
    </xf>
    <xf numFmtId="0" fontId="5" fillId="0" borderId="1" applyFont="0" applyFill="0" applyBorder="0">
      <alignment vertical="center"/>
      <protection/>
    </xf>
    <xf numFmtId="197" fontId="5" fillId="0" borderId="1">
      <alignment/>
      <protection/>
    </xf>
    <xf numFmtId="0" fontId="5" fillId="0" borderId="1" applyFont="0" applyFill="0">
      <alignment/>
      <protection/>
    </xf>
    <xf numFmtId="42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23" fillId="7" borderId="4">
      <alignment/>
      <protection/>
    </xf>
    <xf numFmtId="0" fontId="29" fillId="0" borderId="5">
      <alignment horizontal="left" indent="1"/>
      <protection/>
    </xf>
    <xf numFmtId="0" fontId="23" fillId="0" borderId="4">
      <alignment/>
      <protection/>
    </xf>
    <xf numFmtId="0" fontId="23" fillId="0" borderId="4">
      <alignment/>
      <protection/>
    </xf>
    <xf numFmtId="0" fontId="23" fillId="0" borderId="4">
      <alignment horizontal="center"/>
      <protection/>
    </xf>
    <xf numFmtId="4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  <xf numFmtId="0" fontId="8" fillId="15" borderId="0" applyNumberFormat="0" applyBorder="0" applyAlignment="0" applyProtection="0"/>
    <xf numFmtId="0" fontId="18" fillId="7" borderId="2" applyNumberFormat="0" applyAlignment="0" applyProtection="0"/>
    <xf numFmtId="0" fontId="17" fillId="17" borderId="9" applyNumberFormat="0" applyAlignment="0" applyProtection="0"/>
    <xf numFmtId="0" fontId="17" fillId="17" borderId="9" applyNumberFormat="0" applyAlignment="0" applyProtection="0"/>
    <xf numFmtId="0" fontId="19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Alignment="0"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 applyAlignment="0">
      <protection locked="0"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0" fillId="0" borderId="0" applyAlignment="0">
      <protection locked="0"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3" fillId="4" borderId="11" applyNumberFormat="0" applyFont="0" applyAlignment="0" applyProtection="0"/>
    <xf numFmtId="0" fontId="24" fillId="16" borderId="12" applyNumberFormat="0" applyAlignment="0" applyProtection="0"/>
    <xf numFmtId="9" fontId="0" fillId="0" borderId="0" applyFont="0" applyFill="0" applyBorder="0" applyAlignment="0" applyProtection="0"/>
    <xf numFmtId="0" fontId="2" fillId="0" borderId="13">
      <alignment horizontal="center" vertical="center" wrapText="1"/>
      <protection/>
    </xf>
    <xf numFmtId="0" fontId="25" fillId="0" borderId="0" applyNumberFormat="0" applyFill="0" applyBorder="0" applyAlignment="0" applyProtection="0"/>
    <xf numFmtId="0" fontId="23" fillId="4" borderId="11" applyNumberFormat="0" applyFon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0" fillId="0" borderId="3" applyNumberFormat="0" applyFill="0" applyAlignment="0" applyProtection="0"/>
    <xf numFmtId="0" fontId="11" fillId="6" borderId="0" applyNumberFormat="0" applyBorder="0" applyAlignment="0" applyProtection="0"/>
    <xf numFmtId="0" fontId="28" fillId="0" borderId="0">
      <alignment/>
      <protection/>
    </xf>
    <xf numFmtId="0" fontId="5" fillId="0" borderId="14" applyBorder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4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0">
      <alignment/>
      <protection/>
    </xf>
    <xf numFmtId="0" fontId="18" fillId="7" borderId="2" applyNumberFormat="0" applyAlignment="0" applyProtection="0"/>
    <xf numFmtId="0" fontId="9" fillId="16" borderId="2" applyNumberFormat="0" applyAlignment="0" applyProtection="0"/>
    <xf numFmtId="0" fontId="24" fillId="16" borderId="1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4" fillId="0" borderId="0" xfId="126" applyFont="1" applyAlignment="1" applyProtection="1">
      <alignment vertical="center"/>
      <protection locked="0"/>
    </xf>
    <xf numFmtId="0" fontId="26" fillId="0" borderId="0" xfId="126" applyFont="1" applyAlignment="1">
      <alignment vertical="center"/>
      <protection/>
    </xf>
    <xf numFmtId="0" fontId="4" fillId="0" borderId="14" xfId="126" applyFont="1" applyBorder="1" applyAlignment="1">
      <alignment horizontal="center" vertical="center"/>
      <protection/>
    </xf>
    <xf numFmtId="4" fontId="4" fillId="0" borderId="14" xfId="126" applyNumberFormat="1" applyFont="1" applyBorder="1" applyAlignment="1">
      <alignment horizontal="right" vertical="center" indent="1"/>
      <protection/>
    </xf>
    <xf numFmtId="4" fontId="4" fillId="0" borderId="15" xfId="126" applyNumberFormat="1" applyFont="1" applyBorder="1" applyAlignment="1">
      <alignment horizontal="right" vertical="center" indent="1"/>
      <protection/>
    </xf>
    <xf numFmtId="0" fontId="4" fillId="0" borderId="0" xfId="126" applyFont="1" applyAlignment="1">
      <alignment vertical="center"/>
      <protection/>
    </xf>
    <xf numFmtId="0" fontId="4" fillId="0" borderId="14" xfId="126" applyFont="1" applyBorder="1" applyAlignment="1">
      <alignment vertical="center" wrapText="1"/>
      <protection/>
    </xf>
    <xf numFmtId="0" fontId="4" fillId="16" borderId="14" xfId="126" applyFont="1" applyFill="1" applyBorder="1" applyAlignment="1">
      <alignment vertical="center" wrapText="1"/>
      <protection/>
    </xf>
    <xf numFmtId="0" fontId="4" fillId="16" borderId="14" xfId="126" applyFont="1" applyFill="1" applyBorder="1" applyAlignment="1">
      <alignment horizontal="center" vertical="center"/>
      <protection/>
    </xf>
    <xf numFmtId="4" fontId="4" fillId="16" borderId="15" xfId="126" applyNumberFormat="1" applyFont="1" applyFill="1" applyBorder="1" applyAlignment="1">
      <alignment horizontal="right" vertical="center" indent="1"/>
      <protection/>
    </xf>
    <xf numFmtId="0" fontId="4" fillId="16" borderId="0" xfId="126" applyFont="1" applyFill="1" applyAlignment="1">
      <alignment vertical="center"/>
      <protection/>
    </xf>
    <xf numFmtId="4" fontId="4" fillId="0" borderId="16" xfId="126" applyNumberFormat="1" applyFont="1" applyBorder="1" applyAlignment="1">
      <alignment horizontal="right" vertical="center" indent="1"/>
      <protection/>
    </xf>
    <xf numFmtId="3" fontId="4" fillId="0" borderId="17" xfId="126" applyNumberFormat="1" applyFont="1" applyBorder="1" applyAlignment="1">
      <alignment horizontal="right" vertical="center"/>
      <protection/>
    </xf>
    <xf numFmtId="0" fontId="4" fillId="0" borderId="0" xfId="126" applyFont="1" applyAlignment="1">
      <alignment horizontal="centerContinuous" vertical="center"/>
      <protection/>
    </xf>
    <xf numFmtId="0" fontId="4" fillId="0" borderId="0" xfId="126" applyFont="1" applyAlignment="1">
      <alignment horizontal="center" vertical="center"/>
      <protection/>
    </xf>
    <xf numFmtId="0" fontId="4" fillId="0" borderId="0" xfId="126" applyFont="1" applyAlignment="1">
      <alignment horizontal="right" vertical="center"/>
      <protection/>
    </xf>
    <xf numFmtId="0" fontId="4" fillId="0" borderId="0" xfId="126" applyFont="1" applyAlignment="1">
      <alignment horizontal="left" vertical="center"/>
      <protection/>
    </xf>
    <xf numFmtId="0" fontId="0" fillId="0" borderId="0" xfId="127" applyAlignment="1" applyProtection="1">
      <alignment vertical="center"/>
      <protection locked="0"/>
    </xf>
    <xf numFmtId="0" fontId="2" fillId="0" borderId="18" xfId="127" applyFont="1" applyFill="1" applyBorder="1" applyAlignment="1">
      <alignment horizontal="left" vertical="center"/>
      <protection/>
    </xf>
    <xf numFmtId="0" fontId="34" fillId="0" borderId="18" xfId="127" applyFont="1" applyFill="1" applyBorder="1" applyAlignment="1">
      <alignment horizontal="left" vertical="center"/>
      <protection/>
    </xf>
    <xf numFmtId="0" fontId="0" fillId="0" borderId="18" xfId="127" applyFont="1" applyFill="1" applyBorder="1" applyAlignment="1" applyProtection="1">
      <alignment horizontal="left" vertical="center"/>
      <protection locked="0"/>
    </xf>
    <xf numFmtId="49" fontId="4" fillId="0" borderId="19" xfId="126" applyNumberFormat="1" applyFont="1" applyBorder="1" applyAlignment="1">
      <alignment horizontal="centerContinuous" vertical="center"/>
      <protection/>
    </xf>
    <xf numFmtId="0" fontId="4" fillId="0" borderId="16" xfId="126" applyFont="1" applyBorder="1" applyAlignment="1">
      <alignment horizontal="left" vertical="center" wrapText="1"/>
      <protection/>
    </xf>
    <xf numFmtId="3" fontId="4" fillId="0" borderId="16" xfId="126" applyNumberFormat="1" applyFont="1" applyBorder="1" applyAlignment="1">
      <alignment horizontal="right" vertical="center"/>
      <protection/>
    </xf>
    <xf numFmtId="4" fontId="4" fillId="0" borderId="16" xfId="126" applyNumberFormat="1" applyFont="1" applyBorder="1" applyAlignment="1">
      <alignment horizontal="right" vertical="center"/>
      <protection/>
    </xf>
    <xf numFmtId="4" fontId="4" fillId="0" borderId="20" xfId="126" applyNumberFormat="1" applyFont="1" applyBorder="1" applyAlignment="1">
      <alignment horizontal="right" vertical="center"/>
      <protection/>
    </xf>
    <xf numFmtId="49" fontId="4" fillId="0" borderId="21" xfId="126" applyNumberFormat="1" applyFont="1" applyBorder="1" applyAlignment="1">
      <alignment horizontal="centerContinuous" vertical="center"/>
      <protection/>
    </xf>
    <xf numFmtId="0" fontId="35" fillId="0" borderId="14" xfId="126" applyFont="1" applyBorder="1" applyAlignment="1">
      <alignment horizontal="left" vertical="center" wrapText="1"/>
      <protection/>
    </xf>
    <xf numFmtId="3" fontId="4" fillId="0" borderId="14" xfId="126" applyNumberFormat="1" applyFont="1" applyBorder="1" applyAlignment="1">
      <alignment horizontal="right" vertical="center"/>
      <protection/>
    </xf>
    <xf numFmtId="4" fontId="4" fillId="0" borderId="14" xfId="126" applyNumberFormat="1" applyFont="1" applyBorder="1" applyAlignment="1">
      <alignment horizontal="right" vertical="center"/>
      <protection/>
    </xf>
    <xf numFmtId="4" fontId="4" fillId="0" borderId="15" xfId="126" applyNumberFormat="1" applyFont="1" applyBorder="1" applyAlignment="1">
      <alignment horizontal="right" vertical="center"/>
      <protection/>
    </xf>
    <xf numFmtId="0" fontId="4" fillId="0" borderId="14" xfId="126" applyFont="1" applyBorder="1" applyAlignment="1">
      <alignment horizontal="left" vertical="center" wrapText="1"/>
      <protection/>
    </xf>
    <xf numFmtId="0" fontId="36" fillId="0" borderId="14" xfId="126" applyFont="1" applyBorder="1" applyAlignment="1">
      <alignment horizontal="left" vertical="center" wrapText="1"/>
      <protection/>
    </xf>
    <xf numFmtId="0" fontId="4" fillId="0" borderId="17" xfId="126" applyFont="1" applyBorder="1" applyAlignment="1">
      <alignment horizontal="left" vertical="center" wrapText="1"/>
      <protection/>
    </xf>
    <xf numFmtId="4" fontId="4" fillId="0" borderId="17" xfId="126" applyNumberFormat="1" applyFont="1" applyBorder="1" applyAlignment="1">
      <alignment horizontal="right" vertical="center" indent="1"/>
      <protection/>
    </xf>
    <xf numFmtId="0" fontId="26" fillId="0" borderId="16" xfId="126" applyFont="1" applyBorder="1" applyAlignment="1">
      <alignment horizontal="right" vertical="center" wrapText="1"/>
      <protection/>
    </xf>
    <xf numFmtId="4" fontId="36" fillId="0" borderId="16" xfId="126" applyNumberFormat="1" applyFont="1" applyBorder="1" applyAlignment="1">
      <alignment horizontal="right" vertical="center" indent="1"/>
      <protection/>
    </xf>
    <xf numFmtId="0" fontId="27" fillId="0" borderId="14" xfId="126" applyFont="1" applyBorder="1" applyAlignment="1">
      <alignment horizontal="left" vertical="center" wrapText="1"/>
      <protection/>
    </xf>
    <xf numFmtId="0" fontId="36" fillId="0" borderId="14" xfId="126" applyFont="1" applyBorder="1" applyAlignment="1">
      <alignment horizontal="center" vertical="center" wrapText="1"/>
      <protection/>
    </xf>
    <xf numFmtId="0" fontId="37" fillId="0" borderId="14" xfId="126" applyFont="1" applyBorder="1" applyAlignment="1">
      <alignment horizontal="left" vertical="center" wrapText="1"/>
      <protection/>
    </xf>
    <xf numFmtId="3" fontId="37" fillId="0" borderId="16" xfId="126" applyNumberFormat="1" applyFont="1" applyBorder="1" applyAlignment="1">
      <alignment horizontal="right" vertical="center"/>
      <protection/>
    </xf>
    <xf numFmtId="4" fontId="37" fillId="0" borderId="14" xfId="126" applyNumberFormat="1" applyFont="1" applyBorder="1" applyAlignment="1">
      <alignment horizontal="right" vertical="center" indent="1"/>
      <protection/>
    </xf>
    <xf numFmtId="0" fontId="37" fillId="0" borderId="22" xfId="126" applyFont="1" applyBorder="1" applyAlignment="1">
      <alignment horizontal="left" vertical="center" wrapText="1"/>
      <protection/>
    </xf>
    <xf numFmtId="3" fontId="37" fillId="0" borderId="22" xfId="126" applyNumberFormat="1" applyFont="1" applyBorder="1" applyAlignment="1">
      <alignment horizontal="right" vertical="center"/>
      <protection/>
    </xf>
    <xf numFmtId="4" fontId="37" fillId="0" borderId="22" xfId="126" applyNumberFormat="1" applyFont="1" applyBorder="1" applyAlignment="1">
      <alignment horizontal="right" vertical="center" indent="1"/>
      <protection/>
    </xf>
    <xf numFmtId="49" fontId="4" fillId="0" borderId="23" xfId="126" applyNumberFormat="1" applyFont="1" applyBorder="1" applyAlignment="1">
      <alignment horizontal="centerContinuous" vertical="center"/>
      <protection/>
    </xf>
    <xf numFmtId="0" fontId="37" fillId="0" borderId="17" xfId="126" applyFont="1" applyBorder="1" applyAlignment="1">
      <alignment horizontal="left" vertical="center" wrapText="1"/>
      <protection/>
    </xf>
    <xf numFmtId="3" fontId="37" fillId="0" borderId="17" xfId="126" applyNumberFormat="1" applyFont="1" applyBorder="1" applyAlignment="1">
      <alignment horizontal="right" vertical="center"/>
      <protection/>
    </xf>
    <xf numFmtId="4" fontId="37" fillId="0" borderId="17" xfId="126" applyNumberFormat="1" applyFont="1" applyBorder="1" applyAlignment="1">
      <alignment horizontal="right" vertical="center"/>
      <protection/>
    </xf>
    <xf numFmtId="4" fontId="4" fillId="0" borderId="24" xfId="126" applyNumberFormat="1" applyFont="1" applyBorder="1" applyAlignment="1">
      <alignment horizontal="right" vertical="center"/>
      <protection/>
    </xf>
    <xf numFmtId="0" fontId="23" fillId="0" borderId="0" xfId="125" applyAlignment="1" applyProtection="1">
      <alignment horizontal="left" vertical="top"/>
      <protection/>
    </xf>
    <xf numFmtId="0" fontId="38" fillId="0" borderId="25" xfId="125" applyFont="1" applyBorder="1" applyAlignment="1" applyProtection="1">
      <alignment horizontal="left" vertical="center"/>
      <protection/>
    </xf>
    <xf numFmtId="0" fontId="38" fillId="0" borderId="26" xfId="125" applyFont="1" applyBorder="1" applyAlignment="1" applyProtection="1">
      <alignment horizontal="left" vertical="center"/>
      <protection/>
    </xf>
    <xf numFmtId="0" fontId="38" fillId="0" borderId="27" xfId="125" applyFont="1" applyBorder="1" applyAlignment="1" applyProtection="1">
      <alignment horizontal="left" vertical="center"/>
      <protection/>
    </xf>
    <xf numFmtId="0" fontId="38" fillId="0" borderId="28" xfId="125" applyFont="1" applyBorder="1" applyAlignment="1" applyProtection="1">
      <alignment horizontal="left" vertical="center"/>
      <protection/>
    </xf>
    <xf numFmtId="0" fontId="38" fillId="0" borderId="0" xfId="125" applyFont="1" applyAlignment="1" applyProtection="1">
      <alignment horizontal="left" vertical="center"/>
      <protection/>
    </xf>
    <xf numFmtId="0" fontId="2" fillId="0" borderId="29" xfId="125" applyFont="1" applyBorder="1" applyAlignment="1" applyProtection="1">
      <alignment horizontal="left" vertical="center"/>
      <protection/>
    </xf>
    <xf numFmtId="171" fontId="2" fillId="0" borderId="30" xfId="125" applyNumberFormat="1" applyFont="1" applyBorder="1" applyAlignment="1" applyProtection="1">
      <alignment horizontal="right" vertical="center"/>
      <protection/>
    </xf>
    <xf numFmtId="0" fontId="38" fillId="0" borderId="31" xfId="125" applyFont="1" applyBorder="1" applyAlignment="1" applyProtection="1">
      <alignment horizontal="left" vertical="center"/>
      <protection/>
    </xf>
    <xf numFmtId="0" fontId="38" fillId="0" borderId="32" xfId="125" applyFont="1" applyBorder="1" applyAlignment="1" applyProtection="1">
      <alignment horizontal="left" vertical="center"/>
      <protection/>
    </xf>
    <xf numFmtId="0" fontId="2" fillId="0" borderId="33" xfId="125" applyFont="1" applyBorder="1" applyAlignment="1" applyProtection="1">
      <alignment horizontal="left" vertical="center"/>
      <protection/>
    </xf>
    <xf numFmtId="171" fontId="2" fillId="0" borderId="0" xfId="125" applyNumberFormat="1" applyFont="1" applyAlignment="1" applyProtection="1">
      <alignment horizontal="right" vertical="center"/>
      <protection/>
    </xf>
    <xf numFmtId="0" fontId="38" fillId="0" borderId="34" xfId="125" applyFont="1" applyBorder="1" applyAlignment="1" applyProtection="1">
      <alignment horizontal="left" vertical="center"/>
      <protection/>
    </xf>
    <xf numFmtId="0" fontId="38" fillId="0" borderId="30" xfId="125" applyFont="1" applyBorder="1" applyAlignment="1" applyProtection="1">
      <alignment horizontal="left" vertical="center"/>
      <protection/>
    </xf>
    <xf numFmtId="0" fontId="2" fillId="0" borderId="35" xfId="125" applyFont="1" applyBorder="1" applyAlignment="1" applyProtection="1">
      <alignment horizontal="left" vertical="center"/>
      <protection/>
    </xf>
    <xf numFmtId="0" fontId="2" fillId="0" borderId="36" xfId="125" applyFont="1" applyBorder="1" applyAlignment="1" applyProtection="1">
      <alignment horizontal="left" vertical="center"/>
      <protection/>
    </xf>
    <xf numFmtId="171" fontId="2" fillId="0" borderId="37" xfId="125" applyNumberFormat="1" applyFont="1" applyBorder="1" applyAlignment="1" applyProtection="1">
      <alignment horizontal="right" vertical="center"/>
      <protection/>
    </xf>
    <xf numFmtId="0" fontId="38" fillId="0" borderId="38" xfId="125" applyFont="1" applyBorder="1" applyAlignment="1" applyProtection="1">
      <alignment horizontal="left" vertical="center"/>
      <protection/>
    </xf>
    <xf numFmtId="0" fontId="2" fillId="0" borderId="39" xfId="125" applyFont="1" applyBorder="1" applyAlignment="1" applyProtection="1">
      <alignment horizontal="left" vertical="center"/>
      <protection/>
    </xf>
    <xf numFmtId="0" fontId="38" fillId="0" borderId="40" xfId="125" applyFont="1" applyBorder="1" applyAlignment="1" applyProtection="1">
      <alignment horizontal="left" vertical="center"/>
      <protection/>
    </xf>
    <xf numFmtId="0" fontId="38" fillId="0" borderId="41" xfId="125" applyFont="1" applyBorder="1" applyAlignment="1" applyProtection="1">
      <alignment horizontal="left" vertical="center"/>
      <protection/>
    </xf>
    <xf numFmtId="0" fontId="2" fillId="0" borderId="0" xfId="125" applyFont="1" applyAlignment="1" applyProtection="1">
      <alignment horizontal="left" vertical="center"/>
      <protection/>
    </xf>
    <xf numFmtId="0" fontId="39" fillId="0" borderId="0" xfId="125" applyFont="1" applyAlignment="1" applyProtection="1">
      <alignment horizontal="left" vertical="center"/>
      <protection/>
    </xf>
    <xf numFmtId="0" fontId="40" fillId="0" borderId="0" xfId="125" applyFont="1" applyAlignment="1" applyProtection="1">
      <alignment horizontal="left" vertical="center"/>
      <protection/>
    </xf>
    <xf numFmtId="0" fontId="38" fillId="0" borderId="42" xfId="125" applyFont="1" applyBorder="1" applyAlignment="1" applyProtection="1">
      <alignment horizontal="left" vertical="center"/>
      <protection/>
    </xf>
    <xf numFmtId="0" fontId="38" fillId="0" borderId="43" xfId="125" applyFont="1" applyBorder="1" applyAlignment="1" applyProtection="1">
      <alignment horizontal="left" vertical="center"/>
      <protection/>
    </xf>
    <xf numFmtId="0" fontId="38" fillId="0" borderId="44" xfId="125" applyFont="1" applyBorder="1" applyAlignment="1" applyProtection="1">
      <alignment horizontal="left" vertical="center"/>
      <protection/>
    </xf>
    <xf numFmtId="164" fontId="23" fillId="0" borderId="45" xfId="125" applyNumberFormat="1" applyFont="1" applyBorder="1" applyAlignment="1" applyProtection="1">
      <alignment horizontal="right" vertical="center"/>
      <protection/>
    </xf>
    <xf numFmtId="166" fontId="4" fillId="0" borderId="45" xfId="125" applyNumberFormat="1" applyFont="1" applyBorder="1" applyAlignment="1" applyProtection="1">
      <alignment horizontal="right" vertical="center"/>
      <protection/>
    </xf>
    <xf numFmtId="164" fontId="23" fillId="0" borderId="46" xfId="125" applyNumberFormat="1" applyFont="1" applyBorder="1" applyAlignment="1" applyProtection="1">
      <alignment horizontal="right" vertical="center"/>
      <protection/>
    </xf>
    <xf numFmtId="164" fontId="23" fillId="0" borderId="47" xfId="125" applyNumberFormat="1" applyFont="1" applyBorder="1" applyAlignment="1" applyProtection="1">
      <alignment horizontal="right" vertical="center"/>
      <protection/>
    </xf>
    <xf numFmtId="164" fontId="23" fillId="0" borderId="48" xfId="125" applyNumberFormat="1" applyFont="1" applyBorder="1" applyAlignment="1" applyProtection="1">
      <alignment horizontal="right" vertical="center"/>
      <protection/>
    </xf>
    <xf numFmtId="4" fontId="41" fillId="0" borderId="48" xfId="126" applyNumberFormat="1" applyFont="1" applyBorder="1" applyAlignment="1">
      <alignment horizontal="right" vertical="center" indent="1"/>
      <protection/>
    </xf>
    <xf numFmtId="4" fontId="41" fillId="0" borderId="49" xfId="126" applyNumberFormat="1" applyFont="1" applyBorder="1" applyAlignment="1">
      <alignment horizontal="right" vertical="center" indent="1"/>
      <protection/>
    </xf>
    <xf numFmtId="166" fontId="4" fillId="0" borderId="48" xfId="125" applyNumberFormat="1" applyFont="1" applyBorder="1" applyAlignment="1" applyProtection="1">
      <alignment horizontal="right" vertical="center"/>
      <protection/>
    </xf>
    <xf numFmtId="164" fontId="23" fillId="0" borderId="50" xfId="125" applyNumberFormat="1" applyFont="1" applyBorder="1" applyAlignment="1" applyProtection="1">
      <alignment horizontal="right" vertical="center"/>
      <protection/>
    </xf>
    <xf numFmtId="164" fontId="4" fillId="0" borderId="49" xfId="125" applyNumberFormat="1" applyFont="1" applyBorder="1" applyAlignment="1" applyProtection="1">
      <alignment horizontal="right" vertical="center"/>
      <protection/>
    </xf>
    <xf numFmtId="164" fontId="23" fillId="0" borderId="51" xfId="125" applyNumberFormat="1" applyFont="1" applyBorder="1" applyAlignment="1" applyProtection="1">
      <alignment horizontal="right" vertical="center"/>
      <protection/>
    </xf>
    <xf numFmtId="164" fontId="23" fillId="0" borderId="52" xfId="125" applyNumberFormat="1" applyFont="1" applyBorder="1" applyAlignment="1" applyProtection="1">
      <alignment horizontal="right" vertical="center"/>
      <protection/>
    </xf>
    <xf numFmtId="164" fontId="4" fillId="0" borderId="53" xfId="125" applyNumberFormat="1" applyFont="1" applyBorder="1" applyAlignment="1" applyProtection="1">
      <alignment horizontal="right" vertical="center"/>
      <protection/>
    </xf>
    <xf numFmtId="0" fontId="41" fillId="0" borderId="52" xfId="125" applyNumberFormat="1" applyFont="1" applyBorder="1" applyAlignment="1" applyProtection="1">
      <alignment horizontal="left" vertical="center" indent="1"/>
      <protection/>
    </xf>
    <xf numFmtId="166" fontId="4" fillId="0" borderId="52" xfId="125" applyNumberFormat="1" applyFont="1" applyBorder="1" applyAlignment="1" applyProtection="1">
      <alignment horizontal="right" vertical="center"/>
      <protection/>
    </xf>
    <xf numFmtId="164" fontId="23" fillId="0" borderId="54" xfId="125" applyNumberFormat="1" applyFont="1" applyBorder="1" applyAlignment="1" applyProtection="1">
      <alignment horizontal="right" vertical="center"/>
      <protection/>
    </xf>
    <xf numFmtId="4" fontId="41" fillId="0" borderId="52" xfId="126" applyNumberFormat="1" applyFont="1" applyBorder="1" applyAlignment="1">
      <alignment horizontal="right" vertical="center" indent="1"/>
      <protection/>
    </xf>
    <xf numFmtId="4" fontId="41" fillId="0" borderId="53" xfId="126" applyNumberFormat="1" applyFont="1" applyBorder="1" applyAlignment="1">
      <alignment horizontal="right" vertical="center" indent="1"/>
      <protection/>
    </xf>
    <xf numFmtId="164" fontId="23" fillId="0" borderId="42" xfId="125" applyNumberFormat="1" applyFont="1" applyBorder="1" applyAlignment="1" applyProtection="1">
      <alignment horizontal="right" vertical="center"/>
      <protection/>
    </xf>
    <xf numFmtId="164" fontId="23" fillId="0" borderId="43" xfId="125" applyNumberFormat="1" applyFont="1" applyBorder="1" applyAlignment="1" applyProtection="1">
      <alignment horizontal="right" vertical="center"/>
      <protection/>
    </xf>
    <xf numFmtId="164" fontId="4" fillId="0" borderId="55" xfId="125" applyNumberFormat="1" applyFont="1" applyBorder="1" applyAlignment="1" applyProtection="1">
      <alignment horizontal="right" vertical="center"/>
      <protection/>
    </xf>
    <xf numFmtId="0" fontId="41" fillId="0" borderId="43" xfId="125" applyNumberFormat="1" applyFont="1" applyBorder="1" applyAlignment="1" applyProtection="1">
      <alignment horizontal="left" vertical="center" indent="1"/>
      <protection/>
    </xf>
    <xf numFmtId="0" fontId="41" fillId="0" borderId="56" xfId="125" applyNumberFormat="1" applyFont="1" applyBorder="1" applyAlignment="1" applyProtection="1">
      <alignment horizontal="left" vertical="center" indent="1"/>
      <protection/>
    </xf>
    <xf numFmtId="164" fontId="4" fillId="0" borderId="57" xfId="125" applyNumberFormat="1" applyFont="1" applyBorder="1" applyAlignment="1" applyProtection="1">
      <alignment horizontal="right" vertical="center"/>
      <protection/>
    </xf>
    <xf numFmtId="4" fontId="41" fillId="0" borderId="56" xfId="126" applyNumberFormat="1" applyFont="1" applyBorder="1" applyAlignment="1">
      <alignment horizontal="right" vertical="center" indent="1"/>
      <protection/>
    </xf>
    <xf numFmtId="4" fontId="41" fillId="0" borderId="57" xfId="126" applyNumberFormat="1" applyFont="1" applyBorder="1" applyAlignment="1">
      <alignment horizontal="right" vertical="center" indent="1"/>
      <protection/>
    </xf>
    <xf numFmtId="166" fontId="4" fillId="0" borderId="43" xfId="125" applyNumberFormat="1" applyFont="1" applyBorder="1" applyAlignment="1" applyProtection="1">
      <alignment horizontal="right" vertical="center"/>
      <protection/>
    </xf>
    <xf numFmtId="164" fontId="23" fillId="0" borderId="44" xfId="125" applyNumberFormat="1" applyFont="1" applyBorder="1" applyAlignment="1" applyProtection="1">
      <alignment horizontal="right" vertical="center"/>
      <protection/>
    </xf>
    <xf numFmtId="4" fontId="41" fillId="0" borderId="58" xfId="126" applyNumberFormat="1" applyFont="1" applyBorder="1" applyAlignment="1">
      <alignment horizontal="right" vertical="center" indent="1"/>
      <protection/>
    </xf>
    <xf numFmtId="4" fontId="41" fillId="0" borderId="0" xfId="126" applyNumberFormat="1" applyFont="1" applyBorder="1" applyAlignment="1">
      <alignment horizontal="right" vertical="center" indent="1"/>
      <protection/>
    </xf>
    <xf numFmtId="4" fontId="41" fillId="0" borderId="32" xfId="126" applyNumberFormat="1" applyFont="1" applyBorder="1" applyAlignment="1">
      <alignment horizontal="right" vertical="center" indent="1"/>
      <protection/>
    </xf>
    <xf numFmtId="164" fontId="23" fillId="0" borderId="28" xfId="125" applyNumberFormat="1" applyFont="1" applyBorder="1" applyAlignment="1" applyProtection="1">
      <alignment horizontal="right" vertical="center"/>
      <protection/>
    </xf>
    <xf numFmtId="164" fontId="23" fillId="0" borderId="0" xfId="125" applyNumberFormat="1" applyFont="1" applyBorder="1" applyAlignment="1" applyProtection="1">
      <alignment horizontal="right" vertical="center"/>
      <protection/>
    </xf>
    <xf numFmtId="164" fontId="23" fillId="0" borderId="59" xfId="125" applyNumberFormat="1" applyFont="1" applyBorder="1" applyAlignment="1" applyProtection="1">
      <alignment horizontal="right" vertical="center"/>
      <protection/>
    </xf>
    <xf numFmtId="0" fontId="4" fillId="0" borderId="58" xfId="125" applyNumberFormat="1" applyFont="1" applyBorder="1" applyAlignment="1" applyProtection="1">
      <alignment horizontal="left" vertical="center" indent="1"/>
      <protection/>
    </xf>
    <xf numFmtId="0" fontId="4" fillId="0" borderId="0" xfId="125" applyNumberFormat="1" applyFont="1" applyBorder="1" applyAlignment="1" applyProtection="1">
      <alignment horizontal="left" vertical="center" indent="1"/>
      <protection/>
    </xf>
    <xf numFmtId="0" fontId="4" fillId="0" borderId="59" xfId="125" applyNumberFormat="1" applyFont="1" applyBorder="1" applyAlignment="1" applyProtection="1">
      <alignment horizontal="left" vertical="center" indent="1"/>
      <protection/>
    </xf>
    <xf numFmtId="0" fontId="41" fillId="0" borderId="58" xfId="125" applyNumberFormat="1" applyFont="1" applyBorder="1" applyAlignment="1" applyProtection="1">
      <alignment horizontal="left" vertical="center" indent="1"/>
      <protection/>
    </xf>
    <xf numFmtId="0" fontId="41" fillId="0" borderId="0" xfId="125" applyNumberFormat="1" applyFont="1" applyBorder="1" applyAlignment="1" applyProtection="1">
      <alignment horizontal="left" vertical="center" indent="1"/>
      <protection/>
    </xf>
    <xf numFmtId="0" fontId="41" fillId="0" borderId="59" xfId="125" applyNumberFormat="1" applyFont="1" applyBorder="1" applyAlignment="1" applyProtection="1">
      <alignment horizontal="left" vertical="center" indent="1"/>
      <protection/>
    </xf>
    <xf numFmtId="0" fontId="31" fillId="0" borderId="0" xfId="126" applyFont="1" applyAlignment="1">
      <alignment horizontal="center" vertical="center"/>
      <protection/>
    </xf>
    <xf numFmtId="49" fontId="4" fillId="0" borderId="35" xfId="125" applyNumberFormat="1" applyFont="1" applyBorder="1" applyAlignment="1" applyProtection="1">
      <alignment horizontal="center" vertical="center"/>
      <protection/>
    </xf>
    <xf numFmtId="0" fontId="27" fillId="0" borderId="14" xfId="126" applyFont="1" applyBorder="1" applyAlignment="1">
      <alignment vertical="center" wrapText="1"/>
      <protection/>
    </xf>
    <xf numFmtId="0" fontId="4" fillId="0" borderId="16" xfId="126" applyFont="1" applyBorder="1" applyAlignment="1">
      <alignment horizontal="center" vertical="center"/>
      <protection/>
    </xf>
    <xf numFmtId="4" fontId="4" fillId="0" borderId="15" xfId="15" applyNumberFormat="1" applyFont="1" applyBorder="1" applyAlignment="1" applyProtection="1">
      <alignment horizontal="right" vertical="center" indent="1"/>
      <protection locked="0"/>
    </xf>
    <xf numFmtId="0" fontId="27" fillId="16" borderId="14" xfId="126" applyFont="1" applyFill="1" applyBorder="1" applyAlignment="1">
      <alignment vertical="center" wrapText="1"/>
      <protection/>
    </xf>
    <xf numFmtId="0" fontId="4" fillId="0" borderId="14" xfId="126" applyFont="1" applyBorder="1" applyAlignment="1">
      <alignment horizontal="right" vertical="center" indent="1"/>
      <protection/>
    </xf>
    <xf numFmtId="0" fontId="4" fillId="16" borderId="14" xfId="126" applyFont="1" applyFill="1" applyBorder="1" applyAlignment="1">
      <alignment horizontal="right" vertical="center" indent="1"/>
      <protection/>
    </xf>
    <xf numFmtId="0" fontId="4" fillId="0" borderId="0" xfId="129" applyFont="1" applyFill="1" applyAlignment="1">
      <alignment horizontal="left" vertical="center"/>
      <protection/>
    </xf>
    <xf numFmtId="0" fontId="32" fillId="0" borderId="0" xfId="129" applyFont="1" applyFill="1" applyAlignment="1">
      <alignment horizontal="left" vertical="center"/>
      <protection/>
    </xf>
    <xf numFmtId="0" fontId="33" fillId="0" borderId="0" xfId="129" applyFont="1" applyFill="1" applyAlignment="1" applyProtection="1">
      <alignment horizontal="left" vertical="center"/>
      <protection locked="0"/>
    </xf>
    <xf numFmtId="0" fontId="32" fillId="0" borderId="0" xfId="129" applyFont="1" applyFill="1" applyAlignment="1">
      <alignment horizontal="center" vertical="center"/>
      <protection/>
    </xf>
    <xf numFmtId="0" fontId="26" fillId="0" borderId="60" xfId="126" applyFont="1" applyBorder="1" applyAlignment="1">
      <alignment vertical="center" wrapText="1"/>
      <protection/>
    </xf>
    <xf numFmtId="0" fontId="26" fillId="0" borderId="60" xfId="126" applyFont="1" applyBorder="1" applyAlignment="1">
      <alignment horizontal="center" vertical="center"/>
      <protection/>
    </xf>
    <xf numFmtId="4" fontId="26" fillId="0" borderId="61" xfId="126" applyNumberFormat="1" applyFont="1" applyBorder="1" applyAlignment="1">
      <alignment horizontal="right" vertical="center" indent="1"/>
      <protection/>
    </xf>
    <xf numFmtId="4" fontId="4" fillId="0" borderId="14" xfId="126" applyNumberFormat="1" applyFont="1" applyFill="1" applyBorder="1" applyAlignment="1">
      <alignment horizontal="right" vertical="center" indent="1"/>
      <protection/>
    </xf>
    <xf numFmtId="4" fontId="4" fillId="0" borderId="17" xfId="126" applyNumberFormat="1" applyFont="1" applyFill="1" applyBorder="1" applyAlignment="1">
      <alignment horizontal="right" vertical="center" indent="1"/>
      <protection/>
    </xf>
    <xf numFmtId="0" fontId="33" fillId="0" borderId="0" xfId="127" applyFont="1" applyAlignment="1" applyProtection="1">
      <alignment vertical="center"/>
      <protection locked="0"/>
    </xf>
    <xf numFmtId="0" fontId="4" fillId="0" borderId="62" xfId="126" applyFont="1" applyBorder="1" applyAlignment="1">
      <alignment horizontal="center" vertical="center" wrapText="1"/>
      <protection/>
    </xf>
    <xf numFmtId="0" fontId="4" fillId="0" borderId="0" xfId="126" applyFont="1" applyBorder="1" applyAlignment="1">
      <alignment horizontal="center" vertical="center" wrapText="1"/>
      <protection/>
    </xf>
    <xf numFmtId="0" fontId="4" fillId="0" borderId="63" xfId="126" applyFont="1" applyBorder="1" applyAlignment="1">
      <alignment horizontal="left" vertical="center" wrapText="1"/>
      <protection/>
    </xf>
    <xf numFmtId="0" fontId="4" fillId="0" borderId="64" xfId="126" applyFont="1" applyBorder="1" applyAlignment="1">
      <alignment horizontal="centerContinuous" vertical="center" wrapText="1"/>
      <protection/>
    </xf>
    <xf numFmtId="0" fontId="4" fillId="0" borderId="65" xfId="126" applyFont="1" applyBorder="1" applyAlignment="1">
      <alignment horizontal="center" vertical="center" wrapText="1"/>
      <protection/>
    </xf>
    <xf numFmtId="0" fontId="4" fillId="0" borderId="66" xfId="126" applyFont="1" applyBorder="1" applyAlignment="1">
      <alignment horizontal="center" vertical="center" wrapText="1"/>
      <protection/>
    </xf>
    <xf numFmtId="0" fontId="4" fillId="0" borderId="67" xfId="126" applyFont="1" applyBorder="1" applyAlignment="1">
      <alignment horizontal="center" vertical="center" wrapText="1"/>
      <protection/>
    </xf>
    <xf numFmtId="0" fontId="4" fillId="0" borderId="68" xfId="126" applyFont="1" applyBorder="1" applyAlignment="1">
      <alignment horizontal="centerContinuous" vertical="center" wrapText="1"/>
      <protection/>
    </xf>
    <xf numFmtId="4" fontId="27" fillId="0" borderId="69" xfId="126" applyNumberFormat="1" applyFont="1" applyBorder="1" applyAlignment="1">
      <alignment horizontal="right" vertical="center" indent="1"/>
      <protection/>
    </xf>
    <xf numFmtId="0" fontId="4" fillId="0" borderId="17" xfId="126" applyFont="1" applyBorder="1" applyAlignment="1">
      <alignment horizontal="center" vertical="center"/>
      <protection/>
    </xf>
    <xf numFmtId="49" fontId="4" fillId="0" borderId="70" xfId="126" applyNumberFormat="1" applyFont="1" applyBorder="1" applyAlignment="1">
      <alignment horizontal="centerContinuous" vertical="center"/>
      <protection/>
    </xf>
    <xf numFmtId="0" fontId="26" fillId="0" borderId="64" xfId="126" applyFont="1" applyBorder="1" applyAlignment="1">
      <alignment horizontal="centerContinuous" vertical="center" wrapText="1"/>
      <protection/>
    </xf>
    <xf numFmtId="0" fontId="26" fillId="0" borderId="65" xfId="126" applyFont="1" applyBorder="1" applyAlignment="1">
      <alignment horizontal="center" vertical="center" wrapText="1"/>
      <protection/>
    </xf>
    <xf numFmtId="0" fontId="26" fillId="0" borderId="66" xfId="126" applyFont="1" applyBorder="1" applyAlignment="1">
      <alignment horizontal="center" vertical="center" wrapText="1"/>
      <protection/>
    </xf>
    <xf numFmtId="0" fontId="26" fillId="0" borderId="67" xfId="126" applyFont="1" applyBorder="1" applyAlignment="1">
      <alignment horizontal="center" vertical="center" wrapText="1"/>
      <protection/>
    </xf>
    <xf numFmtId="0" fontId="26" fillId="0" borderId="68" xfId="126" applyFont="1" applyBorder="1" applyAlignment="1">
      <alignment horizontal="centerContinuous" vertical="center" wrapText="1"/>
      <protection/>
    </xf>
    <xf numFmtId="0" fontId="45" fillId="0" borderId="14" xfId="126" applyFont="1" applyBorder="1" applyAlignment="1">
      <alignment vertical="center" wrapText="1"/>
      <protection/>
    </xf>
    <xf numFmtId="164" fontId="4" fillId="0" borderId="71" xfId="125" applyNumberFormat="1" applyFont="1" applyBorder="1" applyAlignment="1" applyProtection="1">
      <alignment horizontal="right" vertical="center"/>
      <protection/>
    </xf>
    <xf numFmtId="0" fontId="45" fillId="16" borderId="14" xfId="126" applyFont="1" applyFill="1" applyBorder="1" applyAlignment="1">
      <alignment vertical="center" wrapText="1"/>
      <protection/>
    </xf>
    <xf numFmtId="0" fontId="4" fillId="16" borderId="17" xfId="126" applyFont="1" applyFill="1" applyBorder="1" applyAlignment="1">
      <alignment vertical="center" wrapText="1"/>
      <protection/>
    </xf>
    <xf numFmtId="4" fontId="4" fillId="0" borderId="24" xfId="126" applyNumberFormat="1" applyFont="1" applyBorder="1" applyAlignment="1">
      <alignment horizontal="right" vertical="center" indent="1"/>
      <protection/>
    </xf>
    <xf numFmtId="0" fontId="4" fillId="16" borderId="72" xfId="126" applyFont="1" applyFill="1" applyBorder="1" applyAlignment="1">
      <alignment vertical="center" wrapText="1"/>
      <protection/>
    </xf>
    <xf numFmtId="4" fontId="4" fillId="0" borderId="72" xfId="126" applyNumberFormat="1" applyFont="1" applyBorder="1" applyAlignment="1">
      <alignment horizontal="right" vertical="center" indent="1"/>
      <protection/>
    </xf>
    <xf numFmtId="0" fontId="47" fillId="0" borderId="0" xfId="0" applyFont="1" applyAlignment="1">
      <alignment/>
    </xf>
    <xf numFmtId="0" fontId="50" fillId="0" borderId="73" xfId="0" applyFont="1" applyBorder="1" applyAlignment="1" applyProtection="1">
      <alignment horizontal="center" vertical="center"/>
      <protection locked="0"/>
    </xf>
    <xf numFmtId="49" fontId="50" fillId="0" borderId="73" xfId="0" applyNumberFormat="1" applyFont="1" applyBorder="1" applyAlignment="1" applyProtection="1">
      <alignment horizontal="left" vertical="center" wrapText="1"/>
      <protection locked="0"/>
    </xf>
    <xf numFmtId="0" fontId="50" fillId="0" borderId="73" xfId="0" applyFont="1" applyBorder="1" applyAlignment="1" applyProtection="1">
      <alignment horizontal="left" vertical="center" wrapText="1"/>
      <protection locked="0"/>
    </xf>
    <xf numFmtId="0" fontId="50" fillId="0" borderId="73" xfId="0" applyFont="1" applyBorder="1" applyAlignment="1" applyProtection="1">
      <alignment horizontal="center" vertical="center" wrapText="1"/>
      <protection locked="0"/>
    </xf>
    <xf numFmtId="167" fontId="50" fillId="0" borderId="73" xfId="0" applyNumberFormat="1" applyFont="1" applyBorder="1" applyAlignment="1" applyProtection="1">
      <alignment vertical="center"/>
      <protection locked="0"/>
    </xf>
    <xf numFmtId="0" fontId="51" fillId="0" borderId="73" xfId="0" applyFont="1" applyBorder="1" applyAlignment="1" applyProtection="1">
      <alignment horizontal="center" vertical="center"/>
      <protection locked="0"/>
    </xf>
    <xf numFmtId="49" fontId="51" fillId="0" borderId="73" xfId="0" applyNumberFormat="1" applyFont="1" applyBorder="1" applyAlignment="1" applyProtection="1">
      <alignment horizontal="left" vertical="center" wrapText="1"/>
      <protection locked="0"/>
    </xf>
    <xf numFmtId="0" fontId="51" fillId="0" borderId="73" xfId="0" applyFont="1" applyBorder="1" applyAlignment="1" applyProtection="1">
      <alignment horizontal="left" vertical="center" wrapText="1"/>
      <protection locked="0"/>
    </xf>
    <xf numFmtId="0" fontId="51" fillId="0" borderId="73" xfId="0" applyFont="1" applyBorder="1" applyAlignment="1" applyProtection="1">
      <alignment horizontal="center" vertical="center" wrapText="1"/>
      <protection locked="0"/>
    </xf>
    <xf numFmtId="167" fontId="51" fillId="0" borderId="73" xfId="0" applyNumberFormat="1" applyFont="1" applyBorder="1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4" fontId="27" fillId="0" borderId="74" xfId="126" applyNumberFormat="1" applyFont="1" applyBorder="1" applyAlignment="1">
      <alignment horizontal="right" vertical="center"/>
      <protection/>
    </xf>
    <xf numFmtId="0" fontId="4" fillId="0" borderId="18" xfId="126" applyFont="1" applyBorder="1" applyAlignment="1">
      <alignment vertical="center"/>
      <protection/>
    </xf>
    <xf numFmtId="0" fontId="4" fillId="0" borderId="18" xfId="126" applyFont="1" applyBorder="1" applyAlignment="1">
      <alignment horizontal="center" vertical="center"/>
      <protection/>
    </xf>
    <xf numFmtId="0" fontId="4" fillId="0" borderId="75" xfId="126" applyFont="1" applyBorder="1" applyAlignment="1">
      <alignment horizontal="center" vertical="center"/>
      <protection/>
    </xf>
    <xf numFmtId="4" fontId="50" fillId="0" borderId="73" xfId="0" applyNumberFormat="1" applyFont="1" applyBorder="1" applyAlignment="1" applyProtection="1">
      <alignment vertical="center"/>
      <protection locked="0"/>
    </xf>
    <xf numFmtId="0" fontId="50" fillId="0" borderId="76" xfId="0" applyFont="1" applyBorder="1" applyAlignment="1" applyProtection="1">
      <alignment horizontal="center" vertical="center"/>
      <protection locked="0"/>
    </xf>
    <xf numFmtId="49" fontId="50" fillId="0" borderId="76" xfId="0" applyNumberFormat="1" applyFont="1" applyBorder="1" applyAlignment="1" applyProtection="1">
      <alignment horizontal="left" vertical="center" wrapText="1"/>
      <protection locked="0"/>
    </xf>
    <xf numFmtId="0" fontId="50" fillId="0" borderId="76" xfId="0" applyFont="1" applyBorder="1" applyAlignment="1" applyProtection="1">
      <alignment horizontal="left" vertical="center" wrapText="1"/>
      <protection locked="0"/>
    </xf>
    <xf numFmtId="0" fontId="50" fillId="0" borderId="76" xfId="0" applyFont="1" applyBorder="1" applyAlignment="1" applyProtection="1">
      <alignment horizontal="center" vertical="center" wrapText="1"/>
      <protection locked="0"/>
    </xf>
    <xf numFmtId="167" fontId="50" fillId="0" borderId="76" xfId="0" applyNumberFormat="1" applyFont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52" fillId="0" borderId="73" xfId="0" applyFont="1" applyBorder="1" applyAlignment="1" applyProtection="1">
      <alignment horizontal="left" vertical="center" wrapText="1"/>
      <protection locked="0"/>
    </xf>
    <xf numFmtId="0" fontId="53" fillId="0" borderId="73" xfId="0" applyFont="1" applyBorder="1" applyAlignment="1" applyProtection="1">
      <alignment horizontal="left" vertical="center" wrapText="1"/>
      <protection locked="0"/>
    </xf>
    <xf numFmtId="4" fontId="50" fillId="0" borderId="77" xfId="0" applyNumberFormat="1" applyFont="1" applyBorder="1" applyAlignment="1" applyProtection="1">
      <alignment vertical="center"/>
      <protection locked="0"/>
    </xf>
    <xf numFmtId="4" fontId="50" fillId="0" borderId="76" xfId="0" applyNumberFormat="1" applyFont="1" applyBorder="1" applyAlignment="1" applyProtection="1">
      <alignment vertical="center"/>
      <protection locked="0"/>
    </xf>
    <xf numFmtId="0" fontId="50" fillId="0" borderId="78" xfId="0" applyFont="1" applyBorder="1" applyAlignment="1" applyProtection="1">
      <alignment horizontal="center" vertical="center" wrapText="1"/>
      <protection locked="0"/>
    </xf>
    <xf numFmtId="0" fontId="50" fillId="0" borderId="79" xfId="0" applyFont="1" applyBorder="1" applyAlignment="1" applyProtection="1">
      <alignment horizontal="center" vertical="center" wrapText="1"/>
      <protection locked="0"/>
    </xf>
    <xf numFmtId="0" fontId="50" fillId="0" borderId="80" xfId="0" applyFont="1" applyBorder="1" applyAlignment="1" applyProtection="1">
      <alignment horizontal="center" vertical="center" wrapText="1"/>
      <protection locked="0"/>
    </xf>
    <xf numFmtId="0" fontId="50" fillId="0" borderId="81" xfId="0" applyFont="1" applyBorder="1" applyAlignment="1" applyProtection="1">
      <alignment horizontal="center" vertical="center" wrapText="1"/>
      <protection locked="0"/>
    </xf>
    <xf numFmtId="4" fontId="26" fillId="0" borderId="61" xfId="126" applyNumberFormat="1" applyFont="1" applyBorder="1" applyAlignment="1">
      <alignment horizontal="center" vertical="center"/>
      <protection/>
    </xf>
    <xf numFmtId="4" fontId="53" fillId="0" borderId="77" xfId="0" applyNumberFormat="1" applyFont="1" applyBorder="1" applyAlignment="1" applyProtection="1">
      <alignment horizontal="right" vertical="center" wrapText="1"/>
      <protection locked="0"/>
    </xf>
    <xf numFmtId="4" fontId="52" fillId="0" borderId="77" xfId="0" applyNumberFormat="1" applyFont="1" applyBorder="1" applyAlignment="1" applyProtection="1">
      <alignment horizontal="right" vertical="center" wrapText="1"/>
      <protection locked="0"/>
    </xf>
    <xf numFmtId="4" fontId="51" fillId="0" borderId="73" xfId="0" applyNumberFormat="1" applyFont="1" applyBorder="1" applyAlignment="1" applyProtection="1">
      <alignment vertical="center"/>
      <protection locked="0"/>
    </xf>
    <xf numFmtId="4" fontId="51" fillId="0" borderId="77" xfId="0" applyNumberFormat="1" applyFont="1" applyBorder="1" applyAlignment="1" applyProtection="1">
      <alignment vertical="center"/>
      <protection locked="0"/>
    </xf>
    <xf numFmtId="0" fontId="26" fillId="0" borderId="18" xfId="126" applyFont="1" applyBorder="1" applyAlignment="1">
      <alignment vertical="center"/>
      <protection/>
    </xf>
    <xf numFmtId="0" fontId="50" fillId="0" borderId="66" xfId="126" applyFont="1" applyBorder="1" applyAlignment="1">
      <alignment horizontal="center" vertical="center" wrapText="1"/>
      <protection/>
    </xf>
    <xf numFmtId="167" fontId="55" fillId="0" borderId="0" xfId="128" applyNumberFormat="1" applyFont="1" applyAlignment="1" applyProtection="1">
      <alignment vertical="center"/>
      <protection/>
    </xf>
    <xf numFmtId="49" fontId="55" fillId="0" borderId="0" xfId="128" applyNumberFormat="1" applyFont="1" applyAlignment="1" applyProtection="1">
      <alignment horizontal="center" vertical="center"/>
      <protection/>
    </xf>
    <xf numFmtId="0" fontId="50" fillId="0" borderId="82" xfId="0" applyFont="1" applyBorder="1" applyAlignment="1" applyProtection="1">
      <alignment horizontal="center" vertical="center" wrapText="1"/>
      <protection locked="0"/>
    </xf>
    <xf numFmtId="4" fontId="4" fillId="0" borderId="0" xfId="126" applyNumberFormat="1" applyFont="1" applyAlignment="1">
      <alignment horizontal="center" vertical="center"/>
      <protection/>
    </xf>
    <xf numFmtId="167" fontId="4" fillId="16" borderId="14" xfId="126" applyNumberFormat="1" applyFont="1" applyFill="1" applyBorder="1" applyAlignment="1">
      <alignment horizontal="right" vertical="center" indent="1"/>
      <protection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79" xfId="0" applyFont="1" applyBorder="1" applyAlignment="1" applyProtection="1">
      <alignment horizontal="center" vertical="center"/>
      <protection locked="0"/>
    </xf>
    <xf numFmtId="0" fontId="47" fillId="0" borderId="83" xfId="0" applyFont="1" applyBorder="1" applyAlignment="1">
      <alignment/>
    </xf>
    <xf numFmtId="0" fontId="51" fillId="0" borderId="79" xfId="0" applyFont="1" applyBorder="1" applyAlignment="1" applyProtection="1">
      <alignment horizontal="center" vertical="center"/>
      <protection locked="0"/>
    </xf>
    <xf numFmtId="0" fontId="50" fillId="0" borderId="81" xfId="0" applyFont="1" applyBorder="1" applyAlignment="1" applyProtection="1">
      <alignment horizontal="center" vertical="center"/>
      <protection locked="0"/>
    </xf>
    <xf numFmtId="167" fontId="55" fillId="0" borderId="84" xfId="128" applyNumberFormat="1" applyFont="1" applyBorder="1" applyAlignment="1" applyProtection="1">
      <alignment vertical="center"/>
      <protection/>
    </xf>
    <xf numFmtId="0" fontId="56" fillId="0" borderId="85" xfId="0" applyFont="1" applyBorder="1" applyAlignment="1">
      <alignment vertical="top"/>
    </xf>
    <xf numFmtId="0" fontId="37" fillId="0" borderId="72" xfId="126" applyFont="1" applyBorder="1" applyAlignment="1">
      <alignment horizontal="left" vertical="center" wrapText="1"/>
      <protection/>
    </xf>
    <xf numFmtId="3" fontId="37" fillId="0" borderId="63" xfId="126" applyNumberFormat="1" applyFont="1" applyBorder="1" applyAlignment="1">
      <alignment horizontal="right" vertical="center"/>
      <protection/>
    </xf>
    <xf numFmtId="0" fontId="3" fillId="0" borderId="86" xfId="125" applyNumberFormat="1" applyFont="1" applyBorder="1" applyAlignment="1" applyProtection="1">
      <alignment horizontal="left" vertical="center" indent="1"/>
      <protection/>
    </xf>
    <xf numFmtId="0" fontId="3" fillId="0" borderId="87" xfId="125" applyNumberFormat="1" applyFont="1" applyBorder="1" applyAlignment="1" applyProtection="1">
      <alignment horizontal="left" vertical="center" indent="1"/>
      <protection/>
    </xf>
    <xf numFmtId="4" fontId="37" fillId="0" borderId="88" xfId="126" applyNumberFormat="1" applyFont="1" applyBorder="1" applyAlignment="1">
      <alignment horizontal="right" vertical="center" indent="1"/>
      <protection/>
    </xf>
    <xf numFmtId="4" fontId="37" fillId="0" borderId="71" xfId="126" applyNumberFormat="1" applyFont="1" applyBorder="1" applyAlignment="1">
      <alignment horizontal="right" vertical="center" indent="1"/>
      <protection/>
    </xf>
    <xf numFmtId="4" fontId="41" fillId="0" borderId="48" xfId="126" applyNumberFormat="1" applyFont="1" applyBorder="1" applyAlignment="1">
      <alignment horizontal="right" vertical="center" indent="1"/>
      <protection/>
    </xf>
    <xf numFmtId="4" fontId="41" fillId="0" borderId="49" xfId="126" applyNumberFormat="1" applyFont="1" applyBorder="1" applyAlignment="1">
      <alignment horizontal="right" vertical="center" indent="1"/>
      <protection/>
    </xf>
    <xf numFmtId="4" fontId="41" fillId="0" borderId="89" xfId="126" applyNumberFormat="1" applyFont="1" applyBorder="1" applyAlignment="1">
      <alignment horizontal="right" vertical="center" indent="1"/>
      <protection/>
    </xf>
    <xf numFmtId="4" fontId="41" fillId="0" borderId="43" xfId="126" applyNumberFormat="1" applyFont="1" applyBorder="1" applyAlignment="1">
      <alignment horizontal="right" vertical="center" indent="1"/>
      <protection/>
    </xf>
    <xf numFmtId="4" fontId="41" fillId="0" borderId="44" xfId="126" applyNumberFormat="1" applyFont="1" applyBorder="1" applyAlignment="1">
      <alignment horizontal="right" vertical="center" indent="1"/>
      <protection/>
    </xf>
    <xf numFmtId="164" fontId="23" fillId="0" borderId="28" xfId="125" applyNumberFormat="1" applyFont="1" applyBorder="1" applyAlignment="1" applyProtection="1">
      <alignment horizontal="center" vertical="center"/>
      <protection/>
    </xf>
    <xf numFmtId="4" fontId="37" fillId="0" borderId="72" xfId="126" applyNumberFormat="1" applyFont="1" applyBorder="1" applyAlignment="1">
      <alignment horizontal="right" vertical="center" indent="1"/>
      <protection/>
    </xf>
    <xf numFmtId="164" fontId="4" fillId="0" borderId="62" xfId="125" applyNumberFormat="1" applyFont="1" applyBorder="1" applyAlignment="1" applyProtection="1">
      <alignment horizontal="right" vertical="center"/>
      <protection/>
    </xf>
    <xf numFmtId="0" fontId="57" fillId="0" borderId="0" xfId="127" applyFont="1" applyAlignment="1" applyProtection="1">
      <alignment vertical="center" wrapText="1"/>
      <protection locked="0"/>
    </xf>
    <xf numFmtId="4" fontId="37" fillId="0" borderId="53" xfId="126" applyNumberFormat="1" applyFont="1" applyBorder="1" applyAlignment="1">
      <alignment horizontal="right" vertical="center" indent="1"/>
      <protection/>
    </xf>
    <xf numFmtId="4" fontId="41" fillId="0" borderId="52" xfId="126" applyNumberFormat="1" applyFont="1" applyBorder="1" applyAlignment="1">
      <alignment horizontal="right" vertical="center" indent="1"/>
      <protection/>
    </xf>
    <xf numFmtId="4" fontId="41" fillId="0" borderId="53" xfId="126" applyNumberFormat="1" applyFont="1" applyBorder="1" applyAlignment="1">
      <alignment horizontal="right" vertical="center" indent="1"/>
      <protection/>
    </xf>
    <xf numFmtId="0" fontId="42" fillId="0" borderId="25" xfId="125" applyFont="1" applyBorder="1" applyAlignment="1" applyProtection="1">
      <alignment horizontal="left" vertical="top"/>
      <protection/>
    </xf>
    <xf numFmtId="0" fontId="42" fillId="0" borderId="26" xfId="125" applyFont="1" applyBorder="1" applyAlignment="1" applyProtection="1">
      <alignment horizontal="left" vertical="top"/>
      <protection/>
    </xf>
    <xf numFmtId="0" fontId="42" fillId="0" borderId="90" xfId="125" applyFont="1" applyBorder="1" applyAlignment="1" applyProtection="1">
      <alignment horizontal="left" vertical="top"/>
      <protection/>
    </xf>
    <xf numFmtId="0" fontId="3" fillId="0" borderId="91" xfId="125" applyNumberFormat="1" applyFont="1" applyBorder="1" applyAlignment="1" applyProtection="1">
      <alignment horizontal="left" vertical="center" indent="1"/>
      <protection/>
    </xf>
    <xf numFmtId="0" fontId="41" fillId="0" borderId="52" xfId="125" applyNumberFormat="1" applyFont="1" applyBorder="1" applyAlignment="1" applyProtection="1">
      <alignment horizontal="left" vertical="center" indent="1"/>
      <protection/>
    </xf>
    <xf numFmtId="4" fontId="3" fillId="0" borderId="58" xfId="126" applyNumberFormat="1" applyFont="1" applyBorder="1" applyAlignment="1">
      <alignment horizontal="left" vertical="center" indent="1"/>
      <protection/>
    </xf>
    <xf numFmtId="4" fontId="3" fillId="0" borderId="0" xfId="126" applyNumberFormat="1" applyFont="1" applyBorder="1" applyAlignment="1">
      <alignment horizontal="left" vertical="center" indent="1"/>
      <protection/>
    </xf>
    <xf numFmtId="4" fontId="3" fillId="0" borderId="32" xfId="126" applyNumberFormat="1" applyFont="1" applyBorder="1" applyAlignment="1">
      <alignment horizontal="left" vertical="center" indent="1"/>
      <protection/>
    </xf>
    <xf numFmtId="4" fontId="37" fillId="0" borderId="52" xfId="126" applyNumberFormat="1" applyFont="1" applyBorder="1" applyAlignment="1">
      <alignment horizontal="right" vertical="center" indent="1"/>
      <protection/>
    </xf>
    <xf numFmtId="0" fontId="2" fillId="0" borderId="36" xfId="125" applyFont="1" applyBorder="1" applyAlignment="1" applyProtection="1">
      <alignment horizontal="center" vertical="center"/>
      <protection/>
    </xf>
    <xf numFmtId="0" fontId="2" fillId="0" borderId="37" xfId="125" applyFont="1" applyBorder="1" applyAlignment="1" applyProtection="1">
      <alignment horizontal="center" vertical="center"/>
      <protection/>
    </xf>
    <xf numFmtId="0" fontId="2" fillId="0" borderId="38" xfId="125" applyFont="1" applyBorder="1" applyAlignment="1" applyProtection="1">
      <alignment horizontal="center" vertical="center"/>
      <protection/>
    </xf>
    <xf numFmtId="0" fontId="41" fillId="0" borderId="48" xfId="125" applyNumberFormat="1" applyFont="1" applyBorder="1" applyAlignment="1" applyProtection="1">
      <alignment horizontal="left" vertical="center" indent="1"/>
      <protection/>
    </xf>
    <xf numFmtId="4" fontId="37" fillId="0" borderId="48" xfId="126" applyNumberFormat="1" applyFont="1" applyBorder="1" applyAlignment="1">
      <alignment horizontal="right" vertical="center" indent="1"/>
      <protection/>
    </xf>
    <xf numFmtId="4" fontId="37" fillId="0" borderId="49" xfId="126" applyNumberFormat="1" applyFont="1" applyBorder="1" applyAlignment="1">
      <alignment horizontal="right" vertical="center" indent="1"/>
      <protection/>
    </xf>
    <xf numFmtId="164" fontId="23" fillId="0" borderId="45" xfId="125" applyNumberFormat="1" applyFont="1" applyBorder="1" applyAlignment="1" applyProtection="1">
      <alignment horizontal="center" vertical="center"/>
      <protection/>
    </xf>
    <xf numFmtId="164" fontId="23" fillId="0" borderId="92" xfId="125" applyNumberFormat="1" applyFont="1" applyBorder="1" applyAlignment="1" applyProtection="1">
      <alignment horizontal="center" vertical="center"/>
      <protection/>
    </xf>
    <xf numFmtId="49" fontId="31" fillId="0" borderId="93" xfId="125" applyNumberFormat="1" applyFont="1" applyBorder="1" applyAlignment="1" applyProtection="1">
      <alignment horizontal="center" vertical="center"/>
      <protection/>
    </xf>
    <xf numFmtId="49" fontId="31" fillId="0" borderId="94" xfId="125" applyNumberFormat="1" applyFont="1" applyBorder="1" applyAlignment="1" applyProtection="1">
      <alignment horizontal="center" vertical="center"/>
      <protection/>
    </xf>
    <xf numFmtId="49" fontId="31" fillId="0" borderId="95" xfId="125" applyNumberFormat="1" applyFont="1" applyBorder="1" applyAlignment="1" applyProtection="1">
      <alignment horizontal="center" vertical="center"/>
      <protection/>
    </xf>
    <xf numFmtId="0" fontId="26" fillId="0" borderId="29" xfId="125" applyFont="1" applyBorder="1" applyAlignment="1" applyProtection="1">
      <alignment horizontal="left" vertical="center" wrapText="1" indent="1"/>
      <protection/>
    </xf>
    <xf numFmtId="0" fontId="26" fillId="0" borderId="30" xfId="125" applyFont="1" applyBorder="1" applyAlignment="1" applyProtection="1">
      <alignment horizontal="left" vertical="center" wrapText="1" indent="1"/>
      <protection/>
    </xf>
    <xf numFmtId="0" fontId="26" fillId="0" borderId="31" xfId="125" applyFont="1" applyBorder="1" applyAlignment="1" applyProtection="1">
      <alignment horizontal="left" vertical="center" wrapText="1" indent="1"/>
      <protection/>
    </xf>
    <xf numFmtId="0" fontId="2" fillId="0" borderId="33" xfId="125" applyFont="1" applyBorder="1" applyAlignment="1" applyProtection="1">
      <alignment horizontal="left" vertical="center" wrapText="1"/>
      <protection/>
    </xf>
    <xf numFmtId="0" fontId="2" fillId="0" borderId="0" xfId="125" applyFont="1" applyAlignment="1" applyProtection="1">
      <alignment horizontal="left" vertical="center" wrapText="1"/>
      <protection/>
    </xf>
    <xf numFmtId="0" fontId="2" fillId="0" borderId="34" xfId="125" applyFont="1" applyBorder="1" applyAlignment="1" applyProtection="1">
      <alignment horizontal="left" vertical="center" wrapText="1"/>
      <protection/>
    </xf>
    <xf numFmtId="0" fontId="26" fillId="0" borderId="96" xfId="125" applyFont="1" applyBorder="1" applyAlignment="1" applyProtection="1">
      <alignment horizontal="left" vertical="center" wrapText="1" indent="1"/>
      <protection/>
    </xf>
    <xf numFmtId="0" fontId="26" fillId="0" borderId="97" xfId="125" applyFont="1" applyBorder="1" applyAlignment="1" applyProtection="1">
      <alignment horizontal="left" vertical="center" wrapText="1" indent="1"/>
      <protection/>
    </xf>
    <xf numFmtId="0" fontId="26" fillId="0" borderId="98" xfId="125" applyFont="1" applyBorder="1" applyAlignment="1" applyProtection="1">
      <alignment horizontal="left" vertical="center" wrapText="1" indent="1"/>
      <protection/>
    </xf>
    <xf numFmtId="0" fontId="2" fillId="0" borderId="39" xfId="125" applyFont="1" applyBorder="1" applyAlignment="1" applyProtection="1">
      <alignment horizontal="left" vertical="center" wrapText="1"/>
      <protection/>
    </xf>
    <xf numFmtId="171" fontId="2" fillId="0" borderId="40" xfId="125" applyNumberFormat="1" applyFont="1" applyBorder="1" applyAlignment="1" applyProtection="1">
      <alignment horizontal="left" vertical="center"/>
      <protection/>
    </xf>
    <xf numFmtId="171" fontId="2" fillId="0" borderId="41" xfId="125" applyNumberFormat="1" applyFont="1" applyBorder="1" applyAlignment="1" applyProtection="1">
      <alignment horizontal="left" vertical="center"/>
      <protection/>
    </xf>
    <xf numFmtId="4" fontId="41" fillId="0" borderId="58" xfId="126" applyNumberFormat="1" applyFont="1" applyBorder="1" applyAlignment="1">
      <alignment horizontal="right" vertical="center" indent="1"/>
      <protection/>
    </xf>
    <xf numFmtId="4" fontId="41" fillId="0" borderId="0" xfId="126" applyNumberFormat="1" applyFont="1" applyBorder="1" applyAlignment="1">
      <alignment horizontal="right" vertical="center" indent="1"/>
      <protection/>
    </xf>
    <xf numFmtId="4" fontId="41" fillId="0" borderId="32" xfId="126" applyNumberFormat="1" applyFont="1" applyBorder="1" applyAlignment="1">
      <alignment horizontal="right" vertical="center" indent="1"/>
      <protection/>
    </xf>
    <xf numFmtId="164" fontId="23" fillId="0" borderId="0" xfId="125" applyNumberFormat="1" applyFont="1" applyBorder="1" applyAlignment="1" applyProtection="1">
      <alignment horizontal="center" vertical="center"/>
      <protection/>
    </xf>
    <xf numFmtId="164" fontId="23" fillId="0" borderId="59" xfId="125" applyNumberFormat="1" applyFont="1" applyBorder="1" applyAlignment="1" applyProtection="1">
      <alignment horizontal="center" vertical="center"/>
      <protection/>
    </xf>
    <xf numFmtId="164" fontId="43" fillId="0" borderId="28" xfId="125" applyNumberFormat="1" applyFont="1" applyBorder="1" applyAlignment="1" applyProtection="1">
      <alignment horizontal="center" vertical="center"/>
      <protection/>
    </xf>
    <xf numFmtId="164" fontId="43" fillId="0" borderId="0" xfId="125" applyNumberFormat="1" applyFont="1" applyBorder="1" applyAlignment="1" applyProtection="1">
      <alignment horizontal="center" vertical="center"/>
      <protection/>
    </xf>
    <xf numFmtId="164" fontId="43" fillId="0" borderId="59" xfId="125" applyNumberFormat="1" applyFont="1" applyBorder="1" applyAlignment="1" applyProtection="1">
      <alignment horizontal="center" vertical="center"/>
      <protection/>
    </xf>
    <xf numFmtId="0" fontId="4" fillId="0" borderId="58" xfId="125" applyNumberFormat="1" applyFont="1" applyBorder="1" applyAlignment="1" applyProtection="1">
      <alignment horizontal="left" vertical="center" indent="1"/>
      <protection/>
    </xf>
    <xf numFmtId="0" fontId="4" fillId="0" borderId="0" xfId="125" applyNumberFormat="1" applyFont="1" applyBorder="1" applyAlignment="1" applyProtection="1">
      <alignment horizontal="left" vertical="center" indent="1"/>
      <protection/>
    </xf>
    <xf numFmtId="0" fontId="4" fillId="0" borderId="59" xfId="125" applyNumberFormat="1" applyFont="1" applyBorder="1" applyAlignment="1" applyProtection="1">
      <alignment horizontal="left" vertical="center" indent="1"/>
      <protection/>
    </xf>
    <xf numFmtId="164" fontId="23" fillId="0" borderId="42" xfId="125" applyNumberFormat="1" applyFont="1" applyBorder="1" applyAlignment="1" applyProtection="1">
      <alignment horizontal="right" vertical="center"/>
      <protection/>
    </xf>
    <xf numFmtId="164" fontId="23" fillId="0" borderId="43" xfId="125" applyNumberFormat="1" applyFont="1" applyBorder="1" applyAlignment="1" applyProtection="1">
      <alignment horizontal="right" vertical="center"/>
      <protection/>
    </xf>
    <xf numFmtId="164" fontId="23" fillId="0" borderId="99" xfId="125" applyNumberFormat="1" applyFont="1" applyBorder="1" applyAlignment="1" applyProtection="1">
      <alignment horizontal="right" vertical="center"/>
      <protection/>
    </xf>
    <xf numFmtId="0" fontId="4" fillId="0" borderId="89" xfId="125" applyNumberFormat="1" applyFont="1" applyBorder="1" applyAlignment="1" applyProtection="1">
      <alignment horizontal="left" vertical="center" indent="1"/>
      <protection/>
    </xf>
    <xf numFmtId="0" fontId="4" fillId="0" borderId="43" xfId="125" applyNumberFormat="1" applyFont="1" applyBorder="1" applyAlignment="1" applyProtection="1">
      <alignment horizontal="left" vertical="center" indent="1"/>
      <protection/>
    </xf>
    <xf numFmtId="0" fontId="4" fillId="0" borderId="99" xfId="125" applyNumberFormat="1" applyFont="1" applyBorder="1" applyAlignment="1" applyProtection="1">
      <alignment horizontal="left" vertical="center" indent="1"/>
      <protection/>
    </xf>
    <xf numFmtId="0" fontId="41" fillId="0" borderId="58" xfId="125" applyNumberFormat="1" applyFont="1" applyBorder="1" applyAlignment="1" applyProtection="1">
      <alignment horizontal="left" vertical="center" indent="1"/>
      <protection/>
    </xf>
    <xf numFmtId="0" fontId="41" fillId="0" borderId="0" xfId="125" applyNumberFormat="1" applyFont="1" applyBorder="1" applyAlignment="1" applyProtection="1">
      <alignment horizontal="left" vertical="center" indent="1"/>
      <protection/>
    </xf>
    <xf numFmtId="0" fontId="41" fillId="0" borderId="59" xfId="125" applyNumberFormat="1" applyFont="1" applyBorder="1" applyAlignment="1" applyProtection="1">
      <alignment horizontal="left" vertical="center" indent="1"/>
      <protection/>
    </xf>
    <xf numFmtId="164" fontId="23" fillId="0" borderId="100" xfId="125" applyNumberFormat="1" applyFont="1" applyBorder="1" applyAlignment="1" applyProtection="1">
      <alignment horizontal="right" vertical="center"/>
      <protection/>
    </xf>
    <xf numFmtId="164" fontId="23" fillId="0" borderId="45" xfId="125" applyNumberFormat="1" applyFont="1" applyBorder="1" applyAlignment="1" applyProtection="1">
      <alignment horizontal="right" vertical="center"/>
      <protection/>
    </xf>
    <xf numFmtId="164" fontId="23" fillId="0" borderId="92" xfId="125" applyNumberFormat="1" applyFont="1" applyBorder="1" applyAlignment="1" applyProtection="1">
      <alignment horizontal="right" vertical="center"/>
      <protection/>
    </xf>
    <xf numFmtId="164" fontId="23" fillId="0" borderId="28" xfId="125" applyNumberFormat="1" applyFont="1" applyBorder="1" applyAlignment="1" applyProtection="1">
      <alignment horizontal="right" vertical="center"/>
      <protection/>
    </xf>
    <xf numFmtId="164" fontId="23" fillId="0" borderId="0" xfId="125" applyNumberFormat="1" applyFont="1" applyBorder="1" applyAlignment="1" applyProtection="1">
      <alignment horizontal="right" vertical="center"/>
      <protection/>
    </xf>
    <xf numFmtId="164" fontId="23" fillId="0" borderId="59" xfId="125" applyNumberFormat="1" applyFont="1" applyBorder="1" applyAlignment="1" applyProtection="1">
      <alignment horizontal="right" vertical="center"/>
      <protection/>
    </xf>
    <xf numFmtId="0" fontId="41" fillId="0" borderId="88" xfId="125" applyNumberFormat="1" applyFont="1" applyBorder="1" applyAlignment="1" applyProtection="1">
      <alignment horizontal="left" vertical="center" indent="1"/>
      <protection/>
    </xf>
    <xf numFmtId="4" fontId="37" fillId="0" borderId="101" xfId="126" applyNumberFormat="1" applyFont="1" applyBorder="1" applyAlignment="1">
      <alignment horizontal="right" vertical="center" indent="1"/>
      <protection/>
    </xf>
    <xf numFmtId="4" fontId="37" fillId="0" borderId="102" xfId="126" applyNumberFormat="1" applyFont="1" applyBorder="1" applyAlignment="1">
      <alignment horizontal="right" vertical="center" indent="1"/>
      <protection/>
    </xf>
    <xf numFmtId="4" fontId="37" fillId="0" borderId="103" xfId="126" applyNumberFormat="1" applyFont="1" applyBorder="1" applyAlignment="1">
      <alignment horizontal="right" vertical="center" indent="1"/>
      <protection/>
    </xf>
    <xf numFmtId="0" fontId="4" fillId="0" borderId="45" xfId="125" applyNumberFormat="1" applyFont="1" applyBorder="1" applyAlignment="1" applyProtection="1">
      <alignment horizontal="center" vertical="center"/>
      <protection/>
    </xf>
    <xf numFmtId="0" fontId="4" fillId="0" borderId="92" xfId="125" applyNumberFormat="1" applyFont="1" applyBorder="1" applyAlignment="1" applyProtection="1">
      <alignment horizontal="center" vertical="center"/>
      <protection/>
    </xf>
    <xf numFmtId="0" fontId="41" fillId="0" borderId="49" xfId="125" applyNumberFormat="1" applyFont="1" applyBorder="1" applyAlignment="1" applyProtection="1">
      <alignment horizontal="left" vertical="center" indent="1"/>
      <protection/>
    </xf>
    <xf numFmtId="14" fontId="37" fillId="0" borderId="58" xfId="125" applyNumberFormat="1" applyFont="1" applyBorder="1" applyAlignment="1" applyProtection="1">
      <alignment horizontal="left" vertical="center" indent="1"/>
      <protection/>
    </xf>
    <xf numFmtId="0" fontId="37" fillId="0" borderId="0" xfId="125" applyNumberFormat="1" applyFont="1" applyBorder="1" applyAlignment="1" applyProtection="1">
      <alignment horizontal="left" vertical="center" indent="1"/>
      <protection/>
    </xf>
    <xf numFmtId="0" fontId="37" fillId="0" borderId="59" xfId="125" applyNumberFormat="1" applyFont="1" applyBorder="1" applyAlignment="1" applyProtection="1">
      <alignment horizontal="left" vertical="center" indent="1"/>
      <protection/>
    </xf>
    <xf numFmtId="0" fontId="41" fillId="0" borderId="89" xfId="125" applyNumberFormat="1" applyFont="1" applyBorder="1" applyAlignment="1" applyProtection="1">
      <alignment horizontal="left" vertical="center" indent="1"/>
      <protection/>
    </xf>
    <xf numFmtId="0" fontId="41" fillId="0" borderId="43" xfId="125" applyNumberFormat="1" applyFont="1" applyBorder="1" applyAlignment="1" applyProtection="1">
      <alignment horizontal="left" vertical="center" indent="1"/>
      <protection/>
    </xf>
    <xf numFmtId="0" fontId="41" fillId="0" borderId="99" xfId="125" applyNumberFormat="1" applyFont="1" applyBorder="1" applyAlignment="1" applyProtection="1">
      <alignment horizontal="left" vertical="center" indent="1"/>
      <protection/>
    </xf>
    <xf numFmtId="164" fontId="23" fillId="0" borderId="47" xfId="125" applyNumberFormat="1" applyFont="1" applyBorder="1" applyAlignment="1" applyProtection="1">
      <alignment horizontal="right" vertical="center"/>
      <protection/>
    </xf>
    <xf numFmtId="164" fontId="23" fillId="0" borderId="48" xfId="125" applyNumberFormat="1" applyFont="1" applyBorder="1" applyAlignment="1" applyProtection="1">
      <alignment horizontal="right" vertical="center"/>
      <protection/>
    </xf>
    <xf numFmtId="164" fontId="23" fillId="0" borderId="49" xfId="125" applyNumberFormat="1" applyFont="1" applyBorder="1" applyAlignment="1" applyProtection="1">
      <alignment horizontal="right" vertical="center"/>
      <protection/>
    </xf>
  </cellXfs>
  <cellStyles count="168">
    <cellStyle name="Normal" xfId="0"/>
    <cellStyle name="1 000 Kč" xfId="16"/>
    <cellStyle name="1 000 Sk" xfId="17"/>
    <cellStyle name="1 000,-  Sk" xfId="18"/>
    <cellStyle name="1 000,- Kč" xfId="19"/>
    <cellStyle name="1 000,- Sk" xfId="20"/>
    <cellStyle name="1000 Sk_fakturuj99" xfId="21"/>
    <cellStyle name="20 % – Zvýraznění1" xfId="22"/>
    <cellStyle name="20 % – Zvýraznění2" xfId="23"/>
    <cellStyle name="20 % – Zvýraznění3" xfId="24"/>
    <cellStyle name="20 % – Zvýraznění4" xfId="25"/>
    <cellStyle name="20 % – Zvýraznění5" xfId="26"/>
    <cellStyle name="20 % – Zvýraznění6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 % – Zvýraznění1" xfId="40"/>
    <cellStyle name="40 % – Zvýraznění2" xfId="41"/>
    <cellStyle name="40 % – Zvýraznění3" xfId="42"/>
    <cellStyle name="40 % – Zvýraznění4" xfId="43"/>
    <cellStyle name="40 % – Zvýraznění5" xfId="44"/>
    <cellStyle name="40 % – Zvýraznění6" xfId="45"/>
    <cellStyle name="40 % - zvýraznenie1" xfId="46"/>
    <cellStyle name="40 % - zvýraznenie2" xfId="47"/>
    <cellStyle name="40 % - zvýraznenie3" xfId="48"/>
    <cellStyle name="40 % - zvýraznenie4" xfId="49"/>
    <cellStyle name="40 % - zvýraznenie5" xfId="50"/>
    <cellStyle name="40 % - zvýraznenie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60 % – Zvýraznění1" xfId="58"/>
    <cellStyle name="60 % – Zvýraznění2" xfId="59"/>
    <cellStyle name="60 % – Zvýraznění3" xfId="60"/>
    <cellStyle name="60 % – Zvýraznění4" xfId="61"/>
    <cellStyle name="60 % – Zvýraznění5" xfId="62"/>
    <cellStyle name="60 % – Zvýraznění6" xfId="63"/>
    <cellStyle name="60 % - zvýraznenie1" xfId="64"/>
    <cellStyle name="60 % - zvýraznenie2" xfId="65"/>
    <cellStyle name="60 % - zvýraznenie3" xfId="66"/>
    <cellStyle name="60 % - zvýraznenie4" xfId="67"/>
    <cellStyle name="60 % - zvýraznenie5" xfId="68"/>
    <cellStyle name="60 % - zvýraznenie6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Bad" xfId="82"/>
    <cellStyle name="Calculation" xfId="83"/>
    <cellStyle name="Celkem" xfId="84"/>
    <cellStyle name="ColStyle2" xfId="85"/>
    <cellStyle name="ColStyle3" xfId="86"/>
    <cellStyle name="ColStyle4" xfId="87"/>
    <cellStyle name="ColStyle4 2" xfId="88"/>
    <cellStyle name="ColStyle5" xfId="89"/>
    <cellStyle name="čárky [0]" xfId="90"/>
    <cellStyle name="Comma" xfId="91"/>
    <cellStyle name="Comma [0]" xfId="92"/>
    <cellStyle name="data" xfId="93"/>
    <cellStyle name="Dobrá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Check Cell" xfId="102"/>
    <cellStyle name="Chybně" xfId="103"/>
    <cellStyle name="Input" xfId="104"/>
    <cellStyle name="Kontrolná bunka" xfId="105"/>
    <cellStyle name="Kontrolní buňka" xfId="106"/>
    <cellStyle name="Linked Cell" xfId="107"/>
    <cellStyle name="Currency" xfId="108"/>
    <cellStyle name="Currency [0]" xfId="109"/>
    <cellStyle name="měny 2" xfId="110"/>
    <cellStyle name="Nadpis 1" xfId="111"/>
    <cellStyle name="Nadpis 2" xfId="112"/>
    <cellStyle name="Nadpis 3" xfId="113"/>
    <cellStyle name="Nadpis 4" xfId="114"/>
    <cellStyle name="Název" xfId="115"/>
    <cellStyle name="Názov" xfId="116"/>
    <cellStyle name="Neutral" xfId="117"/>
    <cellStyle name="Neutrálna" xfId="118"/>
    <cellStyle name="Neutrální" xfId="119"/>
    <cellStyle name="Normálna 2" xfId="120"/>
    <cellStyle name="Normálna 3" xfId="121"/>
    <cellStyle name="Normálna 4" xfId="122"/>
    <cellStyle name="normálne 2" xfId="123"/>
    <cellStyle name="normálne 3" xfId="124"/>
    <cellStyle name="normálne_2014002_(008)_E.1.1  SO 01.1 - Mechanické predčistenie a ČS_VV" xfId="125"/>
    <cellStyle name="normálne_BOJNA rozpocet TG" xfId="126"/>
    <cellStyle name="normálne_HAJSKE-TECH-ROZP1-prac" xfId="127"/>
    <cellStyle name="normálne_Poľný Kesov-verejná kanalizácia a ČOV-so-08-r" xfId="128"/>
    <cellStyle name="normálne_ROZ COV PRIBETA-DSP-1" xfId="129"/>
    <cellStyle name="normální 2" xfId="130"/>
    <cellStyle name="normální 20" xfId="131"/>
    <cellStyle name="normální 21" xfId="132"/>
    <cellStyle name="normální 3" xfId="133"/>
    <cellStyle name="normální 3 2" xfId="134"/>
    <cellStyle name="normální 36" xfId="135"/>
    <cellStyle name="normální 39" xfId="136"/>
    <cellStyle name="normální 4" xfId="137"/>
    <cellStyle name="normální 4 2" xfId="138"/>
    <cellStyle name="normální 42" xfId="139"/>
    <cellStyle name="normální 5" xfId="140"/>
    <cellStyle name="normální 5 2" xfId="141"/>
    <cellStyle name="normální 6 2" xfId="142"/>
    <cellStyle name="normální 61" xfId="143"/>
    <cellStyle name="normální_List2" xfId="144"/>
    <cellStyle name="Note" xfId="145"/>
    <cellStyle name="Output" xfId="146"/>
    <cellStyle name="Percent" xfId="147"/>
    <cellStyle name="Podhlavička" xfId="148"/>
    <cellStyle name="Followed Hyperlink" xfId="149"/>
    <cellStyle name="Poznámka" xfId="150"/>
    <cellStyle name="Prepojená bunka" xfId="151"/>
    <cellStyle name="Propojená buňka" xfId="152"/>
    <cellStyle name="Spolu" xfId="153"/>
    <cellStyle name="Správně" xfId="154"/>
    <cellStyle name="Štýl 1" xfId="155"/>
    <cellStyle name="TEXT" xfId="156"/>
    <cellStyle name="Text upozornění" xfId="157"/>
    <cellStyle name="Text upozornenia" xfId="158"/>
    <cellStyle name="TEXT1" xfId="159"/>
    <cellStyle name="Title" xfId="160"/>
    <cellStyle name="Titul" xfId="161"/>
    <cellStyle name="Total" xfId="162"/>
    <cellStyle name="Unit" xfId="163"/>
    <cellStyle name="Vstup" xfId="164"/>
    <cellStyle name="Výpočet" xfId="165"/>
    <cellStyle name="Výstup" xfId="166"/>
    <cellStyle name="Vysvětlující text" xfId="167"/>
    <cellStyle name="Vysvetľujúci text" xfId="168"/>
    <cellStyle name="Warning Text" xfId="169"/>
    <cellStyle name="Zlá" xfId="170"/>
    <cellStyle name="Zvýraznění 1" xfId="171"/>
    <cellStyle name="Zvýraznění 2" xfId="172"/>
    <cellStyle name="Zvýraznění 3" xfId="173"/>
    <cellStyle name="Zvýraznění 4" xfId="174"/>
    <cellStyle name="Zvýraznění 5" xfId="175"/>
    <cellStyle name="Zvýraznění 6" xfId="176"/>
    <cellStyle name="Zvýraznenie1" xfId="177"/>
    <cellStyle name="Zvýraznenie2" xfId="178"/>
    <cellStyle name="Zvýraznenie3" xfId="179"/>
    <cellStyle name="Zvýraznenie4" xfId="180"/>
    <cellStyle name="Zvýraznenie5" xfId="181"/>
    <cellStyle name="Zvýraznenie6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O09\VODERADY\VODERADY-ROZPOCET\VODERADY%20rozpocet%20T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zb\Dokumenty\OTO12\IVANOVCE\Projekty\Trenciansky_Region\A_Projekt_Trenciansky_Region\6_TENDROVA_DOKUMENTACIA\PD_E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at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O18\HAJSKE\HAJSKE-DSP\ROZPOCET\HAJSKE-TECH-ROZP1-pra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\home$\OTO09\VODERADY\VODERADY-ROZPOCET\VODERADY%20rozpocet%20T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TO15\PROJEKTY%20StVS\HRINOVA\ROZPOCET\HRIN-COV-%20ROZPOCET-final-1EXP-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S1 Mechanické predčistenie"/>
      <sheetName val="PS2 Bilogické čistenie a kal.h."/>
      <sheetName val="PS3 Dúchadlá a rozvod vzduchu"/>
      <sheetName val="PS4 PRS a SK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05.01-STEL"/>
      <sheetName val="SO 05.03.4 VO"/>
      <sheetName val="PS 05.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zy"/>
      <sheetName val="RSa"/>
      <sheetName val="RSb"/>
      <sheetName val="RS1+RS2"/>
      <sheetName val="PC+Software"/>
      <sheetName val="TOTAL"/>
    </sheetNames>
    <sheetDataSet>
      <sheetData sheetId="0">
        <row r="2">
          <cell r="C2">
            <v>1.14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 (2)"/>
      <sheetName val="REKAP"/>
      <sheetName val="PS 1 MECH PR"/>
      <sheetName val="PS 2 BIO KAL"/>
      <sheetName val="PS 3 TERCIAR"/>
      <sheetName val="PS 4 PRS a ASRT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S1 Mechanické predčistenie"/>
      <sheetName val="PS2 Bilogické čistenie a kal.h."/>
      <sheetName val="PS3 Dúchadlá a rozvod vzduchu"/>
      <sheetName val="PS4 PRS a SK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"/>
      <sheetName val="PS-01 MECH PR"/>
      <sheetName val="PS-02 BIOLOG"/>
      <sheetName val="PS-03 KAL"/>
      <sheetName val="PS-04 PRS a ASRTP"/>
      <sheetName val="SO 01.1"/>
      <sheetName val="SO 01.2"/>
      <sheetName val="SO 01.3"/>
      <sheetName val="SO 01.4"/>
      <sheetName val="SO 01.5"/>
      <sheetName val="SO 01.6"/>
      <sheetName val="SO 01.7"/>
      <sheetName val=" SO 01.8"/>
      <sheetName val="SO 01.9"/>
      <sheetName val="SO 01.10"/>
      <sheetName val="SO 01.11"/>
      <sheetName val="SO 01.12"/>
      <sheetName val="SO 01.13"/>
      <sheetName val="SO 01.14"/>
      <sheetName val="SO 01.15"/>
      <sheetName val="So 01.16"/>
      <sheetName val="SO 01.17"/>
      <sheetName val="SO 01.18"/>
      <sheetName val="SO 01.19_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workbookViewId="0" topLeftCell="A1">
      <selection activeCell="F28" sqref="F28:K28"/>
    </sheetView>
  </sheetViews>
  <sheetFormatPr defaultColWidth="10.66015625" defaultRowHeight="12.75" customHeight="1"/>
  <cols>
    <col min="1" max="1" width="2.83203125" style="51" customWidth="1"/>
    <col min="2" max="2" width="2.16015625" style="51" customWidth="1"/>
    <col min="3" max="3" width="3.33203125" style="51" customWidth="1"/>
    <col min="4" max="4" width="7.83203125" style="51" customWidth="1"/>
    <col min="5" max="5" width="15.83203125" style="51" customWidth="1"/>
    <col min="6" max="6" width="0.65625" style="51" customWidth="1"/>
    <col min="7" max="7" width="3" style="51" customWidth="1"/>
    <col min="8" max="8" width="3.16015625" style="51" customWidth="1"/>
    <col min="9" max="9" width="12.16015625" style="51" customWidth="1"/>
    <col min="10" max="10" width="15.66015625" style="51" customWidth="1"/>
    <col min="11" max="11" width="0.82421875" style="51" customWidth="1"/>
    <col min="12" max="12" width="2.83203125" style="51" customWidth="1"/>
    <col min="13" max="13" width="3.33203125" style="51" customWidth="1"/>
    <col min="14" max="14" width="2.33203125" style="51" customWidth="1"/>
    <col min="15" max="15" width="14.5" style="51" customWidth="1"/>
    <col min="16" max="16" width="3.5" style="51" customWidth="1"/>
    <col min="17" max="17" width="2.33203125" style="51" customWidth="1"/>
    <col min="18" max="18" width="14.83203125" style="51" customWidth="1"/>
    <col min="19" max="19" width="0.65625" style="51" customWidth="1"/>
    <col min="20" max="16384" width="10.66015625" style="51" customWidth="1"/>
  </cols>
  <sheetData>
    <row r="1" spans="1:19" ht="30" customHeight="1">
      <c r="A1" s="247" t="s">
        <v>161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9"/>
    </row>
    <row r="2" spans="1:19" ht="12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30" customHeight="1">
      <c r="A3" s="55"/>
      <c r="B3" s="56" t="s">
        <v>162</v>
      </c>
      <c r="C3" s="56"/>
      <c r="D3" s="56"/>
      <c r="E3" s="250" t="s">
        <v>0</v>
      </c>
      <c r="F3" s="251"/>
      <c r="G3" s="251"/>
      <c r="H3" s="251"/>
      <c r="I3" s="251"/>
      <c r="J3" s="252"/>
      <c r="K3" s="56"/>
      <c r="L3" s="56"/>
      <c r="M3" s="56"/>
      <c r="N3" s="56"/>
      <c r="O3" s="56" t="s">
        <v>163</v>
      </c>
      <c r="P3" s="57" t="s">
        <v>146</v>
      </c>
      <c r="Q3" s="58"/>
      <c r="R3" s="59"/>
      <c r="S3" s="60"/>
    </row>
    <row r="4" spans="1:19" ht="19.5" customHeight="1">
      <c r="A4" s="55"/>
      <c r="B4" s="56" t="s">
        <v>164</v>
      </c>
      <c r="C4" s="56"/>
      <c r="D4" s="56"/>
      <c r="E4" s="253"/>
      <c r="F4" s="254"/>
      <c r="G4" s="254"/>
      <c r="H4" s="254"/>
      <c r="I4" s="254"/>
      <c r="J4" s="255"/>
      <c r="K4" s="56"/>
      <c r="L4" s="56"/>
      <c r="M4" s="56"/>
      <c r="N4" s="56"/>
      <c r="O4" s="56" t="s">
        <v>165</v>
      </c>
      <c r="P4" s="61"/>
      <c r="Q4" s="62"/>
      <c r="R4" s="63"/>
      <c r="S4" s="60"/>
    </row>
    <row r="5" spans="1:19" ht="19.5" customHeight="1">
      <c r="A5" s="55"/>
      <c r="B5" s="56" t="s">
        <v>166</v>
      </c>
      <c r="C5" s="56"/>
      <c r="D5" s="56"/>
      <c r="E5" s="256"/>
      <c r="F5" s="257"/>
      <c r="G5" s="257"/>
      <c r="H5" s="257"/>
      <c r="I5" s="257"/>
      <c r="J5" s="258"/>
      <c r="K5" s="56"/>
      <c r="L5" s="56"/>
      <c r="M5" s="56"/>
      <c r="N5" s="56"/>
      <c r="O5" s="56" t="s">
        <v>167</v>
      </c>
      <c r="P5" s="259"/>
      <c r="Q5" s="260"/>
      <c r="R5" s="261"/>
      <c r="S5" s="60"/>
    </row>
    <row r="6" spans="1:19" ht="19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 t="s">
        <v>168</v>
      </c>
      <c r="P6" s="56" t="s">
        <v>169</v>
      </c>
      <c r="Q6" s="56"/>
      <c r="R6" s="56"/>
      <c r="S6" s="60"/>
    </row>
    <row r="7" spans="1:19" ht="17.25" customHeight="1">
      <c r="A7" s="55"/>
      <c r="B7" s="56" t="s">
        <v>170</v>
      </c>
      <c r="C7" s="56"/>
      <c r="D7" s="56"/>
      <c r="E7" s="57" t="s">
        <v>616</v>
      </c>
      <c r="F7" s="64"/>
      <c r="G7" s="64"/>
      <c r="H7" s="64"/>
      <c r="I7" s="64"/>
      <c r="J7" s="59"/>
      <c r="K7" s="56"/>
      <c r="L7" s="56"/>
      <c r="M7" s="56"/>
      <c r="N7" s="56"/>
      <c r="O7" s="65"/>
      <c r="P7" s="66"/>
      <c r="Q7" s="67"/>
      <c r="R7" s="68"/>
      <c r="S7" s="60"/>
    </row>
    <row r="8" spans="1:19" ht="17.25" customHeight="1">
      <c r="A8" s="55"/>
      <c r="B8" s="56" t="s">
        <v>171</v>
      </c>
      <c r="C8" s="56"/>
      <c r="D8" s="56"/>
      <c r="E8" s="61"/>
      <c r="F8" s="56"/>
      <c r="G8" s="56"/>
      <c r="H8" s="56"/>
      <c r="I8" s="56"/>
      <c r="J8" s="63"/>
      <c r="K8" s="56"/>
      <c r="L8" s="56"/>
      <c r="M8" s="56"/>
      <c r="N8" s="56"/>
      <c r="O8" s="65"/>
      <c r="P8" s="66"/>
      <c r="Q8" s="67"/>
      <c r="R8" s="68"/>
      <c r="S8" s="60"/>
    </row>
    <row r="9" spans="1:19" ht="17.25" customHeight="1">
      <c r="A9" s="55"/>
      <c r="B9" s="56" t="s">
        <v>172</v>
      </c>
      <c r="C9" s="56"/>
      <c r="D9" s="56"/>
      <c r="E9" s="61" t="s">
        <v>173</v>
      </c>
      <c r="F9" s="56"/>
      <c r="G9" s="56"/>
      <c r="H9" s="56"/>
      <c r="I9" s="56"/>
      <c r="J9" s="63"/>
      <c r="K9" s="56"/>
      <c r="L9" s="56"/>
      <c r="M9" s="56"/>
      <c r="N9" s="56"/>
      <c r="O9" s="65"/>
      <c r="P9" s="66"/>
      <c r="Q9" s="67"/>
      <c r="R9" s="68"/>
      <c r="S9" s="60"/>
    </row>
    <row r="10" spans="1:19" ht="17.25" customHeight="1">
      <c r="A10" s="55"/>
      <c r="B10" s="56"/>
      <c r="C10" s="56"/>
      <c r="D10" s="56"/>
      <c r="E10" s="69"/>
      <c r="F10" s="70"/>
      <c r="G10" s="70"/>
      <c r="H10" s="70"/>
      <c r="I10" s="70"/>
      <c r="J10" s="71"/>
      <c r="K10" s="56"/>
      <c r="L10" s="56"/>
      <c r="M10" s="56"/>
      <c r="N10" s="56"/>
      <c r="O10" s="62"/>
      <c r="P10" s="62"/>
      <c r="Q10" s="62"/>
      <c r="R10" s="56"/>
      <c r="S10" s="60"/>
    </row>
    <row r="11" spans="1:19" ht="17.25" customHeight="1">
      <c r="A11" s="55"/>
      <c r="B11" s="56"/>
      <c r="C11" s="56"/>
      <c r="D11" s="56"/>
      <c r="E11" s="72" t="s">
        <v>174</v>
      </c>
      <c r="F11" s="56"/>
      <c r="G11" s="56" t="s">
        <v>175</v>
      </c>
      <c r="H11" s="56"/>
      <c r="I11" s="56"/>
      <c r="J11" s="56"/>
      <c r="K11" s="56"/>
      <c r="L11" s="56"/>
      <c r="M11" s="56"/>
      <c r="N11" s="56"/>
      <c r="O11" s="72" t="s">
        <v>176</v>
      </c>
      <c r="P11" s="62"/>
      <c r="Q11" s="62"/>
      <c r="R11" s="73"/>
      <c r="S11" s="60"/>
    </row>
    <row r="12" spans="1:19" ht="17.25" customHeight="1">
      <c r="A12" s="55"/>
      <c r="B12" s="56"/>
      <c r="C12" s="56"/>
      <c r="D12" s="56"/>
      <c r="E12" s="65"/>
      <c r="F12" s="56"/>
      <c r="G12" s="239" t="s">
        <v>177</v>
      </c>
      <c r="H12" s="240"/>
      <c r="I12" s="241"/>
      <c r="J12" s="56"/>
      <c r="K12" s="56"/>
      <c r="L12" s="56"/>
      <c r="M12" s="56"/>
      <c r="N12" s="56"/>
      <c r="O12" s="119" t="s">
        <v>760</v>
      </c>
      <c r="P12" s="62"/>
      <c r="Q12" s="62"/>
      <c r="R12" s="74"/>
      <c r="S12" s="60"/>
    </row>
    <row r="13" spans="1:19" ht="8.2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ht="8.2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</row>
    <row r="15" spans="1:19" ht="20.25" customHeight="1">
      <c r="A15" s="282"/>
      <c r="B15" s="283"/>
      <c r="C15" s="283"/>
      <c r="D15" s="284"/>
      <c r="E15" s="292" t="s">
        <v>178</v>
      </c>
      <c r="F15" s="292"/>
      <c r="G15" s="292"/>
      <c r="H15" s="292"/>
      <c r="I15" s="292"/>
      <c r="J15" s="292"/>
      <c r="K15" s="293"/>
      <c r="L15" s="245" t="s">
        <v>179</v>
      </c>
      <c r="M15" s="245"/>
      <c r="N15" s="245"/>
      <c r="O15" s="246"/>
      <c r="P15" s="78"/>
      <c r="Q15" s="78"/>
      <c r="R15" s="79"/>
      <c r="S15" s="80"/>
    </row>
    <row r="16" spans="1:19" ht="20.25" customHeight="1">
      <c r="A16" s="301"/>
      <c r="B16" s="302"/>
      <c r="C16" s="302"/>
      <c r="D16" s="303"/>
      <c r="E16" s="242"/>
      <c r="F16" s="242"/>
      <c r="G16" s="242"/>
      <c r="H16" s="242"/>
      <c r="I16" s="242"/>
      <c r="J16" s="242"/>
      <c r="K16" s="294"/>
      <c r="L16" s="83"/>
      <c r="M16" s="83"/>
      <c r="N16" s="83"/>
      <c r="O16" s="84"/>
      <c r="P16" s="82"/>
      <c r="Q16" s="82"/>
      <c r="R16" s="85"/>
      <c r="S16" s="86"/>
    </row>
    <row r="17" spans="1:19" ht="20.25" customHeight="1">
      <c r="A17" s="81"/>
      <c r="B17" s="82"/>
      <c r="C17" s="82"/>
      <c r="D17" s="87"/>
      <c r="E17" s="242" t="s">
        <v>152</v>
      </c>
      <c r="F17" s="242"/>
      <c r="G17" s="242"/>
      <c r="H17" s="242"/>
      <c r="I17" s="242"/>
      <c r="J17" s="242"/>
      <c r="K17" s="87"/>
      <c r="L17" s="243">
        <f>Rekap!D31</f>
        <v>192690.69</v>
      </c>
      <c r="M17" s="243"/>
      <c r="N17" s="243"/>
      <c r="O17" s="244"/>
      <c r="P17" s="82"/>
      <c r="Q17" s="82"/>
      <c r="R17" s="85"/>
      <c r="S17" s="86"/>
    </row>
    <row r="18" spans="1:19" ht="20.25" customHeight="1">
      <c r="A18" s="81"/>
      <c r="B18" s="82"/>
      <c r="C18" s="82"/>
      <c r="D18" s="87"/>
      <c r="E18" s="116" t="s">
        <v>675</v>
      </c>
      <c r="F18" s="116"/>
      <c r="G18" s="116"/>
      <c r="H18" s="116"/>
      <c r="I18" s="116"/>
      <c r="J18" s="116"/>
      <c r="K18" s="225"/>
      <c r="L18" s="289">
        <f>Rekap!D19</f>
        <v>29134.32</v>
      </c>
      <c r="M18" s="290"/>
      <c r="N18" s="290"/>
      <c r="O18" s="291"/>
      <c r="P18" s="82"/>
      <c r="Q18" s="82"/>
      <c r="R18" s="85"/>
      <c r="S18" s="86"/>
    </row>
    <row r="19" spans="1:19" ht="20.25" customHeight="1" thickBot="1">
      <c r="A19" s="88"/>
      <c r="B19" s="89"/>
      <c r="C19" s="89"/>
      <c r="D19" s="90"/>
      <c r="E19" s="288" t="s">
        <v>154</v>
      </c>
      <c r="F19" s="288"/>
      <c r="G19" s="288"/>
      <c r="H19" s="288"/>
      <c r="I19" s="288"/>
      <c r="J19" s="288"/>
      <c r="K19" s="153"/>
      <c r="L19" s="216">
        <f>Rekap!D33</f>
        <v>12190</v>
      </c>
      <c r="M19" s="216"/>
      <c r="N19" s="216"/>
      <c r="O19" s="217"/>
      <c r="P19" s="89"/>
      <c r="Q19" s="89"/>
      <c r="R19" s="92"/>
      <c r="S19" s="93"/>
    </row>
    <row r="20" spans="1:19" ht="20.25" customHeight="1">
      <c r="A20" s="81"/>
      <c r="B20" s="82"/>
      <c r="C20" s="82"/>
      <c r="D20" s="87"/>
      <c r="E20" s="242" t="s">
        <v>160</v>
      </c>
      <c r="F20" s="242"/>
      <c r="G20" s="242"/>
      <c r="H20" s="242"/>
      <c r="I20" s="242"/>
      <c r="J20" s="242"/>
      <c r="K20" s="87"/>
      <c r="L20" s="218">
        <f>SUM(L17:L19)</f>
        <v>234015.01</v>
      </c>
      <c r="M20" s="218"/>
      <c r="N20" s="218"/>
      <c r="O20" s="219"/>
      <c r="P20" s="82"/>
      <c r="Q20" s="82"/>
      <c r="R20" s="85"/>
      <c r="S20" s="86"/>
    </row>
    <row r="21" spans="1:19" ht="20.25" customHeight="1">
      <c r="A21" s="88"/>
      <c r="B21" s="89"/>
      <c r="C21" s="89"/>
      <c r="D21" s="90"/>
      <c r="E21" s="234" t="s">
        <v>180</v>
      </c>
      <c r="F21" s="234"/>
      <c r="G21" s="234"/>
      <c r="H21" s="234"/>
      <c r="I21" s="234"/>
      <c r="J21" s="234"/>
      <c r="K21" s="90"/>
      <c r="L21" s="238">
        <f>L20*0.2</f>
        <v>46803</v>
      </c>
      <c r="M21" s="238"/>
      <c r="N21" s="238"/>
      <c r="O21" s="227"/>
      <c r="P21" s="89"/>
      <c r="Q21" s="89"/>
      <c r="R21" s="92"/>
      <c r="S21" s="93"/>
    </row>
    <row r="22" spans="1:19" ht="20.25" customHeight="1">
      <c r="A22" s="88"/>
      <c r="B22" s="89"/>
      <c r="C22" s="89"/>
      <c r="D22" s="90"/>
      <c r="E22" s="234" t="s">
        <v>181</v>
      </c>
      <c r="F22" s="234"/>
      <c r="G22" s="234"/>
      <c r="H22" s="234"/>
      <c r="I22" s="234"/>
      <c r="J22" s="234"/>
      <c r="K22" s="90"/>
      <c r="L22" s="228">
        <f>L20+L21</f>
        <v>280818.01</v>
      </c>
      <c r="M22" s="228"/>
      <c r="N22" s="228"/>
      <c r="O22" s="229"/>
      <c r="P22" s="89"/>
      <c r="Q22" s="89"/>
      <c r="R22" s="92"/>
      <c r="S22" s="93"/>
    </row>
    <row r="23" spans="1:19" ht="20.25" customHeight="1">
      <c r="A23" s="88"/>
      <c r="B23" s="89"/>
      <c r="C23" s="89"/>
      <c r="D23" s="90"/>
      <c r="E23" s="91"/>
      <c r="F23" s="91"/>
      <c r="G23" s="91"/>
      <c r="H23" s="91"/>
      <c r="I23" s="91"/>
      <c r="J23" s="91"/>
      <c r="K23" s="90"/>
      <c r="L23" s="94"/>
      <c r="M23" s="94"/>
      <c r="N23" s="94"/>
      <c r="O23" s="95"/>
      <c r="P23" s="89"/>
      <c r="Q23" s="89"/>
      <c r="R23" s="92"/>
      <c r="S23" s="93"/>
    </row>
    <row r="24" spans="1:19" ht="20.25" customHeight="1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0"/>
      <c r="L24" s="94"/>
      <c r="M24" s="94"/>
      <c r="N24" s="94"/>
      <c r="O24" s="95"/>
      <c r="P24" s="89"/>
      <c r="Q24" s="89"/>
      <c r="R24" s="92"/>
      <c r="S24" s="93"/>
    </row>
    <row r="25" spans="1:19" ht="20.25" customHeight="1">
      <c r="A25" s="96"/>
      <c r="B25" s="97"/>
      <c r="C25" s="97"/>
      <c r="D25" s="98"/>
      <c r="E25" s="99"/>
      <c r="F25" s="100"/>
      <c r="G25" s="100"/>
      <c r="H25" s="100"/>
      <c r="I25" s="100"/>
      <c r="J25" s="100"/>
      <c r="K25" s="101"/>
      <c r="L25" s="102"/>
      <c r="M25" s="102"/>
      <c r="N25" s="102"/>
      <c r="O25" s="103"/>
      <c r="P25" s="97"/>
      <c r="Q25" s="97"/>
      <c r="R25" s="104"/>
      <c r="S25" s="105"/>
    </row>
    <row r="26" spans="1:19" ht="18" customHeight="1">
      <c r="A26" s="230" t="s">
        <v>171</v>
      </c>
      <c r="B26" s="231"/>
      <c r="C26" s="231"/>
      <c r="D26" s="231"/>
      <c r="E26" s="232"/>
      <c r="F26" s="233" t="s">
        <v>182</v>
      </c>
      <c r="G26" s="214"/>
      <c r="H26" s="214"/>
      <c r="I26" s="214"/>
      <c r="J26" s="214"/>
      <c r="K26" s="215"/>
      <c r="L26" s="235" t="s">
        <v>183</v>
      </c>
      <c r="M26" s="236"/>
      <c r="N26" s="236"/>
      <c r="O26" s="236"/>
      <c r="P26" s="236"/>
      <c r="Q26" s="236"/>
      <c r="R26" s="236"/>
      <c r="S26" s="237"/>
    </row>
    <row r="27" spans="1:19" ht="18" customHeight="1">
      <c r="A27" s="223"/>
      <c r="B27" s="265"/>
      <c r="C27" s="265"/>
      <c r="D27" s="265"/>
      <c r="E27" s="266"/>
      <c r="L27" s="262"/>
      <c r="M27" s="263"/>
      <c r="N27" s="263"/>
      <c r="O27" s="263"/>
      <c r="P27" s="263"/>
      <c r="Q27" s="263"/>
      <c r="R27" s="263"/>
      <c r="S27" s="264"/>
    </row>
    <row r="28" spans="1:19" ht="18" customHeight="1">
      <c r="A28" s="267" t="s">
        <v>184</v>
      </c>
      <c r="B28" s="268"/>
      <c r="C28" s="268"/>
      <c r="D28" s="268"/>
      <c r="E28" s="269"/>
      <c r="F28" s="295">
        <v>45142</v>
      </c>
      <c r="G28" s="296"/>
      <c r="H28" s="296"/>
      <c r="I28" s="296"/>
      <c r="J28" s="296"/>
      <c r="K28" s="297"/>
      <c r="L28" s="262"/>
      <c r="M28" s="263"/>
      <c r="N28" s="263"/>
      <c r="O28" s="263"/>
      <c r="P28" s="263"/>
      <c r="Q28" s="263"/>
      <c r="R28" s="263"/>
      <c r="S28" s="264"/>
    </row>
    <row r="29" spans="1:19" ht="18" customHeight="1">
      <c r="A29" s="285"/>
      <c r="B29" s="286"/>
      <c r="C29" s="286"/>
      <c r="D29" s="286"/>
      <c r="E29" s="287"/>
      <c r="F29" s="270"/>
      <c r="G29" s="271"/>
      <c r="H29" s="271"/>
      <c r="I29" s="271"/>
      <c r="J29" s="271"/>
      <c r="K29" s="272"/>
      <c r="L29" s="262"/>
      <c r="M29" s="263"/>
      <c r="N29" s="263"/>
      <c r="O29" s="263"/>
      <c r="P29" s="263"/>
      <c r="Q29" s="263"/>
      <c r="R29" s="263"/>
      <c r="S29" s="264"/>
    </row>
    <row r="30" spans="1:19" ht="18" customHeight="1">
      <c r="A30" s="109"/>
      <c r="B30" s="110"/>
      <c r="C30" s="110"/>
      <c r="D30" s="110"/>
      <c r="E30" s="111"/>
      <c r="F30" s="112"/>
      <c r="G30" s="113"/>
      <c r="H30" s="113"/>
      <c r="I30" s="113"/>
      <c r="J30" s="113"/>
      <c r="K30" s="114"/>
      <c r="L30" s="106"/>
      <c r="M30" s="107"/>
      <c r="N30" s="107"/>
      <c r="O30" s="107"/>
      <c r="P30" s="107"/>
      <c r="Q30" s="107"/>
      <c r="R30" s="107"/>
      <c r="S30" s="108"/>
    </row>
    <row r="31" spans="1:19" ht="18" customHeight="1">
      <c r="A31" s="273"/>
      <c r="B31" s="274"/>
      <c r="C31" s="274"/>
      <c r="D31" s="274"/>
      <c r="E31" s="275"/>
      <c r="F31" s="276"/>
      <c r="G31" s="277"/>
      <c r="H31" s="277"/>
      <c r="I31" s="277"/>
      <c r="J31" s="277"/>
      <c r="K31" s="278"/>
      <c r="L31" s="220"/>
      <c r="M31" s="221"/>
      <c r="N31" s="221"/>
      <c r="O31" s="221"/>
      <c r="P31" s="221"/>
      <c r="Q31" s="221"/>
      <c r="R31" s="221"/>
      <c r="S31" s="222"/>
    </row>
    <row r="32" spans="1:19" ht="18" customHeight="1">
      <c r="A32" s="230" t="s">
        <v>170</v>
      </c>
      <c r="B32" s="231"/>
      <c r="C32" s="231"/>
      <c r="D32" s="231"/>
      <c r="E32" s="232"/>
      <c r="F32" s="233" t="s">
        <v>182</v>
      </c>
      <c r="G32" s="214"/>
      <c r="H32" s="214"/>
      <c r="I32" s="214"/>
      <c r="J32" s="214"/>
      <c r="K32" s="215"/>
      <c r="L32" s="235" t="s">
        <v>183</v>
      </c>
      <c r="M32" s="236"/>
      <c r="N32" s="236"/>
      <c r="O32" s="236"/>
      <c r="P32" s="236"/>
      <c r="Q32" s="236"/>
      <c r="R32" s="236"/>
      <c r="S32" s="237"/>
    </row>
    <row r="33" spans="1:19" ht="18" customHeight="1">
      <c r="A33" s="109"/>
      <c r="B33" s="110"/>
      <c r="C33" s="110"/>
      <c r="D33" s="110"/>
      <c r="E33" s="111"/>
      <c r="F33" s="115"/>
      <c r="G33" s="116"/>
      <c r="H33" s="116"/>
      <c r="I33" s="116"/>
      <c r="J33" s="116"/>
      <c r="K33" s="117"/>
      <c r="L33" s="107"/>
      <c r="M33" s="107"/>
      <c r="N33" s="107"/>
      <c r="O33" s="107"/>
      <c r="P33" s="107"/>
      <c r="Q33" s="107"/>
      <c r="R33" s="107"/>
      <c r="S33" s="108"/>
    </row>
    <row r="34" spans="1:19" ht="18" customHeight="1">
      <c r="A34" s="109"/>
      <c r="B34" s="110"/>
      <c r="C34" s="110"/>
      <c r="D34" s="110"/>
      <c r="E34" s="111"/>
      <c r="F34" s="115"/>
      <c r="G34" s="116"/>
      <c r="H34" s="116"/>
      <c r="I34" s="116"/>
      <c r="J34" s="116"/>
      <c r="K34" s="117"/>
      <c r="L34" s="107"/>
      <c r="M34" s="107"/>
      <c r="N34" s="107"/>
      <c r="O34" s="107"/>
      <c r="P34" s="107"/>
      <c r="Q34" s="107"/>
      <c r="R34" s="107"/>
      <c r="S34" s="108"/>
    </row>
    <row r="35" spans="1:19" ht="18" customHeight="1">
      <c r="A35" s="109"/>
      <c r="B35" s="110"/>
      <c r="C35" s="110"/>
      <c r="D35" s="110"/>
      <c r="E35" s="111"/>
      <c r="F35" s="115"/>
      <c r="G35" s="116"/>
      <c r="H35" s="116"/>
      <c r="I35" s="116"/>
      <c r="J35" s="116"/>
      <c r="K35" s="117"/>
      <c r="L35" s="107"/>
      <c r="M35" s="107"/>
      <c r="N35" s="107"/>
      <c r="O35" s="107"/>
      <c r="P35" s="107"/>
      <c r="Q35" s="107"/>
      <c r="R35" s="107"/>
      <c r="S35" s="108"/>
    </row>
    <row r="36" spans="1:19" ht="18" customHeight="1">
      <c r="A36" s="285"/>
      <c r="B36" s="286"/>
      <c r="C36" s="286"/>
      <c r="D36" s="286"/>
      <c r="E36" s="287"/>
      <c r="F36" s="279"/>
      <c r="G36" s="280"/>
      <c r="H36" s="280"/>
      <c r="I36" s="280"/>
      <c r="J36" s="280"/>
      <c r="K36" s="281"/>
      <c r="L36" s="262"/>
      <c r="M36" s="263"/>
      <c r="N36" s="263"/>
      <c r="O36" s="263"/>
      <c r="P36" s="263"/>
      <c r="Q36" s="263"/>
      <c r="R36" s="263"/>
      <c r="S36" s="264"/>
    </row>
    <row r="37" spans="1:19" ht="18" customHeight="1">
      <c r="A37" s="273"/>
      <c r="B37" s="274"/>
      <c r="C37" s="274"/>
      <c r="D37" s="274"/>
      <c r="E37" s="275"/>
      <c r="F37" s="298"/>
      <c r="G37" s="299"/>
      <c r="H37" s="299"/>
      <c r="I37" s="299"/>
      <c r="J37" s="299"/>
      <c r="K37" s="300"/>
      <c r="L37" s="220"/>
      <c r="M37" s="221"/>
      <c r="N37" s="221"/>
      <c r="O37" s="221"/>
      <c r="P37" s="221"/>
      <c r="Q37" s="221"/>
      <c r="R37" s="221"/>
      <c r="S37" s="222"/>
    </row>
  </sheetData>
  <sheetProtection/>
  <mergeCells count="45">
    <mergeCell ref="L18:O18"/>
    <mergeCell ref="L37:S37"/>
    <mergeCell ref="E15:K15"/>
    <mergeCell ref="E16:K16"/>
    <mergeCell ref="F26:K26"/>
    <mergeCell ref="F28:K28"/>
    <mergeCell ref="A37:E37"/>
    <mergeCell ref="F37:K37"/>
    <mergeCell ref="L32:S32"/>
    <mergeCell ref="A16:D16"/>
    <mergeCell ref="A15:D15"/>
    <mergeCell ref="A26:E26"/>
    <mergeCell ref="A36:E36"/>
    <mergeCell ref="A29:E29"/>
    <mergeCell ref="E19:J19"/>
    <mergeCell ref="E20:J20"/>
    <mergeCell ref="F29:K29"/>
    <mergeCell ref="A31:E31"/>
    <mergeCell ref="F31:K31"/>
    <mergeCell ref="F36:K36"/>
    <mergeCell ref="L19:O19"/>
    <mergeCell ref="L20:O20"/>
    <mergeCell ref="L29:S29"/>
    <mergeCell ref="L31:S31"/>
    <mergeCell ref="L27:S27"/>
    <mergeCell ref="L28:S28"/>
    <mergeCell ref="L36:S36"/>
    <mergeCell ref="E21:J21"/>
    <mergeCell ref="L26:S26"/>
    <mergeCell ref="E22:J22"/>
    <mergeCell ref="L21:O21"/>
    <mergeCell ref="L22:O22"/>
    <mergeCell ref="A32:E32"/>
    <mergeCell ref="F32:K32"/>
    <mergeCell ref="A27:E27"/>
    <mergeCell ref="A28:E28"/>
    <mergeCell ref="A1:S1"/>
    <mergeCell ref="E3:J3"/>
    <mergeCell ref="E4:J4"/>
    <mergeCell ref="E5:J5"/>
    <mergeCell ref="P5:R5"/>
    <mergeCell ref="G12:I12"/>
    <mergeCell ref="E17:J17"/>
    <mergeCell ref="L17:O17"/>
    <mergeCell ref="L15:O15"/>
  </mergeCells>
  <printOptions verticalCentered="1"/>
  <pageMargins left="0.7874015748031497" right="0.3937007874015748" top="0.5905511811023623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33203125" defaultRowHeight="10.5"/>
  <cols>
    <col min="1" max="1" width="5.83203125" style="18" customWidth="1"/>
    <col min="2" max="2" width="55.83203125" style="18" customWidth="1"/>
    <col min="3" max="4" width="18.83203125" style="18" customWidth="1"/>
    <col min="5" max="5" width="14.83203125" style="18" customWidth="1"/>
    <col min="6" max="16384" width="9.33203125" style="18" customWidth="1"/>
  </cols>
  <sheetData>
    <row r="1" spans="1:5" s="6" customFormat="1" ht="24.75" customHeight="1">
      <c r="A1" s="14"/>
      <c r="B1" s="118" t="s">
        <v>147</v>
      </c>
      <c r="C1" s="15"/>
      <c r="D1" s="15"/>
      <c r="E1" s="16"/>
    </row>
    <row r="2" spans="1:5" s="6" customFormat="1" ht="12.75">
      <c r="A2" s="17" t="s">
        <v>1</v>
      </c>
      <c r="C2" s="15"/>
      <c r="D2" s="15"/>
      <c r="E2" s="16"/>
    </row>
    <row r="3" spans="1:3" s="6" customFormat="1" ht="12.75">
      <c r="A3" s="17" t="s">
        <v>185</v>
      </c>
      <c r="C3" s="17" t="s">
        <v>2</v>
      </c>
    </row>
    <row r="4" spans="1:3" s="6" customFormat="1" ht="12.75">
      <c r="A4" s="17" t="s">
        <v>148</v>
      </c>
      <c r="C4" s="17" t="s">
        <v>149</v>
      </c>
    </row>
    <row r="5" spans="1:3" s="6" customFormat="1" ht="12.75">
      <c r="A5" s="17" t="s">
        <v>150</v>
      </c>
      <c r="C5" s="17" t="s">
        <v>761</v>
      </c>
    </row>
    <row r="6" spans="1:5" ht="12" thickBot="1">
      <c r="A6" s="19"/>
      <c r="B6" s="19"/>
      <c r="C6" s="20"/>
      <c r="D6" s="20"/>
      <c r="E6" s="21"/>
    </row>
    <row r="7" spans="1:5" ht="8.25" customHeight="1">
      <c r="A7" s="22"/>
      <c r="B7" s="23"/>
      <c r="C7" s="24"/>
      <c r="D7" s="25"/>
      <c r="E7" s="26"/>
    </row>
    <row r="8" spans="1:5" ht="18">
      <c r="A8" s="27"/>
      <c r="B8" s="28" t="s">
        <v>151</v>
      </c>
      <c r="C8" s="29"/>
      <c r="D8" s="30"/>
      <c r="E8" s="31"/>
    </row>
    <row r="9" spans="1:5" ht="9" customHeight="1">
      <c r="A9" s="27"/>
      <c r="B9" s="32"/>
      <c r="C9" s="29"/>
      <c r="D9" s="30"/>
      <c r="E9" s="31"/>
    </row>
    <row r="10" spans="1:5" ht="15">
      <c r="A10" s="27"/>
      <c r="B10" s="33" t="s">
        <v>152</v>
      </c>
      <c r="C10" s="29"/>
      <c r="D10" s="4"/>
      <c r="E10" s="31"/>
    </row>
    <row r="11" spans="1:5" ht="12.75">
      <c r="A11" s="27"/>
      <c r="B11" s="32"/>
      <c r="C11" s="29"/>
      <c r="D11" s="4"/>
      <c r="E11" s="31"/>
    </row>
    <row r="12" spans="1:5" ht="18" customHeight="1">
      <c r="A12" s="27"/>
      <c r="B12" s="32" t="s">
        <v>3</v>
      </c>
      <c r="C12" s="29"/>
      <c r="D12" s="4">
        <f>'PS 1'!F81</f>
        <v>156610.7</v>
      </c>
      <c r="E12" s="31"/>
    </row>
    <row r="13" spans="1:5" ht="35.25" customHeight="1" thickBot="1">
      <c r="A13" s="27"/>
      <c r="B13" s="34" t="s">
        <v>4</v>
      </c>
      <c r="C13" s="13"/>
      <c r="D13" s="35">
        <f>'PS 2'!H140</f>
        <v>36079.99</v>
      </c>
      <c r="E13" s="31"/>
    </row>
    <row r="14" spans="1:5" ht="19.5" customHeight="1">
      <c r="A14" s="27"/>
      <c r="B14" s="36" t="s">
        <v>153</v>
      </c>
      <c r="C14" s="24"/>
      <c r="D14" s="37">
        <f>SUBTOTAL(9,D12:D13)</f>
        <v>192690.69</v>
      </c>
      <c r="E14" s="31"/>
    </row>
    <row r="15" spans="1:5" ht="6.75" customHeight="1">
      <c r="A15" s="27"/>
      <c r="B15" s="36"/>
      <c r="C15" s="24"/>
      <c r="D15" s="37"/>
      <c r="E15" s="31"/>
    </row>
    <row r="16" spans="1:5" ht="19.5" customHeight="1">
      <c r="A16" s="27"/>
      <c r="B16" s="33" t="s">
        <v>675</v>
      </c>
      <c r="C16" s="24"/>
      <c r="D16" s="37"/>
      <c r="E16" s="31"/>
    </row>
    <row r="17" spans="1:5" ht="19.5" customHeight="1">
      <c r="A17" s="27"/>
      <c r="B17" s="32" t="s">
        <v>674</v>
      </c>
      <c r="C17" s="24"/>
      <c r="D17" s="4">
        <f>'SO 01'!H44</f>
        <v>8870.76</v>
      </c>
      <c r="E17" s="31"/>
    </row>
    <row r="18" spans="1:5" ht="19.5" customHeight="1" thickBot="1">
      <c r="A18" s="27"/>
      <c r="B18" s="34" t="s">
        <v>681</v>
      </c>
      <c r="C18" s="211"/>
      <c r="D18" s="35">
        <f>'SO 02'!H43</f>
        <v>20263.56</v>
      </c>
      <c r="E18" s="31"/>
    </row>
    <row r="19" spans="1:5" ht="19.5" customHeight="1">
      <c r="A19" s="27"/>
      <c r="B19" s="36" t="s">
        <v>758</v>
      </c>
      <c r="C19" s="24"/>
      <c r="D19" s="37">
        <f>SUBTOTAL(9,D17:D18)</f>
        <v>29134.32</v>
      </c>
      <c r="E19" s="31"/>
    </row>
    <row r="20" spans="1:5" ht="10.5" customHeight="1">
      <c r="A20" s="27"/>
      <c r="B20" s="32"/>
      <c r="C20" s="29"/>
      <c r="D20" s="4"/>
      <c r="E20" s="31"/>
    </row>
    <row r="21" spans="1:5" ht="12.75">
      <c r="A21" s="27"/>
      <c r="B21" s="38" t="s">
        <v>154</v>
      </c>
      <c r="C21" s="29"/>
      <c r="D21" s="4"/>
      <c r="E21" s="31"/>
    </row>
    <row r="22" spans="1:5" ht="18.75" customHeight="1">
      <c r="A22" s="27"/>
      <c r="B22" s="32" t="s">
        <v>92</v>
      </c>
      <c r="C22" s="29"/>
      <c r="D22" s="133">
        <v>2980</v>
      </c>
      <c r="E22" s="31"/>
    </row>
    <row r="23" spans="1:5" ht="17.25" customHeight="1">
      <c r="A23" s="27"/>
      <c r="B23" s="32" t="s">
        <v>93</v>
      </c>
      <c r="C23" s="29"/>
      <c r="D23" s="133">
        <v>470</v>
      </c>
      <c r="E23" s="31"/>
    </row>
    <row r="24" spans="1:5" ht="25.5" customHeight="1">
      <c r="A24" s="27"/>
      <c r="B24" s="32" t="s">
        <v>155</v>
      </c>
      <c r="C24" s="29"/>
      <c r="D24" s="133">
        <v>3730</v>
      </c>
      <c r="E24" s="31"/>
    </row>
    <row r="25" spans="1:5" ht="25.5">
      <c r="A25" s="27"/>
      <c r="B25" s="32" t="s">
        <v>156</v>
      </c>
      <c r="C25" s="29"/>
      <c r="D25" s="133">
        <v>3030</v>
      </c>
      <c r="E25" s="31"/>
    </row>
    <row r="26" spans="1:5" ht="19.5" customHeight="1">
      <c r="A26" s="27"/>
      <c r="B26" s="32" t="s">
        <v>94</v>
      </c>
      <c r="C26" s="29"/>
      <c r="D26" s="133">
        <v>1400</v>
      </c>
      <c r="E26" s="31"/>
    </row>
    <row r="27" spans="1:5" ht="26.25" thickBot="1">
      <c r="A27" s="27"/>
      <c r="B27" s="34" t="s">
        <v>157</v>
      </c>
      <c r="C27" s="13"/>
      <c r="D27" s="134">
        <v>580</v>
      </c>
      <c r="E27" s="31"/>
    </row>
    <row r="28" spans="1:5" ht="15">
      <c r="A28" s="27"/>
      <c r="B28" s="36" t="s">
        <v>158</v>
      </c>
      <c r="C28" s="24"/>
      <c r="D28" s="37">
        <f>SUBTOTAL(9,D22:D27)</f>
        <v>12190</v>
      </c>
      <c r="E28" s="31"/>
    </row>
    <row r="29" spans="1:5" ht="11.25" customHeight="1">
      <c r="A29" s="27"/>
      <c r="B29" s="36"/>
      <c r="C29" s="24"/>
      <c r="D29" s="37"/>
      <c r="E29" s="31"/>
    </row>
    <row r="30" spans="1:5" ht="15">
      <c r="A30" s="27"/>
      <c r="B30" s="39" t="s">
        <v>159</v>
      </c>
      <c r="C30" s="24"/>
      <c r="D30" s="37"/>
      <c r="E30" s="31"/>
    </row>
    <row r="31" spans="1:5" ht="14.25">
      <c r="A31" s="27"/>
      <c r="B31" s="40" t="str">
        <f>B10</f>
        <v>Prevádzkové súbory</v>
      </c>
      <c r="C31" s="41"/>
      <c r="D31" s="42">
        <f>D14</f>
        <v>192690.69</v>
      </c>
      <c r="E31" s="31"/>
    </row>
    <row r="32" spans="1:5" ht="14.25">
      <c r="A32" s="27"/>
      <c r="B32" s="212" t="s">
        <v>675</v>
      </c>
      <c r="C32" s="213"/>
      <c r="D32" s="224">
        <f>D19</f>
        <v>29134.32</v>
      </c>
      <c r="E32" s="31"/>
    </row>
    <row r="33" spans="1:5" ht="14.25">
      <c r="A33" s="27"/>
      <c r="B33" s="43" t="str">
        <f>B21</f>
        <v>Všeobecné položky</v>
      </c>
      <c r="C33" s="44"/>
      <c r="D33" s="45">
        <f>D28</f>
        <v>12190</v>
      </c>
      <c r="E33" s="31"/>
    </row>
    <row r="34" spans="1:5" ht="15">
      <c r="A34" s="27"/>
      <c r="B34" s="36" t="s">
        <v>160</v>
      </c>
      <c r="C34" s="24"/>
      <c r="D34" s="37">
        <f>SUM(D31:D33)</f>
        <v>234015.01</v>
      </c>
      <c r="E34" s="31"/>
    </row>
    <row r="35" spans="1:5" ht="5.25" customHeight="1" thickBot="1">
      <c r="A35" s="46"/>
      <c r="B35" s="47"/>
      <c r="C35" s="48"/>
      <c r="D35" s="49"/>
      <c r="E35" s="50"/>
    </row>
    <row r="36" ht="4.5" customHeight="1"/>
    <row r="37" s="135" customFormat="1" ht="17.25" customHeight="1">
      <c r="B37" s="135" t="s">
        <v>132</v>
      </c>
    </row>
    <row r="38" s="135" customFormat="1" ht="132.75" customHeight="1">
      <c r="B38" s="226" t="s">
        <v>759</v>
      </c>
    </row>
    <row r="39" s="135" customFormat="1" ht="12.75"/>
    <row r="40" s="135" customFormat="1" ht="12.75"/>
  </sheetData>
  <sheetProtection/>
  <printOptions/>
  <pageMargins left="0.7874015748031497" right="0.3937007874015748" top="0.5118110236220472" bottom="0.9055118110236221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showZeros="0" workbookViewId="0" topLeftCell="A1">
      <selection activeCell="A1" sqref="A1"/>
    </sheetView>
  </sheetViews>
  <sheetFormatPr defaultColWidth="9.33203125" defaultRowHeight="10.5"/>
  <cols>
    <col min="1" max="1" width="8.83203125" style="14" customWidth="1"/>
    <col min="2" max="2" width="55.83203125" style="6" customWidth="1"/>
    <col min="3" max="3" width="8.83203125" style="15" customWidth="1"/>
    <col min="4" max="4" width="12.83203125" style="15" customWidth="1"/>
    <col min="5" max="5" width="17.83203125" style="16" customWidth="1"/>
    <col min="6" max="6" width="18.83203125" style="15" customWidth="1"/>
    <col min="7" max="7" width="13" style="6" customWidth="1"/>
    <col min="8" max="16384" width="12" style="6" customWidth="1"/>
  </cols>
  <sheetData>
    <row r="1" ht="32.25" customHeight="1">
      <c r="B1" s="118" t="str">
        <f>Rekap!B1</f>
        <v>ROZPOČET  </v>
      </c>
    </row>
    <row r="2" ht="12.75">
      <c r="A2" s="17" t="str">
        <f>Rekap!A2</f>
        <v>Stavba:   BENKOVCE - INTENZIFIKÁCIA ČOV</v>
      </c>
    </row>
    <row r="3" spans="1:5" ht="12.75">
      <c r="A3" s="17" t="s">
        <v>5</v>
      </c>
      <c r="E3" s="17" t="str">
        <f>Rekap!C3</f>
        <v>Objednávateľ:   Obec Benkovce</v>
      </c>
    </row>
    <row r="4" spans="1:5" ht="12.75">
      <c r="A4" s="17" t="s">
        <v>148</v>
      </c>
      <c r="E4" s="17" t="s">
        <v>149</v>
      </c>
    </row>
    <row r="5" spans="1:5" ht="12.75">
      <c r="A5" s="17" t="s">
        <v>150</v>
      </c>
      <c r="E5" s="17" t="str">
        <f>Rekap!C5</f>
        <v>Dátum: 8/2023</v>
      </c>
    </row>
    <row r="6" ht="13.5" thickBot="1"/>
    <row r="7" spans="1:6" s="2" customFormat="1" ht="33.75" customHeight="1" thickBot="1">
      <c r="A7" s="139" t="s">
        <v>136</v>
      </c>
      <c r="B7" s="140" t="s">
        <v>137</v>
      </c>
      <c r="C7" s="141" t="s">
        <v>138</v>
      </c>
      <c r="D7" s="142" t="s">
        <v>139</v>
      </c>
      <c r="E7" s="140" t="s">
        <v>140</v>
      </c>
      <c r="F7" s="143" t="s">
        <v>103</v>
      </c>
    </row>
    <row r="8" spans="1:6" ht="24.75" customHeight="1">
      <c r="A8" s="27"/>
      <c r="B8" s="152" t="s">
        <v>9</v>
      </c>
      <c r="C8" s="3"/>
      <c r="D8" s="3"/>
      <c r="E8" s="4"/>
      <c r="F8" s="5"/>
    </row>
    <row r="9" spans="1:42" s="11" customFormat="1" ht="102">
      <c r="A9" s="27" t="s">
        <v>108</v>
      </c>
      <c r="B9" s="123" t="s">
        <v>100</v>
      </c>
      <c r="C9" s="9" t="s">
        <v>141</v>
      </c>
      <c r="D9" s="9">
        <v>1</v>
      </c>
      <c r="E9" s="4">
        <v>39830</v>
      </c>
      <c r="F9" s="5">
        <f aca="true" t="shared" si="0" ref="F9:F15">D9*E9</f>
        <v>39830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6" ht="25.5">
      <c r="A10" s="27" t="s">
        <v>109</v>
      </c>
      <c r="B10" s="7" t="s">
        <v>133</v>
      </c>
      <c r="C10" s="3" t="s">
        <v>141</v>
      </c>
      <c r="D10" s="3">
        <v>1</v>
      </c>
      <c r="E10" s="4">
        <v>2160</v>
      </c>
      <c r="F10" s="5">
        <f t="shared" si="0"/>
        <v>2160</v>
      </c>
    </row>
    <row r="11" spans="1:42" s="11" customFormat="1" ht="25.5">
      <c r="A11" s="27" t="s">
        <v>110</v>
      </c>
      <c r="B11" s="8" t="s">
        <v>69</v>
      </c>
      <c r="C11" s="9" t="s">
        <v>142</v>
      </c>
      <c r="D11" s="9">
        <v>124</v>
      </c>
      <c r="E11" s="4">
        <v>20.73</v>
      </c>
      <c r="F11" s="5">
        <f t="shared" si="0"/>
        <v>2570.52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6" s="2" customFormat="1" ht="57" customHeight="1">
      <c r="A12" s="27" t="s">
        <v>111</v>
      </c>
      <c r="B12" s="138" t="s">
        <v>134</v>
      </c>
      <c r="C12" s="136" t="s">
        <v>141</v>
      </c>
      <c r="D12" s="137">
        <v>1</v>
      </c>
      <c r="E12" s="4">
        <v>10710</v>
      </c>
      <c r="F12" s="5">
        <f t="shared" si="0"/>
        <v>10710</v>
      </c>
    </row>
    <row r="13" spans="1:6" ht="25.5">
      <c r="A13" s="27" t="s">
        <v>112</v>
      </c>
      <c r="B13" s="7" t="s">
        <v>95</v>
      </c>
      <c r="C13" s="9" t="s">
        <v>142</v>
      </c>
      <c r="D13" s="9">
        <v>260</v>
      </c>
      <c r="E13" s="4">
        <v>20.73</v>
      </c>
      <c r="F13" s="5">
        <f t="shared" si="0"/>
        <v>5389.8</v>
      </c>
    </row>
    <row r="14" spans="1:6" ht="25.5">
      <c r="A14" s="27" t="s">
        <v>113</v>
      </c>
      <c r="B14" s="7" t="s">
        <v>102</v>
      </c>
      <c r="C14" s="3" t="s">
        <v>107</v>
      </c>
      <c r="D14" s="12">
        <v>7</v>
      </c>
      <c r="E14" s="12">
        <v>269.8</v>
      </c>
      <c r="F14" s="122">
        <f t="shared" si="0"/>
        <v>1888.6</v>
      </c>
    </row>
    <row r="15" spans="1:6" ht="89.25">
      <c r="A15" s="27" t="s">
        <v>114</v>
      </c>
      <c r="B15" s="38" t="s">
        <v>99</v>
      </c>
      <c r="C15" s="3" t="s">
        <v>141</v>
      </c>
      <c r="D15" s="3">
        <v>1</v>
      </c>
      <c r="E15" s="4">
        <v>3550</v>
      </c>
      <c r="F15" s="5">
        <f t="shared" si="0"/>
        <v>3550</v>
      </c>
    </row>
    <row r="16" spans="1:6" ht="38.25">
      <c r="A16" s="27" t="s">
        <v>115</v>
      </c>
      <c r="B16" s="8" t="s">
        <v>186</v>
      </c>
      <c r="C16" s="3" t="s">
        <v>142</v>
      </c>
      <c r="D16" s="3">
        <v>90</v>
      </c>
      <c r="E16" s="4">
        <v>20.73</v>
      </c>
      <c r="F16" s="5">
        <f aca="true" t="shared" si="1" ref="F16:F21">D16*E16</f>
        <v>1865.7</v>
      </c>
    </row>
    <row r="17" spans="1:6" ht="25.5">
      <c r="A17" s="27" t="s">
        <v>116</v>
      </c>
      <c r="B17" s="8" t="s">
        <v>187</v>
      </c>
      <c r="C17" s="3" t="s">
        <v>142</v>
      </c>
      <c r="D17" s="3">
        <v>20</v>
      </c>
      <c r="E17" s="4">
        <v>20.73</v>
      </c>
      <c r="F17" s="5">
        <f t="shared" si="1"/>
        <v>414.6</v>
      </c>
    </row>
    <row r="18" spans="1:6" ht="38.25">
      <c r="A18" s="27" t="s">
        <v>117</v>
      </c>
      <c r="B18" s="8" t="s">
        <v>7</v>
      </c>
      <c r="C18" s="3" t="s">
        <v>143</v>
      </c>
      <c r="D18" s="3">
        <v>12</v>
      </c>
      <c r="E18" s="4">
        <v>72.42</v>
      </c>
      <c r="F18" s="5">
        <f t="shared" si="1"/>
        <v>869.04</v>
      </c>
    </row>
    <row r="19" spans="1:6" ht="25.5">
      <c r="A19" s="27" t="s">
        <v>118</v>
      </c>
      <c r="B19" s="8" t="s">
        <v>188</v>
      </c>
      <c r="C19" s="3" t="s">
        <v>142</v>
      </c>
      <c r="D19" s="3">
        <v>16</v>
      </c>
      <c r="E19" s="4">
        <v>20.73</v>
      </c>
      <c r="F19" s="5">
        <f t="shared" si="1"/>
        <v>331.68</v>
      </c>
    </row>
    <row r="20" spans="1:6" ht="25.5">
      <c r="A20" s="27" t="s">
        <v>190</v>
      </c>
      <c r="B20" s="8" t="s">
        <v>189</v>
      </c>
      <c r="C20" s="3" t="s">
        <v>124</v>
      </c>
      <c r="D20" s="3">
        <v>2.4</v>
      </c>
      <c r="E20" s="4">
        <v>63.9</v>
      </c>
      <c r="F20" s="5">
        <f t="shared" si="1"/>
        <v>153.36</v>
      </c>
    </row>
    <row r="21" spans="1:6" ht="45" customHeight="1">
      <c r="A21" s="27" t="s">
        <v>191</v>
      </c>
      <c r="B21" s="8" t="s">
        <v>101</v>
      </c>
      <c r="C21" s="3" t="s">
        <v>141</v>
      </c>
      <c r="D21" s="3">
        <v>1</v>
      </c>
      <c r="E21" s="4">
        <v>370</v>
      </c>
      <c r="F21" s="5">
        <f t="shared" si="1"/>
        <v>370</v>
      </c>
    </row>
    <row r="22" spans="1:42" s="11" customFormat="1" ht="38.25">
      <c r="A22" s="27" t="s">
        <v>192</v>
      </c>
      <c r="B22" s="8" t="s">
        <v>8</v>
      </c>
      <c r="C22" s="9" t="s">
        <v>142</v>
      </c>
      <c r="D22" s="9">
        <v>56</v>
      </c>
      <c r="E22" s="4">
        <v>20.73</v>
      </c>
      <c r="F22" s="5">
        <f>D22*E22</f>
        <v>1160.88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11" customFormat="1" ht="21.75" customHeight="1">
      <c r="A23" s="27" t="s">
        <v>193</v>
      </c>
      <c r="B23" s="154" t="s">
        <v>129</v>
      </c>
      <c r="C23" s="9"/>
      <c r="D23" s="9"/>
      <c r="E23" s="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11" customFormat="1" ht="25.5">
      <c r="A24" s="27" t="s">
        <v>194</v>
      </c>
      <c r="B24" s="7" t="s">
        <v>10</v>
      </c>
      <c r="C24" s="3" t="s">
        <v>142</v>
      </c>
      <c r="D24" s="4">
        <v>60</v>
      </c>
      <c r="E24" s="12">
        <v>6.67</v>
      </c>
      <c r="F24" s="122">
        <f>D24*E24</f>
        <v>400.2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11" customFormat="1" ht="157.5" customHeight="1">
      <c r="A25" s="27" t="s">
        <v>195</v>
      </c>
      <c r="B25" s="120" t="s">
        <v>97</v>
      </c>
      <c r="C25" s="3" t="s">
        <v>141</v>
      </c>
      <c r="D25" s="4">
        <v>1</v>
      </c>
      <c r="E25" s="12">
        <v>10660</v>
      </c>
      <c r="F25" s="122">
        <f aca="true" t="shared" si="2" ref="F25:F35">D25*E25</f>
        <v>10660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11" customFormat="1" ht="25.5">
      <c r="A26" s="27" t="s">
        <v>13</v>
      </c>
      <c r="B26" s="7" t="s">
        <v>11</v>
      </c>
      <c r="C26" s="3" t="s">
        <v>142</v>
      </c>
      <c r="D26" s="4">
        <v>114</v>
      </c>
      <c r="E26" s="12">
        <v>20.73</v>
      </c>
      <c r="F26" s="122">
        <f t="shared" si="2"/>
        <v>2363.22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11" customFormat="1" ht="25.5">
      <c r="A27" s="27" t="s">
        <v>15</v>
      </c>
      <c r="B27" s="7" t="s">
        <v>125</v>
      </c>
      <c r="C27" s="3" t="s">
        <v>143</v>
      </c>
      <c r="D27" s="4">
        <v>10</v>
      </c>
      <c r="E27" s="12">
        <v>31.03</v>
      </c>
      <c r="F27" s="122">
        <f t="shared" si="2"/>
        <v>310.3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11" customFormat="1" ht="25.5">
      <c r="A28" s="27" t="s">
        <v>16</v>
      </c>
      <c r="B28" s="7" t="s">
        <v>12</v>
      </c>
      <c r="C28" s="3" t="s">
        <v>141</v>
      </c>
      <c r="D28" s="4">
        <v>2</v>
      </c>
      <c r="E28" s="12">
        <v>170.4</v>
      </c>
      <c r="F28" s="122">
        <f t="shared" si="2"/>
        <v>340.8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11" customFormat="1" ht="25.5">
      <c r="A29" s="27" t="s">
        <v>17</v>
      </c>
      <c r="B29" s="7" t="s">
        <v>14</v>
      </c>
      <c r="C29" s="121" t="s">
        <v>141</v>
      </c>
      <c r="D29" s="12">
        <v>1</v>
      </c>
      <c r="E29" s="12">
        <v>1113.28</v>
      </c>
      <c r="F29" s="122">
        <f t="shared" si="2"/>
        <v>1113.28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11" customFormat="1" ht="25.5">
      <c r="A30" s="27" t="s">
        <v>18</v>
      </c>
      <c r="B30" s="120" t="s">
        <v>196</v>
      </c>
      <c r="C30" s="3" t="s">
        <v>141</v>
      </c>
      <c r="D30" s="4">
        <v>1</v>
      </c>
      <c r="E30" s="12">
        <v>1360</v>
      </c>
      <c r="F30" s="122">
        <f t="shared" si="2"/>
        <v>1360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11" customFormat="1" ht="25.5">
      <c r="A31" s="27" t="s">
        <v>19</v>
      </c>
      <c r="B31" s="7" t="s">
        <v>126</v>
      </c>
      <c r="C31" s="3" t="s">
        <v>142</v>
      </c>
      <c r="D31" s="4">
        <v>68</v>
      </c>
      <c r="E31" s="12">
        <v>20.73</v>
      </c>
      <c r="F31" s="122">
        <f t="shared" si="2"/>
        <v>1409.64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s="11" customFormat="1" ht="12.75">
      <c r="A32" s="27" t="s">
        <v>20</v>
      </c>
      <c r="B32" s="7" t="s">
        <v>127</v>
      </c>
      <c r="C32" s="3" t="s">
        <v>143</v>
      </c>
      <c r="D32" s="4">
        <v>4</v>
      </c>
      <c r="E32" s="12">
        <v>24</v>
      </c>
      <c r="F32" s="122">
        <f t="shared" si="2"/>
        <v>96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11" customFormat="1" ht="12.75">
      <c r="A33" s="27" t="s">
        <v>21</v>
      </c>
      <c r="B33" s="7" t="s">
        <v>128</v>
      </c>
      <c r="C33" s="3" t="s">
        <v>143</v>
      </c>
      <c r="D33" s="4">
        <v>5</v>
      </c>
      <c r="E33" s="12">
        <v>12.78</v>
      </c>
      <c r="F33" s="122">
        <f t="shared" si="2"/>
        <v>63.9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11" customFormat="1" ht="49.5" customHeight="1">
      <c r="A34" s="27" t="s">
        <v>23</v>
      </c>
      <c r="B34" s="7" t="s">
        <v>96</v>
      </c>
      <c r="C34" s="121" t="s">
        <v>124</v>
      </c>
      <c r="D34" s="12">
        <v>12</v>
      </c>
      <c r="E34" s="12">
        <v>63.9</v>
      </c>
      <c r="F34" s="122">
        <f>D34*E34</f>
        <v>766.8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s="11" customFormat="1" ht="51">
      <c r="A35" s="27" t="s">
        <v>24</v>
      </c>
      <c r="B35" s="7" t="s">
        <v>22</v>
      </c>
      <c r="C35" s="121" t="s">
        <v>124</v>
      </c>
      <c r="D35" s="12">
        <v>10</v>
      </c>
      <c r="E35" s="12">
        <v>49.7</v>
      </c>
      <c r="F35" s="122">
        <f t="shared" si="2"/>
        <v>497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s="11" customFormat="1" ht="21" customHeight="1">
      <c r="A36" s="27" t="s">
        <v>25</v>
      </c>
      <c r="B36" s="154" t="s">
        <v>119</v>
      </c>
      <c r="C36" s="9"/>
      <c r="D36" s="9"/>
      <c r="E36" s="4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s="11" customFormat="1" ht="191.25" customHeight="1">
      <c r="A37" s="27" t="s">
        <v>27</v>
      </c>
      <c r="B37" s="120" t="s">
        <v>98</v>
      </c>
      <c r="C37" s="3" t="s">
        <v>141</v>
      </c>
      <c r="D37" s="4">
        <v>2</v>
      </c>
      <c r="E37" s="12">
        <v>6940</v>
      </c>
      <c r="F37" s="122">
        <f aca="true" t="shared" si="3" ref="F37:F51">D37*E37</f>
        <v>13880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1" customFormat="1" ht="51">
      <c r="A38" s="27" t="s">
        <v>29</v>
      </c>
      <c r="B38" s="7" t="s">
        <v>26</v>
      </c>
      <c r="C38" s="124" t="s">
        <v>143</v>
      </c>
      <c r="D38" s="4">
        <v>5</v>
      </c>
      <c r="E38" s="4">
        <v>20.16</v>
      </c>
      <c r="F38" s="122">
        <f t="shared" si="3"/>
        <v>100.8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s="11" customFormat="1" ht="51">
      <c r="A39" s="27" t="s">
        <v>31</v>
      </c>
      <c r="B39" s="7" t="s">
        <v>28</v>
      </c>
      <c r="C39" s="124" t="s">
        <v>143</v>
      </c>
      <c r="D39" s="4">
        <v>4</v>
      </c>
      <c r="E39" s="4">
        <v>30.25</v>
      </c>
      <c r="F39" s="122">
        <f t="shared" si="3"/>
        <v>121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s="11" customFormat="1" ht="38.25">
      <c r="A40" s="27" t="s">
        <v>32</v>
      </c>
      <c r="B40" s="8" t="s">
        <v>122</v>
      </c>
      <c r="C40" s="125" t="s">
        <v>141</v>
      </c>
      <c r="D40" s="4">
        <v>5</v>
      </c>
      <c r="E40" s="12">
        <v>160</v>
      </c>
      <c r="F40" s="122">
        <f t="shared" si="3"/>
        <v>800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11" customFormat="1" ht="38.25">
      <c r="A41" s="27" t="s">
        <v>34</v>
      </c>
      <c r="B41" s="8" t="s">
        <v>30</v>
      </c>
      <c r="C41" s="125" t="s">
        <v>141</v>
      </c>
      <c r="D41" s="4">
        <v>1</v>
      </c>
      <c r="E41" s="12">
        <v>300</v>
      </c>
      <c r="F41" s="122">
        <f t="shared" si="3"/>
        <v>300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s="11" customFormat="1" ht="38.25">
      <c r="A42" s="27" t="s">
        <v>35</v>
      </c>
      <c r="B42" s="8" t="s">
        <v>33</v>
      </c>
      <c r="C42" s="9" t="s">
        <v>124</v>
      </c>
      <c r="D42" s="9">
        <v>85</v>
      </c>
      <c r="E42" s="4">
        <v>30.25</v>
      </c>
      <c r="F42" s="122">
        <f t="shared" si="3"/>
        <v>2571.25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s="11" customFormat="1" ht="25.5">
      <c r="A43" s="27" t="s">
        <v>36</v>
      </c>
      <c r="B43" s="8" t="s">
        <v>39</v>
      </c>
      <c r="C43" s="125" t="s">
        <v>141</v>
      </c>
      <c r="D43" s="4">
        <v>4</v>
      </c>
      <c r="E43" s="4">
        <v>147.68</v>
      </c>
      <c r="F43" s="122">
        <f t="shared" si="3"/>
        <v>590.72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s="11" customFormat="1" ht="51">
      <c r="A44" s="27" t="s">
        <v>38</v>
      </c>
      <c r="B44" s="8" t="s">
        <v>123</v>
      </c>
      <c r="C44" s="125" t="s">
        <v>143</v>
      </c>
      <c r="D44" s="4">
        <v>74</v>
      </c>
      <c r="E44" s="4">
        <v>92.58</v>
      </c>
      <c r="F44" s="122">
        <f t="shared" si="3"/>
        <v>6850.92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11" customFormat="1" ht="18.75" customHeight="1">
      <c r="A45" s="27" t="s">
        <v>41</v>
      </c>
      <c r="B45" s="8" t="s">
        <v>37</v>
      </c>
      <c r="C45" s="9" t="s">
        <v>143</v>
      </c>
      <c r="D45" s="9">
        <v>140</v>
      </c>
      <c r="E45" s="4">
        <v>42.03</v>
      </c>
      <c r="F45" s="122">
        <f t="shared" si="3"/>
        <v>5884.2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s="11" customFormat="1" ht="51">
      <c r="A46" s="27" t="s">
        <v>43</v>
      </c>
      <c r="B46" s="8" t="s">
        <v>40</v>
      </c>
      <c r="C46" s="9" t="s">
        <v>124</v>
      </c>
      <c r="D46" s="9">
        <v>24</v>
      </c>
      <c r="E46" s="4">
        <v>73.84</v>
      </c>
      <c r="F46" s="122">
        <f t="shared" si="3"/>
        <v>1772.16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s="11" customFormat="1" ht="25.5">
      <c r="A47" s="27" t="s">
        <v>44</v>
      </c>
      <c r="B47" s="8" t="s">
        <v>121</v>
      </c>
      <c r="C47" s="125" t="s">
        <v>141</v>
      </c>
      <c r="D47" s="4">
        <v>3</v>
      </c>
      <c r="E47" s="4">
        <v>33.99</v>
      </c>
      <c r="F47" s="122">
        <f t="shared" si="3"/>
        <v>101.97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s="11" customFormat="1" ht="25.5">
      <c r="A48" s="27" t="s">
        <v>45</v>
      </c>
      <c r="B48" s="8" t="s">
        <v>42</v>
      </c>
      <c r="C48" s="125" t="s">
        <v>141</v>
      </c>
      <c r="D48" s="4">
        <v>12</v>
      </c>
      <c r="E48" s="4">
        <v>33.99</v>
      </c>
      <c r="F48" s="122">
        <f t="shared" si="3"/>
        <v>407.88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s="11" customFormat="1" ht="12.75">
      <c r="A49" s="27" t="s">
        <v>46</v>
      </c>
      <c r="B49" s="8" t="s">
        <v>120</v>
      </c>
      <c r="C49" s="125" t="s">
        <v>143</v>
      </c>
      <c r="D49" s="4">
        <v>24</v>
      </c>
      <c r="E49" s="4">
        <v>18.74</v>
      </c>
      <c r="F49" s="122">
        <f t="shared" si="3"/>
        <v>449.76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s="11" customFormat="1" ht="63.75">
      <c r="A50" s="27" t="s">
        <v>47</v>
      </c>
      <c r="B50" s="32" t="s">
        <v>104</v>
      </c>
      <c r="C50" s="3" t="s">
        <v>142</v>
      </c>
      <c r="D50" s="4">
        <v>60</v>
      </c>
      <c r="E50" s="4">
        <v>20.73</v>
      </c>
      <c r="F50" s="5">
        <f t="shared" si="3"/>
        <v>1243.8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s="11" customFormat="1" ht="18" customHeight="1">
      <c r="A51" s="27" t="s">
        <v>48</v>
      </c>
      <c r="B51" s="8" t="s">
        <v>144</v>
      </c>
      <c r="C51" s="9" t="s">
        <v>142</v>
      </c>
      <c r="D51" s="9">
        <v>21</v>
      </c>
      <c r="E51" s="4">
        <v>24</v>
      </c>
      <c r="F51" s="10">
        <f t="shared" si="3"/>
        <v>504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s="11" customFormat="1" ht="18" customHeight="1">
      <c r="A52" s="27" t="s">
        <v>51</v>
      </c>
      <c r="B52" s="154" t="s">
        <v>86</v>
      </c>
      <c r="C52" s="9"/>
      <c r="D52" s="9"/>
      <c r="E52" s="4"/>
      <c r="F52" s="1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s="11" customFormat="1" ht="38.25">
      <c r="A53" s="27" t="s">
        <v>52</v>
      </c>
      <c r="B53" s="8" t="s">
        <v>106</v>
      </c>
      <c r="C53" s="125" t="s">
        <v>145</v>
      </c>
      <c r="D53" s="4">
        <v>840</v>
      </c>
      <c r="E53" s="4">
        <v>26.3</v>
      </c>
      <c r="F53" s="122">
        <f>D53*E53</f>
        <v>22092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s="11" customFormat="1" ht="18" customHeight="1">
      <c r="A54" s="27" t="s">
        <v>53</v>
      </c>
      <c r="B54" s="154" t="s">
        <v>79</v>
      </c>
      <c r="C54" s="9"/>
      <c r="D54" s="9"/>
      <c r="E54" s="4"/>
      <c r="F54" s="10"/>
      <c r="G54" s="6" t="s">
        <v>145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s="11" customFormat="1" ht="18" customHeight="1">
      <c r="A55" s="27" t="s">
        <v>54</v>
      </c>
      <c r="B55" s="8" t="s">
        <v>75</v>
      </c>
      <c r="C55" s="9" t="s">
        <v>142</v>
      </c>
      <c r="D55" s="9">
        <v>80</v>
      </c>
      <c r="E55" s="4">
        <v>5.11</v>
      </c>
      <c r="F55" s="10">
        <f>D55*E55</f>
        <v>408.8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s="11" customFormat="1" ht="18" customHeight="1">
      <c r="A56" s="27" t="s">
        <v>55</v>
      </c>
      <c r="B56" s="8" t="s">
        <v>87</v>
      </c>
      <c r="C56" s="9" t="s">
        <v>142</v>
      </c>
      <c r="D56" s="9">
        <v>250</v>
      </c>
      <c r="E56" s="4">
        <v>5.11</v>
      </c>
      <c r="F56" s="10">
        <f>D56*E56</f>
        <v>1277.5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s="11" customFormat="1" ht="28.5" customHeight="1">
      <c r="A57" s="27" t="s">
        <v>56</v>
      </c>
      <c r="B57" s="8" t="s">
        <v>76</v>
      </c>
      <c r="C57" s="9" t="s">
        <v>141</v>
      </c>
      <c r="D57" s="9">
        <v>2</v>
      </c>
      <c r="E57" s="4">
        <v>85.2</v>
      </c>
      <c r="F57" s="10">
        <f>D57*E57</f>
        <v>170.4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s="11" customFormat="1" ht="18" customHeight="1">
      <c r="A58" s="27" t="s">
        <v>57</v>
      </c>
      <c r="B58" s="8" t="s">
        <v>77</v>
      </c>
      <c r="C58" s="9" t="s">
        <v>141</v>
      </c>
      <c r="D58" s="9">
        <v>3</v>
      </c>
      <c r="E58" s="4">
        <v>213</v>
      </c>
      <c r="F58" s="10">
        <f>D58*E58</f>
        <v>639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s="11" customFormat="1" ht="18" customHeight="1">
      <c r="A59" s="27" t="s">
        <v>58</v>
      </c>
      <c r="B59" s="8" t="s">
        <v>78</v>
      </c>
      <c r="C59" s="9" t="s">
        <v>141</v>
      </c>
      <c r="D59" s="9">
        <v>1</v>
      </c>
      <c r="E59" s="4">
        <v>1221.2</v>
      </c>
      <c r="F59" s="10">
        <f>D59*E59</f>
        <v>1221.2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s="11" customFormat="1" ht="23.25" customHeight="1">
      <c r="A60" s="27" t="s">
        <v>59</v>
      </c>
      <c r="B60" s="154" t="s">
        <v>49</v>
      </c>
      <c r="C60" s="125"/>
      <c r="D60" s="4"/>
      <c r="E60" s="4"/>
      <c r="F60" s="12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s="11" customFormat="1" ht="23.25" customHeight="1">
      <c r="A61" s="27" t="s">
        <v>60</v>
      </c>
      <c r="B61" s="32" t="s">
        <v>197</v>
      </c>
      <c r="C61" s="3"/>
      <c r="D61" s="4"/>
      <c r="E61" s="4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s="11" customFormat="1" ht="23.25" customHeight="1">
      <c r="A62" s="27" t="s">
        <v>61</v>
      </c>
      <c r="B62" s="8" t="s">
        <v>198</v>
      </c>
      <c r="C62" s="3" t="s">
        <v>50</v>
      </c>
      <c r="D62" s="4">
        <v>5.7</v>
      </c>
      <c r="E62" s="4">
        <v>10.16</v>
      </c>
      <c r="F62" s="5">
        <f aca="true" t="shared" si="4" ref="F62:F68">D62*E62</f>
        <v>57.91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s="11" customFormat="1" ht="23.25" customHeight="1">
      <c r="A63" s="27" t="s">
        <v>62</v>
      </c>
      <c r="B63" s="8" t="s">
        <v>213</v>
      </c>
      <c r="C63" s="3" t="s">
        <v>50</v>
      </c>
      <c r="D63" s="4">
        <v>12.2</v>
      </c>
      <c r="E63" s="4">
        <v>24.52</v>
      </c>
      <c r="F63" s="5">
        <f t="shared" si="4"/>
        <v>299.14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s="11" customFormat="1" ht="40.5" customHeight="1">
      <c r="A64" s="27" t="s">
        <v>63</v>
      </c>
      <c r="B64" s="8" t="s">
        <v>214</v>
      </c>
      <c r="C64" s="3" t="s">
        <v>199</v>
      </c>
      <c r="D64" s="4">
        <v>12.2</v>
      </c>
      <c r="E64" s="4">
        <v>1.36</v>
      </c>
      <c r="F64" s="5">
        <f t="shared" si="4"/>
        <v>16.59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s="11" customFormat="1" ht="23.25" customHeight="1">
      <c r="A65" s="27" t="s">
        <v>64</v>
      </c>
      <c r="B65" s="8" t="s">
        <v>215</v>
      </c>
      <c r="C65" s="3" t="s">
        <v>50</v>
      </c>
      <c r="D65" s="4">
        <v>12.2</v>
      </c>
      <c r="E65" s="4">
        <v>5.39</v>
      </c>
      <c r="F65" s="5">
        <f t="shared" si="4"/>
        <v>65.76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s="11" customFormat="1" ht="23.25" customHeight="1">
      <c r="A66" s="27" t="s">
        <v>66</v>
      </c>
      <c r="B66" s="8" t="s">
        <v>200</v>
      </c>
      <c r="C66" s="3" t="s">
        <v>50</v>
      </c>
      <c r="D66" s="4">
        <v>5.7</v>
      </c>
      <c r="E66" s="4">
        <v>1.49</v>
      </c>
      <c r="F66" s="5">
        <f t="shared" si="4"/>
        <v>8.49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s="11" customFormat="1" ht="23.25" customHeight="1">
      <c r="A67" s="27" t="s">
        <v>67</v>
      </c>
      <c r="B67" s="8" t="s">
        <v>201</v>
      </c>
      <c r="C67" s="3" t="s">
        <v>50</v>
      </c>
      <c r="D67" s="4">
        <v>5.4</v>
      </c>
      <c r="E67" s="4">
        <v>11.97</v>
      </c>
      <c r="F67" s="5">
        <f t="shared" si="4"/>
        <v>64.64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s="11" customFormat="1" ht="23.25" customHeight="1">
      <c r="A68" s="27" t="s">
        <v>68</v>
      </c>
      <c r="B68" s="8" t="s">
        <v>73</v>
      </c>
      <c r="C68" s="3" t="s">
        <v>107</v>
      </c>
      <c r="D68" s="4">
        <v>24</v>
      </c>
      <c r="E68" s="4">
        <v>20.02</v>
      </c>
      <c r="F68" s="5">
        <f t="shared" si="4"/>
        <v>480.48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s="11" customFormat="1" ht="23.25" customHeight="1">
      <c r="A69" s="27" t="s">
        <v>70</v>
      </c>
      <c r="B69" s="8" t="s">
        <v>202</v>
      </c>
      <c r="C69" s="125"/>
      <c r="D69" s="4"/>
      <c r="E69" s="4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s="11" customFormat="1" ht="25.5">
      <c r="A70" s="27" t="s">
        <v>71</v>
      </c>
      <c r="B70" s="8" t="s">
        <v>203</v>
      </c>
      <c r="C70" s="3" t="s">
        <v>107</v>
      </c>
      <c r="D70" s="4">
        <v>5.81</v>
      </c>
      <c r="E70" s="4">
        <v>0.33</v>
      </c>
      <c r="F70" s="5">
        <f>D70*E70</f>
        <v>1.92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s="11" customFormat="1" ht="14.25">
      <c r="A71" s="27" t="s">
        <v>72</v>
      </c>
      <c r="B71" s="8" t="s">
        <v>204</v>
      </c>
      <c r="C71" s="3" t="s">
        <v>50</v>
      </c>
      <c r="D71" s="4">
        <v>1.38</v>
      </c>
      <c r="E71" s="4">
        <v>86.72</v>
      </c>
      <c r="F71" s="5">
        <f>D71*E71</f>
        <v>119.67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s="11" customFormat="1" ht="14.25">
      <c r="A72" s="27" t="s">
        <v>74</v>
      </c>
      <c r="B72" s="8" t="s">
        <v>205</v>
      </c>
      <c r="C72" s="3" t="s">
        <v>50</v>
      </c>
      <c r="D72" s="4">
        <v>4.5</v>
      </c>
      <c r="E72" s="4">
        <v>156.23</v>
      </c>
      <c r="F72" s="5">
        <f>D72*E72</f>
        <v>703.04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s="11" customFormat="1" ht="14.25">
      <c r="A73" s="27" t="s">
        <v>80</v>
      </c>
      <c r="B73" s="8" t="s">
        <v>206</v>
      </c>
      <c r="C73" s="3" t="s">
        <v>107</v>
      </c>
      <c r="D73" s="4">
        <v>5.2</v>
      </c>
      <c r="E73" s="4">
        <v>23.54</v>
      </c>
      <c r="F73" s="5">
        <f>D73*E73</f>
        <v>122.41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s="11" customFormat="1" ht="14.25">
      <c r="A74" s="27" t="s">
        <v>81</v>
      </c>
      <c r="B74" s="8" t="s">
        <v>207</v>
      </c>
      <c r="C74" s="3" t="s">
        <v>107</v>
      </c>
      <c r="D74" s="4">
        <v>5.2</v>
      </c>
      <c r="E74" s="4">
        <v>4.54</v>
      </c>
      <c r="F74" s="5">
        <f>D74*E74</f>
        <v>23.61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s="11" customFormat="1" ht="24" customHeight="1">
      <c r="A75" s="27" t="s">
        <v>82</v>
      </c>
      <c r="B75" s="8" t="s">
        <v>208</v>
      </c>
      <c r="C75" s="3"/>
      <c r="D75" s="4"/>
      <c r="E75" s="4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s="11" customFormat="1" ht="25.5">
      <c r="A76" s="27" t="s">
        <v>83</v>
      </c>
      <c r="B76" s="8" t="s">
        <v>65</v>
      </c>
      <c r="C76" s="3" t="s">
        <v>50</v>
      </c>
      <c r="D76" s="4">
        <v>1.8</v>
      </c>
      <c r="E76" s="4">
        <v>257.77</v>
      </c>
      <c r="F76" s="5">
        <f>D76*E76</f>
        <v>463.99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s="11" customFormat="1" ht="28.5" customHeight="1">
      <c r="A77" s="27" t="s">
        <v>84</v>
      </c>
      <c r="B77" s="8" t="s">
        <v>209</v>
      </c>
      <c r="C77" s="3" t="s">
        <v>107</v>
      </c>
      <c r="D77" s="4">
        <v>5.2</v>
      </c>
      <c r="E77" s="4">
        <v>85.35</v>
      </c>
      <c r="F77" s="5">
        <f>D77*E77</f>
        <v>443.82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s="11" customFormat="1" ht="30.75" customHeight="1">
      <c r="A78" s="27" t="s">
        <v>85</v>
      </c>
      <c r="B78" s="8" t="s">
        <v>210</v>
      </c>
      <c r="C78" s="3" t="s">
        <v>107</v>
      </c>
      <c r="D78" s="4">
        <v>5.2</v>
      </c>
      <c r="E78" s="4">
        <v>13.08</v>
      </c>
      <c r="F78" s="5">
        <f>D78*E78</f>
        <v>68.02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s="11" customFormat="1" ht="32.25" customHeight="1">
      <c r="A79" s="27" t="s">
        <v>88</v>
      </c>
      <c r="B79" s="157" t="s">
        <v>89</v>
      </c>
      <c r="C79" s="3" t="s">
        <v>107</v>
      </c>
      <c r="D79" s="158">
        <v>9.8</v>
      </c>
      <c r="E79" s="4">
        <v>160.15</v>
      </c>
      <c r="F79" s="5">
        <f>D79*E79</f>
        <v>1569.47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s="11" customFormat="1" ht="20.25" customHeight="1" thickBot="1">
      <c r="A80" s="46" t="s">
        <v>90</v>
      </c>
      <c r="B80" s="155" t="s">
        <v>211</v>
      </c>
      <c r="C80" s="145" t="s">
        <v>212</v>
      </c>
      <c r="D80" s="35">
        <v>0.03</v>
      </c>
      <c r="E80" s="35">
        <v>2301.9</v>
      </c>
      <c r="F80" s="156">
        <f>D80*E80</f>
        <v>69.06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s="2" customFormat="1" ht="33" customHeight="1" thickBot="1">
      <c r="A81" s="146" t="s">
        <v>91</v>
      </c>
      <c r="B81" s="130" t="str">
        <f>Rekap!B12</f>
        <v>PS 1  Čerpacia stanica a biologické čistenie</v>
      </c>
      <c r="C81" s="131"/>
      <c r="D81" s="131"/>
      <c r="E81" s="132" t="s">
        <v>105</v>
      </c>
      <c r="F81" s="144">
        <f>SUM(F9:F80)</f>
        <v>156610.7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</sheetData>
  <printOptions/>
  <pageMargins left="0.5905511811023623" right="0.2362204724409449" top="0.3937007874015748" bottom="0.6692913385826772" header="0.5118110236220472" footer="0.5118110236220472"/>
  <pageSetup horizontalDpi="300" verticalDpi="3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0"/>
  <sheetViews>
    <sheetView workbookViewId="0" topLeftCell="A1">
      <selection activeCell="A1" sqref="A1"/>
    </sheetView>
  </sheetViews>
  <sheetFormatPr defaultColWidth="12" defaultRowHeight="10.5"/>
  <cols>
    <col min="1" max="1" width="8.83203125" style="14" customWidth="1"/>
    <col min="2" max="2" width="10.83203125" style="6" hidden="1" customWidth="1"/>
    <col min="3" max="3" width="15.83203125" style="6" hidden="1" customWidth="1"/>
    <col min="4" max="4" width="55.83203125" style="6" customWidth="1"/>
    <col min="5" max="5" width="7.5" style="15" customWidth="1"/>
    <col min="6" max="6" width="10.83203125" style="15" customWidth="1"/>
    <col min="7" max="7" width="17.83203125" style="16" customWidth="1"/>
    <col min="8" max="8" width="18.83203125" style="15" customWidth="1"/>
    <col min="9" max="16384" width="12" style="6" customWidth="1"/>
  </cols>
  <sheetData>
    <row r="1" spans="3:4" ht="32.25" customHeight="1">
      <c r="C1" s="118"/>
      <c r="D1" s="118" t="str">
        <f>Rekap!B1</f>
        <v>ROZPOČET  </v>
      </c>
    </row>
    <row r="2" ht="21" customHeight="1">
      <c r="A2" s="17" t="str">
        <f>Rekap!A2</f>
        <v>Stavba:   BENKOVCE - INTENZIFIKÁCIA ČOV</v>
      </c>
    </row>
    <row r="3" spans="1:7" ht="12.75">
      <c r="A3" s="17" t="s">
        <v>6</v>
      </c>
      <c r="G3" s="17" t="str">
        <f>Rekap!C3</f>
        <v>Objednávateľ:   Obec Benkovce</v>
      </c>
    </row>
    <row r="4" spans="1:7" ht="12.75">
      <c r="A4" s="17"/>
      <c r="G4" s="17" t="s">
        <v>149</v>
      </c>
    </row>
    <row r="5" spans="1:7" ht="12.75">
      <c r="A5" s="17" t="s">
        <v>150</v>
      </c>
      <c r="G5" s="17" t="str">
        <f>Rekap!C5</f>
        <v>Dátum: 8/2023</v>
      </c>
    </row>
    <row r="6" spans="1:8" s="1" customFormat="1" ht="13.5" customHeight="1" thickBot="1">
      <c r="A6" s="126"/>
      <c r="B6" s="126"/>
      <c r="C6" s="126"/>
      <c r="D6" s="126"/>
      <c r="E6" s="129"/>
      <c r="F6" s="127"/>
      <c r="G6" s="127"/>
      <c r="H6" s="128"/>
    </row>
    <row r="7" spans="1:8" s="2" customFormat="1" ht="27.75" customHeight="1" thickBot="1">
      <c r="A7" s="147" t="s">
        <v>130</v>
      </c>
      <c r="B7" s="148" t="s">
        <v>481</v>
      </c>
      <c r="C7" s="149" t="s">
        <v>482</v>
      </c>
      <c r="D7" s="148" t="s">
        <v>137</v>
      </c>
      <c r="E7" s="198" t="s">
        <v>138</v>
      </c>
      <c r="F7" s="150" t="s">
        <v>139</v>
      </c>
      <c r="G7" s="148" t="s">
        <v>140</v>
      </c>
      <c r="H7" s="151" t="s">
        <v>103</v>
      </c>
    </row>
    <row r="8" spans="1:8" s="2" customFormat="1" ht="23.25" customHeight="1">
      <c r="A8" s="188" t="s">
        <v>483</v>
      </c>
      <c r="B8" s="183" t="s">
        <v>216</v>
      </c>
      <c r="C8" s="170" t="s">
        <v>217</v>
      </c>
      <c r="D8" s="184" t="s">
        <v>218</v>
      </c>
      <c r="E8" s="163"/>
      <c r="F8" s="164"/>
      <c r="G8" s="177"/>
      <c r="H8" s="194">
        <f>SUBTOTAL(9,H9:H11)</f>
        <v>15.11</v>
      </c>
    </row>
    <row r="9" spans="1:8" s="2" customFormat="1" ht="24.75" customHeight="1">
      <c r="A9" s="189" t="s">
        <v>484</v>
      </c>
      <c r="B9" s="183" t="s">
        <v>216</v>
      </c>
      <c r="C9" s="172" t="s">
        <v>219</v>
      </c>
      <c r="D9" s="185" t="s">
        <v>220</v>
      </c>
      <c r="E9" s="163"/>
      <c r="F9" s="164"/>
      <c r="G9" s="177"/>
      <c r="H9" s="193">
        <f>SUBTOTAL(9,H10:H11)</f>
        <v>15.11</v>
      </c>
    </row>
    <row r="10" spans="1:8" s="2" customFormat="1" ht="24">
      <c r="A10" s="189" t="s">
        <v>485</v>
      </c>
      <c r="B10" s="160" t="s">
        <v>221</v>
      </c>
      <c r="C10" s="161" t="s">
        <v>222</v>
      </c>
      <c r="D10" s="162" t="s">
        <v>223</v>
      </c>
      <c r="E10" s="163" t="s">
        <v>141</v>
      </c>
      <c r="F10" s="164">
        <v>4</v>
      </c>
      <c r="G10" s="177">
        <v>2.93</v>
      </c>
      <c r="H10" s="186">
        <f>F10*G10</f>
        <v>11.72</v>
      </c>
    </row>
    <row r="11" spans="1:8" s="2" customFormat="1" ht="24">
      <c r="A11" s="189" t="s">
        <v>486</v>
      </c>
      <c r="B11" s="160" t="s">
        <v>221</v>
      </c>
      <c r="C11" s="161" t="s">
        <v>224</v>
      </c>
      <c r="D11" s="162" t="s">
        <v>225</v>
      </c>
      <c r="E11" s="163" t="s">
        <v>141</v>
      </c>
      <c r="F11" s="164">
        <v>3</v>
      </c>
      <c r="G11" s="177">
        <v>1.13</v>
      </c>
      <c r="H11" s="186">
        <f aca="true" t="shared" si="0" ref="H11:H74">F11*G11</f>
        <v>3.39</v>
      </c>
    </row>
    <row r="12" spans="1:8" s="2" customFormat="1" ht="30.75" customHeight="1">
      <c r="A12" s="189" t="s">
        <v>487</v>
      </c>
      <c r="B12" s="183" t="s">
        <v>216</v>
      </c>
      <c r="C12" s="170" t="s">
        <v>226</v>
      </c>
      <c r="D12" s="184" t="s">
        <v>227</v>
      </c>
      <c r="E12" s="163"/>
      <c r="F12" s="164"/>
      <c r="G12" s="177"/>
      <c r="H12" s="194">
        <f>SUBTOTAL(9,H13:H135)</f>
        <v>32294.88</v>
      </c>
    </row>
    <row r="13" spans="1:8" s="2" customFormat="1" ht="20.25" customHeight="1">
      <c r="A13" s="189" t="s">
        <v>488</v>
      </c>
      <c r="B13" s="183" t="s">
        <v>216</v>
      </c>
      <c r="C13" s="172" t="s">
        <v>228</v>
      </c>
      <c r="D13" s="185" t="s">
        <v>229</v>
      </c>
      <c r="E13" s="163"/>
      <c r="F13" s="164"/>
      <c r="G13" s="177"/>
      <c r="H13" s="193">
        <f>SUBTOTAL(9,H14:H118)</f>
        <v>20147.9</v>
      </c>
    </row>
    <row r="14" spans="1:8" s="2" customFormat="1" ht="28.5" customHeight="1">
      <c r="A14" s="189" t="s">
        <v>489</v>
      </c>
      <c r="B14" s="160" t="s">
        <v>221</v>
      </c>
      <c r="C14" s="161" t="s">
        <v>230</v>
      </c>
      <c r="D14" s="162" t="s">
        <v>231</v>
      </c>
      <c r="E14" s="163" t="s">
        <v>124</v>
      </c>
      <c r="F14" s="164">
        <v>250</v>
      </c>
      <c r="G14" s="177">
        <v>1.68</v>
      </c>
      <c r="H14" s="186">
        <f t="shared" si="0"/>
        <v>420</v>
      </c>
    </row>
    <row r="15" spans="1:8" s="2" customFormat="1" ht="36">
      <c r="A15" s="189" t="s">
        <v>490</v>
      </c>
      <c r="B15" s="165" t="s">
        <v>226</v>
      </c>
      <c r="C15" s="166" t="s">
        <v>232</v>
      </c>
      <c r="D15" s="167" t="s">
        <v>233</v>
      </c>
      <c r="E15" s="168" t="s">
        <v>124</v>
      </c>
      <c r="F15" s="169">
        <v>250</v>
      </c>
      <c r="G15" s="195">
        <v>1.51</v>
      </c>
      <c r="H15" s="196">
        <f t="shared" si="0"/>
        <v>377.5</v>
      </c>
    </row>
    <row r="16" spans="1:8" s="2" customFormat="1" ht="12.75">
      <c r="A16" s="189" t="s">
        <v>491</v>
      </c>
      <c r="B16" s="165" t="s">
        <v>226</v>
      </c>
      <c r="C16" s="166" t="s">
        <v>234</v>
      </c>
      <c r="D16" s="167" t="s">
        <v>235</v>
      </c>
      <c r="E16" s="168" t="s">
        <v>141</v>
      </c>
      <c r="F16" s="169">
        <v>125</v>
      </c>
      <c r="G16" s="195">
        <v>0.74</v>
      </c>
      <c r="H16" s="196">
        <f t="shared" si="0"/>
        <v>92.5</v>
      </c>
    </row>
    <row r="17" spans="1:8" s="2" customFormat="1" ht="12.75">
      <c r="A17" s="189" t="s">
        <v>492</v>
      </c>
      <c r="B17" s="165" t="s">
        <v>226</v>
      </c>
      <c r="C17" s="166" t="s">
        <v>236</v>
      </c>
      <c r="D17" s="167" t="s">
        <v>237</v>
      </c>
      <c r="E17" s="168" t="s">
        <v>141</v>
      </c>
      <c r="F17" s="169">
        <v>750</v>
      </c>
      <c r="G17" s="195">
        <v>0.45</v>
      </c>
      <c r="H17" s="196">
        <f t="shared" si="0"/>
        <v>337.5</v>
      </c>
    </row>
    <row r="18" spans="1:8" s="2" customFormat="1" ht="24">
      <c r="A18" s="189" t="s">
        <v>493</v>
      </c>
      <c r="B18" s="160" t="s">
        <v>221</v>
      </c>
      <c r="C18" s="161" t="s">
        <v>238</v>
      </c>
      <c r="D18" s="162" t="s">
        <v>239</v>
      </c>
      <c r="E18" s="163" t="s">
        <v>124</v>
      </c>
      <c r="F18" s="164">
        <v>40</v>
      </c>
      <c r="G18" s="177">
        <v>1.9</v>
      </c>
      <c r="H18" s="186">
        <f t="shared" si="0"/>
        <v>76</v>
      </c>
    </row>
    <row r="19" spans="1:8" s="2" customFormat="1" ht="36">
      <c r="A19" s="189" t="s">
        <v>494</v>
      </c>
      <c r="B19" s="165" t="s">
        <v>226</v>
      </c>
      <c r="C19" s="166" t="s">
        <v>240</v>
      </c>
      <c r="D19" s="167" t="s">
        <v>241</v>
      </c>
      <c r="E19" s="168" t="s">
        <v>124</v>
      </c>
      <c r="F19" s="169">
        <v>40</v>
      </c>
      <c r="G19" s="195">
        <v>7.8</v>
      </c>
      <c r="H19" s="196">
        <f t="shared" si="0"/>
        <v>312</v>
      </c>
    </row>
    <row r="20" spans="1:8" s="2" customFormat="1" ht="12.75">
      <c r="A20" s="189" t="s">
        <v>495</v>
      </c>
      <c r="B20" s="165" t="s">
        <v>226</v>
      </c>
      <c r="C20" s="166" t="s">
        <v>242</v>
      </c>
      <c r="D20" s="167" t="s">
        <v>243</v>
      </c>
      <c r="E20" s="168" t="s">
        <v>141</v>
      </c>
      <c r="F20" s="169">
        <v>20</v>
      </c>
      <c r="G20" s="195">
        <v>1.02</v>
      </c>
      <c r="H20" s="196">
        <f t="shared" si="0"/>
        <v>20.4</v>
      </c>
    </row>
    <row r="21" spans="1:8" s="2" customFormat="1" ht="12.75">
      <c r="A21" s="189" t="s">
        <v>496</v>
      </c>
      <c r="B21" s="165" t="s">
        <v>226</v>
      </c>
      <c r="C21" s="166" t="s">
        <v>244</v>
      </c>
      <c r="D21" s="167" t="s">
        <v>245</v>
      </c>
      <c r="E21" s="168" t="s">
        <v>141</v>
      </c>
      <c r="F21" s="169">
        <v>120</v>
      </c>
      <c r="G21" s="195">
        <v>0.59</v>
      </c>
      <c r="H21" s="196">
        <f t="shared" si="0"/>
        <v>70.8</v>
      </c>
    </row>
    <row r="22" spans="1:8" s="2" customFormat="1" ht="22.5" customHeight="1">
      <c r="A22" s="189" t="s">
        <v>497</v>
      </c>
      <c r="B22" s="160" t="s">
        <v>221</v>
      </c>
      <c r="C22" s="161" t="s">
        <v>246</v>
      </c>
      <c r="D22" s="162" t="s">
        <v>247</v>
      </c>
      <c r="E22" s="163" t="s">
        <v>124</v>
      </c>
      <c r="F22" s="164">
        <v>175</v>
      </c>
      <c r="G22" s="177">
        <v>1.36</v>
      </c>
      <c r="H22" s="186">
        <f t="shared" si="0"/>
        <v>238</v>
      </c>
    </row>
    <row r="23" spans="1:8" s="2" customFormat="1" ht="24">
      <c r="A23" s="189" t="s">
        <v>498</v>
      </c>
      <c r="B23" s="165" t="s">
        <v>226</v>
      </c>
      <c r="C23" s="166" t="s">
        <v>248</v>
      </c>
      <c r="D23" s="167" t="s">
        <v>249</v>
      </c>
      <c r="E23" s="168" t="s">
        <v>124</v>
      </c>
      <c r="F23" s="169">
        <v>175</v>
      </c>
      <c r="G23" s="195">
        <v>1.19</v>
      </c>
      <c r="H23" s="196">
        <f t="shared" si="0"/>
        <v>208.25</v>
      </c>
    </row>
    <row r="24" spans="1:8" s="2" customFormat="1" ht="24">
      <c r="A24" s="189" t="s">
        <v>499</v>
      </c>
      <c r="B24" s="160" t="s">
        <v>221</v>
      </c>
      <c r="C24" s="161" t="s">
        <v>250</v>
      </c>
      <c r="D24" s="162" t="s">
        <v>251</v>
      </c>
      <c r="E24" s="163" t="s">
        <v>141</v>
      </c>
      <c r="F24" s="164">
        <v>8</v>
      </c>
      <c r="G24" s="177">
        <v>12.98</v>
      </c>
      <c r="H24" s="186">
        <f t="shared" si="0"/>
        <v>103.84</v>
      </c>
    </row>
    <row r="25" spans="1:8" ht="12.75">
      <c r="A25" s="189" t="s">
        <v>500</v>
      </c>
      <c r="B25" s="165" t="s">
        <v>226</v>
      </c>
      <c r="C25" s="166" t="s">
        <v>252</v>
      </c>
      <c r="D25" s="167" t="s">
        <v>253</v>
      </c>
      <c r="E25" s="168" t="s">
        <v>141</v>
      </c>
      <c r="F25" s="169">
        <v>8</v>
      </c>
      <c r="G25" s="195">
        <v>5.39</v>
      </c>
      <c r="H25" s="196">
        <f t="shared" si="0"/>
        <v>43.12</v>
      </c>
    </row>
    <row r="26" spans="1:8" ht="12.75">
      <c r="A26" s="189" t="s">
        <v>501</v>
      </c>
      <c r="B26" s="160" t="s">
        <v>221</v>
      </c>
      <c r="C26" s="161" t="s">
        <v>254</v>
      </c>
      <c r="D26" s="162" t="s">
        <v>255</v>
      </c>
      <c r="E26" s="163" t="s">
        <v>124</v>
      </c>
      <c r="F26" s="164">
        <v>12</v>
      </c>
      <c r="G26" s="177">
        <v>1.43</v>
      </c>
      <c r="H26" s="186">
        <f t="shared" si="0"/>
        <v>17.16</v>
      </c>
    </row>
    <row r="27" spans="1:8" ht="24">
      <c r="A27" s="189" t="s">
        <v>502</v>
      </c>
      <c r="B27" s="165" t="s">
        <v>226</v>
      </c>
      <c r="C27" s="166" t="s">
        <v>256</v>
      </c>
      <c r="D27" s="167" t="s">
        <v>257</v>
      </c>
      <c r="E27" s="168" t="s">
        <v>124</v>
      </c>
      <c r="F27" s="169">
        <v>12</v>
      </c>
      <c r="G27" s="195">
        <v>2.33</v>
      </c>
      <c r="H27" s="196">
        <f t="shared" si="0"/>
        <v>27.96</v>
      </c>
    </row>
    <row r="28" spans="1:8" ht="24">
      <c r="A28" s="189" t="s">
        <v>503</v>
      </c>
      <c r="B28" s="165" t="s">
        <v>226</v>
      </c>
      <c r="C28" s="166" t="s">
        <v>258</v>
      </c>
      <c r="D28" s="167" t="s">
        <v>259</v>
      </c>
      <c r="E28" s="168" t="s">
        <v>141</v>
      </c>
      <c r="F28" s="169">
        <v>3</v>
      </c>
      <c r="G28" s="195">
        <v>0.3</v>
      </c>
      <c r="H28" s="196">
        <f t="shared" si="0"/>
        <v>0.9</v>
      </c>
    </row>
    <row r="29" spans="1:8" ht="24">
      <c r="A29" s="189" t="s">
        <v>504</v>
      </c>
      <c r="B29" s="165" t="s">
        <v>226</v>
      </c>
      <c r="C29" s="166" t="s">
        <v>260</v>
      </c>
      <c r="D29" s="167" t="s">
        <v>261</v>
      </c>
      <c r="E29" s="168" t="s">
        <v>141</v>
      </c>
      <c r="F29" s="169">
        <v>36</v>
      </c>
      <c r="G29" s="195">
        <v>0.14</v>
      </c>
      <c r="H29" s="196">
        <f t="shared" si="0"/>
        <v>5.04</v>
      </c>
    </row>
    <row r="30" spans="1:8" ht="24">
      <c r="A30" s="189" t="s">
        <v>505</v>
      </c>
      <c r="B30" s="160" t="s">
        <v>221</v>
      </c>
      <c r="C30" s="161" t="s">
        <v>262</v>
      </c>
      <c r="D30" s="162" t="s">
        <v>263</v>
      </c>
      <c r="E30" s="163" t="s">
        <v>141</v>
      </c>
      <c r="F30" s="164">
        <v>650</v>
      </c>
      <c r="G30" s="177">
        <v>0.94</v>
      </c>
      <c r="H30" s="186">
        <f t="shared" si="0"/>
        <v>611</v>
      </c>
    </row>
    <row r="31" spans="1:8" ht="24">
      <c r="A31" s="189" t="s">
        <v>506</v>
      </c>
      <c r="B31" s="165" t="s">
        <v>226</v>
      </c>
      <c r="C31" s="166" t="s">
        <v>264</v>
      </c>
      <c r="D31" s="167" t="s">
        <v>265</v>
      </c>
      <c r="E31" s="168" t="s">
        <v>141</v>
      </c>
      <c r="F31" s="169">
        <v>650</v>
      </c>
      <c r="G31" s="195">
        <v>0.29</v>
      </c>
      <c r="H31" s="196">
        <f t="shared" si="0"/>
        <v>188.5</v>
      </c>
    </row>
    <row r="32" spans="1:8" ht="24">
      <c r="A32" s="189" t="s">
        <v>507</v>
      </c>
      <c r="B32" s="160" t="s">
        <v>221</v>
      </c>
      <c r="C32" s="161" t="s">
        <v>266</v>
      </c>
      <c r="D32" s="162" t="s">
        <v>267</v>
      </c>
      <c r="E32" s="163" t="s">
        <v>141</v>
      </c>
      <c r="F32" s="164">
        <v>250</v>
      </c>
      <c r="G32" s="177">
        <v>0.99</v>
      </c>
      <c r="H32" s="186">
        <f t="shared" si="0"/>
        <v>247.5</v>
      </c>
    </row>
    <row r="33" spans="1:8" ht="24">
      <c r="A33" s="189" t="s">
        <v>508</v>
      </c>
      <c r="B33" s="165" t="s">
        <v>226</v>
      </c>
      <c r="C33" s="166" t="s">
        <v>268</v>
      </c>
      <c r="D33" s="167" t="s">
        <v>269</v>
      </c>
      <c r="E33" s="168" t="s">
        <v>141</v>
      </c>
      <c r="F33" s="169">
        <v>250</v>
      </c>
      <c r="G33" s="195">
        <v>0.02</v>
      </c>
      <c r="H33" s="196">
        <f t="shared" si="0"/>
        <v>5</v>
      </c>
    </row>
    <row r="34" spans="1:8" ht="12.75">
      <c r="A34" s="189" t="s">
        <v>509</v>
      </c>
      <c r="B34" s="160" t="s">
        <v>221</v>
      </c>
      <c r="C34" s="161" t="s">
        <v>270</v>
      </c>
      <c r="D34" s="162" t="s">
        <v>271</v>
      </c>
      <c r="E34" s="163" t="s">
        <v>124</v>
      </c>
      <c r="F34" s="164">
        <v>6</v>
      </c>
      <c r="G34" s="177">
        <v>8.17</v>
      </c>
      <c r="H34" s="186">
        <f t="shared" si="0"/>
        <v>49.02</v>
      </c>
    </row>
    <row r="35" spans="1:8" ht="24">
      <c r="A35" s="189" t="s">
        <v>510</v>
      </c>
      <c r="B35" s="165" t="s">
        <v>226</v>
      </c>
      <c r="C35" s="166" t="s">
        <v>272</v>
      </c>
      <c r="D35" s="167" t="s">
        <v>273</v>
      </c>
      <c r="E35" s="168" t="s">
        <v>141</v>
      </c>
      <c r="F35" s="169">
        <v>6</v>
      </c>
      <c r="G35" s="177">
        <v>27.54</v>
      </c>
      <c r="H35" s="186">
        <f t="shared" si="0"/>
        <v>165.24</v>
      </c>
    </row>
    <row r="36" spans="1:8" ht="24">
      <c r="A36" s="189" t="s">
        <v>511</v>
      </c>
      <c r="B36" s="160" t="s">
        <v>221</v>
      </c>
      <c r="C36" s="161" t="s">
        <v>274</v>
      </c>
      <c r="D36" s="162" t="s">
        <v>275</v>
      </c>
      <c r="E36" s="163" t="s">
        <v>124</v>
      </c>
      <c r="F36" s="164">
        <v>30</v>
      </c>
      <c r="G36" s="177">
        <v>10.7</v>
      </c>
      <c r="H36" s="186">
        <f t="shared" si="0"/>
        <v>321</v>
      </c>
    </row>
    <row r="37" spans="1:8" ht="12.75">
      <c r="A37" s="189" t="s">
        <v>512</v>
      </c>
      <c r="B37" s="165" t="s">
        <v>226</v>
      </c>
      <c r="C37" s="166" t="s">
        <v>276</v>
      </c>
      <c r="D37" s="167" t="s">
        <v>277</v>
      </c>
      <c r="E37" s="168" t="s">
        <v>124</v>
      </c>
      <c r="F37" s="169">
        <v>30</v>
      </c>
      <c r="G37" s="195">
        <v>6.01</v>
      </c>
      <c r="H37" s="196">
        <f t="shared" si="0"/>
        <v>180.3</v>
      </c>
    </row>
    <row r="38" spans="1:8" ht="12.75">
      <c r="A38" s="189" t="s">
        <v>513</v>
      </c>
      <c r="B38" s="165" t="s">
        <v>226</v>
      </c>
      <c r="C38" s="166" t="s">
        <v>278</v>
      </c>
      <c r="D38" s="167" t="s">
        <v>279</v>
      </c>
      <c r="E38" s="168" t="s">
        <v>124</v>
      </c>
      <c r="F38" s="169">
        <v>30</v>
      </c>
      <c r="G38" s="195">
        <v>3.22</v>
      </c>
      <c r="H38" s="196">
        <f t="shared" si="0"/>
        <v>96.6</v>
      </c>
    </row>
    <row r="39" spans="1:8" ht="12.75">
      <c r="A39" s="189" t="s">
        <v>514</v>
      </c>
      <c r="B39" s="165" t="s">
        <v>226</v>
      </c>
      <c r="C39" s="166" t="s">
        <v>280</v>
      </c>
      <c r="D39" s="167" t="s">
        <v>281</v>
      </c>
      <c r="E39" s="168" t="s">
        <v>141</v>
      </c>
      <c r="F39" s="169">
        <v>2</v>
      </c>
      <c r="G39" s="195">
        <v>4.77</v>
      </c>
      <c r="H39" s="196">
        <f t="shared" si="0"/>
        <v>9.54</v>
      </c>
    </row>
    <row r="40" spans="1:8" ht="24">
      <c r="A40" s="189" t="s">
        <v>515</v>
      </c>
      <c r="B40" s="165" t="s">
        <v>226</v>
      </c>
      <c r="C40" s="166" t="s">
        <v>282</v>
      </c>
      <c r="D40" s="167" t="s">
        <v>283</v>
      </c>
      <c r="E40" s="168" t="s">
        <v>141</v>
      </c>
      <c r="F40" s="169">
        <v>2</v>
      </c>
      <c r="G40" s="195">
        <v>3.46</v>
      </c>
      <c r="H40" s="196">
        <f t="shared" si="0"/>
        <v>6.92</v>
      </c>
    </row>
    <row r="41" spans="1:8" ht="12.75">
      <c r="A41" s="189" t="s">
        <v>516</v>
      </c>
      <c r="B41" s="165" t="s">
        <v>226</v>
      </c>
      <c r="C41" s="166" t="s">
        <v>284</v>
      </c>
      <c r="D41" s="167" t="s">
        <v>285</v>
      </c>
      <c r="E41" s="168" t="s">
        <v>141</v>
      </c>
      <c r="F41" s="169">
        <v>15</v>
      </c>
      <c r="G41" s="195">
        <v>0.29</v>
      </c>
      <c r="H41" s="196">
        <f t="shared" si="0"/>
        <v>4.35</v>
      </c>
    </row>
    <row r="42" spans="1:8" ht="12.75">
      <c r="A42" s="189" t="s">
        <v>517</v>
      </c>
      <c r="B42" s="165" t="s">
        <v>226</v>
      </c>
      <c r="C42" s="166" t="s">
        <v>286</v>
      </c>
      <c r="D42" s="167" t="s">
        <v>287</v>
      </c>
      <c r="E42" s="168" t="s">
        <v>141</v>
      </c>
      <c r="F42" s="169">
        <v>3</v>
      </c>
      <c r="G42" s="195">
        <v>1.86</v>
      </c>
      <c r="H42" s="196">
        <f t="shared" si="0"/>
        <v>5.58</v>
      </c>
    </row>
    <row r="43" spans="1:8" ht="12.75">
      <c r="A43" s="189" t="s">
        <v>518</v>
      </c>
      <c r="B43" s="165" t="s">
        <v>226</v>
      </c>
      <c r="C43" s="166" t="s">
        <v>288</v>
      </c>
      <c r="D43" s="167" t="s">
        <v>289</v>
      </c>
      <c r="E43" s="168" t="s">
        <v>141</v>
      </c>
      <c r="F43" s="169">
        <v>30</v>
      </c>
      <c r="G43" s="195">
        <v>8.46</v>
      </c>
      <c r="H43" s="196">
        <f t="shared" si="0"/>
        <v>253.8</v>
      </c>
    </row>
    <row r="44" spans="1:8" ht="12.75">
      <c r="A44" s="189" t="s">
        <v>519</v>
      </c>
      <c r="B44" s="165" t="s">
        <v>226</v>
      </c>
      <c r="C44" s="166" t="s">
        <v>290</v>
      </c>
      <c r="D44" s="167" t="s">
        <v>291</v>
      </c>
      <c r="E44" s="168" t="s">
        <v>141</v>
      </c>
      <c r="F44" s="169">
        <v>30</v>
      </c>
      <c r="G44" s="195">
        <v>0.53</v>
      </c>
      <c r="H44" s="196">
        <f t="shared" si="0"/>
        <v>15.9</v>
      </c>
    </row>
    <row r="45" spans="1:8" ht="12.75">
      <c r="A45" s="189" t="s">
        <v>520</v>
      </c>
      <c r="B45" s="165" t="s">
        <v>226</v>
      </c>
      <c r="C45" s="166" t="s">
        <v>292</v>
      </c>
      <c r="D45" s="167" t="s">
        <v>293</v>
      </c>
      <c r="E45" s="168" t="s">
        <v>141</v>
      </c>
      <c r="F45" s="169">
        <v>30</v>
      </c>
      <c r="G45" s="195">
        <v>0.26</v>
      </c>
      <c r="H45" s="196">
        <f t="shared" si="0"/>
        <v>7.8</v>
      </c>
    </row>
    <row r="46" spans="1:8" ht="12.75">
      <c r="A46" s="189" t="s">
        <v>521</v>
      </c>
      <c r="B46" s="165" t="s">
        <v>226</v>
      </c>
      <c r="C46" s="166" t="s">
        <v>294</v>
      </c>
      <c r="D46" s="167" t="s">
        <v>295</v>
      </c>
      <c r="E46" s="168" t="s">
        <v>135</v>
      </c>
      <c r="F46" s="169">
        <v>4</v>
      </c>
      <c r="G46" s="195">
        <v>21.98</v>
      </c>
      <c r="H46" s="196">
        <f t="shared" si="0"/>
        <v>87.92</v>
      </c>
    </row>
    <row r="47" spans="1:8" ht="24">
      <c r="A47" s="189" t="s">
        <v>522</v>
      </c>
      <c r="B47" s="160" t="s">
        <v>221</v>
      </c>
      <c r="C47" s="161" t="s">
        <v>296</v>
      </c>
      <c r="D47" s="162" t="s">
        <v>297</v>
      </c>
      <c r="E47" s="163" t="s">
        <v>141</v>
      </c>
      <c r="F47" s="164">
        <v>218</v>
      </c>
      <c r="G47" s="177">
        <v>1.13</v>
      </c>
      <c r="H47" s="186">
        <f t="shared" si="0"/>
        <v>246.34</v>
      </c>
    </row>
    <row r="48" spans="1:8" ht="24">
      <c r="A48" s="189" t="s">
        <v>523</v>
      </c>
      <c r="B48" s="160" t="s">
        <v>221</v>
      </c>
      <c r="C48" s="161" t="s">
        <v>298</v>
      </c>
      <c r="D48" s="162" t="s">
        <v>299</v>
      </c>
      <c r="E48" s="163" t="s">
        <v>141</v>
      </c>
      <c r="F48" s="164">
        <v>10</v>
      </c>
      <c r="G48" s="177">
        <v>1.68</v>
      </c>
      <c r="H48" s="186">
        <f t="shared" si="0"/>
        <v>16.8</v>
      </c>
    </row>
    <row r="49" spans="1:8" ht="24">
      <c r="A49" s="189" t="s">
        <v>524</v>
      </c>
      <c r="B49" s="160" t="s">
        <v>221</v>
      </c>
      <c r="C49" s="161" t="s">
        <v>300</v>
      </c>
      <c r="D49" s="162" t="s">
        <v>301</v>
      </c>
      <c r="E49" s="163" t="s">
        <v>141</v>
      </c>
      <c r="F49" s="164">
        <v>8</v>
      </c>
      <c r="G49" s="177">
        <v>2.97</v>
      </c>
      <c r="H49" s="186">
        <f t="shared" si="0"/>
        <v>23.76</v>
      </c>
    </row>
    <row r="50" spans="1:8" ht="24">
      <c r="A50" s="189" t="s">
        <v>525</v>
      </c>
      <c r="B50" s="160" t="s">
        <v>221</v>
      </c>
      <c r="C50" s="161" t="s">
        <v>302</v>
      </c>
      <c r="D50" s="162" t="s">
        <v>303</v>
      </c>
      <c r="E50" s="163" t="s">
        <v>141</v>
      </c>
      <c r="F50" s="164">
        <v>1</v>
      </c>
      <c r="G50" s="177">
        <v>5.08</v>
      </c>
      <c r="H50" s="186">
        <f t="shared" si="0"/>
        <v>5.08</v>
      </c>
    </row>
    <row r="51" spans="1:8" ht="24">
      <c r="A51" s="189" t="s">
        <v>526</v>
      </c>
      <c r="B51" s="165" t="s">
        <v>226</v>
      </c>
      <c r="C51" s="166" t="s">
        <v>304</v>
      </c>
      <c r="D51" s="167" t="s">
        <v>305</v>
      </c>
      <c r="E51" s="168" t="s">
        <v>141</v>
      </c>
      <c r="F51" s="169">
        <v>1</v>
      </c>
      <c r="G51" s="195">
        <v>3.96</v>
      </c>
      <c r="H51" s="196">
        <f t="shared" si="0"/>
        <v>3.96</v>
      </c>
    </row>
    <row r="52" spans="1:8" ht="24">
      <c r="A52" s="189" t="s">
        <v>527</v>
      </c>
      <c r="B52" s="160" t="s">
        <v>221</v>
      </c>
      <c r="C52" s="161" t="s">
        <v>306</v>
      </c>
      <c r="D52" s="162" t="s">
        <v>307</v>
      </c>
      <c r="E52" s="163" t="s">
        <v>141</v>
      </c>
      <c r="F52" s="164">
        <v>1</v>
      </c>
      <c r="G52" s="177">
        <v>8.4</v>
      </c>
      <c r="H52" s="186">
        <f t="shared" si="0"/>
        <v>8.4</v>
      </c>
    </row>
    <row r="53" spans="1:8" ht="24">
      <c r="A53" s="189" t="s">
        <v>528</v>
      </c>
      <c r="B53" s="165" t="s">
        <v>226</v>
      </c>
      <c r="C53" s="166" t="s">
        <v>308</v>
      </c>
      <c r="D53" s="167" t="s">
        <v>309</v>
      </c>
      <c r="E53" s="168" t="s">
        <v>141</v>
      </c>
      <c r="F53" s="169">
        <v>1</v>
      </c>
      <c r="G53" s="195">
        <v>8.72</v>
      </c>
      <c r="H53" s="196">
        <f t="shared" si="0"/>
        <v>8.72</v>
      </c>
    </row>
    <row r="54" spans="1:8" ht="12.75">
      <c r="A54" s="189" t="s">
        <v>529</v>
      </c>
      <c r="B54" s="160" t="s">
        <v>221</v>
      </c>
      <c r="C54" s="161" t="s">
        <v>310</v>
      </c>
      <c r="D54" s="162" t="s">
        <v>311</v>
      </c>
      <c r="E54" s="163" t="s">
        <v>141</v>
      </c>
      <c r="F54" s="164">
        <v>6</v>
      </c>
      <c r="G54" s="177">
        <v>15.36</v>
      </c>
      <c r="H54" s="186">
        <f t="shared" si="0"/>
        <v>92.16</v>
      </c>
    </row>
    <row r="55" spans="1:8" ht="36">
      <c r="A55" s="189" t="s">
        <v>530</v>
      </c>
      <c r="B55" s="165" t="s">
        <v>226</v>
      </c>
      <c r="C55" s="166" t="s">
        <v>312</v>
      </c>
      <c r="D55" s="167" t="s">
        <v>313</v>
      </c>
      <c r="E55" s="168" t="s">
        <v>141</v>
      </c>
      <c r="F55" s="169">
        <v>4</v>
      </c>
      <c r="G55" s="195">
        <v>85.26</v>
      </c>
      <c r="H55" s="196">
        <f t="shared" si="0"/>
        <v>341.04</v>
      </c>
    </row>
    <row r="56" spans="1:8" ht="24">
      <c r="A56" s="189" t="s">
        <v>531</v>
      </c>
      <c r="B56" s="165" t="s">
        <v>226</v>
      </c>
      <c r="C56" s="166" t="s">
        <v>314</v>
      </c>
      <c r="D56" s="167" t="s">
        <v>315</v>
      </c>
      <c r="E56" s="168" t="s">
        <v>141</v>
      </c>
      <c r="F56" s="169">
        <v>2</v>
      </c>
      <c r="G56" s="195">
        <v>60.67</v>
      </c>
      <c r="H56" s="196">
        <f t="shared" si="0"/>
        <v>121.34</v>
      </c>
    </row>
    <row r="57" spans="1:8" ht="12.75">
      <c r="A57" s="189" t="s">
        <v>532</v>
      </c>
      <c r="B57" s="160" t="s">
        <v>221</v>
      </c>
      <c r="C57" s="161" t="s">
        <v>316</v>
      </c>
      <c r="D57" s="162" t="s">
        <v>317</v>
      </c>
      <c r="E57" s="163" t="s">
        <v>141</v>
      </c>
      <c r="F57" s="164">
        <v>3</v>
      </c>
      <c r="G57" s="177">
        <v>30.01</v>
      </c>
      <c r="H57" s="186">
        <f t="shared" si="0"/>
        <v>90.03</v>
      </c>
    </row>
    <row r="58" spans="1:8" ht="60">
      <c r="A58" s="189" t="s">
        <v>533</v>
      </c>
      <c r="B58" s="165" t="s">
        <v>226</v>
      </c>
      <c r="C58" s="166" t="s">
        <v>318</v>
      </c>
      <c r="D58" s="167" t="s">
        <v>319</v>
      </c>
      <c r="E58" s="168" t="s">
        <v>141</v>
      </c>
      <c r="F58" s="169">
        <v>2</v>
      </c>
      <c r="G58" s="195">
        <v>736.6</v>
      </c>
      <c r="H58" s="196">
        <f t="shared" si="0"/>
        <v>1473.2</v>
      </c>
    </row>
    <row r="59" spans="1:8" ht="24">
      <c r="A59" s="189" t="s">
        <v>534</v>
      </c>
      <c r="B59" s="165" t="s">
        <v>226</v>
      </c>
      <c r="C59" s="166" t="s">
        <v>320</v>
      </c>
      <c r="D59" s="167" t="s">
        <v>321</v>
      </c>
      <c r="E59" s="168" t="s">
        <v>141</v>
      </c>
      <c r="F59" s="169">
        <v>4</v>
      </c>
      <c r="G59" s="195">
        <v>21.46</v>
      </c>
      <c r="H59" s="196">
        <f t="shared" si="0"/>
        <v>85.84</v>
      </c>
    </row>
    <row r="60" spans="1:8" ht="48">
      <c r="A60" s="189" t="s">
        <v>535</v>
      </c>
      <c r="B60" s="165" t="s">
        <v>226</v>
      </c>
      <c r="C60" s="166" t="s">
        <v>322</v>
      </c>
      <c r="D60" s="167" t="s">
        <v>323</v>
      </c>
      <c r="E60" s="168" t="s">
        <v>141</v>
      </c>
      <c r="F60" s="169">
        <v>2</v>
      </c>
      <c r="G60" s="195">
        <v>72.04</v>
      </c>
      <c r="H60" s="196">
        <f t="shared" si="0"/>
        <v>144.08</v>
      </c>
    </row>
    <row r="61" spans="1:8" ht="48">
      <c r="A61" s="189" t="s">
        <v>536</v>
      </c>
      <c r="B61" s="165" t="s">
        <v>226</v>
      </c>
      <c r="C61" s="166" t="s">
        <v>324</v>
      </c>
      <c r="D61" s="167" t="s">
        <v>325</v>
      </c>
      <c r="E61" s="168" t="s">
        <v>141</v>
      </c>
      <c r="F61" s="169">
        <v>2</v>
      </c>
      <c r="G61" s="195">
        <v>8.14</v>
      </c>
      <c r="H61" s="196">
        <f t="shared" si="0"/>
        <v>16.28</v>
      </c>
    </row>
    <row r="62" spans="1:8" ht="24">
      <c r="A62" s="189" t="s">
        <v>537</v>
      </c>
      <c r="B62" s="160" t="s">
        <v>221</v>
      </c>
      <c r="C62" s="161" t="s">
        <v>326</v>
      </c>
      <c r="D62" s="162" t="s">
        <v>327</v>
      </c>
      <c r="E62" s="163" t="s">
        <v>141</v>
      </c>
      <c r="F62" s="164">
        <v>2</v>
      </c>
      <c r="G62" s="177">
        <v>82.81</v>
      </c>
      <c r="H62" s="186">
        <f t="shared" si="0"/>
        <v>165.62</v>
      </c>
    </row>
    <row r="63" spans="1:8" ht="36">
      <c r="A63" s="189" t="s">
        <v>538</v>
      </c>
      <c r="B63" s="165" t="s">
        <v>226</v>
      </c>
      <c r="C63" s="166" t="s">
        <v>328</v>
      </c>
      <c r="D63" s="167" t="s">
        <v>329</v>
      </c>
      <c r="E63" s="168" t="s">
        <v>141</v>
      </c>
      <c r="F63" s="169">
        <v>1</v>
      </c>
      <c r="G63" s="195">
        <v>8410</v>
      </c>
      <c r="H63" s="196">
        <f t="shared" si="0"/>
        <v>8410</v>
      </c>
    </row>
    <row r="64" spans="1:8" ht="12.75">
      <c r="A64" s="189" t="s">
        <v>539</v>
      </c>
      <c r="B64" s="160" t="s">
        <v>221</v>
      </c>
      <c r="C64" s="161" t="s">
        <v>330</v>
      </c>
      <c r="D64" s="162" t="s">
        <v>331</v>
      </c>
      <c r="E64" s="163" t="s">
        <v>141</v>
      </c>
      <c r="F64" s="164">
        <v>2</v>
      </c>
      <c r="G64" s="177">
        <v>6.53</v>
      </c>
      <c r="H64" s="186">
        <f t="shared" si="0"/>
        <v>13.06</v>
      </c>
    </row>
    <row r="65" spans="1:8" ht="24">
      <c r="A65" s="189" t="s">
        <v>540</v>
      </c>
      <c r="B65" s="165" t="s">
        <v>226</v>
      </c>
      <c r="C65" s="166" t="s">
        <v>332</v>
      </c>
      <c r="D65" s="167" t="s">
        <v>333</v>
      </c>
      <c r="E65" s="168" t="s">
        <v>141</v>
      </c>
      <c r="F65" s="169">
        <v>2</v>
      </c>
      <c r="G65" s="195">
        <v>144.07</v>
      </c>
      <c r="H65" s="196">
        <f t="shared" si="0"/>
        <v>288.14</v>
      </c>
    </row>
    <row r="66" spans="1:8" ht="24">
      <c r="A66" s="189" t="s">
        <v>541</v>
      </c>
      <c r="B66" s="160" t="s">
        <v>221</v>
      </c>
      <c r="C66" s="161" t="s">
        <v>334</v>
      </c>
      <c r="D66" s="162" t="s">
        <v>335</v>
      </c>
      <c r="E66" s="163" t="s">
        <v>124</v>
      </c>
      <c r="F66" s="164">
        <v>45</v>
      </c>
      <c r="G66" s="177">
        <v>2.1</v>
      </c>
      <c r="H66" s="186">
        <f t="shared" si="0"/>
        <v>94.5</v>
      </c>
    </row>
    <row r="67" spans="1:8" ht="12.75">
      <c r="A67" s="189" t="s">
        <v>542</v>
      </c>
      <c r="B67" s="165" t="s">
        <v>226</v>
      </c>
      <c r="C67" s="166" t="s">
        <v>336</v>
      </c>
      <c r="D67" s="167" t="s">
        <v>337</v>
      </c>
      <c r="E67" s="168" t="s">
        <v>142</v>
      </c>
      <c r="F67" s="169">
        <v>45</v>
      </c>
      <c r="G67" s="195">
        <v>1.83</v>
      </c>
      <c r="H67" s="196">
        <f t="shared" si="0"/>
        <v>82.35</v>
      </c>
    </row>
    <row r="68" spans="1:8" ht="12.75">
      <c r="A68" s="189" t="s">
        <v>543</v>
      </c>
      <c r="B68" s="160" t="s">
        <v>221</v>
      </c>
      <c r="C68" s="161" t="s">
        <v>338</v>
      </c>
      <c r="D68" s="162" t="s">
        <v>339</v>
      </c>
      <c r="E68" s="163" t="s">
        <v>141</v>
      </c>
      <c r="F68" s="164">
        <v>2</v>
      </c>
      <c r="G68" s="177">
        <v>20.83</v>
      </c>
      <c r="H68" s="186">
        <f t="shared" si="0"/>
        <v>41.66</v>
      </c>
    </row>
    <row r="69" spans="1:8" ht="24">
      <c r="A69" s="189" t="s">
        <v>544</v>
      </c>
      <c r="B69" s="165" t="s">
        <v>226</v>
      </c>
      <c r="C69" s="166" t="s">
        <v>340</v>
      </c>
      <c r="D69" s="167" t="s">
        <v>341</v>
      </c>
      <c r="E69" s="168" t="s">
        <v>141</v>
      </c>
      <c r="F69" s="169">
        <v>2</v>
      </c>
      <c r="G69" s="195">
        <v>2.89</v>
      </c>
      <c r="H69" s="196">
        <f t="shared" si="0"/>
        <v>5.78</v>
      </c>
    </row>
    <row r="70" spans="1:8" ht="12.75">
      <c r="A70" s="189" t="s">
        <v>545</v>
      </c>
      <c r="B70" s="165" t="s">
        <v>226</v>
      </c>
      <c r="C70" s="166" t="s">
        <v>342</v>
      </c>
      <c r="D70" s="167" t="s">
        <v>343</v>
      </c>
      <c r="E70" s="168" t="s">
        <v>141</v>
      </c>
      <c r="F70" s="169">
        <v>2</v>
      </c>
      <c r="G70" s="195">
        <v>19.21</v>
      </c>
      <c r="H70" s="196">
        <f t="shared" si="0"/>
        <v>38.42</v>
      </c>
    </row>
    <row r="71" spans="1:8" ht="12.75">
      <c r="A71" s="189" t="s">
        <v>546</v>
      </c>
      <c r="B71" s="160" t="s">
        <v>221</v>
      </c>
      <c r="C71" s="161" t="s">
        <v>344</v>
      </c>
      <c r="D71" s="162" t="s">
        <v>345</v>
      </c>
      <c r="E71" s="163" t="s">
        <v>141</v>
      </c>
      <c r="F71" s="164">
        <v>2</v>
      </c>
      <c r="G71" s="177">
        <v>3.24</v>
      </c>
      <c r="H71" s="186">
        <f t="shared" si="0"/>
        <v>6.48</v>
      </c>
    </row>
    <row r="72" spans="1:8" ht="24">
      <c r="A72" s="189" t="s">
        <v>547</v>
      </c>
      <c r="B72" s="165" t="s">
        <v>226</v>
      </c>
      <c r="C72" s="166" t="s">
        <v>346</v>
      </c>
      <c r="D72" s="167" t="s">
        <v>347</v>
      </c>
      <c r="E72" s="168" t="s">
        <v>141</v>
      </c>
      <c r="F72" s="169">
        <v>2</v>
      </c>
      <c r="G72" s="195">
        <v>0.58</v>
      </c>
      <c r="H72" s="196">
        <f t="shared" si="0"/>
        <v>1.16</v>
      </c>
    </row>
    <row r="73" spans="1:8" ht="12.75">
      <c r="A73" s="189" t="s">
        <v>548</v>
      </c>
      <c r="B73" s="160" t="s">
        <v>221</v>
      </c>
      <c r="C73" s="161" t="s">
        <v>344</v>
      </c>
      <c r="D73" s="162" t="s">
        <v>345</v>
      </c>
      <c r="E73" s="163" t="s">
        <v>141</v>
      </c>
      <c r="F73" s="164">
        <v>1</v>
      </c>
      <c r="G73" s="177">
        <v>3.24</v>
      </c>
      <c r="H73" s="186">
        <f t="shared" si="0"/>
        <v>3.24</v>
      </c>
    </row>
    <row r="74" spans="1:8" ht="36">
      <c r="A74" s="189" t="s">
        <v>549</v>
      </c>
      <c r="B74" s="165" t="s">
        <v>226</v>
      </c>
      <c r="C74" s="166" t="s">
        <v>348</v>
      </c>
      <c r="D74" s="167" t="s">
        <v>349</v>
      </c>
      <c r="E74" s="168" t="s">
        <v>141</v>
      </c>
      <c r="F74" s="169">
        <v>1</v>
      </c>
      <c r="G74" s="195">
        <v>6.5</v>
      </c>
      <c r="H74" s="196">
        <f t="shared" si="0"/>
        <v>6.5</v>
      </c>
    </row>
    <row r="75" spans="1:8" ht="12.75">
      <c r="A75" s="189" t="s">
        <v>550</v>
      </c>
      <c r="B75" s="160" t="s">
        <v>221</v>
      </c>
      <c r="C75" s="161" t="s">
        <v>350</v>
      </c>
      <c r="D75" s="162" t="s">
        <v>351</v>
      </c>
      <c r="E75" s="163" t="s">
        <v>141</v>
      </c>
      <c r="F75" s="164">
        <v>8</v>
      </c>
      <c r="G75" s="177">
        <v>0.88</v>
      </c>
      <c r="H75" s="186">
        <f aca="true" t="shared" si="1" ref="H75:H138">F75*G75</f>
        <v>7.04</v>
      </c>
    </row>
    <row r="76" spans="1:8" ht="24">
      <c r="A76" s="189" t="s">
        <v>551</v>
      </c>
      <c r="B76" s="165" t="s">
        <v>226</v>
      </c>
      <c r="C76" s="166" t="s">
        <v>352</v>
      </c>
      <c r="D76" s="167" t="s">
        <v>353</v>
      </c>
      <c r="E76" s="168" t="s">
        <v>141</v>
      </c>
      <c r="F76" s="169">
        <v>8</v>
      </c>
      <c r="G76" s="195">
        <v>3.09</v>
      </c>
      <c r="H76" s="196">
        <f t="shared" si="1"/>
        <v>24.72</v>
      </c>
    </row>
    <row r="77" spans="1:8" ht="24">
      <c r="A77" s="189" t="s">
        <v>552</v>
      </c>
      <c r="B77" s="165" t="s">
        <v>226</v>
      </c>
      <c r="C77" s="166" t="s">
        <v>354</v>
      </c>
      <c r="D77" s="167" t="s">
        <v>355</v>
      </c>
      <c r="E77" s="168" t="s">
        <v>141</v>
      </c>
      <c r="F77" s="169">
        <v>8</v>
      </c>
      <c r="G77" s="195">
        <v>1.52</v>
      </c>
      <c r="H77" s="196">
        <f t="shared" si="1"/>
        <v>12.16</v>
      </c>
    </row>
    <row r="78" spans="1:8" ht="12.75">
      <c r="A78" s="189" t="s">
        <v>553</v>
      </c>
      <c r="B78" s="160" t="s">
        <v>221</v>
      </c>
      <c r="C78" s="161" t="s">
        <v>356</v>
      </c>
      <c r="D78" s="162" t="s">
        <v>357</v>
      </c>
      <c r="E78" s="163" t="s">
        <v>141</v>
      </c>
      <c r="F78" s="164">
        <v>4</v>
      </c>
      <c r="G78" s="177">
        <v>1.76</v>
      </c>
      <c r="H78" s="186">
        <f t="shared" si="1"/>
        <v>7.04</v>
      </c>
    </row>
    <row r="79" spans="1:8" ht="24">
      <c r="A79" s="189" t="s">
        <v>554</v>
      </c>
      <c r="B79" s="165" t="s">
        <v>226</v>
      </c>
      <c r="C79" s="166" t="s">
        <v>358</v>
      </c>
      <c r="D79" s="167" t="s">
        <v>359</v>
      </c>
      <c r="E79" s="168" t="s">
        <v>141</v>
      </c>
      <c r="F79" s="169">
        <v>4</v>
      </c>
      <c r="G79" s="195">
        <v>0.57</v>
      </c>
      <c r="H79" s="196">
        <f t="shared" si="1"/>
        <v>2.28</v>
      </c>
    </row>
    <row r="80" spans="1:36" s="2" customFormat="1" ht="24">
      <c r="A80" s="189" t="s">
        <v>555</v>
      </c>
      <c r="B80" s="160" t="s">
        <v>221</v>
      </c>
      <c r="C80" s="161" t="s">
        <v>360</v>
      </c>
      <c r="D80" s="162" t="s">
        <v>361</v>
      </c>
      <c r="E80" s="163" t="s">
        <v>141</v>
      </c>
      <c r="F80" s="164">
        <v>1</v>
      </c>
      <c r="G80" s="177">
        <v>7.38</v>
      </c>
      <c r="H80" s="186">
        <f t="shared" si="1"/>
        <v>7.38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8" ht="24">
      <c r="A81" s="189" t="s">
        <v>556</v>
      </c>
      <c r="B81" s="165" t="s">
        <v>226</v>
      </c>
      <c r="C81" s="166" t="s">
        <v>362</v>
      </c>
      <c r="D81" s="167" t="s">
        <v>363</v>
      </c>
      <c r="E81" s="168" t="s">
        <v>141</v>
      </c>
      <c r="F81" s="169">
        <v>1</v>
      </c>
      <c r="G81" s="195">
        <v>9.84</v>
      </c>
      <c r="H81" s="196">
        <f t="shared" si="1"/>
        <v>9.84</v>
      </c>
    </row>
    <row r="82" spans="1:8" ht="24">
      <c r="A82" s="189" t="s">
        <v>557</v>
      </c>
      <c r="B82" s="165" t="s">
        <v>226</v>
      </c>
      <c r="C82" s="166" t="s">
        <v>364</v>
      </c>
      <c r="D82" s="167" t="s">
        <v>365</v>
      </c>
      <c r="E82" s="168" t="s">
        <v>141</v>
      </c>
      <c r="F82" s="169">
        <v>1</v>
      </c>
      <c r="G82" s="195">
        <v>51.97</v>
      </c>
      <c r="H82" s="196">
        <f t="shared" si="1"/>
        <v>51.97</v>
      </c>
    </row>
    <row r="83" spans="1:8" ht="12.75">
      <c r="A83" s="189" t="s">
        <v>558</v>
      </c>
      <c r="B83" s="160" t="s">
        <v>221</v>
      </c>
      <c r="C83" s="161" t="s">
        <v>366</v>
      </c>
      <c r="D83" s="162" t="s">
        <v>367</v>
      </c>
      <c r="E83" s="163" t="s">
        <v>141</v>
      </c>
      <c r="F83" s="164">
        <v>2</v>
      </c>
      <c r="G83" s="177">
        <v>2.95</v>
      </c>
      <c r="H83" s="186">
        <f t="shared" si="1"/>
        <v>5.9</v>
      </c>
    </row>
    <row r="84" spans="1:8" ht="24">
      <c r="A84" s="189" t="s">
        <v>559</v>
      </c>
      <c r="B84" s="165" t="s">
        <v>226</v>
      </c>
      <c r="C84" s="166" t="s">
        <v>368</v>
      </c>
      <c r="D84" s="167" t="s">
        <v>369</v>
      </c>
      <c r="E84" s="168" t="s">
        <v>141</v>
      </c>
      <c r="F84" s="169">
        <v>2</v>
      </c>
      <c r="G84" s="195">
        <v>1.53</v>
      </c>
      <c r="H84" s="196">
        <f t="shared" si="1"/>
        <v>3.06</v>
      </c>
    </row>
    <row r="85" spans="1:8" ht="12.75">
      <c r="A85" s="189" t="s">
        <v>560</v>
      </c>
      <c r="B85" s="160" t="s">
        <v>221</v>
      </c>
      <c r="C85" s="161" t="s">
        <v>370</v>
      </c>
      <c r="D85" s="162" t="s">
        <v>371</v>
      </c>
      <c r="E85" s="163" t="s">
        <v>141</v>
      </c>
      <c r="F85" s="164">
        <v>2</v>
      </c>
      <c r="G85" s="177">
        <v>1.76</v>
      </c>
      <c r="H85" s="186">
        <f t="shared" si="1"/>
        <v>3.52</v>
      </c>
    </row>
    <row r="86" spans="1:8" ht="24">
      <c r="A86" s="189" t="s">
        <v>561</v>
      </c>
      <c r="B86" s="165" t="s">
        <v>226</v>
      </c>
      <c r="C86" s="166" t="s">
        <v>372</v>
      </c>
      <c r="D86" s="167" t="s">
        <v>373</v>
      </c>
      <c r="E86" s="168" t="s">
        <v>141</v>
      </c>
      <c r="F86" s="169">
        <v>2</v>
      </c>
      <c r="G86" s="195">
        <v>0.68</v>
      </c>
      <c r="H86" s="196">
        <f t="shared" si="1"/>
        <v>1.36</v>
      </c>
    </row>
    <row r="87" spans="1:8" ht="12.75">
      <c r="A87" s="189" t="s">
        <v>562</v>
      </c>
      <c r="B87" s="160" t="s">
        <v>221</v>
      </c>
      <c r="C87" s="161" t="s">
        <v>374</v>
      </c>
      <c r="D87" s="162" t="s">
        <v>375</v>
      </c>
      <c r="E87" s="163" t="s">
        <v>141</v>
      </c>
      <c r="F87" s="164">
        <v>2</v>
      </c>
      <c r="G87" s="177">
        <v>2.95</v>
      </c>
      <c r="H87" s="186">
        <f t="shared" si="1"/>
        <v>5.9</v>
      </c>
    </row>
    <row r="88" spans="1:8" ht="24">
      <c r="A88" s="189" t="s">
        <v>563</v>
      </c>
      <c r="B88" s="165" t="s">
        <v>226</v>
      </c>
      <c r="C88" s="166" t="s">
        <v>376</v>
      </c>
      <c r="D88" s="167" t="s">
        <v>377</v>
      </c>
      <c r="E88" s="168" t="s">
        <v>141</v>
      </c>
      <c r="F88" s="169">
        <v>2</v>
      </c>
      <c r="G88" s="195">
        <v>1.52</v>
      </c>
      <c r="H88" s="196">
        <f t="shared" si="1"/>
        <v>3.04</v>
      </c>
    </row>
    <row r="89" spans="1:8" ht="12.75">
      <c r="A89" s="189" t="s">
        <v>564</v>
      </c>
      <c r="B89" s="160" t="s">
        <v>221</v>
      </c>
      <c r="C89" s="161" t="s">
        <v>378</v>
      </c>
      <c r="D89" s="162" t="s">
        <v>379</v>
      </c>
      <c r="E89" s="163" t="s">
        <v>141</v>
      </c>
      <c r="F89" s="164">
        <v>4</v>
      </c>
      <c r="G89" s="177">
        <v>2.06</v>
      </c>
      <c r="H89" s="186">
        <f t="shared" si="1"/>
        <v>8.24</v>
      </c>
    </row>
    <row r="90" spans="1:8" ht="24">
      <c r="A90" s="189" t="s">
        <v>565</v>
      </c>
      <c r="B90" s="165" t="s">
        <v>226</v>
      </c>
      <c r="C90" s="166" t="s">
        <v>380</v>
      </c>
      <c r="D90" s="167" t="s">
        <v>381</v>
      </c>
      <c r="E90" s="168" t="s">
        <v>141</v>
      </c>
      <c r="F90" s="169">
        <v>4</v>
      </c>
      <c r="G90" s="195">
        <v>0.58</v>
      </c>
      <c r="H90" s="196">
        <f t="shared" si="1"/>
        <v>2.32</v>
      </c>
    </row>
    <row r="91" spans="1:8" ht="12.75">
      <c r="A91" s="189" t="s">
        <v>566</v>
      </c>
      <c r="B91" s="160" t="s">
        <v>221</v>
      </c>
      <c r="C91" s="161" t="s">
        <v>382</v>
      </c>
      <c r="D91" s="162" t="s">
        <v>383</v>
      </c>
      <c r="E91" s="163" t="s">
        <v>141</v>
      </c>
      <c r="F91" s="164">
        <v>2</v>
      </c>
      <c r="G91" s="177">
        <v>12.54</v>
      </c>
      <c r="H91" s="186">
        <f t="shared" si="1"/>
        <v>25.08</v>
      </c>
    </row>
    <row r="92" spans="1:8" ht="24">
      <c r="A92" s="189" t="s">
        <v>567</v>
      </c>
      <c r="B92" s="165" t="s">
        <v>226</v>
      </c>
      <c r="C92" s="166" t="s">
        <v>384</v>
      </c>
      <c r="D92" s="167" t="s">
        <v>385</v>
      </c>
      <c r="E92" s="168" t="s">
        <v>141</v>
      </c>
      <c r="F92" s="169">
        <v>2</v>
      </c>
      <c r="G92" s="195">
        <v>5.45</v>
      </c>
      <c r="H92" s="196">
        <f t="shared" si="1"/>
        <v>10.9</v>
      </c>
    </row>
    <row r="93" spans="1:8" ht="12.75">
      <c r="A93" s="189" t="s">
        <v>568</v>
      </c>
      <c r="B93" s="160" t="s">
        <v>221</v>
      </c>
      <c r="C93" s="161" t="s">
        <v>386</v>
      </c>
      <c r="D93" s="162" t="s">
        <v>387</v>
      </c>
      <c r="E93" s="163" t="s">
        <v>141</v>
      </c>
      <c r="F93" s="164">
        <v>4</v>
      </c>
      <c r="G93" s="177">
        <v>5.67</v>
      </c>
      <c r="H93" s="186">
        <f t="shared" si="1"/>
        <v>22.68</v>
      </c>
    </row>
    <row r="94" spans="1:8" ht="24">
      <c r="A94" s="189" t="s">
        <v>569</v>
      </c>
      <c r="B94" s="165" t="s">
        <v>226</v>
      </c>
      <c r="C94" s="166" t="s">
        <v>388</v>
      </c>
      <c r="D94" s="167" t="s">
        <v>389</v>
      </c>
      <c r="E94" s="168" t="s">
        <v>141</v>
      </c>
      <c r="F94" s="169">
        <v>4</v>
      </c>
      <c r="G94" s="195">
        <v>1.3</v>
      </c>
      <c r="H94" s="196">
        <f t="shared" si="1"/>
        <v>5.2</v>
      </c>
    </row>
    <row r="95" spans="1:8" ht="24">
      <c r="A95" s="189" t="s">
        <v>570</v>
      </c>
      <c r="B95" s="160" t="s">
        <v>221</v>
      </c>
      <c r="C95" s="161" t="s">
        <v>390</v>
      </c>
      <c r="D95" s="162" t="s">
        <v>391</v>
      </c>
      <c r="E95" s="163" t="s">
        <v>124</v>
      </c>
      <c r="F95" s="164">
        <v>150</v>
      </c>
      <c r="G95" s="177">
        <v>2.12</v>
      </c>
      <c r="H95" s="186">
        <f t="shared" si="1"/>
        <v>318</v>
      </c>
    </row>
    <row r="96" spans="1:8" ht="12.75">
      <c r="A96" s="189" t="s">
        <v>571</v>
      </c>
      <c r="B96" s="165" t="s">
        <v>226</v>
      </c>
      <c r="C96" s="166" t="s">
        <v>392</v>
      </c>
      <c r="D96" s="167" t="s">
        <v>393</v>
      </c>
      <c r="E96" s="168" t="s">
        <v>124</v>
      </c>
      <c r="F96" s="169">
        <v>120</v>
      </c>
      <c r="G96" s="195">
        <v>0.57</v>
      </c>
      <c r="H96" s="196">
        <f t="shared" si="1"/>
        <v>68.4</v>
      </c>
    </row>
    <row r="97" spans="1:8" ht="12.75">
      <c r="A97" s="189" t="s">
        <v>572</v>
      </c>
      <c r="B97" s="165" t="s">
        <v>226</v>
      </c>
      <c r="C97" s="166" t="s">
        <v>394</v>
      </c>
      <c r="D97" s="167" t="s">
        <v>395</v>
      </c>
      <c r="E97" s="168" t="s">
        <v>124</v>
      </c>
      <c r="F97" s="169">
        <v>30</v>
      </c>
      <c r="G97" s="195">
        <v>2.3</v>
      </c>
      <c r="H97" s="196">
        <f t="shared" si="1"/>
        <v>69</v>
      </c>
    </row>
    <row r="98" spans="1:8" ht="24">
      <c r="A98" s="189" t="s">
        <v>573</v>
      </c>
      <c r="B98" s="160" t="s">
        <v>221</v>
      </c>
      <c r="C98" s="161" t="s">
        <v>396</v>
      </c>
      <c r="D98" s="162" t="s">
        <v>397</v>
      </c>
      <c r="E98" s="163" t="s">
        <v>124</v>
      </c>
      <c r="F98" s="164">
        <v>12</v>
      </c>
      <c r="G98" s="177">
        <v>2.2</v>
      </c>
      <c r="H98" s="186">
        <f t="shared" si="1"/>
        <v>26.4</v>
      </c>
    </row>
    <row r="99" spans="1:8" ht="24">
      <c r="A99" s="189" t="s">
        <v>574</v>
      </c>
      <c r="B99" s="165" t="s">
        <v>226</v>
      </c>
      <c r="C99" s="166" t="s">
        <v>398</v>
      </c>
      <c r="D99" s="167" t="s">
        <v>399</v>
      </c>
      <c r="E99" s="168" t="s">
        <v>142</v>
      </c>
      <c r="F99" s="169">
        <v>1.62</v>
      </c>
      <c r="G99" s="195">
        <v>7.03</v>
      </c>
      <c r="H99" s="196">
        <f t="shared" si="1"/>
        <v>11.39</v>
      </c>
    </row>
    <row r="100" spans="1:8" ht="24">
      <c r="A100" s="189" t="s">
        <v>575</v>
      </c>
      <c r="B100" s="160" t="s">
        <v>221</v>
      </c>
      <c r="C100" s="161" t="s">
        <v>400</v>
      </c>
      <c r="D100" s="162" t="s">
        <v>401</v>
      </c>
      <c r="E100" s="163" t="s">
        <v>141</v>
      </c>
      <c r="F100" s="164">
        <v>1</v>
      </c>
      <c r="G100" s="177">
        <v>6.64</v>
      </c>
      <c r="H100" s="186">
        <f t="shared" si="1"/>
        <v>6.64</v>
      </c>
    </row>
    <row r="101" spans="1:8" ht="24">
      <c r="A101" s="189" t="s">
        <v>576</v>
      </c>
      <c r="B101" s="160" t="s">
        <v>221</v>
      </c>
      <c r="C101" s="161" t="s">
        <v>402</v>
      </c>
      <c r="D101" s="162" t="s">
        <v>403</v>
      </c>
      <c r="E101" s="163" t="s">
        <v>141</v>
      </c>
      <c r="F101" s="164">
        <v>3</v>
      </c>
      <c r="G101" s="177">
        <v>10.8</v>
      </c>
      <c r="H101" s="186">
        <f t="shared" si="1"/>
        <v>32.4</v>
      </c>
    </row>
    <row r="102" spans="1:8" ht="24">
      <c r="A102" s="189" t="s">
        <v>577</v>
      </c>
      <c r="B102" s="160" t="s">
        <v>221</v>
      </c>
      <c r="C102" s="161" t="s">
        <v>404</v>
      </c>
      <c r="D102" s="162" t="s">
        <v>405</v>
      </c>
      <c r="E102" s="163" t="s">
        <v>141</v>
      </c>
      <c r="F102" s="164">
        <v>2</v>
      </c>
      <c r="G102" s="177">
        <v>19.93</v>
      </c>
      <c r="H102" s="186">
        <f t="shared" si="1"/>
        <v>39.86</v>
      </c>
    </row>
    <row r="103" spans="1:8" ht="12.75">
      <c r="A103" s="189" t="s">
        <v>578</v>
      </c>
      <c r="B103" s="160" t="s">
        <v>221</v>
      </c>
      <c r="C103" s="161" t="s">
        <v>406</v>
      </c>
      <c r="D103" s="162" t="s">
        <v>407</v>
      </c>
      <c r="E103" s="163" t="s">
        <v>124</v>
      </c>
      <c r="F103" s="164">
        <v>10</v>
      </c>
      <c r="G103" s="177">
        <v>0.85</v>
      </c>
      <c r="H103" s="186">
        <f t="shared" si="1"/>
        <v>8.5</v>
      </c>
    </row>
    <row r="104" spans="1:8" ht="24">
      <c r="A104" s="189" t="s">
        <v>579</v>
      </c>
      <c r="B104" s="165" t="s">
        <v>226</v>
      </c>
      <c r="C104" s="166" t="s">
        <v>408</v>
      </c>
      <c r="D104" s="167" t="s">
        <v>409</v>
      </c>
      <c r="E104" s="168" t="s">
        <v>124</v>
      </c>
      <c r="F104" s="169">
        <v>10</v>
      </c>
      <c r="G104" s="195">
        <v>0.81</v>
      </c>
      <c r="H104" s="196">
        <f t="shared" si="1"/>
        <v>8.1</v>
      </c>
    </row>
    <row r="105" spans="1:8" ht="12.75">
      <c r="A105" s="189" t="s">
        <v>580</v>
      </c>
      <c r="B105" s="160" t="s">
        <v>221</v>
      </c>
      <c r="C105" s="161" t="s">
        <v>410</v>
      </c>
      <c r="D105" s="162" t="s">
        <v>411</v>
      </c>
      <c r="E105" s="163" t="s">
        <v>124</v>
      </c>
      <c r="F105" s="164">
        <v>240</v>
      </c>
      <c r="G105" s="177">
        <v>0.95</v>
      </c>
      <c r="H105" s="186">
        <f t="shared" si="1"/>
        <v>228</v>
      </c>
    </row>
    <row r="106" spans="1:8" ht="12.75">
      <c r="A106" s="189" t="s">
        <v>581</v>
      </c>
      <c r="B106" s="165" t="s">
        <v>226</v>
      </c>
      <c r="C106" s="166" t="s">
        <v>412</v>
      </c>
      <c r="D106" s="167" t="s">
        <v>413</v>
      </c>
      <c r="E106" s="168" t="s">
        <v>124</v>
      </c>
      <c r="F106" s="169">
        <v>240</v>
      </c>
      <c r="G106" s="195">
        <v>1.29</v>
      </c>
      <c r="H106" s="196">
        <f t="shared" si="1"/>
        <v>309.6</v>
      </c>
    </row>
    <row r="107" spans="1:8" ht="12.75">
      <c r="A107" s="189" t="s">
        <v>582</v>
      </c>
      <c r="B107" s="160" t="s">
        <v>221</v>
      </c>
      <c r="C107" s="161" t="s">
        <v>414</v>
      </c>
      <c r="D107" s="162" t="s">
        <v>415</v>
      </c>
      <c r="E107" s="163" t="s">
        <v>124</v>
      </c>
      <c r="F107" s="164">
        <v>220</v>
      </c>
      <c r="G107" s="177">
        <v>1</v>
      </c>
      <c r="H107" s="186">
        <f t="shared" si="1"/>
        <v>220</v>
      </c>
    </row>
    <row r="108" spans="1:8" ht="12.75">
      <c r="A108" s="189" t="s">
        <v>583</v>
      </c>
      <c r="B108" s="165" t="s">
        <v>226</v>
      </c>
      <c r="C108" s="166" t="s">
        <v>416</v>
      </c>
      <c r="D108" s="167" t="s">
        <v>417</v>
      </c>
      <c r="E108" s="168" t="s">
        <v>124</v>
      </c>
      <c r="F108" s="169">
        <v>220</v>
      </c>
      <c r="G108" s="195">
        <v>1.69</v>
      </c>
      <c r="H108" s="196">
        <f t="shared" si="1"/>
        <v>371.8</v>
      </c>
    </row>
    <row r="109" spans="1:8" ht="12.75">
      <c r="A109" s="189" t="s">
        <v>584</v>
      </c>
      <c r="B109" s="160" t="s">
        <v>221</v>
      </c>
      <c r="C109" s="161" t="s">
        <v>418</v>
      </c>
      <c r="D109" s="162" t="s">
        <v>419</v>
      </c>
      <c r="E109" s="163" t="s">
        <v>124</v>
      </c>
      <c r="F109" s="164">
        <v>40</v>
      </c>
      <c r="G109" s="177">
        <v>1.1</v>
      </c>
      <c r="H109" s="186">
        <f t="shared" si="1"/>
        <v>44</v>
      </c>
    </row>
    <row r="110" spans="1:8" ht="24">
      <c r="A110" s="189" t="s">
        <v>585</v>
      </c>
      <c r="B110" s="165" t="s">
        <v>226</v>
      </c>
      <c r="C110" s="166" t="s">
        <v>420</v>
      </c>
      <c r="D110" s="167" t="s">
        <v>421</v>
      </c>
      <c r="E110" s="168" t="s">
        <v>124</v>
      </c>
      <c r="F110" s="169">
        <v>40</v>
      </c>
      <c r="G110" s="195">
        <v>2.23</v>
      </c>
      <c r="H110" s="196">
        <f t="shared" si="1"/>
        <v>89.2</v>
      </c>
    </row>
    <row r="111" spans="1:8" ht="12.75">
      <c r="A111" s="189" t="s">
        <v>586</v>
      </c>
      <c r="B111" s="160" t="s">
        <v>221</v>
      </c>
      <c r="C111" s="161" t="s">
        <v>422</v>
      </c>
      <c r="D111" s="162" t="s">
        <v>423</v>
      </c>
      <c r="E111" s="163" t="s">
        <v>124</v>
      </c>
      <c r="F111" s="164">
        <v>15</v>
      </c>
      <c r="G111" s="177">
        <v>2.12</v>
      </c>
      <c r="H111" s="186">
        <f t="shared" si="1"/>
        <v>31.8</v>
      </c>
    </row>
    <row r="112" spans="1:8" ht="24">
      <c r="A112" s="189" t="s">
        <v>587</v>
      </c>
      <c r="B112" s="165" t="s">
        <v>226</v>
      </c>
      <c r="C112" s="166" t="s">
        <v>424</v>
      </c>
      <c r="D112" s="167" t="s">
        <v>425</v>
      </c>
      <c r="E112" s="168" t="s">
        <v>124</v>
      </c>
      <c r="F112" s="169">
        <v>15</v>
      </c>
      <c r="G112" s="195">
        <v>11.86</v>
      </c>
      <c r="H112" s="196">
        <f t="shared" si="1"/>
        <v>177.9</v>
      </c>
    </row>
    <row r="113" spans="1:8" ht="12.75">
      <c r="A113" s="189" t="s">
        <v>588</v>
      </c>
      <c r="B113" s="160" t="s">
        <v>221</v>
      </c>
      <c r="C113" s="161" t="s">
        <v>426</v>
      </c>
      <c r="D113" s="162" t="s">
        <v>427</v>
      </c>
      <c r="E113" s="163" t="s">
        <v>124</v>
      </c>
      <c r="F113" s="164">
        <v>220</v>
      </c>
      <c r="G113" s="177">
        <v>0.71</v>
      </c>
      <c r="H113" s="186">
        <f t="shared" si="1"/>
        <v>156.2</v>
      </c>
    </row>
    <row r="114" spans="1:8" ht="12.75">
      <c r="A114" s="189" t="s">
        <v>589</v>
      </c>
      <c r="B114" s="165" t="s">
        <v>226</v>
      </c>
      <c r="C114" s="166" t="s">
        <v>428</v>
      </c>
      <c r="D114" s="167" t="s">
        <v>429</v>
      </c>
      <c r="E114" s="168" t="s">
        <v>124</v>
      </c>
      <c r="F114" s="169">
        <v>220</v>
      </c>
      <c r="G114" s="195">
        <v>1.19</v>
      </c>
      <c r="H114" s="196">
        <f t="shared" si="1"/>
        <v>261.8</v>
      </c>
    </row>
    <row r="115" spans="1:8" ht="12.75">
      <c r="A115" s="189" t="s">
        <v>590</v>
      </c>
      <c r="B115" s="160" t="s">
        <v>221</v>
      </c>
      <c r="C115" s="161" t="s">
        <v>430</v>
      </c>
      <c r="D115" s="162" t="s">
        <v>431</v>
      </c>
      <c r="E115" s="163" t="s">
        <v>124</v>
      </c>
      <c r="F115" s="164">
        <v>300</v>
      </c>
      <c r="G115" s="177">
        <v>0.79</v>
      </c>
      <c r="H115" s="186">
        <f t="shared" si="1"/>
        <v>237</v>
      </c>
    </row>
    <row r="116" spans="1:8" ht="12.75">
      <c r="A116" s="189" t="s">
        <v>591</v>
      </c>
      <c r="B116" s="165" t="s">
        <v>226</v>
      </c>
      <c r="C116" s="166" t="s">
        <v>432</v>
      </c>
      <c r="D116" s="167" t="s">
        <v>433</v>
      </c>
      <c r="E116" s="168" t="s">
        <v>124</v>
      </c>
      <c r="F116" s="169">
        <v>300</v>
      </c>
      <c r="G116" s="195">
        <v>1.52</v>
      </c>
      <c r="H116" s="196">
        <f t="shared" si="1"/>
        <v>456</v>
      </c>
    </row>
    <row r="117" spans="1:8" ht="12.75">
      <c r="A117" s="189" t="s">
        <v>592</v>
      </c>
      <c r="B117" s="160" t="s">
        <v>221</v>
      </c>
      <c r="C117" s="161" t="s">
        <v>434</v>
      </c>
      <c r="D117" s="162" t="s">
        <v>435</v>
      </c>
      <c r="E117" s="163" t="s">
        <v>124</v>
      </c>
      <c r="F117" s="164">
        <v>95</v>
      </c>
      <c r="G117" s="177">
        <v>0.94</v>
      </c>
      <c r="H117" s="186">
        <f t="shared" si="1"/>
        <v>89.3</v>
      </c>
    </row>
    <row r="118" spans="1:8" ht="12.75">
      <c r="A118" s="189" t="s">
        <v>593</v>
      </c>
      <c r="B118" s="165" t="s">
        <v>226</v>
      </c>
      <c r="C118" s="166" t="s">
        <v>436</v>
      </c>
      <c r="D118" s="167" t="s">
        <v>437</v>
      </c>
      <c r="E118" s="168" t="s">
        <v>124</v>
      </c>
      <c r="F118" s="169">
        <v>95</v>
      </c>
      <c r="G118" s="195">
        <v>2.38</v>
      </c>
      <c r="H118" s="196">
        <f t="shared" si="1"/>
        <v>226.1</v>
      </c>
    </row>
    <row r="119" spans="1:8" ht="30" customHeight="1">
      <c r="A119" s="189" t="s">
        <v>594</v>
      </c>
      <c r="B119" s="183" t="s">
        <v>216</v>
      </c>
      <c r="C119" s="172" t="s">
        <v>438</v>
      </c>
      <c r="D119" s="185" t="s">
        <v>439</v>
      </c>
      <c r="E119" s="171"/>
      <c r="F119" s="171"/>
      <c r="G119" s="177"/>
      <c r="H119" s="193">
        <f>SUBTOTAL(9,H120:H127)</f>
        <v>10626.52</v>
      </c>
    </row>
    <row r="120" spans="1:8" ht="24">
      <c r="A120" s="189" t="s">
        <v>595</v>
      </c>
      <c r="B120" s="160" t="s">
        <v>221</v>
      </c>
      <c r="C120" s="161" t="s">
        <v>440</v>
      </c>
      <c r="D120" s="162" t="s">
        <v>441</v>
      </c>
      <c r="E120" s="163" t="s">
        <v>141</v>
      </c>
      <c r="F120" s="164">
        <v>1</v>
      </c>
      <c r="G120" s="177">
        <v>1740</v>
      </c>
      <c r="H120" s="186">
        <f t="shared" si="1"/>
        <v>1740</v>
      </c>
    </row>
    <row r="121" spans="1:8" ht="12.75">
      <c r="A121" s="189" t="s">
        <v>596</v>
      </c>
      <c r="B121" s="165" t="s">
        <v>226</v>
      </c>
      <c r="C121" s="166" t="s">
        <v>442</v>
      </c>
      <c r="D121" s="167" t="s">
        <v>443</v>
      </c>
      <c r="E121" s="168" t="s">
        <v>141</v>
      </c>
      <c r="F121" s="169">
        <v>1</v>
      </c>
      <c r="G121" s="195">
        <v>2320</v>
      </c>
      <c r="H121" s="196">
        <f t="shared" si="1"/>
        <v>2320</v>
      </c>
    </row>
    <row r="122" spans="1:8" ht="24">
      <c r="A122" s="189" t="s">
        <v>597</v>
      </c>
      <c r="B122" s="160" t="s">
        <v>221</v>
      </c>
      <c r="C122" s="161" t="s">
        <v>444</v>
      </c>
      <c r="D122" s="162" t="s">
        <v>445</v>
      </c>
      <c r="E122" s="163" t="s">
        <v>141</v>
      </c>
      <c r="F122" s="164">
        <v>1</v>
      </c>
      <c r="G122" s="177">
        <v>139.2</v>
      </c>
      <c r="H122" s="186">
        <f t="shared" si="1"/>
        <v>139.2</v>
      </c>
    </row>
    <row r="123" spans="1:8" ht="36">
      <c r="A123" s="189" t="s">
        <v>598</v>
      </c>
      <c r="B123" s="165" t="s">
        <v>226</v>
      </c>
      <c r="C123" s="166" t="s">
        <v>446</v>
      </c>
      <c r="D123" s="167" t="s">
        <v>447</v>
      </c>
      <c r="E123" s="168" t="s">
        <v>141</v>
      </c>
      <c r="F123" s="169">
        <v>1</v>
      </c>
      <c r="G123" s="195">
        <v>3712</v>
      </c>
      <c r="H123" s="196">
        <f t="shared" si="1"/>
        <v>3712</v>
      </c>
    </row>
    <row r="124" spans="1:8" ht="12.75">
      <c r="A124" s="189" t="s">
        <v>599</v>
      </c>
      <c r="B124" s="160" t="s">
        <v>221</v>
      </c>
      <c r="C124" s="161" t="s">
        <v>448</v>
      </c>
      <c r="D124" s="162" t="s">
        <v>449</v>
      </c>
      <c r="E124" s="163" t="s">
        <v>141</v>
      </c>
      <c r="F124" s="164">
        <v>5</v>
      </c>
      <c r="G124" s="177">
        <v>8.18</v>
      </c>
      <c r="H124" s="186">
        <f t="shared" si="1"/>
        <v>40.9</v>
      </c>
    </row>
    <row r="125" spans="1:8" ht="24">
      <c r="A125" s="189" t="s">
        <v>600</v>
      </c>
      <c r="B125" s="165" t="s">
        <v>226</v>
      </c>
      <c r="C125" s="166" t="s">
        <v>450</v>
      </c>
      <c r="D125" s="167" t="s">
        <v>451</v>
      </c>
      <c r="E125" s="168" t="s">
        <v>141</v>
      </c>
      <c r="F125" s="169">
        <v>5</v>
      </c>
      <c r="G125" s="195">
        <v>82.02</v>
      </c>
      <c r="H125" s="196">
        <f t="shared" si="1"/>
        <v>410.1</v>
      </c>
    </row>
    <row r="126" spans="1:8" ht="24">
      <c r="A126" s="189" t="s">
        <v>601</v>
      </c>
      <c r="B126" s="160" t="s">
        <v>221</v>
      </c>
      <c r="C126" s="161" t="s">
        <v>452</v>
      </c>
      <c r="D126" s="162" t="s">
        <v>453</v>
      </c>
      <c r="E126" s="163" t="s">
        <v>141</v>
      </c>
      <c r="F126" s="164">
        <v>1</v>
      </c>
      <c r="G126" s="177">
        <v>62.64</v>
      </c>
      <c r="H126" s="186">
        <f t="shared" si="1"/>
        <v>62.64</v>
      </c>
    </row>
    <row r="127" spans="1:8" ht="48">
      <c r="A127" s="189" t="s">
        <v>602</v>
      </c>
      <c r="B127" s="165" t="s">
        <v>226</v>
      </c>
      <c r="C127" s="166" t="s">
        <v>454</v>
      </c>
      <c r="D127" s="167" t="s">
        <v>455</v>
      </c>
      <c r="E127" s="168" t="s">
        <v>141</v>
      </c>
      <c r="F127" s="169">
        <v>1</v>
      </c>
      <c r="G127" s="195">
        <v>2201.68</v>
      </c>
      <c r="H127" s="196">
        <f t="shared" si="1"/>
        <v>2201.68</v>
      </c>
    </row>
    <row r="128" spans="1:8" ht="37.5" customHeight="1">
      <c r="A128" s="189" t="s">
        <v>603</v>
      </c>
      <c r="B128" s="183" t="s">
        <v>216</v>
      </c>
      <c r="C128" s="172" t="s">
        <v>456</v>
      </c>
      <c r="D128" s="185" t="s">
        <v>457</v>
      </c>
      <c r="E128" s="171"/>
      <c r="F128" s="171"/>
      <c r="G128" s="177"/>
      <c r="H128" s="193">
        <f>SUBTOTAL(9,H129:H135)</f>
        <v>1520.46</v>
      </c>
    </row>
    <row r="129" spans="1:8" ht="24">
      <c r="A129" s="189" t="s">
        <v>604</v>
      </c>
      <c r="B129" s="160" t="s">
        <v>221</v>
      </c>
      <c r="C129" s="161" t="s">
        <v>458</v>
      </c>
      <c r="D129" s="162" t="s">
        <v>459</v>
      </c>
      <c r="E129" s="163" t="s">
        <v>124</v>
      </c>
      <c r="F129" s="164">
        <v>35</v>
      </c>
      <c r="G129" s="177">
        <v>8.02</v>
      </c>
      <c r="H129" s="186">
        <f t="shared" si="1"/>
        <v>280.7</v>
      </c>
    </row>
    <row r="130" spans="1:8" ht="24">
      <c r="A130" s="189" t="s">
        <v>605</v>
      </c>
      <c r="B130" s="160" t="s">
        <v>221</v>
      </c>
      <c r="C130" s="161" t="s">
        <v>460</v>
      </c>
      <c r="D130" s="162" t="s">
        <v>461</v>
      </c>
      <c r="E130" s="163" t="s">
        <v>124</v>
      </c>
      <c r="F130" s="164">
        <v>35</v>
      </c>
      <c r="G130" s="177">
        <v>6.94</v>
      </c>
      <c r="H130" s="186">
        <f t="shared" si="1"/>
        <v>242.9</v>
      </c>
    </row>
    <row r="131" spans="1:8" ht="12.75">
      <c r="A131" s="189" t="s">
        <v>606</v>
      </c>
      <c r="B131" s="165" t="s">
        <v>226</v>
      </c>
      <c r="C131" s="166" t="s">
        <v>462</v>
      </c>
      <c r="D131" s="167" t="s">
        <v>463</v>
      </c>
      <c r="E131" s="168" t="s">
        <v>212</v>
      </c>
      <c r="F131" s="169">
        <v>3.64</v>
      </c>
      <c r="G131" s="195">
        <v>6.94</v>
      </c>
      <c r="H131" s="196">
        <f t="shared" si="1"/>
        <v>25.26</v>
      </c>
    </row>
    <row r="132" spans="1:8" ht="24">
      <c r="A132" s="189" t="s">
        <v>607</v>
      </c>
      <c r="B132" s="160" t="s">
        <v>221</v>
      </c>
      <c r="C132" s="161" t="s">
        <v>464</v>
      </c>
      <c r="D132" s="162" t="s">
        <v>465</v>
      </c>
      <c r="E132" s="163" t="s">
        <v>124</v>
      </c>
      <c r="F132" s="164">
        <v>35</v>
      </c>
      <c r="G132" s="177">
        <v>6.94</v>
      </c>
      <c r="H132" s="186">
        <f t="shared" si="1"/>
        <v>242.9</v>
      </c>
    </row>
    <row r="133" spans="1:8" ht="24">
      <c r="A133" s="189" t="s">
        <v>608</v>
      </c>
      <c r="B133" s="165" t="s">
        <v>226</v>
      </c>
      <c r="C133" s="166" t="s">
        <v>466</v>
      </c>
      <c r="D133" s="167" t="s">
        <v>467</v>
      </c>
      <c r="E133" s="168" t="s">
        <v>124</v>
      </c>
      <c r="F133" s="169">
        <v>35</v>
      </c>
      <c r="G133" s="195">
        <v>6.94</v>
      </c>
      <c r="H133" s="196">
        <f t="shared" si="1"/>
        <v>242.9</v>
      </c>
    </row>
    <row r="134" spans="1:8" ht="24">
      <c r="A134" s="189" t="s">
        <v>609</v>
      </c>
      <c r="B134" s="160" t="s">
        <v>221</v>
      </c>
      <c r="C134" s="161" t="s">
        <v>468</v>
      </c>
      <c r="D134" s="162" t="s">
        <v>469</v>
      </c>
      <c r="E134" s="163" t="s">
        <v>124</v>
      </c>
      <c r="F134" s="164">
        <v>35</v>
      </c>
      <c r="G134" s="177">
        <v>6.94</v>
      </c>
      <c r="H134" s="186">
        <f t="shared" si="1"/>
        <v>242.9</v>
      </c>
    </row>
    <row r="135" spans="1:8" ht="24">
      <c r="A135" s="189" t="s">
        <v>610</v>
      </c>
      <c r="B135" s="160" t="s">
        <v>221</v>
      </c>
      <c r="C135" s="161" t="s">
        <v>470</v>
      </c>
      <c r="D135" s="162" t="s">
        <v>471</v>
      </c>
      <c r="E135" s="163" t="s">
        <v>472</v>
      </c>
      <c r="F135" s="164">
        <v>35</v>
      </c>
      <c r="G135" s="177">
        <v>6.94</v>
      </c>
      <c r="H135" s="186">
        <f t="shared" si="1"/>
        <v>242.9</v>
      </c>
    </row>
    <row r="136" spans="1:8" ht="30.75" customHeight="1">
      <c r="A136" s="189" t="s">
        <v>611</v>
      </c>
      <c r="B136" s="183" t="s">
        <v>216</v>
      </c>
      <c r="C136" s="170" t="s">
        <v>473</v>
      </c>
      <c r="D136" s="184" t="s">
        <v>474</v>
      </c>
      <c r="E136" s="163"/>
      <c r="F136" s="164"/>
      <c r="G136" s="177"/>
      <c r="H136" s="193">
        <f>SUBTOTAL(9,H137:H139)</f>
        <v>3770</v>
      </c>
    </row>
    <row r="137" spans="1:8" ht="12.75">
      <c r="A137" s="189" t="s">
        <v>612</v>
      </c>
      <c r="B137" s="160" t="s">
        <v>221</v>
      </c>
      <c r="C137" s="161" t="s">
        <v>475</v>
      </c>
      <c r="D137" s="162" t="s">
        <v>476</v>
      </c>
      <c r="E137" s="163" t="s">
        <v>141</v>
      </c>
      <c r="F137" s="164">
        <v>1</v>
      </c>
      <c r="G137" s="177">
        <v>754</v>
      </c>
      <c r="H137" s="186">
        <f t="shared" si="1"/>
        <v>754</v>
      </c>
    </row>
    <row r="138" spans="1:8" ht="12.75">
      <c r="A138" s="189" t="s">
        <v>613</v>
      </c>
      <c r="B138" s="160" t="s">
        <v>221</v>
      </c>
      <c r="C138" s="161" t="s">
        <v>477</v>
      </c>
      <c r="D138" s="162" t="s">
        <v>478</v>
      </c>
      <c r="E138" s="163" t="s">
        <v>141</v>
      </c>
      <c r="F138" s="164">
        <v>1</v>
      </c>
      <c r="G138" s="177">
        <v>2088</v>
      </c>
      <c r="H138" s="186">
        <f t="shared" si="1"/>
        <v>2088</v>
      </c>
    </row>
    <row r="139" spans="1:8" ht="13.5" thickBot="1">
      <c r="A139" s="191" t="s">
        <v>614</v>
      </c>
      <c r="B139" s="178" t="s">
        <v>221</v>
      </c>
      <c r="C139" s="179" t="s">
        <v>479</v>
      </c>
      <c r="D139" s="180" t="s">
        <v>480</v>
      </c>
      <c r="E139" s="181" t="s">
        <v>141</v>
      </c>
      <c r="F139" s="182">
        <v>1</v>
      </c>
      <c r="G139" s="187">
        <v>928</v>
      </c>
      <c r="H139" s="186">
        <f>F139*G139</f>
        <v>928</v>
      </c>
    </row>
    <row r="140" spans="1:8" ht="28.5" customHeight="1" thickBot="1">
      <c r="A140" s="190" t="s">
        <v>615</v>
      </c>
      <c r="B140" s="175"/>
      <c r="C140" s="174"/>
      <c r="D140" s="197" t="str">
        <f>Rekap!B13</f>
        <v>PS 2 Prevádzkový rozvod silnoprúdu a  systém kontroly a riadenia </v>
      </c>
      <c r="E140" s="175"/>
      <c r="F140" s="176"/>
      <c r="G140" s="192" t="s">
        <v>131</v>
      </c>
      <c r="H140" s="173">
        <f>SUBTOTAL(9,H10:H139)</f>
        <v>36079.99</v>
      </c>
    </row>
  </sheetData>
  <sheetProtection/>
  <printOptions/>
  <pageMargins left="0.5905511811023623" right="0.2362204724409449" top="0.3937007874015748" bottom="0.6692913385826772" header="0.3937007874015748" footer="0.3937007874015748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12" defaultRowHeight="10.5"/>
  <cols>
    <col min="1" max="1" width="8.83203125" style="14" customWidth="1"/>
    <col min="2" max="2" width="6.83203125" style="6" hidden="1" customWidth="1"/>
    <col min="3" max="3" width="15.83203125" style="6" hidden="1" customWidth="1"/>
    <col min="4" max="4" width="55.83203125" style="6" customWidth="1"/>
    <col min="5" max="5" width="7.5" style="15" customWidth="1"/>
    <col min="6" max="6" width="10.83203125" style="15" customWidth="1"/>
    <col min="7" max="7" width="17.83203125" style="16" customWidth="1"/>
    <col min="8" max="8" width="18.83203125" style="15" customWidth="1"/>
    <col min="9" max="16384" width="12" style="6" customWidth="1"/>
  </cols>
  <sheetData>
    <row r="1" spans="3:4" ht="32.25" customHeight="1">
      <c r="C1" s="118"/>
      <c r="D1" s="118" t="str">
        <f>Rekap!B1</f>
        <v>ROZPOČET  </v>
      </c>
    </row>
    <row r="2" ht="21" customHeight="1">
      <c r="A2" s="17" t="str">
        <f>Rekap!A2</f>
        <v>Stavba:   BENKOVCE - INTENZIFIKÁCIA ČOV</v>
      </c>
    </row>
    <row r="3" spans="1:7" ht="12.75">
      <c r="A3" s="17" t="s">
        <v>617</v>
      </c>
      <c r="G3" s="17" t="str">
        <f>Rekap!C3</f>
        <v>Objednávateľ:   Obec Benkovce</v>
      </c>
    </row>
    <row r="4" spans="1:7" ht="12.75">
      <c r="A4" s="17"/>
      <c r="G4" s="17" t="s">
        <v>149</v>
      </c>
    </row>
    <row r="5" spans="1:7" ht="12.75">
      <c r="A5" s="17" t="s">
        <v>150</v>
      </c>
      <c r="G5" s="17" t="str">
        <f>Rekap!C5</f>
        <v>Dátum: 8/2023</v>
      </c>
    </row>
    <row r="6" spans="1:8" s="1" customFormat="1" ht="13.5" customHeight="1" thickBot="1">
      <c r="A6" s="126"/>
      <c r="B6" s="126"/>
      <c r="C6" s="126"/>
      <c r="D6" s="126"/>
      <c r="E6" s="129"/>
      <c r="F6" s="127"/>
      <c r="G6" s="127"/>
      <c r="H6" s="128"/>
    </row>
    <row r="7" spans="1:8" s="2" customFormat="1" ht="27.75" customHeight="1" thickBot="1">
      <c r="A7" s="147" t="s">
        <v>130</v>
      </c>
      <c r="B7" s="148" t="s">
        <v>481</v>
      </c>
      <c r="C7" s="149" t="s">
        <v>482</v>
      </c>
      <c r="D7" s="148" t="s">
        <v>137</v>
      </c>
      <c r="E7" s="198" t="s">
        <v>138</v>
      </c>
      <c r="F7" s="150" t="s">
        <v>139</v>
      </c>
      <c r="G7" s="148" t="s">
        <v>140</v>
      </c>
      <c r="H7" s="151" t="s">
        <v>103</v>
      </c>
    </row>
    <row r="8" spans="1:8" s="2" customFormat="1" ht="23.25" customHeight="1">
      <c r="A8" s="188"/>
      <c r="B8" s="183" t="s">
        <v>216</v>
      </c>
      <c r="C8" s="170" t="s">
        <v>217</v>
      </c>
      <c r="D8" s="184" t="s">
        <v>218</v>
      </c>
      <c r="E8" s="163"/>
      <c r="F8" s="164"/>
      <c r="G8" s="177"/>
      <c r="H8" s="194">
        <f>SUBTOTAL(9,H9:H38)</f>
        <v>8702.86</v>
      </c>
    </row>
    <row r="9" spans="1:8" s="2" customFormat="1" ht="24.75" customHeight="1">
      <c r="A9" s="189"/>
      <c r="B9" s="183" t="s">
        <v>216</v>
      </c>
      <c r="C9" s="172">
        <v>1</v>
      </c>
      <c r="D9" s="185" t="s">
        <v>197</v>
      </c>
      <c r="E9" s="163"/>
      <c r="F9" s="164"/>
      <c r="G9" s="177"/>
      <c r="H9" s="193">
        <f>SUBTOTAL(9,H10:H14)</f>
        <v>164.41</v>
      </c>
    </row>
    <row r="10" spans="1:8" ht="13.5">
      <c r="A10" s="189">
        <v>1</v>
      </c>
      <c r="B10" s="160" t="s">
        <v>618</v>
      </c>
      <c r="C10" s="161" t="s">
        <v>619</v>
      </c>
      <c r="D10" s="162" t="s">
        <v>198</v>
      </c>
      <c r="E10" s="163" t="s">
        <v>627</v>
      </c>
      <c r="F10" s="199">
        <v>5.27</v>
      </c>
      <c r="G10" s="177">
        <v>10.16</v>
      </c>
      <c r="H10" s="186">
        <f>F10*G10</f>
        <v>53.54</v>
      </c>
    </row>
    <row r="11" spans="1:8" ht="13.5">
      <c r="A11" s="189">
        <v>2</v>
      </c>
      <c r="B11" s="160" t="s">
        <v>618</v>
      </c>
      <c r="C11" s="161" t="s">
        <v>620</v>
      </c>
      <c r="D11" s="162" t="s">
        <v>200</v>
      </c>
      <c r="E11" s="163" t="s">
        <v>627</v>
      </c>
      <c r="F11" s="199">
        <v>10.54</v>
      </c>
      <c r="G11" s="177">
        <v>1.39</v>
      </c>
      <c r="H11" s="186">
        <f>F11*G11</f>
        <v>14.65</v>
      </c>
    </row>
    <row r="12" spans="1:8" ht="13.5">
      <c r="A12" s="189">
        <v>3</v>
      </c>
      <c r="B12" s="160" t="s">
        <v>618</v>
      </c>
      <c r="C12" s="161" t="s">
        <v>621</v>
      </c>
      <c r="D12" s="162" t="s">
        <v>622</v>
      </c>
      <c r="E12" s="163" t="s">
        <v>627</v>
      </c>
      <c r="F12" s="199">
        <v>6.05</v>
      </c>
      <c r="G12" s="177">
        <v>1.89</v>
      </c>
      <c r="H12" s="186">
        <f>F12*G12</f>
        <v>11.43</v>
      </c>
    </row>
    <row r="13" spans="1:8" ht="13.5">
      <c r="A13" s="189">
        <v>4</v>
      </c>
      <c r="B13" s="160" t="s">
        <v>618</v>
      </c>
      <c r="C13" s="161" t="s">
        <v>623</v>
      </c>
      <c r="D13" s="162" t="s">
        <v>624</v>
      </c>
      <c r="E13" s="163" t="s">
        <v>627</v>
      </c>
      <c r="F13" s="199">
        <v>6.05</v>
      </c>
      <c r="G13" s="177">
        <v>6.98</v>
      </c>
      <c r="H13" s="186">
        <f>F13*G13</f>
        <v>42.23</v>
      </c>
    </row>
    <row r="14" spans="1:8" ht="13.5">
      <c r="A14" s="189">
        <v>5</v>
      </c>
      <c r="B14" s="160" t="s">
        <v>618</v>
      </c>
      <c r="C14" s="161" t="s">
        <v>625</v>
      </c>
      <c r="D14" s="162" t="s">
        <v>626</v>
      </c>
      <c r="E14" s="163" t="s">
        <v>627</v>
      </c>
      <c r="F14" s="199">
        <v>11.32</v>
      </c>
      <c r="G14" s="177">
        <v>3.76</v>
      </c>
      <c r="H14" s="186">
        <f>F14*G14</f>
        <v>42.56</v>
      </c>
    </row>
    <row r="15" spans="1:8" s="2" customFormat="1" ht="24.75" customHeight="1">
      <c r="A15" s="189"/>
      <c r="B15" s="183"/>
      <c r="C15" s="172"/>
      <c r="D15" s="185" t="s">
        <v>202</v>
      </c>
      <c r="E15" s="163"/>
      <c r="F15" s="164"/>
      <c r="G15" s="177"/>
      <c r="H15" s="193">
        <f>SUBTOTAL(9,H16:H18)</f>
        <v>101.03</v>
      </c>
    </row>
    <row r="16" spans="1:8" ht="24">
      <c r="A16" s="189">
        <v>6</v>
      </c>
      <c r="B16" s="160" t="s">
        <v>628</v>
      </c>
      <c r="C16" s="161" t="s">
        <v>629</v>
      </c>
      <c r="D16" s="162" t="s">
        <v>203</v>
      </c>
      <c r="E16" s="163" t="s">
        <v>632</v>
      </c>
      <c r="F16" s="199">
        <v>3.48</v>
      </c>
      <c r="G16" s="177">
        <v>0.31</v>
      </c>
      <c r="H16" s="186">
        <f aca="true" t="shared" si="0" ref="H16:H38">F16*G16</f>
        <v>1.08</v>
      </c>
    </row>
    <row r="17" spans="1:8" ht="13.5">
      <c r="A17" s="189">
        <v>7</v>
      </c>
      <c r="B17" s="160" t="s">
        <v>630</v>
      </c>
      <c r="C17" s="161" t="s">
        <v>631</v>
      </c>
      <c r="D17" s="162" t="s">
        <v>204</v>
      </c>
      <c r="E17" s="163" t="s">
        <v>627</v>
      </c>
      <c r="F17" s="199">
        <v>0.35</v>
      </c>
      <c r="G17" s="177">
        <v>47.85</v>
      </c>
      <c r="H17" s="186">
        <f t="shared" si="0"/>
        <v>16.75</v>
      </c>
    </row>
    <row r="18" spans="1:8" ht="24">
      <c r="A18" s="189" t="s">
        <v>493</v>
      </c>
      <c r="B18" s="160" t="s">
        <v>221</v>
      </c>
      <c r="C18" s="161" t="s">
        <v>238</v>
      </c>
      <c r="D18" s="162" t="s">
        <v>239</v>
      </c>
      <c r="E18" s="163" t="s">
        <v>124</v>
      </c>
      <c r="F18" s="199">
        <v>40</v>
      </c>
      <c r="G18" s="177">
        <v>2.08</v>
      </c>
      <c r="H18" s="186">
        <f t="shared" si="0"/>
        <v>83.2</v>
      </c>
    </row>
    <row r="19" spans="1:8" s="2" customFormat="1" ht="24.75" customHeight="1">
      <c r="A19" s="189"/>
      <c r="B19" s="183"/>
      <c r="C19" s="172"/>
      <c r="D19" s="185" t="s">
        <v>208</v>
      </c>
      <c r="E19" s="163"/>
      <c r="F19" s="164"/>
      <c r="G19" s="177"/>
      <c r="H19" s="193">
        <f>SUBTOTAL(9,H20:H25)</f>
        <v>3887.84</v>
      </c>
    </row>
    <row r="20" spans="1:8" ht="24">
      <c r="A20" s="189">
        <v>8</v>
      </c>
      <c r="B20" s="160" t="s">
        <v>633</v>
      </c>
      <c r="C20" s="161" t="s">
        <v>634</v>
      </c>
      <c r="D20" s="162" t="s">
        <v>635</v>
      </c>
      <c r="E20" s="163" t="s">
        <v>627</v>
      </c>
      <c r="F20" s="199">
        <v>0.35</v>
      </c>
      <c r="G20" s="177">
        <v>147.07</v>
      </c>
      <c r="H20" s="186">
        <f t="shared" si="0"/>
        <v>51.47</v>
      </c>
    </row>
    <row r="21" spans="1:8" ht="24">
      <c r="A21" s="189">
        <v>9</v>
      </c>
      <c r="B21" s="160" t="s">
        <v>633</v>
      </c>
      <c r="C21" s="161" t="s">
        <v>636</v>
      </c>
      <c r="D21" s="162" t="s">
        <v>637</v>
      </c>
      <c r="E21" s="163" t="s">
        <v>627</v>
      </c>
      <c r="F21" s="199">
        <v>2.85</v>
      </c>
      <c r="G21" s="177">
        <v>198.3</v>
      </c>
      <c r="H21" s="186">
        <f t="shared" si="0"/>
        <v>565.16</v>
      </c>
    </row>
    <row r="22" spans="1:8" ht="24">
      <c r="A22" s="189">
        <v>10</v>
      </c>
      <c r="B22" s="160" t="s">
        <v>633</v>
      </c>
      <c r="C22" s="161" t="s">
        <v>638</v>
      </c>
      <c r="D22" s="162" t="s">
        <v>209</v>
      </c>
      <c r="E22" s="163" t="s">
        <v>632</v>
      </c>
      <c r="F22" s="199">
        <v>24.58</v>
      </c>
      <c r="G22" s="177">
        <v>47.8</v>
      </c>
      <c r="H22" s="186">
        <f t="shared" si="0"/>
        <v>1174.92</v>
      </c>
    </row>
    <row r="23" spans="1:8" ht="24">
      <c r="A23" s="189">
        <v>11</v>
      </c>
      <c r="B23" s="160" t="s">
        <v>633</v>
      </c>
      <c r="C23" s="161" t="s">
        <v>639</v>
      </c>
      <c r="D23" s="162" t="s">
        <v>210</v>
      </c>
      <c r="E23" s="163" t="s">
        <v>632</v>
      </c>
      <c r="F23" s="199">
        <v>24.58</v>
      </c>
      <c r="G23" s="177">
        <v>8.81</v>
      </c>
      <c r="H23" s="186">
        <f t="shared" si="0"/>
        <v>216.55</v>
      </c>
    </row>
    <row r="24" spans="1:8" ht="12.75">
      <c r="A24" s="189">
        <v>12</v>
      </c>
      <c r="B24" s="160" t="s">
        <v>633</v>
      </c>
      <c r="C24" s="161" t="s">
        <v>640</v>
      </c>
      <c r="D24" s="162" t="s">
        <v>211</v>
      </c>
      <c r="E24" s="163" t="s">
        <v>212</v>
      </c>
      <c r="F24" s="199">
        <v>1.24</v>
      </c>
      <c r="G24" s="177">
        <v>1412.6</v>
      </c>
      <c r="H24" s="186">
        <f t="shared" si="0"/>
        <v>1751.62</v>
      </c>
    </row>
    <row r="25" spans="1:8" ht="12.75">
      <c r="A25" s="189">
        <v>13</v>
      </c>
      <c r="B25" s="160" t="s">
        <v>633</v>
      </c>
      <c r="C25" s="161" t="s">
        <v>641</v>
      </c>
      <c r="D25" s="162" t="s">
        <v>642</v>
      </c>
      <c r="E25" s="163" t="s">
        <v>212</v>
      </c>
      <c r="F25" s="199">
        <v>0.08</v>
      </c>
      <c r="G25" s="177">
        <v>1601.46</v>
      </c>
      <c r="H25" s="186">
        <f t="shared" si="0"/>
        <v>128.12</v>
      </c>
    </row>
    <row r="26" spans="1:8" s="2" customFormat="1" ht="24.75" customHeight="1">
      <c r="A26" s="189"/>
      <c r="B26" s="183"/>
      <c r="C26" s="172"/>
      <c r="D26" s="185" t="s">
        <v>643</v>
      </c>
      <c r="E26" s="163"/>
      <c r="F26" s="164"/>
      <c r="G26" s="177"/>
      <c r="H26" s="193">
        <f>SUBTOTAL(9,H27)</f>
        <v>26.27</v>
      </c>
    </row>
    <row r="27" spans="1:8" ht="13.5">
      <c r="A27" s="189">
        <v>14</v>
      </c>
      <c r="B27" s="160" t="s">
        <v>644</v>
      </c>
      <c r="C27" s="161" t="s">
        <v>645</v>
      </c>
      <c r="D27" s="162" t="s">
        <v>646</v>
      </c>
      <c r="E27" s="163" t="s">
        <v>632</v>
      </c>
      <c r="F27" s="199">
        <v>4.7</v>
      </c>
      <c r="G27" s="177">
        <v>5.59</v>
      </c>
      <c r="H27" s="186">
        <f t="shared" si="0"/>
        <v>26.27</v>
      </c>
    </row>
    <row r="28" spans="1:8" s="2" customFormat="1" ht="24.75" customHeight="1">
      <c r="A28" s="189"/>
      <c r="B28" s="183"/>
      <c r="C28" s="172"/>
      <c r="D28" s="185" t="s">
        <v>647</v>
      </c>
      <c r="E28" s="163"/>
      <c r="F28" s="164"/>
      <c r="G28" s="177">
        <v>0</v>
      </c>
      <c r="H28" s="193">
        <f>SUBTOTAL(9,H29:H30)</f>
        <v>20.27</v>
      </c>
    </row>
    <row r="29" spans="1:8" ht="24">
      <c r="A29" s="189">
        <v>15</v>
      </c>
      <c r="B29" s="160" t="s">
        <v>618</v>
      </c>
      <c r="C29" s="161" t="s">
        <v>648</v>
      </c>
      <c r="D29" s="162" t="s">
        <v>649</v>
      </c>
      <c r="E29" s="163" t="s">
        <v>632</v>
      </c>
      <c r="F29" s="199">
        <v>4.7</v>
      </c>
      <c r="G29" s="177">
        <v>0.15</v>
      </c>
      <c r="H29" s="186">
        <f t="shared" si="0"/>
        <v>0.71</v>
      </c>
    </row>
    <row r="30" spans="1:8" ht="12.75">
      <c r="A30" s="189">
        <v>16</v>
      </c>
      <c r="B30" s="160" t="s">
        <v>650</v>
      </c>
      <c r="C30" s="161" t="s">
        <v>651</v>
      </c>
      <c r="D30" s="162" t="s">
        <v>652</v>
      </c>
      <c r="E30" s="163" t="s">
        <v>141</v>
      </c>
      <c r="F30" s="199">
        <v>18.988</v>
      </c>
      <c r="G30" s="177">
        <v>1.03</v>
      </c>
      <c r="H30" s="186">
        <f t="shared" si="0"/>
        <v>19.56</v>
      </c>
    </row>
    <row r="31" spans="1:8" s="2" customFormat="1" ht="24.75" customHeight="1">
      <c r="A31" s="189"/>
      <c r="B31" s="183"/>
      <c r="C31" s="172"/>
      <c r="D31" s="185" t="s">
        <v>653</v>
      </c>
      <c r="E31" s="163"/>
      <c r="F31" s="164"/>
      <c r="G31" s="177"/>
      <c r="H31" s="193">
        <f>SUBTOTAL(9,H32:H38)</f>
        <v>4503.04</v>
      </c>
    </row>
    <row r="32" spans="1:8" ht="13.5">
      <c r="A32" s="189">
        <v>17</v>
      </c>
      <c r="B32" s="160" t="s">
        <v>633</v>
      </c>
      <c r="C32" s="161" t="s">
        <v>654</v>
      </c>
      <c r="D32" s="162" t="s">
        <v>655</v>
      </c>
      <c r="E32" s="163" t="s">
        <v>627</v>
      </c>
      <c r="F32" s="199">
        <v>2.415</v>
      </c>
      <c r="G32" s="177">
        <v>1.11</v>
      </c>
      <c r="H32" s="186">
        <f t="shared" si="0"/>
        <v>2.68</v>
      </c>
    </row>
    <row r="33" spans="1:8" ht="13.5">
      <c r="A33" s="189">
        <v>18</v>
      </c>
      <c r="B33" s="160" t="s">
        <v>650</v>
      </c>
      <c r="C33" s="161" t="s">
        <v>656</v>
      </c>
      <c r="D33" s="162" t="s">
        <v>657</v>
      </c>
      <c r="E33" s="163" t="s">
        <v>627</v>
      </c>
      <c r="F33" s="199">
        <v>2.415</v>
      </c>
      <c r="G33" s="177">
        <v>1.14</v>
      </c>
      <c r="H33" s="186">
        <f t="shared" si="0"/>
        <v>2.75</v>
      </c>
    </row>
    <row r="34" spans="1:8" ht="13.5">
      <c r="A34" s="189">
        <v>19</v>
      </c>
      <c r="B34" s="160" t="s">
        <v>658</v>
      </c>
      <c r="C34" s="161" t="s">
        <v>659</v>
      </c>
      <c r="D34" s="162" t="s">
        <v>660</v>
      </c>
      <c r="E34" s="163" t="s">
        <v>632</v>
      </c>
      <c r="F34" s="199">
        <v>1.38</v>
      </c>
      <c r="G34" s="177">
        <v>2.73</v>
      </c>
      <c r="H34" s="186">
        <f t="shared" si="0"/>
        <v>3.77</v>
      </c>
    </row>
    <row r="35" spans="1:8" ht="13.5">
      <c r="A35" s="189">
        <v>20</v>
      </c>
      <c r="B35" s="160" t="s">
        <v>633</v>
      </c>
      <c r="C35" s="161" t="s">
        <v>661</v>
      </c>
      <c r="D35" s="162" t="s">
        <v>662</v>
      </c>
      <c r="E35" s="163" t="s">
        <v>632</v>
      </c>
      <c r="F35" s="199">
        <v>2.7</v>
      </c>
      <c r="G35" s="177">
        <v>1.46</v>
      </c>
      <c r="H35" s="186">
        <f t="shared" si="0"/>
        <v>3.94</v>
      </c>
    </row>
    <row r="36" spans="1:8" ht="24">
      <c r="A36" s="189">
        <v>21</v>
      </c>
      <c r="B36" s="160" t="s">
        <v>633</v>
      </c>
      <c r="C36" s="161" t="s">
        <v>663</v>
      </c>
      <c r="D36" s="162" t="s">
        <v>664</v>
      </c>
      <c r="E36" s="163" t="s">
        <v>141</v>
      </c>
      <c r="F36" s="199">
        <v>1</v>
      </c>
      <c r="G36" s="177">
        <v>11.38</v>
      </c>
      <c r="H36" s="186">
        <f t="shared" si="0"/>
        <v>11.38</v>
      </c>
    </row>
    <row r="37" spans="1:8" ht="13.5">
      <c r="A37" s="189">
        <v>22</v>
      </c>
      <c r="B37" s="160" t="s">
        <v>650</v>
      </c>
      <c r="C37" s="161" t="s">
        <v>665</v>
      </c>
      <c r="D37" s="162" t="s">
        <v>666</v>
      </c>
      <c r="E37" s="163" t="s">
        <v>632</v>
      </c>
      <c r="F37" s="199">
        <v>15.81</v>
      </c>
      <c r="G37" s="177">
        <v>254.2</v>
      </c>
      <c r="H37" s="186">
        <f t="shared" si="0"/>
        <v>4018.9</v>
      </c>
    </row>
    <row r="38" spans="1:8" ht="12.75">
      <c r="A38" s="189">
        <v>23</v>
      </c>
      <c r="B38" s="160" t="s">
        <v>633</v>
      </c>
      <c r="C38" s="161" t="s">
        <v>667</v>
      </c>
      <c r="D38" s="162" t="s">
        <v>668</v>
      </c>
      <c r="E38" s="163" t="s">
        <v>212</v>
      </c>
      <c r="F38" s="199">
        <v>17.344</v>
      </c>
      <c r="G38" s="177">
        <v>26.5</v>
      </c>
      <c r="H38" s="186">
        <f t="shared" si="0"/>
        <v>459.62</v>
      </c>
    </row>
    <row r="39" spans="1:8" s="2" customFormat="1" ht="23.25" customHeight="1">
      <c r="A39" s="201"/>
      <c r="B39" s="183"/>
      <c r="C39" s="170"/>
      <c r="D39" s="184" t="s">
        <v>669</v>
      </c>
      <c r="E39" s="163"/>
      <c r="F39" s="164"/>
      <c r="G39" s="177"/>
      <c r="H39" s="194">
        <f>SUBTOTAL(9,H40:H43)</f>
        <v>167.9</v>
      </c>
    </row>
    <row r="40" spans="1:8" s="2" customFormat="1" ht="24.75" customHeight="1">
      <c r="A40" s="189"/>
      <c r="B40" s="183" t="s">
        <v>216</v>
      </c>
      <c r="C40" s="172" t="s">
        <v>676</v>
      </c>
      <c r="D40" s="185" t="s">
        <v>677</v>
      </c>
      <c r="E40" s="163"/>
      <c r="F40" s="164"/>
      <c r="G40" s="177"/>
      <c r="H40" s="193">
        <f>SUBTOTAL(9,H41)</f>
        <v>45.76</v>
      </c>
    </row>
    <row r="41" spans="1:8" ht="12.75">
      <c r="A41" s="22" t="s">
        <v>678</v>
      </c>
      <c r="B41" s="200" t="s">
        <v>221</v>
      </c>
      <c r="C41" s="172" t="s">
        <v>679</v>
      </c>
      <c r="D41" s="8" t="s">
        <v>680</v>
      </c>
      <c r="E41" s="9" t="s">
        <v>141</v>
      </c>
      <c r="F41" s="203">
        <v>1</v>
      </c>
      <c r="G41" s="177">
        <v>45.76</v>
      </c>
      <c r="H41" s="186">
        <f>F41*G41</f>
        <v>45.76</v>
      </c>
    </row>
    <row r="42" spans="1:8" s="2" customFormat="1" ht="24.75" customHeight="1">
      <c r="A42" s="189"/>
      <c r="B42" s="183"/>
      <c r="C42" s="172"/>
      <c r="D42" s="185" t="s">
        <v>670</v>
      </c>
      <c r="E42" s="163"/>
      <c r="F42" s="164"/>
      <c r="G42" s="177"/>
      <c r="H42" s="193">
        <f>SUBTOTAL(9,H43)</f>
        <v>122.14</v>
      </c>
    </row>
    <row r="43" spans="1:8" ht="14.25" thickBot="1">
      <c r="A43" s="191">
        <v>24</v>
      </c>
      <c r="B43" s="178" t="s">
        <v>671</v>
      </c>
      <c r="C43" s="179" t="s">
        <v>672</v>
      </c>
      <c r="D43" s="180" t="s">
        <v>673</v>
      </c>
      <c r="E43" s="181" t="s">
        <v>632</v>
      </c>
      <c r="F43" s="210">
        <v>15.23</v>
      </c>
      <c r="G43" s="187">
        <v>8.02</v>
      </c>
      <c r="H43" s="186">
        <f>F43*G43</f>
        <v>122.14</v>
      </c>
    </row>
    <row r="44" spans="1:8" ht="28.5" customHeight="1" thickBot="1">
      <c r="A44" s="190">
        <v>25</v>
      </c>
      <c r="B44" s="175"/>
      <c r="C44" s="174"/>
      <c r="D44" s="197" t="str">
        <f>Rekap!B17</f>
        <v>SO 1  Objekt hrablíc</v>
      </c>
      <c r="E44" s="175"/>
      <c r="F44" s="176"/>
      <c r="G44" s="192" t="s">
        <v>131</v>
      </c>
      <c r="H44" s="173">
        <f>SUBTOTAL(9,H10:H43)</f>
        <v>8870.76</v>
      </c>
    </row>
    <row r="46" ht="12.75">
      <c r="H46" s="202"/>
    </row>
  </sheetData>
  <sheetProtection/>
  <printOptions/>
  <pageMargins left="0.5905511811023623" right="0.2362204724409449" top="0.3937007874015748" bottom="0.6692913385826772" header="0.3937007874015748" footer="0.3937007874015748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12" defaultRowHeight="10.5"/>
  <cols>
    <col min="1" max="1" width="8.83203125" style="14" customWidth="1"/>
    <col min="2" max="2" width="6.83203125" style="6" hidden="1" customWidth="1"/>
    <col min="3" max="3" width="15.83203125" style="6" hidden="1" customWidth="1"/>
    <col min="4" max="4" width="55.83203125" style="6" customWidth="1"/>
    <col min="5" max="5" width="7.5" style="15" customWidth="1"/>
    <col min="6" max="6" width="10.83203125" style="15" customWidth="1"/>
    <col min="7" max="7" width="17.83203125" style="16" customWidth="1"/>
    <col min="8" max="8" width="18.83203125" style="15" customWidth="1"/>
    <col min="9" max="16384" width="12" style="6" customWidth="1"/>
  </cols>
  <sheetData>
    <row r="1" spans="3:4" ht="32.25" customHeight="1">
      <c r="C1" s="118"/>
      <c r="D1" s="118" t="str">
        <f>Rekap!B1</f>
        <v>ROZPOČET  </v>
      </c>
    </row>
    <row r="2" ht="21" customHeight="1">
      <c r="A2" s="17" t="str">
        <f>Rekap!A2</f>
        <v>Stavba:   BENKOVCE - INTENZIFIKÁCIA ČOV</v>
      </c>
    </row>
    <row r="3" spans="1:7" ht="12.75">
      <c r="A3" s="17" t="s">
        <v>682</v>
      </c>
      <c r="G3" s="17" t="str">
        <f>Rekap!C3</f>
        <v>Objednávateľ:   Obec Benkovce</v>
      </c>
    </row>
    <row r="4" spans="1:7" ht="12.75">
      <c r="A4" s="17"/>
      <c r="G4" s="17" t="s">
        <v>149</v>
      </c>
    </row>
    <row r="5" spans="1:7" ht="12.75">
      <c r="A5" s="17" t="s">
        <v>150</v>
      </c>
      <c r="G5" s="17" t="str">
        <f>Rekap!C5</f>
        <v>Dátum: 8/2023</v>
      </c>
    </row>
    <row r="6" spans="1:8" s="1" customFormat="1" ht="13.5" customHeight="1" thickBot="1">
      <c r="A6" s="126"/>
      <c r="B6" s="126"/>
      <c r="C6" s="126"/>
      <c r="D6" s="126"/>
      <c r="E6" s="129"/>
      <c r="F6" s="127"/>
      <c r="G6" s="127"/>
      <c r="H6" s="128"/>
    </row>
    <row r="7" spans="1:8" s="2" customFormat="1" ht="27.75" customHeight="1" thickBot="1">
      <c r="A7" s="147" t="s">
        <v>130</v>
      </c>
      <c r="B7" s="148" t="s">
        <v>481</v>
      </c>
      <c r="C7" s="149" t="s">
        <v>482</v>
      </c>
      <c r="D7" s="148" t="s">
        <v>137</v>
      </c>
      <c r="E7" s="198" t="s">
        <v>138</v>
      </c>
      <c r="F7" s="150" t="s">
        <v>139</v>
      </c>
      <c r="G7" s="148" t="s">
        <v>140</v>
      </c>
      <c r="H7" s="151" t="s">
        <v>103</v>
      </c>
    </row>
    <row r="8" spans="1:8" s="2" customFormat="1" ht="23.25" customHeight="1">
      <c r="A8" s="188"/>
      <c r="B8" s="183" t="s">
        <v>216</v>
      </c>
      <c r="C8" s="170" t="s">
        <v>217</v>
      </c>
      <c r="D8" s="184" t="s">
        <v>218</v>
      </c>
      <c r="E8" s="163"/>
      <c r="F8" s="164"/>
      <c r="G8" s="177"/>
      <c r="H8" s="194">
        <f>SUBTOTAL(9,H9:H42)</f>
        <v>20263.56</v>
      </c>
    </row>
    <row r="9" spans="1:8" s="2" customFormat="1" ht="24.75" customHeight="1">
      <c r="A9" s="189"/>
      <c r="B9" s="183" t="s">
        <v>216</v>
      </c>
      <c r="C9" s="172">
        <v>1</v>
      </c>
      <c r="D9" s="185" t="s">
        <v>197</v>
      </c>
      <c r="E9" s="163"/>
      <c r="F9" s="164"/>
      <c r="G9" s="177"/>
      <c r="H9" s="193">
        <f>SUBTOTAL(9,H10:H16)</f>
        <v>7102.43</v>
      </c>
    </row>
    <row r="10" spans="1:8" ht="13.5">
      <c r="A10" s="189">
        <v>1</v>
      </c>
      <c r="B10" s="160" t="s">
        <v>221</v>
      </c>
      <c r="C10" s="161" t="s">
        <v>683</v>
      </c>
      <c r="D10" s="162" t="s">
        <v>684</v>
      </c>
      <c r="E10" s="163" t="s">
        <v>627</v>
      </c>
      <c r="F10" s="199">
        <v>103.94</v>
      </c>
      <c r="G10" s="177">
        <v>27.81</v>
      </c>
      <c r="H10" s="186">
        <f aca="true" t="shared" si="0" ref="H10:H16">F10*G10</f>
        <v>2890.57</v>
      </c>
    </row>
    <row r="11" spans="1:8" ht="13.5">
      <c r="A11" s="189">
        <v>2</v>
      </c>
      <c r="B11" s="160" t="s">
        <v>221</v>
      </c>
      <c r="C11" s="161" t="s">
        <v>685</v>
      </c>
      <c r="D11" s="162" t="s">
        <v>686</v>
      </c>
      <c r="E11" s="163" t="s">
        <v>627</v>
      </c>
      <c r="F11" s="199">
        <v>103.94</v>
      </c>
      <c r="G11" s="177">
        <v>1.54</v>
      </c>
      <c r="H11" s="186">
        <f t="shared" si="0"/>
        <v>160.07</v>
      </c>
    </row>
    <row r="12" spans="1:8" ht="24">
      <c r="A12" s="189">
        <v>3</v>
      </c>
      <c r="B12" s="160" t="s">
        <v>221</v>
      </c>
      <c r="C12" s="161" t="s">
        <v>687</v>
      </c>
      <c r="D12" s="162" t="s">
        <v>688</v>
      </c>
      <c r="E12" s="163" t="s">
        <v>632</v>
      </c>
      <c r="F12" s="199">
        <v>185</v>
      </c>
      <c r="G12" s="177">
        <v>6.19</v>
      </c>
      <c r="H12" s="186">
        <f t="shared" si="0"/>
        <v>1145.15</v>
      </c>
    </row>
    <row r="13" spans="1:8" ht="13.5">
      <c r="A13" s="189">
        <v>4</v>
      </c>
      <c r="B13" s="160" t="s">
        <v>221</v>
      </c>
      <c r="C13" s="161" t="s">
        <v>689</v>
      </c>
      <c r="D13" s="162" t="s">
        <v>690</v>
      </c>
      <c r="E13" s="163" t="s">
        <v>632</v>
      </c>
      <c r="F13" s="199">
        <v>185</v>
      </c>
      <c r="G13" s="177">
        <v>3.56</v>
      </c>
      <c r="H13" s="186">
        <f t="shared" si="0"/>
        <v>658.6</v>
      </c>
    </row>
    <row r="14" spans="1:8" ht="24">
      <c r="A14" s="189">
        <v>5</v>
      </c>
      <c r="B14" s="160" t="s">
        <v>221</v>
      </c>
      <c r="C14" s="161" t="s">
        <v>691</v>
      </c>
      <c r="D14" s="162" t="s">
        <v>692</v>
      </c>
      <c r="E14" s="163" t="s">
        <v>627</v>
      </c>
      <c r="F14" s="199">
        <v>37.61</v>
      </c>
      <c r="G14" s="177">
        <v>5.68</v>
      </c>
      <c r="H14" s="186">
        <f t="shared" si="0"/>
        <v>213.62</v>
      </c>
    </row>
    <row r="15" spans="1:8" ht="24">
      <c r="A15" s="189">
        <v>6</v>
      </c>
      <c r="B15" s="160" t="s">
        <v>221</v>
      </c>
      <c r="C15" s="161" t="s">
        <v>693</v>
      </c>
      <c r="D15" s="162" t="s">
        <v>694</v>
      </c>
      <c r="E15" s="163" t="s">
        <v>212</v>
      </c>
      <c r="F15" s="199">
        <v>67.698</v>
      </c>
      <c r="G15" s="177">
        <v>24.78</v>
      </c>
      <c r="H15" s="186">
        <f t="shared" si="0"/>
        <v>1677.56</v>
      </c>
    </row>
    <row r="16" spans="1:8" ht="24">
      <c r="A16" s="189">
        <v>7</v>
      </c>
      <c r="B16" s="160" t="s">
        <v>221</v>
      </c>
      <c r="C16" s="161" t="s">
        <v>695</v>
      </c>
      <c r="D16" s="162" t="s">
        <v>696</v>
      </c>
      <c r="E16" s="163" t="s">
        <v>627</v>
      </c>
      <c r="F16" s="199">
        <v>66.33</v>
      </c>
      <c r="G16" s="177">
        <v>5.38</v>
      </c>
      <c r="H16" s="186">
        <f t="shared" si="0"/>
        <v>356.86</v>
      </c>
    </row>
    <row r="17" spans="1:8" s="2" customFormat="1" ht="24.75" customHeight="1">
      <c r="A17" s="189"/>
      <c r="B17" s="183" t="s">
        <v>216</v>
      </c>
      <c r="C17" s="172"/>
      <c r="D17" s="185" t="s">
        <v>202</v>
      </c>
      <c r="E17" s="163"/>
      <c r="F17" s="164"/>
      <c r="G17" s="177"/>
      <c r="H17" s="193">
        <f>SUBTOTAL(9,H18)</f>
        <v>138.22</v>
      </c>
    </row>
    <row r="18" spans="1:8" ht="24">
      <c r="A18" s="189" t="s">
        <v>697</v>
      </c>
      <c r="B18" s="160" t="s">
        <v>221</v>
      </c>
      <c r="C18" s="161" t="s">
        <v>698</v>
      </c>
      <c r="D18" s="162" t="s">
        <v>699</v>
      </c>
      <c r="E18" s="163" t="s">
        <v>627</v>
      </c>
      <c r="F18" s="199">
        <v>1.65</v>
      </c>
      <c r="G18" s="177">
        <v>83.77</v>
      </c>
      <c r="H18" s="186">
        <f>F18*G18</f>
        <v>138.22</v>
      </c>
    </row>
    <row r="19" spans="1:8" s="2" customFormat="1" ht="24.75" customHeight="1">
      <c r="A19" s="189"/>
      <c r="B19" s="183" t="s">
        <v>216</v>
      </c>
      <c r="C19" s="172"/>
      <c r="D19" s="185" t="s">
        <v>753</v>
      </c>
      <c r="E19" s="163"/>
      <c r="F19" s="164"/>
      <c r="G19" s="177"/>
      <c r="H19" s="193">
        <f>SUBTOTAL(9,H20:H24)</f>
        <v>2962.21</v>
      </c>
    </row>
    <row r="20" spans="1:8" ht="24">
      <c r="A20" s="189" t="s">
        <v>219</v>
      </c>
      <c r="B20" s="160" t="s">
        <v>221</v>
      </c>
      <c r="C20" s="161" t="s">
        <v>700</v>
      </c>
      <c r="D20" s="162" t="s">
        <v>701</v>
      </c>
      <c r="E20" s="163" t="s">
        <v>199</v>
      </c>
      <c r="F20" s="164">
        <v>5.813</v>
      </c>
      <c r="G20" s="177">
        <v>164.63</v>
      </c>
      <c r="H20" s="186">
        <f>F20*G20</f>
        <v>956.99</v>
      </c>
    </row>
    <row r="21" spans="1:8" ht="24">
      <c r="A21" s="189" t="s">
        <v>702</v>
      </c>
      <c r="B21" s="160" t="s">
        <v>221</v>
      </c>
      <c r="C21" s="161" t="s">
        <v>703</v>
      </c>
      <c r="D21" s="162" t="s">
        <v>704</v>
      </c>
      <c r="E21" s="163" t="s">
        <v>472</v>
      </c>
      <c r="F21" s="164">
        <v>29.365</v>
      </c>
      <c r="G21" s="177">
        <v>53.32</v>
      </c>
      <c r="H21" s="186">
        <f>F21*G21</f>
        <v>1565.74</v>
      </c>
    </row>
    <row r="22" spans="1:8" ht="24">
      <c r="A22" s="189" t="s">
        <v>705</v>
      </c>
      <c r="B22" s="160" t="s">
        <v>221</v>
      </c>
      <c r="C22" s="161" t="s">
        <v>706</v>
      </c>
      <c r="D22" s="162" t="s">
        <v>707</v>
      </c>
      <c r="E22" s="163" t="s">
        <v>472</v>
      </c>
      <c r="F22" s="164">
        <v>29.365</v>
      </c>
      <c r="G22" s="177">
        <v>8.96</v>
      </c>
      <c r="H22" s="186">
        <f>F22*G22</f>
        <v>263.11</v>
      </c>
    </row>
    <row r="23" spans="1:8" s="2" customFormat="1" ht="24.75" customHeight="1">
      <c r="A23" s="189" t="s">
        <v>708</v>
      </c>
      <c r="B23" s="160" t="s">
        <v>221</v>
      </c>
      <c r="C23" s="161" t="s">
        <v>709</v>
      </c>
      <c r="D23" s="162" t="s">
        <v>710</v>
      </c>
      <c r="E23" s="163" t="s">
        <v>212</v>
      </c>
      <c r="F23" s="164">
        <v>0.03</v>
      </c>
      <c r="G23" s="177">
        <v>2984.09</v>
      </c>
      <c r="H23" s="186">
        <f>F23*G23</f>
        <v>89.52</v>
      </c>
    </row>
    <row r="24" spans="1:8" ht="24">
      <c r="A24" s="189" t="s">
        <v>711</v>
      </c>
      <c r="B24" s="160" t="s">
        <v>221</v>
      </c>
      <c r="C24" s="161" t="s">
        <v>712</v>
      </c>
      <c r="D24" s="162" t="s">
        <v>713</v>
      </c>
      <c r="E24" s="163" t="s">
        <v>472</v>
      </c>
      <c r="F24" s="164">
        <v>5.5</v>
      </c>
      <c r="G24" s="177">
        <v>15.79</v>
      </c>
      <c r="H24" s="186">
        <f>F24*G24</f>
        <v>86.85</v>
      </c>
    </row>
    <row r="25" spans="1:8" s="2" customFormat="1" ht="24.75" customHeight="1">
      <c r="A25" s="189"/>
      <c r="B25" s="183" t="s">
        <v>216</v>
      </c>
      <c r="C25" s="172"/>
      <c r="D25" s="185" t="s">
        <v>754</v>
      </c>
      <c r="E25" s="163"/>
      <c r="F25" s="164"/>
      <c r="G25" s="177"/>
      <c r="H25" s="193">
        <f>SUBTOTAL(9,H26:H28)</f>
        <v>5266.17</v>
      </c>
    </row>
    <row r="26" spans="1:8" ht="36">
      <c r="A26" s="189" t="s">
        <v>714</v>
      </c>
      <c r="B26" s="160" t="s">
        <v>221</v>
      </c>
      <c r="C26" s="161" t="s">
        <v>715</v>
      </c>
      <c r="D26" s="162" t="s">
        <v>716</v>
      </c>
      <c r="E26" s="163" t="s">
        <v>199</v>
      </c>
      <c r="F26" s="164">
        <v>20.72</v>
      </c>
      <c r="G26" s="177">
        <v>78.32</v>
      </c>
      <c r="H26" s="186">
        <f>F26*G26</f>
        <v>1622.79</v>
      </c>
    </row>
    <row r="27" spans="1:8" ht="24">
      <c r="A27" s="189" t="s">
        <v>717</v>
      </c>
      <c r="B27" s="160" t="s">
        <v>221</v>
      </c>
      <c r="C27" s="161" t="s">
        <v>718</v>
      </c>
      <c r="D27" s="162" t="s">
        <v>719</v>
      </c>
      <c r="E27" s="163" t="s">
        <v>141</v>
      </c>
      <c r="F27" s="164">
        <v>1</v>
      </c>
      <c r="G27" s="177">
        <v>1328.45</v>
      </c>
      <c r="H27" s="186">
        <f>F27*G27</f>
        <v>1328.45</v>
      </c>
    </row>
    <row r="28" spans="1:8" ht="24">
      <c r="A28" s="189" t="s">
        <v>720</v>
      </c>
      <c r="B28" s="160" t="s">
        <v>221</v>
      </c>
      <c r="C28" s="161" t="s">
        <v>721</v>
      </c>
      <c r="D28" s="162" t="s">
        <v>722</v>
      </c>
      <c r="E28" s="163" t="s">
        <v>472</v>
      </c>
      <c r="F28" s="164">
        <v>14.5</v>
      </c>
      <c r="G28" s="177">
        <v>159.65</v>
      </c>
      <c r="H28" s="186">
        <f>F28*G28</f>
        <v>2314.93</v>
      </c>
    </row>
    <row r="29" spans="1:8" ht="14.25">
      <c r="A29" s="189"/>
      <c r="B29" s="204" t="s">
        <v>216</v>
      </c>
      <c r="C29" s="205"/>
      <c r="D29" s="205" t="s">
        <v>755</v>
      </c>
      <c r="E29" s="159"/>
      <c r="F29" s="159"/>
      <c r="G29" s="177"/>
      <c r="H29" s="193">
        <f>SUBTOTAL(9,H30:H31)</f>
        <v>67.65</v>
      </c>
    </row>
    <row r="30" spans="1:8" s="2" customFormat="1" ht="24.75" customHeight="1">
      <c r="A30" s="189" t="s">
        <v>723</v>
      </c>
      <c r="B30" s="160" t="s">
        <v>221</v>
      </c>
      <c r="C30" s="161" t="s">
        <v>724</v>
      </c>
      <c r="D30" s="162" t="s">
        <v>725</v>
      </c>
      <c r="E30" s="163" t="s">
        <v>472</v>
      </c>
      <c r="F30" s="164">
        <v>1.25</v>
      </c>
      <c r="G30" s="177">
        <v>22.08</v>
      </c>
      <c r="H30" s="186">
        <f>F30*G30</f>
        <v>27.6</v>
      </c>
    </row>
    <row r="31" spans="1:8" ht="24">
      <c r="A31" s="208" t="s">
        <v>726</v>
      </c>
      <c r="B31" s="165" t="s">
        <v>226</v>
      </c>
      <c r="C31" s="166" t="s">
        <v>727</v>
      </c>
      <c r="D31" s="167" t="s">
        <v>728</v>
      </c>
      <c r="E31" s="168" t="s">
        <v>141</v>
      </c>
      <c r="F31" s="169">
        <v>5</v>
      </c>
      <c r="G31" s="195">
        <v>8.01</v>
      </c>
      <c r="H31" s="196">
        <f>F31*G31</f>
        <v>40.05</v>
      </c>
    </row>
    <row r="32" spans="1:8" s="2" customFormat="1" ht="24.75" customHeight="1">
      <c r="A32" s="189"/>
      <c r="B32" s="183" t="s">
        <v>216</v>
      </c>
      <c r="C32" s="172"/>
      <c r="D32" s="185" t="s">
        <v>756</v>
      </c>
      <c r="E32" s="163"/>
      <c r="F32" s="164"/>
      <c r="G32" s="177"/>
      <c r="H32" s="193">
        <f>SUBTOTAL(9,H33:H40)</f>
        <v>3049.59</v>
      </c>
    </row>
    <row r="33" spans="1:8" ht="24">
      <c r="A33" s="206" t="s">
        <v>729</v>
      </c>
      <c r="B33" s="160" t="s">
        <v>221</v>
      </c>
      <c r="C33" s="161" t="s">
        <v>730</v>
      </c>
      <c r="D33" s="162" t="s">
        <v>731</v>
      </c>
      <c r="E33" s="163" t="s">
        <v>124</v>
      </c>
      <c r="F33" s="164">
        <v>37</v>
      </c>
      <c r="G33" s="177">
        <v>2.97</v>
      </c>
      <c r="H33" s="186">
        <f aca="true" t="shared" si="1" ref="H33:H40">F33*G33</f>
        <v>109.89</v>
      </c>
    </row>
    <row r="34" spans="1:8" ht="24">
      <c r="A34" s="208" t="s">
        <v>732</v>
      </c>
      <c r="B34" s="165" t="s">
        <v>226</v>
      </c>
      <c r="C34" s="166" t="s">
        <v>733</v>
      </c>
      <c r="D34" s="167" t="s">
        <v>734</v>
      </c>
      <c r="E34" s="168" t="s">
        <v>124</v>
      </c>
      <c r="F34" s="169">
        <v>37</v>
      </c>
      <c r="G34" s="195">
        <v>49.96</v>
      </c>
      <c r="H34" s="196">
        <f t="shared" si="1"/>
        <v>1848.52</v>
      </c>
    </row>
    <row r="35" spans="1:8" s="2" customFormat="1" ht="24.75" customHeight="1">
      <c r="A35" s="206" t="s">
        <v>735</v>
      </c>
      <c r="B35" s="160" t="s">
        <v>221</v>
      </c>
      <c r="C35" s="161" t="s">
        <v>736</v>
      </c>
      <c r="D35" s="162" t="s">
        <v>737</v>
      </c>
      <c r="E35" s="163" t="s">
        <v>141</v>
      </c>
      <c r="F35" s="164">
        <v>1</v>
      </c>
      <c r="G35" s="177">
        <v>46.07</v>
      </c>
      <c r="H35" s="186">
        <f t="shared" si="1"/>
        <v>46.07</v>
      </c>
    </row>
    <row r="36" spans="1:8" ht="12.75">
      <c r="A36" s="208" t="s">
        <v>738</v>
      </c>
      <c r="B36" s="165" t="s">
        <v>226</v>
      </c>
      <c r="C36" s="166" t="s">
        <v>739</v>
      </c>
      <c r="D36" s="167" t="s">
        <v>740</v>
      </c>
      <c r="E36" s="168" t="s">
        <v>141</v>
      </c>
      <c r="F36" s="169">
        <v>1</v>
      </c>
      <c r="G36" s="195">
        <v>841.08</v>
      </c>
      <c r="H36" s="196">
        <f t="shared" si="1"/>
        <v>841.08</v>
      </c>
    </row>
    <row r="37" spans="1:8" ht="12.75">
      <c r="A37" s="207"/>
      <c r="B37" s="204" t="s">
        <v>216</v>
      </c>
      <c r="C37" s="205" t="s">
        <v>219</v>
      </c>
      <c r="D37" s="205" t="s">
        <v>220</v>
      </c>
      <c r="E37" s="159"/>
      <c r="F37" s="159"/>
      <c r="G37" s="177">
        <v>0</v>
      </c>
      <c r="H37" s="186">
        <f t="shared" si="1"/>
        <v>0</v>
      </c>
    </row>
    <row r="38" spans="1:8" ht="12.75">
      <c r="A38" s="206" t="s">
        <v>741</v>
      </c>
      <c r="B38" s="160" t="s">
        <v>221</v>
      </c>
      <c r="C38" s="161" t="s">
        <v>742</v>
      </c>
      <c r="D38" s="162" t="s">
        <v>743</v>
      </c>
      <c r="E38" s="163" t="s">
        <v>141</v>
      </c>
      <c r="F38" s="164">
        <v>1</v>
      </c>
      <c r="G38" s="177">
        <v>35.85</v>
      </c>
      <c r="H38" s="186">
        <f t="shared" si="1"/>
        <v>35.85</v>
      </c>
    </row>
    <row r="39" spans="1:8" ht="12.75">
      <c r="A39" s="206" t="s">
        <v>744</v>
      </c>
      <c r="B39" s="160" t="s">
        <v>221</v>
      </c>
      <c r="C39" s="161" t="s">
        <v>745</v>
      </c>
      <c r="D39" s="162" t="s">
        <v>746</v>
      </c>
      <c r="E39" s="163" t="s">
        <v>141</v>
      </c>
      <c r="F39" s="164">
        <v>1</v>
      </c>
      <c r="G39" s="177">
        <v>53.79</v>
      </c>
      <c r="H39" s="186">
        <f t="shared" si="1"/>
        <v>53.79</v>
      </c>
    </row>
    <row r="40" spans="1:8" ht="12.75">
      <c r="A40" s="206" t="s">
        <v>747</v>
      </c>
      <c r="B40" s="160" t="s">
        <v>221</v>
      </c>
      <c r="C40" s="161" t="s">
        <v>748</v>
      </c>
      <c r="D40" s="162" t="s">
        <v>749</v>
      </c>
      <c r="E40" s="163" t="s">
        <v>141</v>
      </c>
      <c r="F40" s="164">
        <v>1</v>
      </c>
      <c r="G40" s="177">
        <v>114.39</v>
      </c>
      <c r="H40" s="186">
        <f t="shared" si="1"/>
        <v>114.39</v>
      </c>
    </row>
    <row r="41" spans="1:8" s="2" customFormat="1" ht="24.75" customHeight="1">
      <c r="A41" s="189"/>
      <c r="B41" s="183" t="s">
        <v>216</v>
      </c>
      <c r="C41" s="172"/>
      <c r="D41" s="185" t="s">
        <v>757</v>
      </c>
      <c r="E41" s="163"/>
      <c r="F41" s="164"/>
      <c r="G41" s="177"/>
      <c r="H41" s="193">
        <f>SUBTOTAL(9,H42)</f>
        <v>1677.29</v>
      </c>
    </row>
    <row r="42" spans="1:8" ht="13.5" thickBot="1">
      <c r="A42" s="209" t="s">
        <v>750</v>
      </c>
      <c r="B42" s="178" t="s">
        <v>221</v>
      </c>
      <c r="C42" s="179" t="s">
        <v>751</v>
      </c>
      <c r="D42" s="180" t="s">
        <v>752</v>
      </c>
      <c r="E42" s="181" t="s">
        <v>212</v>
      </c>
      <c r="F42" s="182">
        <v>81.819</v>
      </c>
      <c r="G42" s="187">
        <v>20.5</v>
      </c>
      <c r="H42" s="186">
        <f>F42*G42</f>
        <v>1677.29</v>
      </c>
    </row>
    <row r="43" spans="1:8" ht="28.5" customHeight="1" thickBot="1">
      <c r="A43" s="190" t="s">
        <v>615</v>
      </c>
      <c r="B43" s="175"/>
      <c r="C43" s="174"/>
      <c r="D43" s="197" t="str">
        <f>Rekap!B18</f>
        <v>SO 2 Výustný objekt s odtokom</v>
      </c>
      <c r="E43" s="175"/>
      <c r="F43" s="176"/>
      <c r="G43" s="192" t="s">
        <v>131</v>
      </c>
      <c r="H43" s="173">
        <f>SUBTOTAL(9,H10:H42)</f>
        <v>20263.56</v>
      </c>
    </row>
    <row r="45" ht="12.75">
      <c r="H45" s="202"/>
    </row>
  </sheetData>
  <sheetProtection/>
  <printOptions/>
  <pageMargins left="0.5905511811023623" right="0.2362204724409449" top="0.3937007874015748" bottom="0.6692913385826772" header="0.3937007874015748" footer="0.3937007874015748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2023-08-28T10:35:51Z</cp:lastPrinted>
  <dcterms:created xsi:type="dcterms:W3CDTF">2018-12-04T08:34:37Z</dcterms:created>
  <dcterms:modified xsi:type="dcterms:W3CDTF">2023-08-28T10:37:13Z</dcterms:modified>
  <cp:category/>
  <cp:version/>
  <cp:contentType/>
  <cp:contentStatus/>
</cp:coreProperties>
</file>