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1508" activeTab="0"/>
  </bookViews>
  <sheets>
    <sheet name="Formularz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'Formularz ofertowy'!$B$1:$L$144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<sst xmlns="http://schemas.openxmlformats.org/spreadsheetml/2006/main" count="267" uniqueCount="165">
  <si>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</si>
  <si>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</si>
  <si>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</si>
  <si>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</si>
  <si>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</si>
  <si>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____________________________, dnia ______________</t>
  </si>
  <si>
    <t>FORMULARZ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</si>
  <si>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</si>
  <si>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</si>
  <si>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</si>
  <si>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</si>
  <si>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</si>
  <si>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</si>
  <si>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</si>
  <si>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</si>
  <si>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</si>
  <si>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Nazwy (firmy) podwykonawców, na których zasoby powołujemy się na zasadach określonych w art. 118 PZP, w celu wykazania spełniania warunków udziału w postępowaniu:
</t>
  </si>
  <si>
    <t>…………………………………</t>
  </si>
  <si>
    <t xml:space="preserve">8.  Następujące informacje zawarte w naszej ofercie stanowią tajemnicę przedsiębiorstwa:
</t>
  </si>
  <si>
    <t>………………………………………………</t>
  </si>
  <si>
    <t xml:space="preserve">Uzasadnienie zastrzeżenia ww. informacji jako tajemnicy przedsiębiorstwa zostało załączone do naszej oferty. 
9. Wszelką korespondencję w sprawie niniejszego postępowania należy kierować na e-mail: 
</t>
  </si>
  <si>
    <t>……..</t>
  </si>
  <si>
    <t>mikroprzedsiębiorstwem</t>
  </si>
  <si>
    <t>małym przedsiębiorstwem</t>
  </si>
  <si>
    <t>średnim przedsiębiorstwem</t>
  </si>
  <si>
    <t>dużym przedsiębiorstwe</t>
  </si>
  <si>
    <t>prowadzi jednoosobową działalność gospodarczą</t>
  </si>
  <si>
    <t>jest osobą fizyczną nieprowadzącą działalności gospodarczej</t>
  </si>
  <si>
    <t>inny rodzaj</t>
  </si>
  <si>
    <t>……………..</t>
  </si>
  <si>
    <t>(Nazwa i adres wykonawcy/wykonawców - wszystkich)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</si>
  <si>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</si>
  <si>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</si>
  <si>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</si>
  <si>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</si>
  <si>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</si>
  <si>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</si>
  <si>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</si>
  <si>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</si>
  <si>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</si>
  <si>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</si>
  <si>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</si>
  <si>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</si>
  <si>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</si>
  <si>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</si>
  <si>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</si>
  <si>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</si>
  <si>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 xml:space="preserve">Cena łączna netto w PLN    </t>
  </si>
  <si>
    <t xml:space="preserve">Cena łączna brutto w PLN    </t>
  </si>
  <si>
    <t xml:space="preserve">1. Za wykonanie przedmiotu zamówienia w tym Pakiecie oferujemy następujące wynagrodzenie brutto (PLN):
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</si>
  <si>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</si>
  <si>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</si>
  <si>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</si>
  <si>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</si>
  <si>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</si>
  <si>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</si>
  <si>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</si>
  <si>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</si>
  <si>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</si>
  <si>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</si>
  <si>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</si>
  <si>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</si>
  <si>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</si>
  <si>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</si>
  <si>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</si>
  <si>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</si>
  <si>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</si>
  <si>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</si>
  <si>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</si>
  <si>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</si>
  <si>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HA</t>
  </si>
  <si>
    <t>WYK-TAL40</t>
  </si>
  <si>
    <t>Zdarcie pokrywy na talerzach 40 cm x 40 cm</t>
  </si>
  <si>
    <t>TSZT</t>
  </si>
  <si>
    <t>SADZ 1R</t>
  </si>
  <si>
    <t>Sadzenie 1-latek z odkrytym systemem korzeniowym</t>
  </si>
  <si>
    <t>SADZ WIEL</t>
  </si>
  <si>
    <t>Sadzenie wielolatek z odkrytym systemem korzeniowym</t>
  </si>
  <si>
    <t>SADZ POP</t>
  </si>
  <si>
    <t>Sadzenie jednolatek i wielolatek w poprawkach i uzupełnieniach</t>
  </si>
  <si>
    <t>103</t>
  </si>
  <si>
    <t>DOW-SADZ</t>
  </si>
  <si>
    <t>Dowóz sadzonek</t>
  </si>
  <si>
    <t>KOSZ UA</t>
  </si>
  <si>
    <t>Wykaszanie chwastów w uprawach i usuwanie zbędnych nalotów - stopień trudności I i II</t>
  </si>
  <si>
    <t>KOSZ UB</t>
  </si>
  <si>
    <t>Wykaszanie chwastów w uprawach i usuwanie zbędnych nalotów - stopień trudności III i IV</t>
  </si>
  <si>
    <t>CW-W</t>
  </si>
  <si>
    <t>Czyszczenia wczesne</t>
  </si>
  <si>
    <t>116</t>
  </si>
  <si>
    <t>CP-W</t>
  </si>
  <si>
    <t>Czyszczenia późne</t>
  </si>
  <si>
    <t>124</t>
  </si>
  <si>
    <t>SZT</t>
  </si>
  <si>
    <t>SZUK-OWA2</t>
  </si>
  <si>
    <t>Próbne poszukiwania owadów w ściole metodą dwóch drzew próbnych</t>
  </si>
  <si>
    <t>HM</t>
  </si>
  <si>
    <t>WYK-SLUPL</t>
  </si>
  <si>
    <t>Przygotowanie słupków liściastych</t>
  </si>
  <si>
    <t>144</t>
  </si>
  <si>
    <t>GRODZ-DEM</t>
  </si>
  <si>
    <t>Demontaż (likwidacja) ogrodzeń</t>
  </si>
  <si>
    <t>H</t>
  </si>
  <si>
    <t>149</t>
  </si>
  <si>
    <t>ZAW-BUD</t>
  </si>
  <si>
    <t>Wywieszanie nowych budek lęgowych i schronów dla nietoperzy</t>
  </si>
  <si>
    <t>NAPR-BUD</t>
  </si>
  <si>
    <t>Naprawa starych budek lęgowych i schronów dla nietoperzy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</si>
  <si>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</si>
  <si>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</si>
  <si>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</si>
  <si>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</si>
  <si>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</si>
  <si>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</si>
  <si>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</si>
  <si>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</si>
  <si>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GODZ RH8</t>
  </si>
  <si>
    <t>GODZ PILA</t>
  </si>
  <si>
    <t>Prace wykonywane ręcznie z użyciem pilarki</t>
  </si>
  <si>
    <t>GODZ RH23</t>
  </si>
  <si>
    <t>GODZ MH8</t>
  </si>
  <si>
    <t>GODZ MH23</t>
  </si>
  <si>
    <r>
      <t xml:space="preserve">3. Informujemy, że wybór oferty </t>
    </r>
    <r>
      <rPr>
        <sz val="11"/>
        <rFont val="Arial"/>
        <family val="2"/>
      </rPr>
      <t xml:space="preserve">nie będzie/będzie* </t>
    </r>
    <r>
      <rPr>
        <sz val="11"/>
        <color indexed="63"/>
        <rFont val="Arial"/>
        <family val="2"/>
      </rPr>
      <t>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  </r>
  </si>
  <si>
    <t>10. Wadium wniesione w pieniądzu należy zwrócić na rachunek bankowy:</t>
  </si>
  <si>
    <t xml:space="preserve">11.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</si>
  <si>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12.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</si>
  <si>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13. Oświadczamy, że Wykonawca jest (zaznacz krzyżem odpowiednie pole):</t>
  </si>
  <si>
    <t xml:space="preserve">14. Załącznikami do niniejszej oferty są:
</t>
  </si>
  <si>
    <t>……</t>
  </si>
  <si>
    <t>2. Wynagrodzenie zaoferowane w pkt 1 powyżej wynika z poniższego Kosztorysu Ofertowego i stanowi sumę wartości całkowitych brutto za poszczególne pozycje (prace) tworzące ten Pakiet.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</si>
  <si>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</si>
  <si>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</si>
  <si>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</si>
  <si>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</si>
  <si>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 xml:space="preserve"> 59</t>
  </si>
  <si>
    <t>PRZ-TALSA</t>
  </si>
  <si>
    <t>Przekopanie gleby na talerzach w miejscu sadzenia</t>
  </si>
  <si>
    <t xml:space="preserve"> 99</t>
  </si>
  <si>
    <t>100</t>
  </si>
  <si>
    <t>102</t>
  </si>
  <si>
    <t>SAD-BRYŁ</t>
  </si>
  <si>
    <t>Sadzenie sadzonek z zakrytym systemem korzeniowym</t>
  </si>
  <si>
    <t>111</t>
  </si>
  <si>
    <t>115</t>
  </si>
  <si>
    <t>120</t>
  </si>
  <si>
    <t>GRODZ-SRN</t>
  </si>
  <si>
    <t>Grodzenie upraw przed zwierzyną siatką rozbiórkową</t>
  </si>
  <si>
    <t>151</t>
  </si>
  <si>
    <t>153</t>
  </si>
  <si>
    <t>159</t>
  </si>
  <si>
    <t>ZW-ZRĘB</t>
  </si>
  <si>
    <t>Zwalczanie mechaniczne szkodników wtórnych poprzez zrębkowanie</t>
  </si>
  <si>
    <t>164</t>
  </si>
  <si>
    <t>171</t>
  </si>
  <si>
    <t>174</t>
  </si>
  <si>
    <t>396</t>
  </si>
  <si>
    <t>Prace wykonywane ręcznie</t>
  </si>
  <si>
    <t>397</t>
  </si>
  <si>
    <t>400</t>
  </si>
  <si>
    <t>Prace godzinowe wykonane ręcznie</t>
  </si>
  <si>
    <t>403</t>
  </si>
  <si>
    <t>Prace wykonywane innym sprzętem mechaniczny</t>
  </si>
  <si>
    <t>404</t>
  </si>
  <si>
    <t>Odpowiadając na ogłoszenie o przetargu nieograniczonym na „Wykonywanie usług z zakresu gospodarki leśnej na terenie Nadleśnictwa Dabrowa w roku 2024''  składamy niniejszym ofertę na pakiet PAKIET NR 12 tego zamówienia:</t>
  </si>
  <si>
    <t>Leśnictwo: Terespol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</si>
</sst>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 &quot;??/16"/>
    <numFmt numFmtId="167" formatCode="0.0"/>
  </numFmts>
  <fonts count="73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u val="single"/>
      <sz val="12"/>
      <color indexed="63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2"/>
    </font>
    <font>
      <sz val="11"/>
      <color rgb="FF333333"/>
      <name val="Arial"/>
      <family val="2"/>
    </font>
    <font>
      <i/>
      <sz val="10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9"/>
      <color rgb="FFFF0000"/>
      <name val="Arial"/>
      <family val="2"/>
    </font>
    <font>
      <b/>
      <sz val="11"/>
      <color rgb="FF333333"/>
      <name val="Arial"/>
      <family val="2"/>
    </font>
    <font>
      <sz val="8"/>
      <color rgb="FF333333"/>
      <name val="Arial"/>
      <family val="0"/>
    </font>
    <font>
      <b/>
      <sz val="8"/>
      <color rgb="FF333333"/>
      <name val="Arial"/>
      <family val="0"/>
    </font>
    <font>
      <b/>
      <sz val="10"/>
      <color rgb="FF333333"/>
      <name val="Arial"/>
      <family val="2"/>
    </font>
    <font>
      <b/>
      <sz val="14"/>
      <color rgb="FF333333"/>
      <name val="Arial"/>
      <family val="2"/>
    </font>
    <font>
      <b/>
      <u val="single"/>
      <sz val="12"/>
      <color rgb="FF333333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/>
      <right/>
      <top/>
      <bottom style="thin">
        <color rgb="FF000000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/>
      <right style="medium"/>
      <top style="medium"/>
      <bottom style="medium"/>
    </border>
    <border>
      <left/>
      <right/>
      <top style="medium">
        <color rgb="FF00B050"/>
      </top>
      <bottom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ck">
        <color theme="9" tint="-0.2499399930238723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B050"/>
      </bottom>
    </border>
    <border>
      <left style="thin"/>
      <right/>
      <top style="thick">
        <color theme="9" tint="-0.24993999302387238"/>
      </top>
      <bottom style="thin"/>
    </border>
    <border>
      <left/>
      <right/>
      <top style="thick">
        <color theme="9" tint="-0.24993999302387238"/>
      </top>
      <bottom style="thin"/>
    </border>
    <border>
      <left/>
      <right style="thick">
        <color theme="9" tint="-0.24993999302387238"/>
      </right>
      <top style="thick">
        <color theme="9" tint="-0.24993999302387238"/>
      </top>
      <bottom style="thin"/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ck">
        <color theme="9" tint="-0.24993999302387238"/>
      </left>
      <right/>
      <top style="thin">
        <color rgb="FF000000"/>
      </top>
      <bottom style="thick">
        <color theme="9" tint="-0.24993999302387238"/>
      </bottom>
    </border>
    <border>
      <left/>
      <right/>
      <top style="thin">
        <color rgb="FF000000"/>
      </top>
      <bottom style="thick">
        <color theme="9" tint="-0.24993999302387238"/>
      </bottom>
    </border>
    <border>
      <left/>
      <right style="thin">
        <color rgb="FF000000"/>
      </right>
      <top style="thin">
        <color rgb="FF000000"/>
      </top>
      <bottom style="thick">
        <color theme="9" tint="-0.2499399930238723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theme="9" tint="-0.24993999302387238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 style="thick">
        <color theme="9" tint="-0.24993999302387238"/>
      </left>
      <right/>
      <top/>
      <bottom/>
    </border>
    <border>
      <left/>
      <right style="thick">
        <color theme="9" tint="-0.2499399930238723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theme="9" tint="-0.24993999302387238"/>
      </left>
      <right/>
      <top style="thin"/>
      <bottom style="thin"/>
    </border>
    <border>
      <left style="thick">
        <color theme="9" tint="-0.24993999302387238"/>
      </left>
      <right/>
      <top style="thick">
        <color theme="9" tint="-0.24993999302387238"/>
      </top>
      <bottom style="thin"/>
    </border>
    <border>
      <left/>
      <right style="thin"/>
      <top style="thick">
        <color theme="9" tint="-0.24993999302387238"/>
      </top>
      <bottom style="thin"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 style="thin">
        <color rgb="FF000000"/>
      </left>
      <right/>
      <top style="thick">
        <color theme="9" tint="-0.24993999302387238"/>
      </top>
      <bottom style="thin">
        <color rgb="FF000000"/>
      </bottom>
    </border>
    <border>
      <left/>
      <right/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ck">
        <color theme="9" tint="-0.24993999302387238"/>
      </top>
      <bottom style="thin">
        <color rgb="FF000000"/>
      </bottom>
    </border>
    <border>
      <left/>
      <right style="medium">
        <color rgb="FF00B050"/>
      </right>
      <top/>
      <bottom/>
    </border>
    <border>
      <left/>
      <right/>
      <top style="thin">
        <color rgb="FF000000"/>
      </top>
      <bottom/>
    </border>
    <border>
      <left style="thick">
        <color theme="9" tint="-0.24993999302387238"/>
      </left>
      <right/>
      <top style="thick">
        <color theme="9" tint="-0.24993999302387238"/>
      </top>
      <bottom style="thin">
        <color rgb="FF000000"/>
      </bottom>
    </border>
    <border>
      <left/>
      <right style="thin">
        <color rgb="FF000000"/>
      </right>
      <top style="thick">
        <color theme="9" tint="-0.24993999302387238"/>
      </top>
      <bottom style="thin">
        <color rgb="FF000000"/>
      </bottom>
    </border>
    <border>
      <left style="thick">
        <color theme="9" tint="-0.24993999302387238"/>
      </left>
      <right/>
      <top style="thin"/>
      <bottom style="thick">
        <color theme="9" tint="-0.24993999302387238"/>
      </bottom>
    </border>
    <border>
      <left/>
      <right/>
      <top style="thin"/>
      <bottom style="thick">
        <color theme="9" tint="-0.24993999302387238"/>
      </bottom>
    </border>
    <border>
      <left/>
      <right style="thin"/>
      <top style="thin"/>
      <bottom style="thick">
        <color theme="9" tint="-0.24993999302387238"/>
      </bottom>
    </border>
    <border>
      <left style="thin">
        <color rgb="FF000000"/>
      </left>
      <right/>
      <top style="thin">
        <color rgb="FF000000"/>
      </top>
      <bottom style="thick">
        <color theme="9" tint="-0.24993999302387238"/>
      </bottom>
    </border>
    <border>
      <left/>
      <right style="thick">
        <color theme="9" tint="-0.24993999302387238"/>
      </right>
      <top style="thin">
        <color rgb="FF000000"/>
      </top>
      <bottom style="thick">
        <color theme="9" tint="-0.24993999302387238"/>
      </bottom>
    </border>
    <border>
      <left style="thin"/>
      <right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ck">
        <color theme="9" tint="-0.2499399930238723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 vertical="center"/>
      <protection/>
    </xf>
    <xf numFmtId="0" fontId="3" fillId="0" borderId="0" xfId="53" applyAlignment="1" applyProtection="1">
      <alignment vertical="center"/>
      <protection/>
    </xf>
    <xf numFmtId="0" fontId="3" fillId="34" borderId="0" xfId="53" applyFill="1" applyProtection="1">
      <alignment/>
      <protection/>
    </xf>
    <xf numFmtId="0" fontId="5" fillId="34" borderId="0" xfId="53" applyFont="1" applyFill="1" applyProtection="1">
      <alignment/>
      <protection/>
    </xf>
    <xf numFmtId="0" fontId="3" fillId="34" borderId="0" xfId="53" applyFill="1" applyBorder="1" applyProtection="1">
      <alignment/>
      <protection/>
    </xf>
    <xf numFmtId="0" fontId="3" fillId="0" borderId="0" xfId="53" applyProtection="1">
      <alignment/>
      <protection/>
    </xf>
    <xf numFmtId="0" fontId="5" fillId="0" borderId="0" xfId="53" applyFont="1" applyProtection="1">
      <alignment/>
      <protection/>
    </xf>
    <xf numFmtId="4" fontId="3" fillId="35" borderId="10" xfId="53" applyNumberFormat="1" applyFill="1" applyBorder="1" applyProtection="1">
      <alignment/>
      <protection locked="0"/>
    </xf>
    <xf numFmtId="4" fontId="3" fillId="34" borderId="0" xfId="53" applyNumberFormat="1" applyFill="1" applyProtection="1">
      <alignment/>
      <protection/>
    </xf>
    <xf numFmtId="4" fontId="5" fillId="34" borderId="0" xfId="53" applyNumberFormat="1" applyFont="1" applyFill="1" applyAlignment="1" applyProtection="1">
      <alignment horizontal="center"/>
      <protection/>
    </xf>
    <xf numFmtId="0" fontId="5" fillId="34" borderId="0" xfId="53" applyFont="1" applyFill="1" applyBorder="1" applyAlignment="1" applyProtection="1">
      <alignment horizontal="center"/>
      <protection/>
    </xf>
    <xf numFmtId="166" fontId="3" fillId="34" borderId="0" xfId="53" applyNumberFormat="1" applyFill="1" applyAlignment="1" applyProtection="1">
      <alignment horizontal="center"/>
      <protection/>
    </xf>
    <xf numFmtId="0" fontId="3" fillId="34" borderId="0" xfId="53" applyFill="1" applyBorder="1" applyAlignment="1" applyProtection="1">
      <alignment horizontal="center"/>
      <protection/>
    </xf>
    <xf numFmtId="0" fontId="6" fillId="34" borderId="0" xfId="53" applyFont="1" applyFill="1" applyProtection="1">
      <alignment/>
      <protection/>
    </xf>
    <xf numFmtId="0" fontId="6" fillId="34" borderId="0" xfId="53" applyFont="1" applyFill="1" applyBorder="1" applyProtection="1">
      <alignment/>
      <protection/>
    </xf>
    <xf numFmtId="0" fontId="3" fillId="35" borderId="11" xfId="53" applyFill="1" applyBorder="1" applyProtection="1">
      <alignment/>
      <protection locked="0"/>
    </xf>
    <xf numFmtId="0" fontId="3" fillId="35" borderId="12" xfId="53" applyFill="1" applyBorder="1" applyProtection="1">
      <alignment/>
      <protection locked="0"/>
    </xf>
    <xf numFmtId="0" fontId="3" fillId="35" borderId="13" xfId="53" applyFill="1" applyBorder="1" applyProtection="1">
      <alignment/>
      <protection locked="0"/>
    </xf>
    <xf numFmtId="0" fontId="3" fillId="33" borderId="0" xfId="53" applyFont="1" applyFill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8" fillId="33" borderId="0" xfId="45" applyFont="1" applyFill="1" applyAlignment="1" applyProtection="1">
      <alignment horizontal="right" vertical="center"/>
      <protection/>
    </xf>
    <xf numFmtId="0" fontId="3" fillId="0" borderId="0" xfId="53" applyFont="1" applyAlignment="1" applyProtection="1">
      <alignment vertical="center"/>
      <protection/>
    </xf>
    <xf numFmtId="0" fontId="3" fillId="0" borderId="0" xfId="53" applyFont="1" applyProtection="1">
      <alignment/>
      <protection locked="0"/>
    </xf>
    <xf numFmtId="0" fontId="3" fillId="0" borderId="0" xfId="53" applyProtection="1">
      <alignment/>
      <protection locked="0"/>
    </xf>
    <xf numFmtId="0" fontId="3" fillId="0" borderId="0" xfId="53" applyFont="1" applyProtection="1" quotePrefix="1">
      <alignment/>
      <protection locked="0"/>
    </xf>
    <xf numFmtId="0" fontId="60" fillId="36" borderId="0" xfId="0" applyFont="1" applyFill="1" applyAlignment="1" applyProtection="1">
      <alignment horizontal="left"/>
      <protection locked="0"/>
    </xf>
    <xf numFmtId="0" fontId="61" fillId="36" borderId="14" xfId="0" applyFont="1" applyFill="1" applyBorder="1" applyAlignment="1" applyProtection="1">
      <alignment horizontal="left" vertical="center" wrapText="1"/>
      <protection locked="0"/>
    </xf>
    <xf numFmtId="49" fontId="62" fillId="36" borderId="0" xfId="0" applyNumberFormat="1" applyFont="1" applyFill="1" applyBorder="1" applyAlignment="1" applyProtection="1">
      <alignment horizontal="center" vertical="center"/>
      <protection locked="0"/>
    </xf>
    <xf numFmtId="0" fontId="60" fillId="36" borderId="0" xfId="0" applyFont="1" applyFill="1" applyAlignment="1" applyProtection="1">
      <alignment horizontal="left"/>
      <protection/>
    </xf>
    <xf numFmtId="49" fontId="61" fillId="36" borderId="0" xfId="0" applyNumberFormat="1" applyFont="1" applyFill="1" applyAlignment="1" applyProtection="1">
      <alignment vertical="top"/>
      <protection/>
    </xf>
    <xf numFmtId="0" fontId="63" fillId="36" borderId="15" xfId="0" applyFont="1" applyFill="1" applyBorder="1" applyAlignment="1" applyProtection="1">
      <alignment vertical="center"/>
      <protection/>
    </xf>
    <xf numFmtId="49" fontId="63" fillId="36" borderId="0" xfId="0" applyNumberFormat="1" applyFont="1" applyFill="1" applyAlignment="1" applyProtection="1">
      <alignment vertical="center"/>
      <protection/>
    </xf>
    <xf numFmtId="49" fontId="64" fillId="36" borderId="0" xfId="0" applyNumberFormat="1" applyFont="1" applyFill="1" applyAlignment="1" applyProtection="1">
      <alignment vertical="center"/>
      <protection/>
    </xf>
    <xf numFmtId="0" fontId="60" fillId="36" borderId="0" xfId="0" applyFont="1" applyFill="1" applyAlignment="1" applyProtection="1">
      <alignment horizontal="center"/>
      <protection/>
    </xf>
    <xf numFmtId="0" fontId="61" fillId="36" borderId="0" xfId="0" applyFont="1" applyFill="1" applyAlignment="1" applyProtection="1">
      <alignment vertical="center" wrapText="1"/>
      <protection/>
    </xf>
    <xf numFmtId="0" fontId="61" fillId="36" borderId="0" xfId="0" applyFont="1" applyFill="1" applyAlignment="1" applyProtection="1">
      <alignment vertical="top" wrapText="1"/>
      <protection/>
    </xf>
    <xf numFmtId="49" fontId="61" fillId="36" borderId="0" xfId="0" applyNumberFormat="1" applyFont="1" applyFill="1" applyAlignment="1" applyProtection="1">
      <alignment vertical="center" wrapText="1"/>
      <protection/>
    </xf>
    <xf numFmtId="0" fontId="61" fillId="36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1" fillId="36" borderId="0" xfId="0" applyFont="1" applyFill="1" applyBorder="1" applyAlignment="1" applyProtection="1">
      <alignment vertical="center" wrapText="1"/>
      <protection/>
    </xf>
    <xf numFmtId="2" fontId="60" fillId="36" borderId="16" xfId="0" applyNumberFormat="1" applyFont="1" applyFill="1" applyBorder="1" applyAlignment="1" applyProtection="1">
      <alignment horizontal="right" vertical="center"/>
      <protection/>
    </xf>
    <xf numFmtId="2" fontId="60" fillId="36" borderId="17" xfId="0" applyNumberFormat="1" applyFont="1" applyFill="1" applyBorder="1" applyAlignment="1" applyProtection="1">
      <alignment horizontal="right" vertical="center"/>
      <protection/>
    </xf>
    <xf numFmtId="0" fontId="65" fillId="36" borderId="0" xfId="0" applyFont="1" applyFill="1" applyAlignment="1" applyProtection="1">
      <alignment horizontal="left"/>
      <protection/>
    </xf>
    <xf numFmtId="2" fontId="60" fillId="36" borderId="18" xfId="0" applyNumberFormat="1" applyFont="1" applyFill="1" applyBorder="1" applyAlignment="1" applyProtection="1">
      <alignment horizontal="right" vertical="center"/>
      <protection locked="0"/>
    </xf>
    <xf numFmtId="0" fontId="61" fillId="36" borderId="0" xfId="0" applyFont="1" applyFill="1" applyAlignment="1" applyProtection="1">
      <alignment horizontal="left" vertical="center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vertical="top" wrapText="1"/>
      <protection/>
    </xf>
    <xf numFmtId="0" fontId="66" fillId="36" borderId="0" xfId="0" applyFont="1" applyFill="1" applyAlignment="1" applyProtection="1">
      <alignment horizontal="left" vertical="center"/>
      <protection/>
    </xf>
    <xf numFmtId="0" fontId="61" fillId="36" borderId="0" xfId="0" applyFont="1" applyFill="1" applyAlignment="1" applyProtection="1">
      <alignment horizontal="left" wrapText="1"/>
      <protection/>
    </xf>
    <xf numFmtId="0" fontId="60" fillId="36" borderId="0" xfId="0" applyFont="1" applyFill="1" applyBorder="1" applyAlignment="1" applyProtection="1">
      <alignment horizontal="left"/>
      <protection/>
    </xf>
    <xf numFmtId="49" fontId="63" fillId="36" borderId="0" xfId="0" applyNumberFormat="1" applyFont="1" applyFill="1" applyBorder="1" applyAlignment="1" applyProtection="1">
      <alignment vertical="center"/>
      <protection/>
    </xf>
    <xf numFmtId="0" fontId="61" fillId="36" borderId="19" xfId="0" applyFont="1" applyFill="1" applyBorder="1" applyAlignment="1" applyProtection="1">
      <alignment horizontal="left" vertical="top" wrapText="1"/>
      <protection/>
    </xf>
    <xf numFmtId="0" fontId="60" fillId="36" borderId="17" xfId="0" applyFont="1" applyFill="1" applyBorder="1" applyAlignment="1" applyProtection="1">
      <alignment horizontal="center" vertical="center"/>
      <protection/>
    </xf>
    <xf numFmtId="0" fontId="60" fillId="36" borderId="0" xfId="0" applyFont="1" applyFill="1" applyAlignment="1" applyProtection="1">
      <alignment horizontal="left"/>
      <protection/>
    </xf>
    <xf numFmtId="49" fontId="60" fillId="36" borderId="17" xfId="0" applyNumberFormat="1" applyFont="1" applyFill="1" applyBorder="1" applyAlignment="1" applyProtection="1">
      <alignment horizontal="center" vertical="center"/>
      <protection/>
    </xf>
    <xf numFmtId="49" fontId="67" fillId="36" borderId="17" xfId="0" applyNumberFormat="1" applyFont="1" applyFill="1" applyBorder="1" applyAlignment="1" applyProtection="1">
      <alignment horizontal="left" vertical="center" wrapText="1"/>
      <protection/>
    </xf>
    <xf numFmtId="39" fontId="60" fillId="36" borderId="17" xfId="0" applyNumberFormat="1" applyFont="1" applyFill="1" applyBorder="1" applyAlignment="1" applyProtection="1">
      <alignment horizontal="right" vertical="center"/>
      <protection/>
    </xf>
    <xf numFmtId="49" fontId="68" fillId="37" borderId="17" xfId="0" applyNumberFormat="1" applyFont="1" applyFill="1" applyBorder="1" applyAlignment="1" applyProtection="1">
      <alignment horizontal="center" vertical="center"/>
      <protection/>
    </xf>
    <xf numFmtId="0" fontId="68" fillId="37" borderId="17" xfId="0" applyFont="1" applyFill="1" applyBorder="1" applyAlignment="1" applyProtection="1">
      <alignment horizontal="center" vertical="center" wrapText="1"/>
      <protection/>
    </xf>
    <xf numFmtId="49" fontId="68" fillId="37" borderId="17" xfId="0" applyNumberFormat="1" applyFont="1" applyFill="1" applyBorder="1" applyAlignment="1" applyProtection="1">
      <alignment horizontal="center" vertical="center" wrapText="1"/>
      <protection/>
    </xf>
    <xf numFmtId="0" fontId="60" fillId="36" borderId="0" xfId="0" applyFont="1" applyFill="1" applyAlignment="1" applyProtection="1">
      <alignment horizontal="left" wrapText="1"/>
      <protection/>
    </xf>
    <xf numFmtId="0" fontId="61" fillId="36" borderId="20" xfId="0" applyFont="1" applyFill="1" applyBorder="1" applyAlignment="1" applyProtection="1">
      <alignment horizontal="left" vertical="top" wrapText="1"/>
      <protection locked="0"/>
    </xf>
    <xf numFmtId="0" fontId="61" fillId="36" borderId="21" xfId="0" applyFont="1" applyFill="1" applyBorder="1" applyAlignment="1" applyProtection="1">
      <alignment horizontal="left" vertical="top" wrapText="1"/>
      <protection locked="0"/>
    </xf>
    <xf numFmtId="0" fontId="61" fillId="36" borderId="22" xfId="0" applyFont="1" applyFill="1" applyBorder="1" applyAlignment="1" applyProtection="1">
      <alignment horizontal="left" vertical="top" wrapText="1"/>
      <protection locked="0"/>
    </xf>
    <xf numFmtId="0" fontId="60" fillId="36" borderId="23" xfId="0" applyFont="1" applyFill="1" applyBorder="1" applyAlignment="1" applyProtection="1">
      <alignment horizontal="left"/>
      <protection locked="0"/>
    </xf>
    <xf numFmtId="0" fontId="60" fillId="36" borderId="24" xfId="0" applyFont="1" applyFill="1" applyBorder="1" applyAlignment="1" applyProtection="1">
      <alignment horizontal="left"/>
      <protection locked="0"/>
    </xf>
    <xf numFmtId="0" fontId="60" fillId="36" borderId="25" xfId="0" applyFont="1" applyFill="1" applyBorder="1" applyAlignment="1" applyProtection="1">
      <alignment horizontal="left"/>
      <protection locked="0"/>
    </xf>
    <xf numFmtId="0" fontId="61" fillId="36" borderId="26" xfId="0" applyFont="1" applyFill="1" applyBorder="1" applyAlignment="1" applyProtection="1">
      <alignment horizontal="left" vertical="top" wrapText="1"/>
      <protection/>
    </xf>
    <xf numFmtId="49" fontId="69" fillId="37" borderId="27" xfId="0" applyNumberFormat="1" applyFont="1" applyFill="1" applyBorder="1" applyAlignment="1" applyProtection="1">
      <alignment horizontal="center" vertical="top" wrapText="1"/>
      <protection/>
    </xf>
    <xf numFmtId="49" fontId="69" fillId="37" borderId="28" xfId="0" applyNumberFormat="1" applyFont="1" applyFill="1" applyBorder="1" applyAlignment="1" applyProtection="1">
      <alignment horizontal="center" vertical="top" wrapText="1"/>
      <protection/>
    </xf>
    <xf numFmtId="49" fontId="69" fillId="37" borderId="29" xfId="0" applyNumberFormat="1" applyFont="1" applyFill="1" applyBorder="1" applyAlignment="1" applyProtection="1">
      <alignment horizontal="center" vertical="top" wrapText="1"/>
      <protection/>
    </xf>
    <xf numFmtId="49" fontId="61" fillId="36" borderId="0" xfId="0" applyNumberFormat="1" applyFont="1" applyFill="1" applyAlignment="1" applyProtection="1">
      <alignment horizontal="left" vertical="center" wrapText="1"/>
      <protection/>
    </xf>
    <xf numFmtId="2" fontId="69" fillId="37" borderId="30" xfId="0" applyNumberFormat="1" applyFont="1" applyFill="1" applyBorder="1" applyAlignment="1" applyProtection="1">
      <alignment horizontal="right" vertical="center"/>
      <protection/>
    </xf>
    <xf numFmtId="2" fontId="69" fillId="37" borderId="31" xfId="0" applyNumberFormat="1" applyFont="1" applyFill="1" applyBorder="1" applyAlignment="1" applyProtection="1">
      <alignment horizontal="right" vertical="center"/>
      <protection/>
    </xf>
    <xf numFmtId="2" fontId="69" fillId="37" borderId="16" xfId="0" applyNumberFormat="1" applyFont="1" applyFill="1" applyBorder="1" applyAlignment="1" applyProtection="1">
      <alignment horizontal="right" vertical="center"/>
      <protection/>
    </xf>
    <xf numFmtId="0" fontId="60" fillId="36" borderId="32" xfId="0" applyFont="1" applyFill="1" applyBorder="1" applyAlignment="1" applyProtection="1">
      <alignment horizontal="left"/>
      <protection locked="0"/>
    </xf>
    <xf numFmtId="0" fontId="60" fillId="36" borderId="33" xfId="0" applyFont="1" applyFill="1" applyBorder="1" applyAlignment="1" applyProtection="1">
      <alignment horizontal="left"/>
      <protection locked="0"/>
    </xf>
    <xf numFmtId="0" fontId="60" fillId="36" borderId="34" xfId="0" applyFont="1" applyFill="1" applyBorder="1" applyAlignment="1" applyProtection="1">
      <alignment horizontal="left"/>
      <protection locked="0"/>
    </xf>
    <xf numFmtId="49" fontId="64" fillId="36" borderId="0" xfId="0" applyNumberFormat="1" applyFont="1" applyFill="1" applyAlignment="1" applyProtection="1">
      <alignment horizontal="left" vertical="center"/>
      <protection/>
    </xf>
    <xf numFmtId="2" fontId="70" fillId="36" borderId="21" xfId="0" applyNumberFormat="1" applyFont="1" applyFill="1" applyBorder="1" applyAlignment="1" applyProtection="1">
      <alignment horizontal="center" vertical="center" wrapText="1"/>
      <protection/>
    </xf>
    <xf numFmtId="0" fontId="70" fillId="36" borderId="21" xfId="0" applyFont="1" applyFill="1" applyBorder="1" applyAlignment="1" applyProtection="1">
      <alignment horizontal="center" vertical="center" wrapText="1"/>
      <protection/>
    </xf>
    <xf numFmtId="0" fontId="70" fillId="36" borderId="22" xfId="0" applyFont="1" applyFill="1" applyBorder="1" applyAlignment="1" applyProtection="1">
      <alignment horizontal="center" vertical="center" wrapText="1"/>
      <protection/>
    </xf>
    <xf numFmtId="0" fontId="60" fillId="36" borderId="35" xfId="0" applyFont="1" applyFill="1" applyBorder="1" applyAlignment="1" applyProtection="1">
      <alignment horizontal="left"/>
      <protection locked="0"/>
    </xf>
    <xf numFmtId="0" fontId="60" fillId="36" borderId="36" xfId="0" applyFont="1" applyFill="1" applyBorder="1" applyAlignment="1" applyProtection="1">
      <alignment horizontal="left"/>
      <protection locked="0"/>
    </xf>
    <xf numFmtId="0" fontId="61" fillId="36" borderId="37" xfId="0" applyFont="1" applyFill="1" applyBorder="1" applyAlignment="1" applyProtection="1">
      <alignment horizontal="left" vertical="center" wrapText="1"/>
      <protection locked="0"/>
    </xf>
    <xf numFmtId="0" fontId="66" fillId="36" borderId="0" xfId="0" applyFont="1" applyFill="1" applyAlignment="1" applyProtection="1">
      <alignment horizontal="left" vertical="center"/>
      <protection/>
    </xf>
    <xf numFmtId="0" fontId="61" fillId="36" borderId="38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0" fontId="60" fillId="36" borderId="11" xfId="0" applyFont="1" applyFill="1" applyBorder="1" applyAlignment="1" applyProtection="1">
      <alignment horizontal="left"/>
      <protection locked="0"/>
    </xf>
    <xf numFmtId="0" fontId="60" fillId="36" borderId="12" xfId="0" applyFont="1" applyFill="1" applyBorder="1" applyAlignment="1" applyProtection="1">
      <alignment horizontal="left"/>
      <protection locked="0"/>
    </xf>
    <xf numFmtId="0" fontId="60" fillId="36" borderId="39" xfId="0" applyFont="1" applyFill="1" applyBorder="1" applyAlignment="1" applyProtection="1">
      <alignment horizontal="left"/>
      <protection locked="0"/>
    </xf>
    <xf numFmtId="0" fontId="61" fillId="36" borderId="40" xfId="0" applyFont="1" applyFill="1" applyBorder="1" applyAlignment="1" applyProtection="1">
      <alignment horizontal="left" vertical="top" wrapText="1"/>
      <protection locked="0"/>
    </xf>
    <xf numFmtId="0" fontId="61" fillId="36" borderId="41" xfId="0" applyFont="1" applyFill="1" applyBorder="1" applyAlignment="1" applyProtection="1">
      <alignment horizontal="left" vertical="top" wrapText="1"/>
      <protection locked="0"/>
    </xf>
    <xf numFmtId="0" fontId="61" fillId="36" borderId="42" xfId="0" applyFont="1" applyFill="1" applyBorder="1" applyAlignment="1" applyProtection="1">
      <alignment horizontal="left" vertical="top" wrapText="1"/>
      <protection locked="0"/>
    </xf>
    <xf numFmtId="0" fontId="69" fillId="36" borderId="40" xfId="0" applyFont="1" applyFill="1" applyBorder="1" applyAlignment="1" applyProtection="1">
      <alignment horizontal="left" vertical="center" wrapText="1"/>
      <protection/>
    </xf>
    <xf numFmtId="0" fontId="69" fillId="36" borderId="41" xfId="0" applyFont="1" applyFill="1" applyBorder="1" applyAlignment="1" applyProtection="1">
      <alignment horizontal="left" vertical="center" wrapText="1"/>
      <protection/>
    </xf>
    <xf numFmtId="0" fontId="69" fillId="36" borderId="42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vertical="top" wrapText="1"/>
      <protection/>
    </xf>
    <xf numFmtId="0" fontId="60" fillId="36" borderId="43" xfId="0" applyFont="1" applyFill="1" applyBorder="1" applyAlignment="1" applyProtection="1">
      <alignment horizontal="left"/>
      <protection locked="0"/>
    </xf>
    <xf numFmtId="0" fontId="60" fillId="36" borderId="13" xfId="0" applyFont="1" applyFill="1" applyBorder="1" applyAlignment="1" applyProtection="1">
      <alignment horizontal="left"/>
      <protection locked="0"/>
    </xf>
    <xf numFmtId="49" fontId="61" fillId="36" borderId="0" xfId="0" applyNumberFormat="1" applyFont="1" applyFill="1" applyBorder="1" applyAlignment="1" applyProtection="1">
      <alignment horizontal="left" vertical="center" wrapText="1"/>
      <protection/>
    </xf>
    <xf numFmtId="0" fontId="69" fillId="37" borderId="44" xfId="0" applyFont="1" applyFill="1" applyBorder="1" applyAlignment="1" applyProtection="1">
      <alignment horizontal="center" vertical="top" wrapText="1"/>
      <protection/>
    </xf>
    <xf numFmtId="0" fontId="69" fillId="37" borderId="28" xfId="0" applyFont="1" applyFill="1" applyBorder="1" applyAlignment="1" applyProtection="1">
      <alignment horizontal="center" vertical="top" wrapText="1"/>
      <protection/>
    </xf>
    <xf numFmtId="0" fontId="69" fillId="37" borderId="45" xfId="0" applyFont="1" applyFill="1" applyBorder="1" applyAlignment="1" applyProtection="1">
      <alignment horizontal="center" vertical="top" wrapText="1"/>
      <protection/>
    </xf>
    <xf numFmtId="2" fontId="64" fillId="36" borderId="46" xfId="0" applyNumberFormat="1" applyFont="1" applyFill="1" applyBorder="1" applyAlignment="1" applyProtection="1">
      <alignment horizontal="left" vertical="center"/>
      <protection/>
    </xf>
    <xf numFmtId="2" fontId="64" fillId="36" borderId="47" xfId="0" applyNumberFormat="1" applyFont="1" applyFill="1" applyBorder="1" applyAlignment="1" applyProtection="1">
      <alignment horizontal="left" vertical="center"/>
      <protection/>
    </xf>
    <xf numFmtId="49" fontId="69" fillId="37" borderId="48" xfId="0" applyNumberFormat="1" applyFont="1" applyFill="1" applyBorder="1" applyAlignment="1" applyProtection="1">
      <alignment horizontal="center" vertical="center"/>
      <protection/>
    </xf>
    <xf numFmtId="49" fontId="69" fillId="37" borderId="49" xfId="0" applyNumberFormat="1" applyFont="1" applyFill="1" applyBorder="1" applyAlignment="1" applyProtection="1">
      <alignment horizontal="center" vertical="center"/>
      <protection/>
    </xf>
    <xf numFmtId="49" fontId="69" fillId="37" borderId="50" xfId="0" applyNumberFormat="1" applyFont="1" applyFill="1" applyBorder="1" applyAlignment="1" applyProtection="1">
      <alignment horizontal="center" vertical="center"/>
      <protection/>
    </xf>
    <xf numFmtId="2" fontId="64" fillId="36" borderId="30" xfId="0" applyNumberFormat="1" applyFont="1" applyFill="1" applyBorder="1" applyAlignment="1" applyProtection="1">
      <alignment horizontal="left" vertical="center"/>
      <protection/>
    </xf>
    <xf numFmtId="2" fontId="64" fillId="36" borderId="31" xfId="0" applyNumberFormat="1" applyFont="1" applyFill="1" applyBorder="1" applyAlignment="1" applyProtection="1">
      <alignment horizontal="left" vertical="center"/>
      <protection/>
    </xf>
    <xf numFmtId="2" fontId="64" fillId="36" borderId="16" xfId="0" applyNumberFormat="1" applyFont="1" applyFill="1" applyBorder="1" applyAlignment="1" applyProtection="1">
      <alignment horizontal="left" vertical="center"/>
      <protection/>
    </xf>
    <xf numFmtId="49" fontId="67" fillId="36" borderId="0" xfId="0" applyNumberFormat="1" applyFont="1" applyFill="1" applyAlignment="1" applyProtection="1">
      <alignment horizontal="center" vertical="top"/>
      <protection/>
    </xf>
    <xf numFmtId="0" fontId="61" fillId="36" borderId="0" xfId="0" applyFont="1" applyFill="1" applyAlignment="1" applyProtection="1">
      <alignment horizontal="left" wrapText="1"/>
      <protection/>
    </xf>
    <xf numFmtId="0" fontId="61" fillId="36" borderId="51" xfId="0" applyFont="1" applyFill="1" applyBorder="1" applyAlignment="1" applyProtection="1">
      <alignment horizontal="left" vertical="top" wrapText="1"/>
      <protection/>
    </xf>
    <xf numFmtId="0" fontId="63" fillId="36" borderId="0" xfId="0" applyFont="1" applyFill="1" applyBorder="1" applyAlignment="1" applyProtection="1">
      <alignment horizontal="left" vertical="center" wrapText="1"/>
      <protection/>
    </xf>
    <xf numFmtId="0" fontId="60" fillId="36" borderId="0" xfId="0" applyFont="1" applyFill="1" applyAlignment="1" applyProtection="1">
      <alignment horizontal="left" vertical="center" wrapText="1"/>
      <protection/>
    </xf>
    <xf numFmtId="49" fontId="62" fillId="36" borderId="52" xfId="0" applyNumberFormat="1" applyFont="1" applyFill="1" applyBorder="1" applyAlignment="1" applyProtection="1">
      <alignment horizontal="center" vertical="center"/>
      <protection/>
    </xf>
    <xf numFmtId="49" fontId="61" fillId="36" borderId="0" xfId="0" applyNumberFormat="1" applyFont="1" applyFill="1" applyAlignment="1" applyProtection="1">
      <alignment horizontal="center" vertical="top"/>
      <protection/>
    </xf>
    <xf numFmtId="0" fontId="69" fillId="37" borderId="53" xfId="0" applyFont="1" applyFill="1" applyBorder="1" applyAlignment="1" applyProtection="1">
      <alignment horizontal="center" vertical="center" wrapText="1"/>
      <protection/>
    </xf>
    <xf numFmtId="0" fontId="69" fillId="37" borderId="49" xfId="0" applyFont="1" applyFill="1" applyBorder="1" applyAlignment="1" applyProtection="1">
      <alignment horizontal="center" vertical="center" wrapText="1"/>
      <protection/>
    </xf>
    <xf numFmtId="0" fontId="69" fillId="37" borderId="54" xfId="0" applyFont="1" applyFill="1" applyBorder="1" applyAlignment="1" applyProtection="1">
      <alignment horizontal="center" vertical="center" wrapText="1"/>
      <protection/>
    </xf>
    <xf numFmtId="0" fontId="60" fillId="36" borderId="20" xfId="0" applyFont="1" applyFill="1" applyBorder="1" applyAlignment="1" applyProtection="1">
      <alignment horizontal="center" wrapText="1"/>
      <protection locked="0"/>
    </xf>
    <xf numFmtId="0" fontId="60" fillId="36" borderId="21" xfId="0" applyFont="1" applyFill="1" applyBorder="1" applyAlignment="1" applyProtection="1">
      <alignment horizontal="center" wrapText="1"/>
      <protection locked="0"/>
    </xf>
    <xf numFmtId="0" fontId="60" fillId="36" borderId="22" xfId="0" applyFont="1" applyFill="1" applyBorder="1" applyAlignment="1" applyProtection="1">
      <alignment horizontal="center" wrapText="1"/>
      <protection locked="0"/>
    </xf>
    <xf numFmtId="49" fontId="70" fillId="36" borderId="0" xfId="0" applyNumberFormat="1" applyFont="1" applyFill="1" applyAlignment="1" applyProtection="1">
      <alignment horizontal="center" vertical="center"/>
      <protection/>
    </xf>
    <xf numFmtId="49" fontId="71" fillId="36" borderId="0" xfId="0" applyNumberFormat="1" applyFont="1" applyFill="1" applyBorder="1" applyAlignment="1" applyProtection="1">
      <alignment horizontal="center" vertical="center"/>
      <protection/>
    </xf>
    <xf numFmtId="49" fontId="64" fillId="36" borderId="0" xfId="0" applyNumberFormat="1" applyFont="1" applyFill="1" applyBorder="1" applyAlignment="1" applyProtection="1">
      <alignment horizontal="center" vertical="center"/>
      <protection/>
    </xf>
    <xf numFmtId="0" fontId="60" fillId="36" borderId="55" xfId="0" applyFont="1" applyFill="1" applyBorder="1" applyAlignment="1" applyProtection="1">
      <alignment horizontal="left"/>
      <protection locked="0"/>
    </xf>
    <xf numFmtId="0" fontId="60" fillId="36" borderId="56" xfId="0" applyFont="1" applyFill="1" applyBorder="1" applyAlignment="1" applyProtection="1">
      <alignment horizontal="left"/>
      <protection locked="0"/>
    </xf>
    <xf numFmtId="0" fontId="60" fillId="36" borderId="57" xfId="0" applyFont="1" applyFill="1" applyBorder="1" applyAlignment="1" applyProtection="1">
      <alignment horizontal="left"/>
      <protection locked="0"/>
    </xf>
    <xf numFmtId="0" fontId="60" fillId="36" borderId="58" xfId="0" applyFont="1" applyFill="1" applyBorder="1" applyAlignment="1" applyProtection="1">
      <alignment horizontal="left"/>
      <protection locked="0"/>
    </xf>
    <xf numFmtId="0" fontId="60" fillId="36" borderId="59" xfId="0" applyFont="1" applyFill="1" applyBorder="1" applyAlignment="1" applyProtection="1">
      <alignment horizontal="left"/>
      <protection locked="0"/>
    </xf>
    <xf numFmtId="0" fontId="61" fillId="36" borderId="0" xfId="0" applyFont="1" applyFill="1" applyAlignment="1" applyProtection="1">
      <alignment horizontal="left"/>
      <protection/>
    </xf>
    <xf numFmtId="0" fontId="61" fillId="36" borderId="20" xfId="0" applyFont="1" applyFill="1" applyBorder="1" applyAlignment="1" applyProtection="1">
      <alignment horizontal="left" vertical="center"/>
      <protection locked="0"/>
    </xf>
    <xf numFmtId="0" fontId="61" fillId="36" borderId="21" xfId="0" applyFont="1" applyFill="1" applyBorder="1" applyAlignment="1" applyProtection="1">
      <alignment horizontal="left" vertical="center"/>
      <protection locked="0"/>
    </xf>
    <xf numFmtId="0" fontId="61" fillId="36" borderId="22" xfId="0" applyFont="1" applyFill="1" applyBorder="1" applyAlignment="1" applyProtection="1">
      <alignment horizontal="left" vertical="center"/>
      <protection locked="0"/>
    </xf>
    <xf numFmtId="0" fontId="60" fillId="36" borderId="60" xfId="0" applyFont="1" applyFill="1" applyBorder="1" applyAlignment="1" applyProtection="1">
      <alignment horizontal="left"/>
      <protection locked="0"/>
    </xf>
    <xf numFmtId="0" fontId="60" fillId="36" borderId="61" xfId="0" applyFont="1" applyFill="1" applyBorder="1" applyAlignment="1" applyProtection="1">
      <alignment horizontal="left"/>
      <protection locked="0"/>
    </xf>
    <xf numFmtId="0" fontId="61" fillId="36" borderId="19" xfId="0" applyFont="1" applyFill="1" applyBorder="1" applyAlignment="1" applyProtection="1">
      <alignment horizontal="left" wrapText="1"/>
      <protection/>
    </xf>
    <xf numFmtId="0" fontId="72" fillId="36" borderId="0" xfId="0" applyFont="1" applyFill="1" applyAlignment="1" applyProtection="1">
      <alignment horizontal="left" vertical="center"/>
      <protection/>
    </xf>
    <xf numFmtId="2" fontId="72" fillId="36" borderId="0" xfId="0" applyNumberFormat="1" applyFont="1" applyFill="1" applyAlignment="1" applyProtection="1">
      <alignment horizontal="left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4"/>
  <sheetViews>
    <sheetView tabSelected="1" zoomScalePageLayoutView="0" workbookViewId="0" topLeftCell="A28">
      <selection activeCell="H83" sqref="H83"/>
    </sheetView>
  </sheetViews>
  <sheetFormatPr defaultColWidth="9.140625" defaultRowHeight="12.75"/>
  <cols>
    <col min="1" max="1" width="0.13671875" style="40" customWidth="1"/>
    <col min="2" max="2" width="5.7109375" style="40" customWidth="1"/>
    <col min="3" max="3" width="7.28125" style="40" customWidth="1"/>
    <col min="4" max="4" width="11.140625" style="40" customWidth="1"/>
    <col min="5" max="5" width="43.8515625" style="40" customWidth="1"/>
    <col min="6" max="6" width="6.7109375" style="40" customWidth="1"/>
    <col min="7" max="7" width="10.140625" style="40" customWidth="1"/>
    <col min="8" max="8" width="11.140625" style="40" customWidth="1"/>
    <col min="9" max="9" width="12.7109375" style="40" customWidth="1"/>
    <col min="10" max="10" width="6.7109375" style="40" customWidth="1"/>
    <col min="11" max="11" width="9.57421875" style="40" customWidth="1"/>
    <col min="12" max="12" width="10.7109375" style="40" customWidth="1"/>
    <col min="13" max="13" width="13.28125" style="40" customWidth="1"/>
    <col min="14" max="14" width="15.140625" style="40" customWidth="1"/>
    <col min="15" max="15" width="3.00390625" style="40" customWidth="1"/>
    <col min="16" max="16" width="4.7109375" style="40" customWidth="1"/>
    <col min="17" max="16384" width="8.8515625" style="40" customWidth="1"/>
  </cols>
  <sheetData>
    <row r="1" s="30" customFormat="1" ht="6" customHeight="1"/>
    <row r="2" spans="9:14" s="30" customFormat="1" ht="16.5" customHeight="1" thickBot="1">
      <c r="I2" s="120" t="s">
        <v>4</v>
      </c>
      <c r="J2" s="120"/>
      <c r="K2" s="120"/>
      <c r="L2" s="120"/>
      <c r="M2" s="31"/>
      <c r="N2" s="31"/>
    </row>
    <row r="3" spans="2:5" s="30" customFormat="1" ht="57.75" customHeight="1" thickBot="1">
      <c r="B3" s="124"/>
      <c r="C3" s="125"/>
      <c r="D3" s="125"/>
      <c r="E3" s="126"/>
    </row>
    <row r="4" spans="2:5" s="30" customFormat="1" ht="2.25" customHeight="1" thickBot="1">
      <c r="B4" s="117"/>
      <c r="C4" s="117"/>
      <c r="D4" s="117"/>
      <c r="E4" s="62"/>
    </row>
    <row r="5" spans="2:5" s="30" customFormat="1" ht="60" customHeight="1" thickBot="1">
      <c r="B5" s="124"/>
      <c r="C5" s="125"/>
      <c r="D5" s="125"/>
      <c r="E5" s="126"/>
    </row>
    <row r="6" spans="2:5" s="30" customFormat="1" ht="2.25" customHeight="1" thickBot="1">
      <c r="B6" s="117"/>
      <c r="C6" s="117"/>
      <c r="D6" s="117"/>
      <c r="E6" s="62"/>
    </row>
    <row r="7" spans="2:12" s="30" customFormat="1" ht="58.5" customHeight="1" thickBot="1">
      <c r="B7" s="124"/>
      <c r="C7" s="125"/>
      <c r="D7" s="125"/>
      <c r="E7" s="126"/>
      <c r="H7" s="51"/>
      <c r="I7" s="51"/>
      <c r="J7" s="51"/>
      <c r="K7" s="51"/>
      <c r="L7" s="51"/>
    </row>
    <row r="8" spans="2:12" s="30" customFormat="1" ht="5.25" customHeight="1">
      <c r="B8" s="32"/>
      <c r="C8" s="32"/>
      <c r="D8" s="32"/>
      <c r="H8" s="128"/>
      <c r="I8" s="128"/>
      <c r="J8" s="51"/>
      <c r="K8" s="129"/>
      <c r="L8" s="129"/>
    </row>
    <row r="9" spans="8:12" s="30" customFormat="1" ht="3.75" customHeight="1">
      <c r="H9" s="128"/>
      <c r="I9" s="128"/>
      <c r="J9" s="51"/>
      <c r="K9" s="129"/>
      <c r="L9" s="129"/>
    </row>
    <row r="10" spans="2:12" s="30" customFormat="1" ht="6.75" customHeight="1">
      <c r="B10" s="114" t="s">
        <v>30</v>
      </c>
      <c r="C10" s="114"/>
      <c r="D10" s="114"/>
      <c r="E10" s="114"/>
      <c r="H10" s="128"/>
      <c r="I10" s="128"/>
      <c r="J10" s="51"/>
      <c r="K10" s="129"/>
      <c r="L10" s="129"/>
    </row>
    <row r="11" spans="2:13" s="30" customFormat="1" ht="12" customHeight="1">
      <c r="B11" s="114"/>
      <c r="C11" s="114"/>
      <c r="D11" s="114"/>
      <c r="E11" s="114"/>
      <c r="G11" s="33" t="s">
        <v>5</v>
      </c>
      <c r="H11" s="128"/>
      <c r="I11" s="128"/>
      <c r="J11" s="52"/>
      <c r="K11" s="129"/>
      <c r="L11" s="129"/>
      <c r="M11" s="33"/>
    </row>
    <row r="12" spans="2:13" s="30" customFormat="1" ht="7.5" customHeight="1">
      <c r="B12" s="114"/>
      <c r="C12" s="114"/>
      <c r="D12" s="114"/>
      <c r="E12" s="114"/>
      <c r="G12" s="33"/>
      <c r="H12" s="52"/>
      <c r="I12" s="52"/>
      <c r="J12" s="52"/>
      <c r="K12" s="52"/>
      <c r="L12" s="52"/>
      <c r="M12" s="33"/>
    </row>
    <row r="13" spans="8:12" s="30" customFormat="1" ht="20.25" customHeight="1">
      <c r="H13" s="51"/>
      <c r="I13" s="51"/>
      <c r="J13" s="51"/>
      <c r="K13" s="51"/>
      <c r="L13" s="51"/>
    </row>
    <row r="14" spans="5:7" s="30" customFormat="1" ht="24" customHeight="1">
      <c r="E14" s="127" t="s">
        <v>6</v>
      </c>
      <c r="F14" s="127"/>
      <c r="G14" s="127"/>
    </row>
    <row r="15" s="30" customFormat="1" ht="42.75" customHeight="1"/>
    <row r="16" spans="2:3" s="30" customFormat="1" ht="20.25" customHeight="1">
      <c r="B16" s="34" t="s">
        <v>7</v>
      </c>
      <c r="C16" s="34"/>
    </row>
    <row r="17" s="30" customFormat="1" ht="2.25" customHeight="1"/>
    <row r="18" spans="2:3" s="30" customFormat="1" ht="20.25" customHeight="1">
      <c r="B18" s="34" t="s">
        <v>8</v>
      </c>
      <c r="C18" s="34"/>
    </row>
    <row r="19" s="30" customFormat="1" ht="2.25" customHeight="1"/>
    <row r="20" spans="2:3" s="30" customFormat="1" ht="20.25" customHeight="1">
      <c r="B20" s="34" t="s">
        <v>9</v>
      </c>
      <c r="C20" s="34"/>
    </row>
    <row r="21" s="30" customFormat="1" ht="2.25" customHeight="1"/>
    <row r="22" spans="2:3" s="30" customFormat="1" ht="20.25" customHeight="1">
      <c r="B22" s="34" t="s">
        <v>10</v>
      </c>
      <c r="C22" s="34"/>
    </row>
    <row r="23" s="30" customFormat="1" ht="34.5" customHeight="1">
      <c r="L23" s="35"/>
    </row>
    <row r="24" spans="2:12" s="30" customFormat="1" ht="49.5" customHeight="1">
      <c r="B24" s="73" t="s">
        <v>163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="30" customFormat="1" ht="2.25" customHeight="1" thickBot="1"/>
    <row r="26" spans="2:12" s="30" customFormat="1" ht="31.5" customHeight="1" thickBot="1">
      <c r="B26" s="99" t="s">
        <v>49</v>
      </c>
      <c r="C26" s="99"/>
      <c r="D26" s="99"/>
      <c r="E26" s="99"/>
      <c r="F26" s="99"/>
      <c r="G26" s="99"/>
      <c r="H26" s="99"/>
      <c r="I26" s="116"/>
      <c r="J26" s="81">
        <f>F86</f>
        <v>0</v>
      </c>
      <c r="K26" s="82"/>
      <c r="L26" s="83"/>
    </row>
    <row r="27" spans="2:13" s="30" customFormat="1" ht="28.5" customHeight="1">
      <c r="B27" s="115" t="s">
        <v>129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39"/>
    </row>
    <row r="28" spans="2:13" s="30" customFormat="1" ht="28.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39"/>
    </row>
    <row r="29" spans="2:12" s="30" customFormat="1" ht="18.75" customHeight="1">
      <c r="B29" s="87" t="s">
        <v>164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 s="30" customFormat="1" ht="18.7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2:11" s="55" customFormat="1" ht="18" customHeight="1">
      <c r="B31" s="80" t="s">
        <v>50</v>
      </c>
      <c r="C31" s="80"/>
      <c r="D31" s="80"/>
      <c r="E31" s="80"/>
      <c r="F31" s="80"/>
      <c r="G31" s="80"/>
      <c r="H31" s="80"/>
      <c r="I31" s="80"/>
      <c r="J31" s="80"/>
      <c r="K31" s="80"/>
    </row>
    <row r="32" s="55" customFormat="1" ht="5.25" customHeight="1"/>
    <row r="33" spans="2:12" s="55" customFormat="1" ht="45" customHeight="1" thickBot="1">
      <c r="B33" s="59" t="s">
        <v>51</v>
      </c>
      <c r="C33" s="60" t="s">
        <v>52</v>
      </c>
      <c r="D33" s="61" t="s">
        <v>53</v>
      </c>
      <c r="E33" s="61" t="s">
        <v>54</v>
      </c>
      <c r="F33" s="61" t="s">
        <v>55</v>
      </c>
      <c r="G33" s="61" t="s">
        <v>56</v>
      </c>
      <c r="H33" s="61" t="s">
        <v>57</v>
      </c>
      <c r="I33" s="60" t="s">
        <v>58</v>
      </c>
      <c r="J33" s="61" t="s">
        <v>59</v>
      </c>
      <c r="K33" s="61" t="s">
        <v>60</v>
      </c>
      <c r="L33" s="60" t="s">
        <v>61</v>
      </c>
    </row>
    <row r="34" spans="2:13" s="55" customFormat="1" ht="19.5" customHeight="1" thickBot="1">
      <c r="B34" s="54">
        <v>1</v>
      </c>
      <c r="C34" s="56" t="s">
        <v>62</v>
      </c>
      <c r="D34" s="56" t="s">
        <v>63</v>
      </c>
      <c r="E34" s="57" t="s">
        <v>64</v>
      </c>
      <c r="F34" s="56" t="s">
        <v>65</v>
      </c>
      <c r="G34" s="58">
        <v>1765</v>
      </c>
      <c r="H34" s="45"/>
      <c r="I34" s="42">
        <f>ROUND(G34*H34,2)</f>
        <v>0</v>
      </c>
      <c r="J34" s="54">
        <v>8</v>
      </c>
      <c r="K34" s="43">
        <f>ROUND(I34*J34/100,2)</f>
        <v>0</v>
      </c>
      <c r="L34" s="43">
        <f>ROUND(I34+K34,2)</f>
        <v>0</v>
      </c>
      <c r="M34" s="44" t="str">
        <f>IF(AND(G34&gt;0,OR(ISBLANK(H34),H34=0)),"podaj stawkę!",IF(AND(ISBLANK(G34),H34&gt;0),"usuń stawkę",""))</f>
        <v>podaj stawkę!</v>
      </c>
    </row>
    <row r="35" s="55" customFormat="1" ht="3" customHeight="1"/>
    <row r="36" spans="2:11" s="55" customFormat="1" ht="18" customHeight="1">
      <c r="B36" s="80" t="s">
        <v>66</v>
      </c>
      <c r="C36" s="80"/>
      <c r="D36" s="80"/>
      <c r="E36" s="80"/>
      <c r="F36" s="80"/>
      <c r="G36" s="80"/>
      <c r="H36" s="80"/>
      <c r="I36" s="80"/>
      <c r="J36" s="80"/>
      <c r="K36" s="80"/>
    </row>
    <row r="37" s="55" customFormat="1" ht="5.25" customHeight="1"/>
    <row r="38" spans="2:12" s="55" customFormat="1" ht="45" customHeight="1" thickBot="1">
      <c r="B38" s="59" t="s">
        <v>51</v>
      </c>
      <c r="C38" s="60" t="s">
        <v>52</v>
      </c>
      <c r="D38" s="61" t="s">
        <v>53</v>
      </c>
      <c r="E38" s="61" t="s">
        <v>54</v>
      </c>
      <c r="F38" s="61" t="s">
        <v>55</v>
      </c>
      <c r="G38" s="61" t="s">
        <v>56</v>
      </c>
      <c r="H38" s="61" t="s">
        <v>57</v>
      </c>
      <c r="I38" s="60" t="s">
        <v>58</v>
      </c>
      <c r="J38" s="61" t="s">
        <v>59</v>
      </c>
      <c r="K38" s="61" t="s">
        <v>60</v>
      </c>
      <c r="L38" s="60" t="s">
        <v>61</v>
      </c>
    </row>
    <row r="39" spans="2:13" s="55" customFormat="1" ht="19.5" customHeight="1" thickBot="1">
      <c r="B39" s="54">
        <v>2</v>
      </c>
      <c r="C39" s="56" t="s">
        <v>62</v>
      </c>
      <c r="D39" s="56" t="s">
        <v>63</v>
      </c>
      <c r="E39" s="57" t="s">
        <v>64</v>
      </c>
      <c r="F39" s="56" t="s">
        <v>65</v>
      </c>
      <c r="G39" s="58">
        <v>2418</v>
      </c>
      <c r="H39" s="45"/>
      <c r="I39" s="42">
        <f>ROUND(G39*H39,2)</f>
        <v>0</v>
      </c>
      <c r="J39" s="54">
        <v>8</v>
      </c>
      <c r="K39" s="43">
        <f>ROUND(I39*J39/100,2)</f>
        <v>0</v>
      </c>
      <c r="L39" s="43">
        <f>ROUND(I39+K39,2)</f>
        <v>0</v>
      </c>
      <c r="M39" s="44" t="str">
        <f>IF(AND(G39&gt;0,OR(ISBLANK(H39),H39=0)),"podaj stawkę!",IF(AND(ISBLANK(G39),H39&gt;0),"usuń stawkę",""))</f>
        <v>podaj stawkę!</v>
      </c>
    </row>
    <row r="40" s="55" customFormat="1" ht="3" customHeight="1"/>
    <row r="41" spans="2:11" s="55" customFormat="1" ht="18" customHeight="1">
      <c r="B41" s="80" t="s">
        <v>67</v>
      </c>
      <c r="C41" s="80"/>
      <c r="D41" s="80"/>
      <c r="E41" s="80"/>
      <c r="F41" s="80"/>
      <c r="G41" s="80"/>
      <c r="H41" s="80"/>
      <c r="I41" s="80"/>
      <c r="J41" s="80"/>
      <c r="K41" s="80"/>
    </row>
    <row r="42" s="55" customFormat="1" ht="5.25" customHeight="1"/>
    <row r="43" spans="2:12" s="55" customFormat="1" ht="45" customHeight="1" thickBot="1">
      <c r="B43" s="59" t="s">
        <v>51</v>
      </c>
      <c r="C43" s="60" t="s">
        <v>52</v>
      </c>
      <c r="D43" s="61" t="s">
        <v>53</v>
      </c>
      <c r="E43" s="61" t="s">
        <v>54</v>
      </c>
      <c r="F43" s="61" t="s">
        <v>55</v>
      </c>
      <c r="G43" s="61" t="s">
        <v>56</v>
      </c>
      <c r="H43" s="61" t="s">
        <v>57</v>
      </c>
      <c r="I43" s="60" t="s">
        <v>58</v>
      </c>
      <c r="J43" s="61" t="s">
        <v>59</v>
      </c>
      <c r="K43" s="61" t="s">
        <v>60</v>
      </c>
      <c r="L43" s="60" t="s">
        <v>61</v>
      </c>
    </row>
    <row r="44" spans="2:13" s="55" customFormat="1" ht="19.5" customHeight="1" thickBot="1">
      <c r="B44" s="54">
        <v>3</v>
      </c>
      <c r="C44" s="56" t="s">
        <v>62</v>
      </c>
      <c r="D44" s="56" t="s">
        <v>63</v>
      </c>
      <c r="E44" s="57" t="s">
        <v>64</v>
      </c>
      <c r="F44" s="56" t="s">
        <v>65</v>
      </c>
      <c r="G44" s="58">
        <v>2429</v>
      </c>
      <c r="H44" s="45"/>
      <c r="I44" s="42">
        <f>ROUND(G44*H44,2)</f>
        <v>0</v>
      </c>
      <c r="J44" s="54">
        <v>8</v>
      </c>
      <c r="K44" s="43">
        <f>ROUND(I44*J44/100,2)</f>
        <v>0</v>
      </c>
      <c r="L44" s="43">
        <f>ROUND(I44+K44,2)</f>
        <v>0</v>
      </c>
      <c r="M44" s="44" t="str">
        <f>IF(AND(G44&gt;0,OR(ISBLANK(H44),H44=0)),"podaj stawkę!",IF(AND(ISBLANK(G44),H44&gt;0),"usuń stawkę",""))</f>
        <v>podaj stawkę!</v>
      </c>
    </row>
    <row r="45" s="55" customFormat="1" ht="3" customHeight="1"/>
    <row r="46" spans="2:11" s="55" customFormat="1" ht="18" customHeight="1">
      <c r="B46" s="80" t="s">
        <v>68</v>
      </c>
      <c r="C46" s="80"/>
      <c r="D46" s="80"/>
      <c r="E46" s="80"/>
      <c r="F46" s="80"/>
      <c r="G46" s="80"/>
      <c r="H46" s="80"/>
      <c r="I46" s="80"/>
      <c r="J46" s="80"/>
      <c r="K46" s="80"/>
    </row>
    <row r="47" s="55" customFormat="1" ht="5.25" customHeight="1"/>
    <row r="48" spans="2:12" s="55" customFormat="1" ht="45" customHeight="1" thickBot="1">
      <c r="B48" s="59" t="s">
        <v>51</v>
      </c>
      <c r="C48" s="60" t="s">
        <v>52</v>
      </c>
      <c r="D48" s="61" t="s">
        <v>53</v>
      </c>
      <c r="E48" s="61" t="s">
        <v>54</v>
      </c>
      <c r="F48" s="61" t="s">
        <v>55</v>
      </c>
      <c r="G48" s="61" t="s">
        <v>56</v>
      </c>
      <c r="H48" s="61" t="s">
        <v>57</v>
      </c>
      <c r="I48" s="60" t="s">
        <v>58</v>
      </c>
      <c r="J48" s="61" t="s">
        <v>59</v>
      </c>
      <c r="K48" s="61" t="s">
        <v>60</v>
      </c>
      <c r="L48" s="60" t="s">
        <v>61</v>
      </c>
    </row>
    <row r="49" spans="2:13" s="55" customFormat="1" ht="19.5" customHeight="1" thickBot="1">
      <c r="B49" s="54">
        <v>4</v>
      </c>
      <c r="C49" s="56" t="s">
        <v>62</v>
      </c>
      <c r="D49" s="56" t="s">
        <v>63</v>
      </c>
      <c r="E49" s="57" t="s">
        <v>64</v>
      </c>
      <c r="F49" s="56" t="s">
        <v>65</v>
      </c>
      <c r="G49" s="58">
        <v>412</v>
      </c>
      <c r="H49" s="45"/>
      <c r="I49" s="42">
        <f>ROUND(G49*H49,2)</f>
        <v>0</v>
      </c>
      <c r="J49" s="54">
        <v>8</v>
      </c>
      <c r="K49" s="43">
        <f>ROUND(I49*J49/100,2)</f>
        <v>0</v>
      </c>
      <c r="L49" s="43">
        <f>ROUND(I49+K49,2)</f>
        <v>0</v>
      </c>
      <c r="M49" s="44" t="str">
        <f>IF(AND(G49&gt;0,OR(ISBLANK(H49),H49=0)),"podaj stawkę!",IF(AND(ISBLANK(G49),H49&gt;0),"usuń stawkę",""))</f>
        <v>podaj stawkę!</v>
      </c>
    </row>
    <row r="50" s="55" customFormat="1" ht="3" customHeight="1"/>
    <row r="51" spans="2:11" s="55" customFormat="1" ht="18" customHeight="1">
      <c r="B51" s="80" t="s">
        <v>69</v>
      </c>
      <c r="C51" s="80"/>
      <c r="D51" s="80"/>
      <c r="E51" s="80"/>
      <c r="F51" s="80"/>
      <c r="G51" s="80"/>
      <c r="H51" s="80"/>
      <c r="I51" s="80"/>
      <c r="J51" s="80"/>
      <c r="K51" s="80"/>
    </row>
    <row r="52" s="55" customFormat="1" ht="5.25" customHeight="1"/>
    <row r="53" spans="2:12" s="55" customFormat="1" ht="45" customHeight="1" thickBot="1">
      <c r="B53" s="59" t="s">
        <v>51</v>
      </c>
      <c r="C53" s="60" t="s">
        <v>52</v>
      </c>
      <c r="D53" s="61" t="s">
        <v>53</v>
      </c>
      <c r="E53" s="61" t="s">
        <v>54</v>
      </c>
      <c r="F53" s="61" t="s">
        <v>55</v>
      </c>
      <c r="G53" s="61" t="s">
        <v>56</v>
      </c>
      <c r="H53" s="61" t="s">
        <v>57</v>
      </c>
      <c r="I53" s="60" t="s">
        <v>58</v>
      </c>
      <c r="J53" s="61" t="s">
        <v>59</v>
      </c>
      <c r="K53" s="61" t="s">
        <v>60</v>
      </c>
      <c r="L53" s="60" t="s">
        <v>61</v>
      </c>
    </row>
    <row r="54" spans="2:13" s="55" customFormat="1" ht="19.5" customHeight="1" thickBot="1">
      <c r="B54" s="54">
        <v>5</v>
      </c>
      <c r="C54" s="56" t="s">
        <v>62</v>
      </c>
      <c r="D54" s="56" t="s">
        <v>63</v>
      </c>
      <c r="E54" s="57" t="s">
        <v>64</v>
      </c>
      <c r="F54" s="56" t="s">
        <v>65</v>
      </c>
      <c r="G54" s="58">
        <v>594</v>
      </c>
      <c r="H54" s="45"/>
      <c r="I54" s="42">
        <f>ROUND(G54*H54,2)</f>
        <v>0</v>
      </c>
      <c r="J54" s="54">
        <v>8</v>
      </c>
      <c r="K54" s="43">
        <f>ROUND(I54*J54/100,2)</f>
        <v>0</v>
      </c>
      <c r="L54" s="43">
        <f>ROUND(I54+K54,2)</f>
        <v>0</v>
      </c>
      <c r="M54" s="44" t="str">
        <f>IF(AND(G54&gt;0,OR(ISBLANK(H54),H54=0)),"podaj stawkę!",IF(AND(ISBLANK(G54),H54&gt;0),"usuń stawkę",""))</f>
        <v>podaj stawkę!</v>
      </c>
    </row>
    <row r="55" s="55" customFormat="1" ht="9" customHeight="1"/>
    <row r="56" spans="2:12" s="55" customFormat="1" ht="45" customHeight="1" thickBot="1">
      <c r="B56" s="59" t="s">
        <v>51</v>
      </c>
      <c r="C56" s="60" t="s">
        <v>52</v>
      </c>
      <c r="D56" s="61" t="s">
        <v>53</v>
      </c>
      <c r="E56" s="61" t="s">
        <v>54</v>
      </c>
      <c r="F56" s="61" t="s">
        <v>55</v>
      </c>
      <c r="G56" s="61" t="s">
        <v>56</v>
      </c>
      <c r="H56" s="61" t="s">
        <v>57</v>
      </c>
      <c r="I56" s="60" t="s">
        <v>58</v>
      </c>
      <c r="J56" s="61" t="s">
        <v>59</v>
      </c>
      <c r="K56" s="61" t="s">
        <v>60</v>
      </c>
      <c r="L56" s="60" t="s">
        <v>61</v>
      </c>
    </row>
    <row r="57" spans="2:13" s="55" customFormat="1" ht="38.25" customHeight="1" thickBot="1">
      <c r="B57" s="54">
        <v>6</v>
      </c>
      <c r="C57" s="56" t="s">
        <v>130</v>
      </c>
      <c r="D57" s="56" t="s">
        <v>131</v>
      </c>
      <c r="E57" s="57" t="s">
        <v>132</v>
      </c>
      <c r="F57" s="56" t="s">
        <v>70</v>
      </c>
      <c r="G57" s="58">
        <v>13.96</v>
      </c>
      <c r="H57" s="45"/>
      <c r="I57" s="42">
        <f aca="true" t="shared" si="0" ref="I57:I83">ROUND(G57*H57,2)</f>
        <v>0</v>
      </c>
      <c r="J57" s="54">
        <v>8</v>
      </c>
      <c r="K57" s="43">
        <f aca="true" t="shared" si="1" ref="K57:K83">ROUND(I57*J57/100,2)</f>
        <v>0</v>
      </c>
      <c r="L57" s="43">
        <f aca="true" t="shared" si="2" ref="L57:L83">ROUND(I57+K57,2)</f>
        <v>0</v>
      </c>
      <c r="M57" s="44" t="str">
        <f aca="true" t="shared" si="3" ref="M57:M83">IF(AND(G57&gt;0,OR(ISBLANK(H57),H57=0)),"podaj stawkę!",IF(AND(ISBLANK(G57),H57&gt;0),"usuń stawkę",""))</f>
        <v>podaj stawkę!</v>
      </c>
    </row>
    <row r="58" spans="2:13" s="55" customFormat="1" ht="19.5" customHeight="1" thickBot="1">
      <c r="B58" s="54">
        <v>7</v>
      </c>
      <c r="C58" s="56" t="s">
        <v>133</v>
      </c>
      <c r="D58" s="56" t="s">
        <v>71</v>
      </c>
      <c r="E58" s="57" t="s">
        <v>72</v>
      </c>
      <c r="F58" s="56" t="s">
        <v>73</v>
      </c>
      <c r="G58" s="58">
        <v>3.2</v>
      </c>
      <c r="H58" s="45"/>
      <c r="I58" s="42">
        <f t="shared" si="0"/>
        <v>0</v>
      </c>
      <c r="J58" s="54">
        <v>8</v>
      </c>
      <c r="K58" s="43">
        <f t="shared" si="1"/>
        <v>0</v>
      </c>
      <c r="L58" s="43">
        <f t="shared" si="2"/>
        <v>0</v>
      </c>
      <c r="M58" s="44" t="str">
        <f t="shared" si="3"/>
        <v>podaj stawkę!</v>
      </c>
    </row>
    <row r="59" spans="2:13" s="55" customFormat="1" ht="19.5" customHeight="1" thickBot="1">
      <c r="B59" s="54">
        <v>8</v>
      </c>
      <c r="C59" s="56" t="s">
        <v>134</v>
      </c>
      <c r="D59" s="56" t="s">
        <v>135</v>
      </c>
      <c r="E59" s="57" t="s">
        <v>136</v>
      </c>
      <c r="F59" s="56" t="s">
        <v>73</v>
      </c>
      <c r="G59" s="58">
        <v>3.2</v>
      </c>
      <c r="H59" s="45"/>
      <c r="I59" s="42">
        <f t="shared" si="0"/>
        <v>0</v>
      </c>
      <c r="J59" s="54">
        <v>8</v>
      </c>
      <c r="K59" s="43">
        <f t="shared" si="1"/>
        <v>0</v>
      </c>
      <c r="L59" s="43">
        <f t="shared" si="2"/>
        <v>0</v>
      </c>
      <c r="M59" s="44" t="str">
        <f t="shared" si="3"/>
        <v>podaj stawkę!</v>
      </c>
    </row>
    <row r="60" spans="2:13" s="55" customFormat="1" ht="19.5" customHeight="1" thickBot="1">
      <c r="B60" s="54">
        <v>9</v>
      </c>
      <c r="C60" s="56" t="s">
        <v>137</v>
      </c>
      <c r="D60" s="56" t="s">
        <v>74</v>
      </c>
      <c r="E60" s="57" t="s">
        <v>75</v>
      </c>
      <c r="F60" s="56" t="s">
        <v>73</v>
      </c>
      <c r="G60" s="58">
        <v>0.7</v>
      </c>
      <c r="H60" s="45"/>
      <c r="I60" s="42">
        <f t="shared" si="0"/>
        <v>0</v>
      </c>
      <c r="J60" s="54">
        <v>8</v>
      </c>
      <c r="K60" s="43">
        <f t="shared" si="1"/>
        <v>0</v>
      </c>
      <c r="L60" s="43">
        <f t="shared" si="2"/>
        <v>0</v>
      </c>
      <c r="M60" s="44" t="str">
        <f t="shared" si="3"/>
        <v>podaj stawkę!</v>
      </c>
    </row>
    <row r="61" spans="2:13" s="55" customFormat="1" ht="19.5" customHeight="1" thickBot="1">
      <c r="B61" s="54">
        <v>10</v>
      </c>
      <c r="C61" s="56" t="s">
        <v>138</v>
      </c>
      <c r="D61" s="56" t="s">
        <v>76</v>
      </c>
      <c r="E61" s="57" t="s">
        <v>77</v>
      </c>
      <c r="F61" s="56" t="s">
        <v>73</v>
      </c>
      <c r="G61" s="58">
        <v>21.06</v>
      </c>
      <c r="H61" s="45"/>
      <c r="I61" s="42">
        <f t="shared" si="0"/>
        <v>0</v>
      </c>
      <c r="J61" s="54">
        <v>8</v>
      </c>
      <c r="K61" s="43">
        <f t="shared" si="1"/>
        <v>0</v>
      </c>
      <c r="L61" s="43">
        <f t="shared" si="2"/>
        <v>0</v>
      </c>
      <c r="M61" s="44" t="str">
        <f t="shared" si="3"/>
        <v>podaj stawkę!</v>
      </c>
    </row>
    <row r="62" spans="2:13" s="55" customFormat="1" ht="28.5" customHeight="1" thickBot="1">
      <c r="B62" s="54">
        <v>11</v>
      </c>
      <c r="C62" s="56" t="s">
        <v>139</v>
      </c>
      <c r="D62" s="56" t="s">
        <v>78</v>
      </c>
      <c r="E62" s="57" t="s">
        <v>79</v>
      </c>
      <c r="F62" s="56" t="s">
        <v>73</v>
      </c>
      <c r="G62" s="58">
        <v>5.76</v>
      </c>
      <c r="H62" s="45"/>
      <c r="I62" s="42">
        <f t="shared" si="0"/>
        <v>0</v>
      </c>
      <c r="J62" s="54">
        <v>8</v>
      </c>
      <c r="K62" s="43">
        <f t="shared" si="1"/>
        <v>0</v>
      </c>
      <c r="L62" s="43">
        <f t="shared" si="2"/>
        <v>0</v>
      </c>
      <c r="M62" s="44" t="str">
        <f t="shared" si="3"/>
        <v>podaj stawkę!</v>
      </c>
    </row>
    <row r="63" spans="2:13" s="55" customFormat="1" ht="19.5" customHeight="1" thickBot="1">
      <c r="B63" s="54">
        <v>12</v>
      </c>
      <c r="C63" s="56" t="s">
        <v>80</v>
      </c>
      <c r="D63" s="56" t="s">
        <v>140</v>
      </c>
      <c r="E63" s="57" t="s">
        <v>141</v>
      </c>
      <c r="F63" s="56" t="s">
        <v>73</v>
      </c>
      <c r="G63" s="58">
        <v>6.72</v>
      </c>
      <c r="H63" s="45"/>
      <c r="I63" s="42">
        <f t="shared" si="0"/>
        <v>0</v>
      </c>
      <c r="J63" s="54">
        <v>8</v>
      </c>
      <c r="K63" s="43">
        <f t="shared" si="1"/>
        <v>0</v>
      </c>
      <c r="L63" s="43">
        <f t="shared" si="2"/>
        <v>0</v>
      </c>
      <c r="M63" s="44" t="str">
        <f t="shared" si="3"/>
        <v>podaj stawkę!</v>
      </c>
    </row>
    <row r="64" spans="2:13" s="55" customFormat="1" ht="19.5" customHeight="1" thickBot="1">
      <c r="B64" s="54">
        <v>13</v>
      </c>
      <c r="C64" s="56" t="s">
        <v>142</v>
      </c>
      <c r="D64" s="56" t="s">
        <v>81</v>
      </c>
      <c r="E64" s="57" t="s">
        <v>82</v>
      </c>
      <c r="F64" s="56" t="s">
        <v>73</v>
      </c>
      <c r="G64" s="58">
        <v>34.24</v>
      </c>
      <c r="H64" s="45"/>
      <c r="I64" s="42">
        <f t="shared" si="0"/>
        <v>0</v>
      </c>
      <c r="J64" s="54">
        <v>8</v>
      </c>
      <c r="K64" s="43">
        <f t="shared" si="1"/>
        <v>0</v>
      </c>
      <c r="L64" s="43">
        <f t="shared" si="2"/>
        <v>0</v>
      </c>
      <c r="M64" s="44" t="str">
        <f t="shared" si="3"/>
        <v>podaj stawkę!</v>
      </c>
    </row>
    <row r="65" spans="2:13" s="55" customFormat="1" ht="28.5" customHeight="1" thickBot="1">
      <c r="B65" s="54">
        <v>14</v>
      </c>
      <c r="C65" s="56" t="s">
        <v>143</v>
      </c>
      <c r="D65" s="56" t="s">
        <v>83</v>
      </c>
      <c r="E65" s="57" t="s">
        <v>84</v>
      </c>
      <c r="F65" s="56" t="s">
        <v>70</v>
      </c>
      <c r="G65" s="58">
        <v>26.13</v>
      </c>
      <c r="H65" s="45"/>
      <c r="I65" s="42">
        <f t="shared" si="0"/>
        <v>0</v>
      </c>
      <c r="J65" s="54">
        <v>8</v>
      </c>
      <c r="K65" s="43">
        <f t="shared" si="1"/>
        <v>0</v>
      </c>
      <c r="L65" s="43">
        <f t="shared" si="2"/>
        <v>0</v>
      </c>
      <c r="M65" s="44" t="str">
        <f t="shared" si="3"/>
        <v>podaj stawkę!</v>
      </c>
    </row>
    <row r="66" spans="2:13" s="55" customFormat="1" ht="28.5" customHeight="1" thickBot="1">
      <c r="B66" s="54">
        <v>15</v>
      </c>
      <c r="C66" s="56" t="s">
        <v>89</v>
      </c>
      <c r="D66" s="56" t="s">
        <v>85</v>
      </c>
      <c r="E66" s="57" t="s">
        <v>86</v>
      </c>
      <c r="F66" s="56" t="s">
        <v>70</v>
      </c>
      <c r="G66" s="58">
        <v>9.79</v>
      </c>
      <c r="H66" s="45"/>
      <c r="I66" s="42">
        <f t="shared" si="0"/>
        <v>0</v>
      </c>
      <c r="J66" s="54">
        <v>8</v>
      </c>
      <c r="K66" s="43">
        <f t="shared" si="1"/>
        <v>0</v>
      </c>
      <c r="L66" s="43">
        <f t="shared" si="2"/>
        <v>0</v>
      </c>
      <c r="M66" s="44" t="str">
        <f t="shared" si="3"/>
        <v>podaj stawkę!</v>
      </c>
    </row>
    <row r="67" spans="2:13" s="55" customFormat="1" ht="19.5" customHeight="1" thickBot="1">
      <c r="B67" s="54">
        <v>16</v>
      </c>
      <c r="C67" s="56" t="s">
        <v>144</v>
      </c>
      <c r="D67" s="56" t="s">
        <v>87</v>
      </c>
      <c r="E67" s="57" t="s">
        <v>88</v>
      </c>
      <c r="F67" s="56" t="s">
        <v>70</v>
      </c>
      <c r="G67" s="58">
        <v>6.63</v>
      </c>
      <c r="H67" s="45"/>
      <c r="I67" s="42">
        <f t="shared" si="0"/>
        <v>0</v>
      </c>
      <c r="J67" s="54">
        <v>8</v>
      </c>
      <c r="K67" s="43">
        <f t="shared" si="1"/>
        <v>0</v>
      </c>
      <c r="L67" s="43">
        <f t="shared" si="2"/>
        <v>0</v>
      </c>
      <c r="M67" s="44" t="str">
        <f t="shared" si="3"/>
        <v>podaj stawkę!</v>
      </c>
    </row>
    <row r="68" spans="2:13" s="55" customFormat="1" ht="19.5" customHeight="1" thickBot="1">
      <c r="B68" s="54">
        <v>17</v>
      </c>
      <c r="C68" s="56" t="s">
        <v>92</v>
      </c>
      <c r="D68" s="56" t="s">
        <v>90</v>
      </c>
      <c r="E68" s="57" t="s">
        <v>91</v>
      </c>
      <c r="F68" s="56" t="s">
        <v>70</v>
      </c>
      <c r="G68" s="58">
        <v>1.9</v>
      </c>
      <c r="H68" s="45"/>
      <c r="I68" s="42">
        <f t="shared" si="0"/>
        <v>0</v>
      </c>
      <c r="J68" s="54">
        <v>8</v>
      </c>
      <c r="K68" s="43">
        <f t="shared" si="1"/>
        <v>0</v>
      </c>
      <c r="L68" s="43">
        <f t="shared" si="2"/>
        <v>0</v>
      </c>
      <c r="M68" s="44" t="str">
        <f t="shared" si="3"/>
        <v>podaj stawkę!</v>
      </c>
    </row>
    <row r="69" spans="2:13" s="55" customFormat="1" ht="28.5" customHeight="1" thickBot="1">
      <c r="B69" s="54">
        <v>18</v>
      </c>
      <c r="C69" s="56" t="s">
        <v>99</v>
      </c>
      <c r="D69" s="56" t="s">
        <v>94</v>
      </c>
      <c r="E69" s="57" t="s">
        <v>95</v>
      </c>
      <c r="F69" s="56" t="s">
        <v>93</v>
      </c>
      <c r="G69" s="58">
        <v>1</v>
      </c>
      <c r="H69" s="45"/>
      <c r="I69" s="42">
        <f t="shared" si="0"/>
        <v>0</v>
      </c>
      <c r="J69" s="54">
        <v>8</v>
      </c>
      <c r="K69" s="43">
        <f t="shared" si="1"/>
        <v>0</v>
      </c>
      <c r="L69" s="43">
        <f t="shared" si="2"/>
        <v>0</v>
      </c>
      <c r="M69" s="44" t="str">
        <f t="shared" si="3"/>
        <v>podaj stawkę!</v>
      </c>
    </row>
    <row r="70" spans="2:13" s="55" customFormat="1" ht="19.5" customHeight="1" thickBot="1">
      <c r="B70" s="54">
        <v>19</v>
      </c>
      <c r="C70" s="56" t="s">
        <v>103</v>
      </c>
      <c r="D70" s="56" t="s">
        <v>145</v>
      </c>
      <c r="E70" s="57" t="s">
        <v>146</v>
      </c>
      <c r="F70" s="56" t="s">
        <v>96</v>
      </c>
      <c r="G70" s="58">
        <v>6.38</v>
      </c>
      <c r="H70" s="45"/>
      <c r="I70" s="42">
        <f t="shared" si="0"/>
        <v>0</v>
      </c>
      <c r="J70" s="54">
        <v>23</v>
      </c>
      <c r="K70" s="43">
        <f t="shared" si="1"/>
        <v>0</v>
      </c>
      <c r="L70" s="43">
        <f t="shared" si="2"/>
        <v>0</v>
      </c>
      <c r="M70" s="44" t="str">
        <f t="shared" si="3"/>
        <v>podaj stawkę!</v>
      </c>
    </row>
    <row r="71" spans="2:13" s="55" customFormat="1" ht="19.5" customHeight="1" thickBot="1">
      <c r="B71" s="54">
        <v>20</v>
      </c>
      <c r="C71" s="56" t="s">
        <v>147</v>
      </c>
      <c r="D71" s="56" t="s">
        <v>97</v>
      </c>
      <c r="E71" s="57" t="s">
        <v>98</v>
      </c>
      <c r="F71" s="56" t="s">
        <v>93</v>
      </c>
      <c r="G71" s="58">
        <v>138</v>
      </c>
      <c r="H71" s="45"/>
      <c r="I71" s="42">
        <f t="shared" si="0"/>
        <v>0</v>
      </c>
      <c r="J71" s="54">
        <v>23</v>
      </c>
      <c r="K71" s="43">
        <f t="shared" si="1"/>
        <v>0</v>
      </c>
      <c r="L71" s="43">
        <f t="shared" si="2"/>
        <v>0</v>
      </c>
      <c r="M71" s="44" t="str">
        <f t="shared" si="3"/>
        <v>podaj stawkę!</v>
      </c>
    </row>
    <row r="72" spans="2:13" s="55" customFormat="1" ht="19.5" customHeight="1" thickBot="1">
      <c r="B72" s="54">
        <v>21</v>
      </c>
      <c r="C72" s="56" t="s">
        <v>148</v>
      </c>
      <c r="D72" s="56" t="s">
        <v>100</v>
      </c>
      <c r="E72" s="57" t="s">
        <v>101</v>
      </c>
      <c r="F72" s="56" t="s">
        <v>96</v>
      </c>
      <c r="G72" s="58">
        <v>12.18</v>
      </c>
      <c r="H72" s="45"/>
      <c r="I72" s="42">
        <f t="shared" si="0"/>
        <v>0</v>
      </c>
      <c r="J72" s="54">
        <v>23</v>
      </c>
      <c r="K72" s="43">
        <f t="shared" si="1"/>
        <v>0</v>
      </c>
      <c r="L72" s="43">
        <f t="shared" si="2"/>
        <v>0</v>
      </c>
      <c r="M72" s="44" t="str">
        <f t="shared" si="3"/>
        <v>podaj stawkę!</v>
      </c>
    </row>
    <row r="73" spans="2:13" s="55" customFormat="1" ht="28.5" customHeight="1" thickBot="1">
      <c r="B73" s="54">
        <v>22</v>
      </c>
      <c r="C73" s="56" t="s">
        <v>149</v>
      </c>
      <c r="D73" s="56" t="s">
        <v>150</v>
      </c>
      <c r="E73" s="57" t="s">
        <v>151</v>
      </c>
      <c r="F73" s="56" t="s">
        <v>65</v>
      </c>
      <c r="G73" s="58">
        <v>20</v>
      </c>
      <c r="H73" s="45"/>
      <c r="I73" s="42">
        <f t="shared" si="0"/>
        <v>0</v>
      </c>
      <c r="J73" s="54">
        <v>8</v>
      </c>
      <c r="K73" s="43">
        <f t="shared" si="1"/>
        <v>0</v>
      </c>
      <c r="L73" s="43">
        <f t="shared" si="2"/>
        <v>0</v>
      </c>
      <c r="M73" s="44" t="str">
        <f t="shared" si="3"/>
        <v>podaj stawkę!</v>
      </c>
    </row>
    <row r="74" spans="2:13" s="55" customFormat="1" ht="28.5" customHeight="1" thickBot="1">
      <c r="B74" s="54">
        <v>23</v>
      </c>
      <c r="C74" s="56" t="s">
        <v>110</v>
      </c>
      <c r="D74" s="56" t="s">
        <v>104</v>
      </c>
      <c r="E74" s="57" t="s">
        <v>105</v>
      </c>
      <c r="F74" s="56" t="s">
        <v>93</v>
      </c>
      <c r="G74" s="58">
        <v>40</v>
      </c>
      <c r="H74" s="45"/>
      <c r="I74" s="42">
        <f t="shared" si="0"/>
        <v>0</v>
      </c>
      <c r="J74" s="54">
        <v>8</v>
      </c>
      <c r="K74" s="43">
        <f t="shared" si="1"/>
        <v>0</v>
      </c>
      <c r="L74" s="43">
        <f t="shared" si="2"/>
        <v>0</v>
      </c>
      <c r="M74" s="44" t="str">
        <f t="shared" si="3"/>
        <v>podaj stawkę!</v>
      </c>
    </row>
    <row r="75" spans="2:13" s="55" customFormat="1" ht="28.5" customHeight="1" thickBot="1">
      <c r="B75" s="54">
        <v>24</v>
      </c>
      <c r="C75" s="56" t="s">
        <v>152</v>
      </c>
      <c r="D75" s="56" t="s">
        <v>106</v>
      </c>
      <c r="E75" s="57" t="s">
        <v>107</v>
      </c>
      <c r="F75" s="56" t="s">
        <v>93</v>
      </c>
      <c r="G75" s="58">
        <v>40</v>
      </c>
      <c r="H75" s="45"/>
      <c r="I75" s="42">
        <f t="shared" si="0"/>
        <v>0</v>
      </c>
      <c r="J75" s="54">
        <v>8</v>
      </c>
      <c r="K75" s="43">
        <f t="shared" si="1"/>
        <v>0</v>
      </c>
      <c r="L75" s="43">
        <f t="shared" si="2"/>
        <v>0</v>
      </c>
      <c r="M75" s="44" t="str">
        <f t="shared" si="3"/>
        <v>podaj stawkę!</v>
      </c>
    </row>
    <row r="76" spans="2:13" s="55" customFormat="1" ht="19.5" customHeight="1" thickBot="1">
      <c r="B76" s="54">
        <v>25</v>
      </c>
      <c r="C76" s="56" t="s">
        <v>113</v>
      </c>
      <c r="D76" s="56" t="s">
        <v>108</v>
      </c>
      <c r="E76" s="57" t="s">
        <v>109</v>
      </c>
      <c r="F76" s="56" t="s">
        <v>93</v>
      </c>
      <c r="G76" s="58">
        <v>200</v>
      </c>
      <c r="H76" s="45"/>
      <c r="I76" s="42">
        <f t="shared" si="0"/>
        <v>0</v>
      </c>
      <c r="J76" s="54">
        <v>8</v>
      </c>
      <c r="K76" s="43">
        <f t="shared" si="1"/>
        <v>0</v>
      </c>
      <c r="L76" s="43">
        <f t="shared" si="2"/>
        <v>0</v>
      </c>
      <c r="M76" s="44" t="str">
        <f t="shared" si="3"/>
        <v>podaj stawkę!</v>
      </c>
    </row>
    <row r="77" spans="2:13" s="55" customFormat="1" ht="19.5" customHeight="1" thickBot="1">
      <c r="B77" s="54">
        <v>26</v>
      </c>
      <c r="C77" s="56" t="s">
        <v>153</v>
      </c>
      <c r="D77" s="56" t="s">
        <v>111</v>
      </c>
      <c r="E77" s="57" t="s">
        <v>112</v>
      </c>
      <c r="F77" s="56" t="s">
        <v>70</v>
      </c>
      <c r="G77" s="58">
        <v>2.17</v>
      </c>
      <c r="H77" s="45"/>
      <c r="I77" s="42">
        <f t="shared" si="0"/>
        <v>0</v>
      </c>
      <c r="J77" s="54">
        <v>8</v>
      </c>
      <c r="K77" s="43">
        <f t="shared" si="1"/>
        <v>0</v>
      </c>
      <c r="L77" s="43">
        <f t="shared" si="2"/>
        <v>0</v>
      </c>
      <c r="M77" s="44" t="str">
        <f t="shared" si="3"/>
        <v>podaj stawkę!</v>
      </c>
    </row>
    <row r="78" spans="2:13" s="55" customFormat="1" ht="28.5" customHeight="1" thickBot="1">
      <c r="B78" s="54">
        <v>27</v>
      </c>
      <c r="C78" s="56" t="s">
        <v>154</v>
      </c>
      <c r="D78" s="56" t="s">
        <v>114</v>
      </c>
      <c r="E78" s="57" t="s">
        <v>115</v>
      </c>
      <c r="F78" s="56" t="s">
        <v>102</v>
      </c>
      <c r="G78" s="58">
        <v>20</v>
      </c>
      <c r="H78" s="45"/>
      <c r="I78" s="42">
        <f t="shared" si="0"/>
        <v>0</v>
      </c>
      <c r="J78" s="54">
        <v>8</v>
      </c>
      <c r="K78" s="43">
        <f t="shared" si="1"/>
        <v>0</v>
      </c>
      <c r="L78" s="43">
        <f t="shared" si="2"/>
        <v>0</v>
      </c>
      <c r="M78" s="44" t="str">
        <f t="shared" si="3"/>
        <v>podaj stawkę!</v>
      </c>
    </row>
    <row r="79" spans="2:13" s="55" customFormat="1" ht="19.5" customHeight="1" thickBot="1">
      <c r="B79" s="54">
        <v>28</v>
      </c>
      <c r="C79" s="56" t="s">
        <v>155</v>
      </c>
      <c r="D79" s="56" t="s">
        <v>116</v>
      </c>
      <c r="E79" s="57" t="s">
        <v>156</v>
      </c>
      <c r="F79" s="56" t="s">
        <v>102</v>
      </c>
      <c r="G79" s="58">
        <v>312.5</v>
      </c>
      <c r="H79" s="45"/>
      <c r="I79" s="42">
        <f t="shared" si="0"/>
        <v>0</v>
      </c>
      <c r="J79" s="54">
        <v>8</v>
      </c>
      <c r="K79" s="43">
        <f t="shared" si="1"/>
        <v>0</v>
      </c>
      <c r="L79" s="43">
        <f t="shared" si="2"/>
        <v>0</v>
      </c>
      <c r="M79" s="44" t="str">
        <f t="shared" si="3"/>
        <v>podaj stawkę!</v>
      </c>
    </row>
    <row r="80" spans="2:13" s="55" customFormat="1" ht="19.5" customHeight="1" thickBot="1">
      <c r="B80" s="54">
        <v>29</v>
      </c>
      <c r="C80" s="56" t="s">
        <v>157</v>
      </c>
      <c r="D80" s="56" t="s">
        <v>117</v>
      </c>
      <c r="E80" s="57" t="s">
        <v>118</v>
      </c>
      <c r="F80" s="56" t="s">
        <v>102</v>
      </c>
      <c r="G80" s="58">
        <v>10</v>
      </c>
      <c r="H80" s="45"/>
      <c r="I80" s="42">
        <f t="shared" si="0"/>
        <v>0</v>
      </c>
      <c r="J80" s="54">
        <v>8</v>
      </c>
      <c r="K80" s="43">
        <f t="shared" si="1"/>
        <v>0</v>
      </c>
      <c r="L80" s="43">
        <f t="shared" si="2"/>
        <v>0</v>
      </c>
      <c r="M80" s="44" t="str">
        <f t="shared" si="3"/>
        <v>podaj stawkę!</v>
      </c>
    </row>
    <row r="81" spans="2:13" s="55" customFormat="1" ht="19.5" customHeight="1" thickBot="1">
      <c r="B81" s="54">
        <v>30</v>
      </c>
      <c r="C81" s="56" t="s">
        <v>158</v>
      </c>
      <c r="D81" s="56" t="s">
        <v>119</v>
      </c>
      <c r="E81" s="57" t="s">
        <v>159</v>
      </c>
      <c r="F81" s="56" t="s">
        <v>102</v>
      </c>
      <c r="G81" s="58">
        <v>62</v>
      </c>
      <c r="H81" s="45"/>
      <c r="I81" s="42">
        <f t="shared" si="0"/>
        <v>0</v>
      </c>
      <c r="J81" s="54">
        <v>23</v>
      </c>
      <c r="K81" s="43">
        <f t="shared" si="1"/>
        <v>0</v>
      </c>
      <c r="L81" s="43">
        <f t="shared" si="2"/>
        <v>0</v>
      </c>
      <c r="M81" s="44" t="str">
        <f t="shared" si="3"/>
        <v>podaj stawkę!</v>
      </c>
    </row>
    <row r="82" spans="2:13" s="55" customFormat="1" ht="19.5" customHeight="1" thickBot="1">
      <c r="B82" s="54">
        <v>31</v>
      </c>
      <c r="C82" s="56" t="s">
        <v>160</v>
      </c>
      <c r="D82" s="56" t="s">
        <v>120</v>
      </c>
      <c r="E82" s="57" t="s">
        <v>161</v>
      </c>
      <c r="F82" s="56" t="s">
        <v>102</v>
      </c>
      <c r="G82" s="58">
        <v>37</v>
      </c>
      <c r="H82" s="45"/>
      <c r="I82" s="42">
        <f t="shared" si="0"/>
        <v>0</v>
      </c>
      <c r="J82" s="54">
        <v>8</v>
      </c>
      <c r="K82" s="43">
        <f t="shared" si="1"/>
        <v>0</v>
      </c>
      <c r="L82" s="43">
        <f t="shared" si="2"/>
        <v>0</v>
      </c>
      <c r="M82" s="44" t="str">
        <f t="shared" si="3"/>
        <v>podaj stawkę!</v>
      </c>
    </row>
    <row r="83" spans="2:13" s="55" customFormat="1" ht="19.5" customHeight="1" thickBot="1">
      <c r="B83" s="54">
        <v>32</v>
      </c>
      <c r="C83" s="56" t="s">
        <v>162</v>
      </c>
      <c r="D83" s="56" t="s">
        <v>121</v>
      </c>
      <c r="E83" s="57" t="s">
        <v>161</v>
      </c>
      <c r="F83" s="56" t="s">
        <v>102</v>
      </c>
      <c r="G83" s="58">
        <v>14</v>
      </c>
      <c r="H83" s="45"/>
      <c r="I83" s="42">
        <f t="shared" si="0"/>
        <v>0</v>
      </c>
      <c r="J83" s="54">
        <v>23</v>
      </c>
      <c r="K83" s="43">
        <f t="shared" si="1"/>
        <v>0</v>
      </c>
      <c r="L83" s="43">
        <f t="shared" si="2"/>
        <v>0</v>
      </c>
      <c r="M83" s="44" t="str">
        <f t="shared" si="3"/>
        <v>podaj stawkę!</v>
      </c>
    </row>
    <row r="84" spans="2:12" s="30" customFormat="1" ht="18.75" customHeight="1">
      <c r="B84" s="49"/>
      <c r="C84" s="49"/>
      <c r="D84" s="49"/>
      <c r="E84" s="49"/>
      <c r="F84" s="49"/>
      <c r="G84" s="49"/>
      <c r="H84" s="142"/>
      <c r="I84" s="143">
        <f>SUM(I57:I83)</f>
        <v>0</v>
      </c>
      <c r="J84" s="143"/>
      <c r="K84" s="143">
        <f>SUM(K57:K83)</f>
        <v>0</v>
      </c>
      <c r="L84" s="143">
        <f>SUM(L57:L83)</f>
        <v>0</v>
      </c>
    </row>
    <row r="85" spans="2:12" s="30" customFormat="1" ht="21" customHeight="1">
      <c r="B85" s="74" t="s">
        <v>47</v>
      </c>
      <c r="C85" s="75"/>
      <c r="D85" s="75"/>
      <c r="E85" s="76"/>
      <c r="F85" s="106">
        <f>I34+I39+I44+I49+I54+I84</f>
        <v>0</v>
      </c>
      <c r="G85" s="107"/>
      <c r="H85" s="107"/>
      <c r="I85" s="107"/>
      <c r="J85" s="107"/>
      <c r="K85" s="107"/>
      <c r="L85" s="107"/>
    </row>
    <row r="86" spans="2:12" s="30" customFormat="1" ht="21" customHeight="1">
      <c r="B86" s="74" t="s">
        <v>48</v>
      </c>
      <c r="C86" s="75"/>
      <c r="D86" s="75"/>
      <c r="E86" s="76"/>
      <c r="F86" s="111">
        <f>L34+L39+L44+L49+L54+L84</f>
        <v>0</v>
      </c>
      <c r="G86" s="112"/>
      <c r="H86" s="112"/>
      <c r="I86" s="112"/>
      <c r="J86" s="112"/>
      <c r="K86" s="112"/>
      <c r="L86" s="113"/>
    </row>
    <row r="87" s="30" customFormat="1" ht="10.5" customHeight="1" thickBot="1"/>
    <row r="88" spans="2:12" s="30" customFormat="1" ht="45" customHeight="1" thickBot="1">
      <c r="B88" s="96" t="str">
        <f>"Słownie łącznie cena brutto:      "&amp;'Excelblog.pl - Kwoty słownie'!B10</f>
        <v>Słownie łącznie cena brutto:      </v>
      </c>
      <c r="C88" s="97"/>
      <c r="D88" s="97"/>
      <c r="E88" s="97"/>
      <c r="F88" s="97"/>
      <c r="G88" s="97"/>
      <c r="H88" s="97"/>
      <c r="I88" s="97"/>
      <c r="J88" s="97"/>
      <c r="K88" s="97"/>
      <c r="L88" s="98"/>
    </row>
    <row r="89" spans="2:13" s="30" customFormat="1" ht="60.75" customHeight="1">
      <c r="B89" s="86" t="s">
        <v>122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36"/>
    </row>
    <row r="90" s="30" customFormat="1" ht="2.25" customHeight="1" thickBot="1"/>
    <row r="91" spans="2:13" s="30" customFormat="1" ht="88.5" customHeight="1" thickBot="1">
      <c r="B91" s="93" t="s">
        <v>11</v>
      </c>
      <c r="C91" s="94"/>
      <c r="D91" s="94"/>
      <c r="E91" s="94"/>
      <c r="F91" s="94"/>
      <c r="G91" s="94"/>
      <c r="H91" s="94"/>
      <c r="I91" s="94"/>
      <c r="J91" s="94"/>
      <c r="K91" s="94"/>
      <c r="L91" s="95"/>
      <c r="M91" s="41"/>
    </row>
    <row r="92" s="30" customFormat="1" ht="16.5" customHeight="1"/>
    <row r="93" spans="2:13" s="30" customFormat="1" ht="88.5" customHeight="1">
      <c r="B93" s="99" t="s">
        <v>12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37"/>
    </row>
    <row r="94" s="30" customFormat="1" ht="5.25" customHeight="1" thickBot="1"/>
    <row r="95" spans="2:12" s="30" customFormat="1" ht="37.5" customHeight="1" thickTop="1">
      <c r="B95" s="121" t="s">
        <v>0</v>
      </c>
      <c r="C95" s="122"/>
      <c r="D95" s="122"/>
      <c r="E95" s="123"/>
      <c r="F95" s="108" t="s">
        <v>1</v>
      </c>
      <c r="G95" s="109"/>
      <c r="H95" s="109"/>
      <c r="I95" s="109"/>
      <c r="J95" s="109"/>
      <c r="K95" s="109"/>
      <c r="L95" s="110"/>
    </row>
    <row r="96" spans="2:12" s="30" customFormat="1" ht="28.5" customHeight="1">
      <c r="B96" s="66"/>
      <c r="C96" s="67"/>
      <c r="D96" s="67"/>
      <c r="E96" s="68"/>
      <c r="F96" s="84"/>
      <c r="G96" s="67"/>
      <c r="H96" s="67"/>
      <c r="I96" s="67"/>
      <c r="J96" s="67"/>
      <c r="K96" s="67"/>
      <c r="L96" s="85"/>
    </row>
    <row r="97" spans="2:12" s="30" customFormat="1" ht="28.5" customHeight="1">
      <c r="B97" s="66"/>
      <c r="C97" s="67"/>
      <c r="D97" s="67"/>
      <c r="E97" s="68"/>
      <c r="F97" s="84"/>
      <c r="G97" s="67"/>
      <c r="H97" s="67"/>
      <c r="I97" s="67"/>
      <c r="J97" s="67"/>
      <c r="K97" s="67"/>
      <c r="L97" s="85"/>
    </row>
    <row r="98" spans="2:12" s="30" customFormat="1" ht="28.5" customHeight="1">
      <c r="B98" s="66"/>
      <c r="C98" s="67"/>
      <c r="D98" s="67"/>
      <c r="E98" s="68"/>
      <c r="F98" s="84"/>
      <c r="G98" s="67"/>
      <c r="H98" s="67"/>
      <c r="I98" s="67"/>
      <c r="J98" s="67"/>
      <c r="K98" s="67"/>
      <c r="L98" s="85"/>
    </row>
    <row r="99" spans="2:12" s="30" customFormat="1" ht="28.5" customHeight="1" thickBot="1">
      <c r="B99" s="77"/>
      <c r="C99" s="78"/>
      <c r="D99" s="78"/>
      <c r="E99" s="79"/>
      <c r="F99" s="133"/>
      <c r="G99" s="78"/>
      <c r="H99" s="78"/>
      <c r="I99" s="78"/>
      <c r="J99" s="78"/>
      <c r="K99" s="78"/>
      <c r="L99" s="134"/>
    </row>
    <row r="100" s="30" customFormat="1" ht="12" customHeight="1" thickTop="1"/>
    <row r="101" spans="2:13" s="30" customFormat="1" ht="31.5" customHeight="1" thickBot="1">
      <c r="B101" s="69" t="s">
        <v>16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37"/>
    </row>
    <row r="102" spans="2:12" s="30" customFormat="1" ht="110.25" customHeight="1" thickBot="1">
      <c r="B102" s="63" t="s">
        <v>17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5"/>
    </row>
    <row r="103" spans="2:12" s="30" customFormat="1" ht="13.5" customHeight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2:13" s="30" customFormat="1" ht="33" customHeight="1">
      <c r="B104" s="102" t="s">
        <v>13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38"/>
    </row>
    <row r="105" s="30" customFormat="1" ht="2.25" customHeight="1" thickBot="1"/>
    <row r="106" spans="2:12" s="30" customFormat="1" ht="37.5" customHeight="1" thickTop="1">
      <c r="B106" s="103" t="s">
        <v>2</v>
      </c>
      <c r="C106" s="104"/>
      <c r="D106" s="104"/>
      <c r="E106" s="105"/>
      <c r="F106" s="70" t="s">
        <v>3</v>
      </c>
      <c r="G106" s="71"/>
      <c r="H106" s="71"/>
      <c r="I106" s="71"/>
      <c r="J106" s="71"/>
      <c r="K106" s="71"/>
      <c r="L106" s="72"/>
    </row>
    <row r="107" spans="2:12" s="30" customFormat="1" ht="28.5" customHeight="1">
      <c r="B107" s="100"/>
      <c r="C107" s="91"/>
      <c r="D107" s="91"/>
      <c r="E107" s="101"/>
      <c r="F107" s="90"/>
      <c r="G107" s="91"/>
      <c r="H107" s="91"/>
      <c r="I107" s="91"/>
      <c r="J107" s="91"/>
      <c r="K107" s="91"/>
      <c r="L107" s="92"/>
    </row>
    <row r="108" spans="2:12" s="30" customFormat="1" ht="28.5" customHeight="1">
      <c r="B108" s="100"/>
      <c r="C108" s="91"/>
      <c r="D108" s="91"/>
      <c r="E108" s="101"/>
      <c r="F108" s="90"/>
      <c r="G108" s="91"/>
      <c r="H108" s="91"/>
      <c r="I108" s="91"/>
      <c r="J108" s="91"/>
      <c r="K108" s="91"/>
      <c r="L108" s="92"/>
    </row>
    <row r="109" spans="2:12" s="30" customFormat="1" ht="28.5" customHeight="1">
      <c r="B109" s="100"/>
      <c r="C109" s="91"/>
      <c r="D109" s="91"/>
      <c r="E109" s="101"/>
      <c r="F109" s="90"/>
      <c r="G109" s="91"/>
      <c r="H109" s="91"/>
      <c r="I109" s="91"/>
      <c r="J109" s="91"/>
      <c r="K109" s="91"/>
      <c r="L109" s="92"/>
    </row>
    <row r="110" spans="2:12" s="30" customFormat="1" ht="28.5" customHeight="1" thickBot="1">
      <c r="B110" s="130"/>
      <c r="C110" s="131"/>
      <c r="D110" s="131"/>
      <c r="E110" s="132"/>
      <c r="F110" s="139"/>
      <c r="G110" s="131"/>
      <c r="H110" s="131"/>
      <c r="I110" s="131"/>
      <c r="J110" s="131"/>
      <c r="K110" s="131"/>
      <c r="L110" s="140"/>
    </row>
    <row r="111" s="30" customFormat="1" ht="16.5" customHeight="1" thickTop="1"/>
    <row r="112" spans="2:13" s="30" customFormat="1" ht="17.25" customHeight="1" thickBot="1">
      <c r="B112" s="69" t="s">
        <v>18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37"/>
    </row>
    <row r="113" spans="2:12" s="30" customFormat="1" ht="120.75" customHeight="1" thickBot="1">
      <c r="B113" s="63" t="s">
        <v>19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5"/>
    </row>
    <row r="114" spans="2:13" s="30" customFormat="1" ht="53.25" customHeight="1" thickBot="1">
      <c r="B114" s="141" t="s">
        <v>20</v>
      </c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39"/>
    </row>
    <row r="115" spans="2:13" s="30" customFormat="1" ht="35.25" customHeight="1" thickBot="1">
      <c r="B115" s="63" t="s">
        <v>21</v>
      </c>
      <c r="C115" s="64"/>
      <c r="D115" s="64"/>
      <c r="E115" s="64"/>
      <c r="F115" s="64"/>
      <c r="G115" s="65"/>
      <c r="H115" s="47"/>
      <c r="I115" s="47"/>
      <c r="J115" s="47"/>
      <c r="K115" s="47"/>
      <c r="L115" s="47"/>
      <c r="M115" s="47"/>
    </row>
    <row r="116" spans="2:12" s="30" customFormat="1" ht="41.25" customHeight="1" thickBot="1">
      <c r="B116" s="135" t="s">
        <v>123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 s="30" customFormat="1" ht="41.25" customHeight="1" thickBot="1">
      <c r="B117" s="136" t="s">
        <v>128</v>
      </c>
      <c r="C117" s="137"/>
      <c r="D117" s="137"/>
      <c r="E117" s="137"/>
      <c r="F117" s="137"/>
      <c r="G117" s="138"/>
      <c r="H117" s="46"/>
      <c r="I117" s="46"/>
      <c r="J117" s="46"/>
      <c r="K117" s="46"/>
      <c r="L117" s="46"/>
    </row>
    <row r="118" spans="2:13" s="30" customFormat="1" ht="47.25" customHeight="1">
      <c r="B118" s="89" t="s">
        <v>124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36"/>
    </row>
    <row r="119" s="30" customFormat="1" ht="2.25" customHeight="1"/>
    <row r="120" spans="2:13" s="30" customFormat="1" ht="33" customHeight="1">
      <c r="B120" s="89" t="s">
        <v>125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36"/>
    </row>
    <row r="121" s="30" customFormat="1" ht="12.75" customHeight="1"/>
    <row r="122" spans="2:13" s="30" customFormat="1" ht="24" customHeight="1" thickBot="1">
      <c r="B122" s="89" t="s">
        <v>126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36"/>
    </row>
    <row r="123" spans="2:13" s="30" customFormat="1" ht="15.75" customHeight="1" thickBot="1" thickTop="1">
      <c r="B123" s="28"/>
      <c r="C123" s="88" t="s">
        <v>22</v>
      </c>
      <c r="D123" s="89"/>
      <c r="E123" s="89"/>
      <c r="F123" s="89"/>
      <c r="G123" s="47"/>
      <c r="H123" s="47"/>
      <c r="I123" s="47"/>
      <c r="J123" s="47"/>
      <c r="K123" s="47"/>
      <c r="L123" s="47"/>
      <c r="M123" s="47"/>
    </row>
    <row r="124" spans="2:13" s="30" customFormat="1" ht="15.75" customHeight="1" thickBot="1" thickTop="1">
      <c r="B124" s="28"/>
      <c r="C124" s="88" t="s">
        <v>23</v>
      </c>
      <c r="D124" s="89"/>
      <c r="E124" s="89"/>
      <c r="F124" s="89"/>
      <c r="G124" s="47"/>
      <c r="H124" s="47"/>
      <c r="I124" s="47"/>
      <c r="J124" s="47"/>
      <c r="K124" s="47"/>
      <c r="L124" s="47"/>
      <c r="M124" s="47"/>
    </row>
    <row r="125" spans="2:13" s="30" customFormat="1" ht="15.75" customHeight="1" thickBot="1" thickTop="1">
      <c r="B125" s="28"/>
      <c r="C125" s="88" t="s">
        <v>24</v>
      </c>
      <c r="D125" s="89"/>
      <c r="E125" s="89"/>
      <c r="F125" s="47"/>
      <c r="G125" s="47"/>
      <c r="H125" s="47"/>
      <c r="I125" s="47"/>
      <c r="J125" s="47"/>
      <c r="K125" s="47"/>
      <c r="L125" s="47"/>
      <c r="M125" s="47"/>
    </row>
    <row r="126" spans="2:13" s="30" customFormat="1" ht="15.75" customHeight="1" thickBot="1" thickTop="1">
      <c r="B126" s="28"/>
      <c r="C126" s="88" t="s">
        <v>25</v>
      </c>
      <c r="D126" s="89"/>
      <c r="E126" s="89"/>
      <c r="F126" s="47"/>
      <c r="G126" s="47"/>
      <c r="H126" s="47"/>
      <c r="I126" s="47"/>
      <c r="J126" s="47"/>
      <c r="K126" s="47"/>
      <c r="L126" s="47"/>
      <c r="M126" s="47"/>
    </row>
    <row r="127" spans="2:13" s="30" customFormat="1" ht="15.75" customHeight="1" thickBot="1" thickTop="1">
      <c r="B127" s="28"/>
      <c r="C127" s="88" t="s">
        <v>26</v>
      </c>
      <c r="D127" s="89"/>
      <c r="E127" s="89"/>
      <c r="F127" s="47"/>
      <c r="G127" s="47"/>
      <c r="H127" s="47"/>
      <c r="I127" s="47"/>
      <c r="J127" s="47"/>
      <c r="K127" s="47"/>
      <c r="L127" s="47"/>
      <c r="M127" s="47"/>
    </row>
    <row r="128" spans="2:13" s="30" customFormat="1" ht="15.75" customHeight="1" thickBot="1" thickTop="1">
      <c r="B128" s="28"/>
      <c r="C128" s="88" t="s">
        <v>27</v>
      </c>
      <c r="D128" s="89"/>
      <c r="E128" s="89"/>
      <c r="F128" s="47"/>
      <c r="G128" s="47"/>
      <c r="H128" s="47"/>
      <c r="I128" s="47"/>
      <c r="J128" s="47"/>
      <c r="K128" s="47"/>
      <c r="L128" s="47"/>
      <c r="M128" s="47"/>
    </row>
    <row r="129" spans="2:13" s="30" customFormat="1" ht="15.75" customHeight="1" thickBot="1" thickTop="1">
      <c r="B129" s="28"/>
      <c r="C129" s="88" t="s">
        <v>28</v>
      </c>
      <c r="D129" s="89"/>
      <c r="E129" s="89"/>
      <c r="F129" s="47"/>
      <c r="G129" s="47"/>
      <c r="H129" s="47"/>
      <c r="I129" s="47"/>
      <c r="J129" s="47"/>
      <c r="K129" s="47"/>
      <c r="L129" s="47"/>
      <c r="M129" s="47"/>
    </row>
    <row r="130" spans="2:13" s="30" customFormat="1" ht="17.25" customHeight="1" thickTop="1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="30" customFormat="1" ht="37.5" customHeight="1"/>
    <row r="132" spans="2:13" s="30" customFormat="1" ht="19.5" customHeight="1" thickBot="1">
      <c r="B132" s="99" t="s">
        <v>127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37"/>
    </row>
    <row r="133" spans="2:13" s="30" customFormat="1" ht="19.5" customHeight="1" thickBot="1">
      <c r="B133" s="63" t="s">
        <v>29</v>
      </c>
      <c r="C133" s="64"/>
      <c r="D133" s="64"/>
      <c r="E133" s="64"/>
      <c r="F133" s="64"/>
      <c r="G133" s="64"/>
      <c r="H133" s="64"/>
      <c r="I133" s="64"/>
      <c r="J133" s="64"/>
      <c r="K133" s="65"/>
      <c r="L133" s="48"/>
      <c r="M133" s="48"/>
    </row>
    <row r="134" spans="2:13" s="30" customFormat="1" ht="19.5" customHeight="1" thickBot="1">
      <c r="B134" s="63" t="s">
        <v>29</v>
      </c>
      <c r="C134" s="64"/>
      <c r="D134" s="64"/>
      <c r="E134" s="64"/>
      <c r="F134" s="64"/>
      <c r="G134" s="64"/>
      <c r="H134" s="64"/>
      <c r="I134" s="64"/>
      <c r="J134" s="64"/>
      <c r="K134" s="65"/>
      <c r="L134" s="48"/>
      <c r="M134" s="48"/>
    </row>
    <row r="135" spans="2:13" s="30" customFormat="1" ht="19.5" customHeight="1" thickBot="1">
      <c r="B135" s="63" t="s">
        <v>29</v>
      </c>
      <c r="C135" s="64"/>
      <c r="D135" s="64"/>
      <c r="E135" s="64"/>
      <c r="F135" s="64"/>
      <c r="G135" s="64"/>
      <c r="H135" s="64"/>
      <c r="I135" s="64"/>
      <c r="J135" s="64"/>
      <c r="K135" s="65"/>
      <c r="L135" s="48"/>
      <c r="M135" s="48"/>
    </row>
    <row r="136" spans="2:13" s="30" customFormat="1" ht="19.5" customHeight="1" thickBot="1">
      <c r="B136" s="63" t="s">
        <v>29</v>
      </c>
      <c r="C136" s="64"/>
      <c r="D136" s="64"/>
      <c r="E136" s="64"/>
      <c r="F136" s="64"/>
      <c r="G136" s="64"/>
      <c r="H136" s="64"/>
      <c r="I136" s="64"/>
      <c r="J136" s="64"/>
      <c r="K136" s="65"/>
      <c r="L136" s="48"/>
      <c r="M136" s="48"/>
    </row>
    <row r="137" spans="2:13" s="30" customFormat="1" ht="19.5" customHeight="1" thickBot="1">
      <c r="B137" s="63" t="s">
        <v>29</v>
      </c>
      <c r="C137" s="64"/>
      <c r="D137" s="64"/>
      <c r="E137" s="64"/>
      <c r="F137" s="64"/>
      <c r="G137" s="64"/>
      <c r="H137" s="64"/>
      <c r="I137" s="64"/>
      <c r="J137" s="64"/>
      <c r="K137" s="65"/>
      <c r="L137" s="48"/>
      <c r="M137" s="48"/>
    </row>
    <row r="138" spans="2:13" s="30" customFormat="1" ht="19.5" customHeight="1" thickBot="1">
      <c r="B138" s="63" t="s">
        <v>29</v>
      </c>
      <c r="C138" s="64"/>
      <c r="D138" s="64"/>
      <c r="E138" s="64"/>
      <c r="F138" s="64"/>
      <c r="G138" s="64"/>
      <c r="H138" s="64"/>
      <c r="I138" s="64"/>
      <c r="J138" s="64"/>
      <c r="K138" s="65"/>
      <c r="L138" s="48"/>
      <c r="M138" s="48"/>
    </row>
    <row r="139" spans="2:13" s="30" customFormat="1" ht="19.5" customHeight="1" thickBot="1">
      <c r="B139" s="63" t="s">
        <v>29</v>
      </c>
      <c r="C139" s="64"/>
      <c r="D139" s="64"/>
      <c r="E139" s="64"/>
      <c r="F139" s="64"/>
      <c r="G139" s="64"/>
      <c r="H139" s="64"/>
      <c r="I139" s="64"/>
      <c r="J139" s="64"/>
      <c r="K139" s="65"/>
      <c r="L139" s="48"/>
      <c r="M139" s="48"/>
    </row>
    <row r="140" spans="2:13" s="30" customFormat="1" ht="21" customHeight="1" thickBot="1">
      <c r="B140" s="63" t="s">
        <v>29</v>
      </c>
      <c r="C140" s="64"/>
      <c r="D140" s="64"/>
      <c r="E140" s="64"/>
      <c r="F140" s="64"/>
      <c r="G140" s="64"/>
      <c r="H140" s="64"/>
      <c r="I140" s="64"/>
      <c r="J140" s="64"/>
      <c r="K140" s="65"/>
      <c r="L140" s="48"/>
      <c r="M140" s="48"/>
    </row>
    <row r="141" spans="9:10" s="30" customFormat="1" ht="31.5" customHeight="1">
      <c r="I141" s="27"/>
      <c r="J141" s="27"/>
    </row>
    <row r="142" spans="9:10" s="30" customFormat="1" ht="17.25" customHeight="1">
      <c r="I142" s="29"/>
      <c r="J142" s="29"/>
    </row>
    <row r="143" spans="9:10" s="30" customFormat="1" ht="39.75" customHeight="1">
      <c r="I143" s="119" t="s">
        <v>14</v>
      </c>
      <c r="J143" s="119"/>
    </row>
    <row r="144" spans="2:10" s="30" customFormat="1" ht="81" customHeight="1">
      <c r="B144" s="118" t="s">
        <v>15</v>
      </c>
      <c r="C144" s="118"/>
      <c r="D144" s="118"/>
      <c r="E144" s="118"/>
      <c r="F144" s="118"/>
      <c r="G144" s="118"/>
      <c r="H144" s="118"/>
      <c r="I144" s="118"/>
      <c r="J144" s="118"/>
    </row>
  </sheetData>
  <sheetProtection password="CC3B" sheet="1"/>
  <mergeCells count="78">
    <mergeCell ref="B116:L116"/>
    <mergeCell ref="B117:G117"/>
    <mergeCell ref="F110:L110"/>
    <mergeCell ref="B112:L112"/>
    <mergeCell ref="B114:L114"/>
    <mergeCell ref="C123:F123"/>
    <mergeCell ref="B115:G115"/>
    <mergeCell ref="B118:L118"/>
    <mergeCell ref="C124:F124"/>
    <mergeCell ref="B96:E96"/>
    <mergeCell ref="B108:E108"/>
    <mergeCell ref="B109:E109"/>
    <mergeCell ref="B110:E110"/>
    <mergeCell ref="F108:L108"/>
    <mergeCell ref="F109:L109"/>
    <mergeCell ref="F99:L99"/>
    <mergeCell ref="B113:L113"/>
    <mergeCell ref="B120:L120"/>
    <mergeCell ref="I2:L2"/>
    <mergeCell ref="B95:E95"/>
    <mergeCell ref="B3:E3"/>
    <mergeCell ref="E14:G14"/>
    <mergeCell ref="B31:K31"/>
    <mergeCell ref="B36:K36"/>
    <mergeCell ref="H8:I11"/>
    <mergeCell ref="B5:E5"/>
    <mergeCell ref="B7:E7"/>
    <mergeCell ref="K8:L11"/>
    <mergeCell ref="B10:E12"/>
    <mergeCell ref="B27:L27"/>
    <mergeCell ref="B26:I26"/>
    <mergeCell ref="B4:D4"/>
    <mergeCell ref="B6:D6"/>
    <mergeCell ref="B144:J144"/>
    <mergeCell ref="I143:J143"/>
    <mergeCell ref="C127:E127"/>
    <mergeCell ref="C128:E128"/>
    <mergeCell ref="C129:E129"/>
    <mergeCell ref="B140:K140"/>
    <mergeCell ref="B139:K139"/>
    <mergeCell ref="F85:L85"/>
    <mergeCell ref="B137:K137"/>
    <mergeCell ref="F95:L95"/>
    <mergeCell ref="F86:L86"/>
    <mergeCell ref="B138:K138"/>
    <mergeCell ref="B132:L132"/>
    <mergeCell ref="B133:K133"/>
    <mergeCell ref="B134:K134"/>
    <mergeCell ref="B46:K46"/>
    <mergeCell ref="F107:L107"/>
    <mergeCell ref="F96:L96"/>
    <mergeCell ref="F97:L97"/>
    <mergeCell ref="B91:L91"/>
    <mergeCell ref="B88:L88"/>
    <mergeCell ref="B93:L93"/>
    <mergeCell ref="B107:E107"/>
    <mergeCell ref="B104:L104"/>
    <mergeCell ref="B106:E106"/>
    <mergeCell ref="J26:L26"/>
    <mergeCell ref="B41:K41"/>
    <mergeCell ref="F98:L98"/>
    <mergeCell ref="B89:L89"/>
    <mergeCell ref="B135:K135"/>
    <mergeCell ref="B136:K136"/>
    <mergeCell ref="B29:L29"/>
    <mergeCell ref="C125:E125"/>
    <mergeCell ref="C126:E126"/>
    <mergeCell ref="B122:L122"/>
    <mergeCell ref="B102:L102"/>
    <mergeCell ref="B97:E97"/>
    <mergeCell ref="B101:L101"/>
    <mergeCell ref="F106:L106"/>
    <mergeCell ref="B24:L24"/>
    <mergeCell ref="B85:E85"/>
    <mergeCell ref="B86:E86"/>
    <mergeCell ref="B98:E98"/>
    <mergeCell ref="B99:E99"/>
    <mergeCell ref="B51:K51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&amp;CStrona &amp;P z &amp;N</oddFooter>
  </headerFooter>
  <rowBreaks count="7" manualBreakCount="7">
    <brk id="23" max="255" man="1"/>
    <brk id="45" min="1" max="11" man="1"/>
    <brk id="92" max="255" man="1"/>
    <brk id="103" min="1" max="11" man="1"/>
    <brk id="111" min="1" max="11" man="1"/>
    <brk id="120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25" customWidth="1"/>
    <col min="2" max="3" width="17.8515625" style="25" customWidth="1"/>
    <col min="4" max="4" width="16.7109375" style="25" customWidth="1"/>
    <col min="5" max="8" width="12.140625" style="25" customWidth="1"/>
    <col min="9" max="9" width="9.140625" style="25" customWidth="1"/>
    <col min="10" max="10" width="0" style="25" hidden="1" customWidth="1"/>
    <col min="11" max="11" width="18.28125" style="25" hidden="1" customWidth="1"/>
    <col min="12" max="12" width="15.28125" style="25" hidden="1" customWidth="1"/>
    <col min="13" max="13" width="11.421875" style="25" hidden="1" customWidth="1"/>
    <col min="14" max="16384" width="0" style="25" hidden="1" customWidth="1"/>
  </cols>
  <sheetData>
    <row r="1" spans="1:9" s="3" customFormat="1" ht="17.25" customHeight="1">
      <c r="A1" s="1" t="s">
        <v>31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4"/>
      <c r="B2" s="5" t="s">
        <v>32</v>
      </c>
      <c r="C2" s="4"/>
      <c r="D2" s="6"/>
      <c r="E2" s="6"/>
      <c r="F2" s="6"/>
      <c r="G2" s="6"/>
      <c r="H2" s="6"/>
      <c r="I2" s="4"/>
      <c r="K2" s="8"/>
      <c r="L2" s="8"/>
      <c r="M2" s="8"/>
    </row>
    <row r="3" spans="1:9" s="7" customFormat="1" ht="12.75">
      <c r="A3" s="5" t="s">
        <v>32</v>
      </c>
      <c r="B3" s="9">
        <f>'Formularz ofertowy'!F86</f>
        <v>0</v>
      </c>
      <c r="C3" s="10"/>
      <c r="D3" s="6"/>
      <c r="E3" s="6"/>
      <c r="F3" s="6"/>
      <c r="G3" s="6"/>
      <c r="H3" s="6"/>
      <c r="I3" s="4"/>
    </row>
    <row r="4" spans="1:9" s="7" customFormat="1" ht="12.75">
      <c r="A4" s="5"/>
      <c r="B4" s="10"/>
      <c r="C4" s="11" t="s">
        <v>33</v>
      </c>
      <c r="D4" s="12" t="s">
        <v>34</v>
      </c>
      <c r="E4" s="12" t="s">
        <v>35</v>
      </c>
      <c r="F4" s="12" t="s">
        <v>36</v>
      </c>
      <c r="G4" s="12" t="s">
        <v>37</v>
      </c>
      <c r="H4" s="12" t="s">
        <v>38</v>
      </c>
      <c r="I4" s="4"/>
    </row>
    <row r="5" spans="1:9" s="7" customFormat="1" ht="12.75">
      <c r="A5" s="5" t="s">
        <v>39</v>
      </c>
      <c r="B5" s="4"/>
      <c r="C5" s="13"/>
      <c r="D5" s="14">
        <f>ROUND((B3-INT(B3))*100,0)</f>
        <v>0</v>
      </c>
      <c r="E5" s="14">
        <f>IF(B3&gt;=1,VALUE(RIGHT(LEFT(INT(B3),LEN(INT(B3))),3)),0)</f>
        <v>0</v>
      </c>
      <c r="F5" s="14">
        <f>IF(B3&gt;=1000,VALUE(TEXT(RIGHT(LEFT(INT(B3),LEN(INT(B3))-3),3),"000")),0)</f>
        <v>0</v>
      </c>
      <c r="G5" s="14">
        <f>IF(B3&gt;=1000000,VALUE(TEXT(RIGHT(LEFT(INT(B3),LEN(INT(B3))-6),3),"000")),0)</f>
        <v>0</v>
      </c>
      <c r="H5" s="14">
        <f>IF(B3&gt;=1000000000,VALUE(TEXT(RIGHT(LEFT(INT(B3),LEN(INT(B3))-9),3),"000")),0)</f>
        <v>0</v>
      </c>
      <c r="I5" s="4"/>
    </row>
    <row r="6" spans="1:9" s="7" customFormat="1" ht="12.75">
      <c r="A6" s="5" t="s">
        <v>40</v>
      </c>
      <c r="B6" s="15"/>
      <c r="C6" s="15" t="str">
        <f>ROUND((B3-INT(B3))*100,0)&amp;"/"&amp;100&amp;" groszy"</f>
        <v>0/100 groszy</v>
      </c>
      <c r="D6" s="1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1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1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1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1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15"/>
    </row>
    <row r="7" spans="1:9" s="7" customFormat="1" ht="12.75">
      <c r="A7" s="4"/>
      <c r="B7" s="4"/>
      <c r="C7" s="4"/>
      <c r="D7" s="6"/>
      <c r="E7" s="6"/>
      <c r="F7" s="6"/>
      <c r="G7" s="6"/>
      <c r="H7" s="6"/>
      <c r="I7" s="4"/>
    </row>
    <row r="8" spans="1:9" s="7" customFormat="1" ht="12.75">
      <c r="A8" s="5" t="s">
        <v>41</v>
      </c>
      <c r="B8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18"/>
      <c r="D8" s="18"/>
      <c r="E8" s="18"/>
      <c r="F8" s="18"/>
      <c r="G8" s="18"/>
      <c r="H8" s="18"/>
      <c r="I8" s="19"/>
    </row>
    <row r="9" spans="1:9" s="7" customFormat="1" ht="12.75">
      <c r="A9" s="5" t="s">
        <v>42</v>
      </c>
      <c r="B9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18"/>
      <c r="D9" s="18"/>
      <c r="E9" s="18"/>
      <c r="F9" s="18"/>
      <c r="G9" s="18"/>
      <c r="H9" s="18"/>
      <c r="I9" s="19"/>
    </row>
    <row r="10" spans="1:9" s="7" customFormat="1" ht="12.75">
      <c r="A10" s="5" t="s">
        <v>43</v>
      </c>
      <c r="B10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18"/>
      <c r="D10" s="18"/>
      <c r="E10" s="18"/>
      <c r="F10" s="18"/>
      <c r="G10" s="18"/>
      <c r="H10" s="18"/>
      <c r="I10" s="19"/>
    </row>
    <row r="11" spans="1:9" s="7" customFormat="1" ht="12.75">
      <c r="A11" s="5"/>
      <c r="B11" s="4"/>
      <c r="C11" s="4"/>
      <c r="D11" s="6"/>
      <c r="E11" s="6"/>
      <c r="F11" s="6"/>
      <c r="G11" s="6"/>
      <c r="H11" s="6"/>
      <c r="I11" s="4"/>
    </row>
    <row r="12" spans="1:9" s="23" customFormat="1" ht="12.75" customHeight="1">
      <c r="A12" s="20"/>
      <c r="B12" s="20"/>
      <c r="C12" s="20"/>
      <c r="D12" s="21"/>
      <c r="E12" s="21"/>
      <c r="F12" s="21"/>
      <c r="G12" s="21"/>
      <c r="H12" s="21"/>
      <c r="I12" s="22" t="s">
        <v>44</v>
      </c>
    </row>
    <row r="13" ht="12.75">
      <c r="A13" s="24" t="s">
        <v>45</v>
      </c>
    </row>
    <row r="14" ht="12.75">
      <c r="A14" s="26" t="s">
        <v>46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Kamil Zasadowski</cp:lastModifiedBy>
  <cp:lastPrinted>2023-10-25T16:20:40Z</cp:lastPrinted>
  <dcterms:created xsi:type="dcterms:W3CDTF">2022-10-20T05:26:44Z</dcterms:created>
  <dcterms:modified xsi:type="dcterms:W3CDTF">2023-10-27T08:39:11Z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