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Používatelia\miklovicova\Pracovná plocha\"/>
    </mc:Choice>
  </mc:AlternateContent>
  <xr:revisionPtr revIDLastSave="0" documentId="13_ncr:1_{AC96E4A9-04A1-4DC0-8016-61FDD82C439A}" xr6:coauthVersionLast="40" xr6:coauthVersionMax="41" xr10:uidLastSave="{00000000-0000-0000-0000-000000000000}"/>
  <bookViews>
    <workbookView xWindow="-28920" yWindow="-120" windowWidth="29040" windowHeight="15840" firstSheet="4" activeTab="5" xr2:uid="{00000000-000D-0000-FFFF-FFFF00000000}"/>
  </bookViews>
  <sheets>
    <sheet name="Rekapitulácia stavby" sheetId="1" r:id="rId1"/>
    <sheet name="01 - 1.NP + 2.NP - Búraci..." sheetId="2" r:id="rId2"/>
    <sheet name="02 - 1.NP + 2.NP - Vzduch..." sheetId="3" r:id="rId3"/>
    <sheet name="Vzduchotechnika rozpis" sheetId="9" r:id="rId4"/>
    <sheet name="03 - 1.NP + 2.NP - Elektr..." sheetId="4" r:id="rId5"/>
    <sheet name="Elektro rozpis" sheetId="8" r:id="rId6"/>
    <sheet name="04 - 1.NP + 2.NP - Zdravo..." sheetId="5" r:id="rId7"/>
    <sheet name="Zdravotechnika rozpis" sheetId="11" r:id="rId8"/>
    <sheet name="05 - 1.NP + 2.NP - Ústred..." sheetId="6" r:id="rId9"/>
    <sheet name="ÚK rozpis" sheetId="10" r:id="rId10"/>
  </sheets>
  <externalReferences>
    <externalReference r:id="rId11"/>
  </externalReferences>
  <definedNames>
    <definedName name="_xlnm._FilterDatabase" localSheetId="1" hidden="1">'01 - 1.NP + 2.NP - Búraci...'!$C$140:$K$308</definedName>
    <definedName name="_xlnm._FilterDatabase" localSheetId="2" hidden="1">'02 - 1.NP + 2.NP - Vzduch...'!$C$117:$K$121</definedName>
    <definedName name="_xlnm._FilterDatabase" localSheetId="4" hidden="1">'03 - 1.NP + 2.NP - Elektr...'!$C$117:$K$121</definedName>
    <definedName name="_xlnm._FilterDatabase" localSheetId="6" hidden="1">'04 - 1.NP + 2.NP - Zdravo...'!$C$117:$K$121</definedName>
    <definedName name="_xlnm._FilterDatabase" localSheetId="8" hidden="1">'05 - 1.NP + 2.NP - Ústred...'!$C$117:$K$121</definedName>
    <definedName name="_xlnm.Print_Titles" localSheetId="1">'01 - 1.NP + 2.NP - Búraci...'!$140:$140</definedName>
    <definedName name="_xlnm.Print_Titles" localSheetId="2">'02 - 1.NP + 2.NP - Vzduch...'!$117:$117</definedName>
    <definedName name="_xlnm.Print_Titles" localSheetId="4">'03 - 1.NP + 2.NP - Elektr...'!$117:$117</definedName>
    <definedName name="_xlnm.Print_Titles" localSheetId="6">'04 - 1.NP + 2.NP - Zdravo...'!$117:$117</definedName>
    <definedName name="_xlnm.Print_Titles" localSheetId="8">'05 - 1.NP + 2.NP - Ústred...'!$117:$117</definedName>
    <definedName name="_xlnm.Print_Titles" localSheetId="0">'Rekapitulácia stavby'!$92:$92</definedName>
    <definedName name="_xlnm.Print_Area" localSheetId="1">'01 - 1.NP + 2.NP - Búraci...'!$C$4:$J$76,'01 - 1.NP + 2.NP - Búraci...'!$C$82:$J$122,'01 - 1.NP + 2.NP - Búraci...'!$C$128:$K$308</definedName>
    <definedName name="_xlnm.Print_Area" localSheetId="2">'02 - 1.NP + 2.NP - Vzduch...'!$C$4:$J$76,'02 - 1.NP + 2.NP - Vzduch...'!$C$82:$J$99,'02 - 1.NP + 2.NP - Vzduch...'!$C$105:$K$121</definedName>
    <definedName name="_xlnm.Print_Area" localSheetId="4">'03 - 1.NP + 2.NP - Elektr...'!$C$4:$J$76,'03 - 1.NP + 2.NP - Elektr...'!$C$82:$J$99,'03 - 1.NP + 2.NP - Elektr...'!$C$105:$K$121</definedName>
    <definedName name="_xlnm.Print_Area" localSheetId="6">'04 - 1.NP + 2.NP - Zdravo...'!$C$4:$J$76,'04 - 1.NP + 2.NP - Zdravo...'!$C$82:$J$99,'04 - 1.NP + 2.NP - Zdravo...'!$C$105:$K$121</definedName>
    <definedName name="_xlnm.Print_Area" localSheetId="8">'05 - 1.NP + 2.NP - Ústred...'!$C$4:$J$76,'05 - 1.NP + 2.NP - Ústred...'!$C$82:$J$99,'05 - 1.NP + 2.NP - Ústred...'!$C$105:$K$121</definedName>
    <definedName name="_xlnm.Print_Area" localSheetId="0">'Rekapitulácia stavby'!$D$4:$AO$76,'Rekapitulácia stavby'!$C$82:$AQ$100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" i="8" l="1"/>
  <c r="M2" i="8" s="1"/>
  <c r="M3" i="8" s="1"/>
  <c r="M4" i="8"/>
  <c r="M5" i="8" s="1"/>
  <c r="M6" i="8" s="1"/>
  <c r="F38" i="11" l="1"/>
  <c r="G36" i="10"/>
  <c r="H8" i="9"/>
  <c r="G8" i="9"/>
  <c r="H7" i="9"/>
  <c r="G7" i="9"/>
  <c r="J37" i="6" l="1"/>
  <c r="J36" i="6"/>
  <c r="AY99" i="1" s="1"/>
  <c r="J35" i="6"/>
  <c r="AX99" i="1" s="1"/>
  <c r="BI121" i="6"/>
  <c r="F37" i="6" s="1"/>
  <c r="BD99" i="1" s="1"/>
  <c r="BH121" i="6"/>
  <c r="F36" i="6" s="1"/>
  <c r="BC99" i="1" s="1"/>
  <c r="BG121" i="6"/>
  <c r="F35" i="6" s="1"/>
  <c r="BB99" i="1" s="1"/>
  <c r="BE121" i="6"/>
  <c r="F33" i="6" s="1"/>
  <c r="AZ99" i="1" s="1"/>
  <c r="T121" i="6"/>
  <c r="T120" i="6" s="1"/>
  <c r="T119" i="6" s="1"/>
  <c r="T118" i="6" s="1"/>
  <c r="R121" i="6"/>
  <c r="R120" i="6"/>
  <c r="R119" i="6" s="1"/>
  <c r="R118" i="6" s="1"/>
  <c r="P121" i="6"/>
  <c r="P120" i="6" s="1"/>
  <c r="P119" i="6" s="1"/>
  <c r="P118" i="6" s="1"/>
  <c r="AU99" i="1" s="1"/>
  <c r="BK121" i="6"/>
  <c r="BK120" i="6" s="1"/>
  <c r="J121" i="6"/>
  <c r="BF121" i="6" s="1"/>
  <c r="J34" i="6" s="1"/>
  <c r="AW99" i="1" s="1"/>
  <c r="J115" i="6"/>
  <c r="J114" i="6"/>
  <c r="F114" i="6"/>
  <c r="F112" i="6"/>
  <c r="E110" i="6"/>
  <c r="J91" i="6"/>
  <c r="F91" i="6"/>
  <c r="F89" i="6"/>
  <c r="E87" i="6"/>
  <c r="J18" i="6"/>
  <c r="E18" i="6"/>
  <c r="F92" i="6" s="1"/>
  <c r="J17" i="6"/>
  <c r="J89" i="6"/>
  <c r="E7" i="6"/>
  <c r="E108" i="6" s="1"/>
  <c r="J37" i="5"/>
  <c r="J36" i="5"/>
  <c r="AY98" i="1" s="1"/>
  <c r="J35" i="5"/>
  <c r="AX98" i="1" s="1"/>
  <c r="BI121" i="5"/>
  <c r="F37" i="5" s="1"/>
  <c r="BD98" i="1" s="1"/>
  <c r="BH121" i="5"/>
  <c r="F36" i="5" s="1"/>
  <c r="BC98" i="1" s="1"/>
  <c r="BG121" i="5"/>
  <c r="F35" i="5" s="1"/>
  <c r="BB98" i="1" s="1"/>
  <c r="BE121" i="5"/>
  <c r="F33" i="5" s="1"/>
  <c r="AZ98" i="1" s="1"/>
  <c r="T121" i="5"/>
  <c r="T120" i="5" s="1"/>
  <c r="T119" i="5" s="1"/>
  <c r="T118" i="5" s="1"/>
  <c r="R121" i="5"/>
  <c r="R120" i="5" s="1"/>
  <c r="R119" i="5" s="1"/>
  <c r="R118" i="5" s="1"/>
  <c r="P121" i="5"/>
  <c r="P120" i="5" s="1"/>
  <c r="P119" i="5" s="1"/>
  <c r="P118" i="5" s="1"/>
  <c r="AU98" i="1" s="1"/>
  <c r="BK121" i="5"/>
  <c r="BK120" i="5" s="1"/>
  <c r="J121" i="5"/>
  <c r="BF121" i="5" s="1"/>
  <c r="J34" i="5" s="1"/>
  <c r="AW98" i="1" s="1"/>
  <c r="J114" i="5"/>
  <c r="F114" i="5"/>
  <c r="F112" i="5"/>
  <c r="E110" i="5"/>
  <c r="J92" i="5"/>
  <c r="J91" i="5"/>
  <c r="F91" i="5"/>
  <c r="F89" i="5"/>
  <c r="E87" i="5"/>
  <c r="J18" i="5"/>
  <c r="E18" i="5"/>
  <c r="F92" i="5" s="1"/>
  <c r="J17" i="5"/>
  <c r="J12" i="5"/>
  <c r="E7" i="5"/>
  <c r="E108" i="5" s="1"/>
  <c r="J37" i="4"/>
  <c r="J36" i="4"/>
  <c r="AY97" i="1" s="1"/>
  <c r="J35" i="4"/>
  <c r="AX97" i="1" s="1"/>
  <c r="BI121" i="4"/>
  <c r="F37" i="4" s="1"/>
  <c r="BD97" i="1" s="1"/>
  <c r="BH121" i="4"/>
  <c r="F36" i="4" s="1"/>
  <c r="BC97" i="1" s="1"/>
  <c r="BG121" i="4"/>
  <c r="F35" i="4" s="1"/>
  <c r="BB97" i="1" s="1"/>
  <c r="BE121" i="4"/>
  <c r="F33" i="4" s="1"/>
  <c r="AZ97" i="1" s="1"/>
  <c r="T121" i="4"/>
  <c r="T120" i="4" s="1"/>
  <c r="T119" i="4" s="1"/>
  <c r="T118" i="4" s="1"/>
  <c r="R121" i="4"/>
  <c r="R120" i="4" s="1"/>
  <c r="R119" i="4" s="1"/>
  <c r="R118" i="4" s="1"/>
  <c r="P121" i="4"/>
  <c r="P120" i="4" s="1"/>
  <c r="P119" i="4" s="1"/>
  <c r="P118" i="4" s="1"/>
  <c r="AU97" i="1" s="1"/>
  <c r="BK121" i="4"/>
  <c r="BK120" i="4" s="1"/>
  <c r="J121" i="4"/>
  <c r="BF121" i="4" s="1"/>
  <c r="J34" i="4" s="1"/>
  <c r="AW97" i="1" s="1"/>
  <c r="J115" i="4"/>
  <c r="J114" i="4"/>
  <c r="F114" i="4"/>
  <c r="F112" i="4"/>
  <c r="E110" i="4"/>
  <c r="J91" i="4"/>
  <c r="F91" i="4"/>
  <c r="F89" i="4"/>
  <c r="E87" i="4"/>
  <c r="J18" i="4"/>
  <c r="E18" i="4"/>
  <c r="F115" i="4" s="1"/>
  <c r="J17" i="4"/>
  <c r="J89" i="4"/>
  <c r="E7" i="4"/>
  <c r="E108" i="4" s="1"/>
  <c r="J37" i="3"/>
  <c r="J36" i="3"/>
  <c r="AY96" i="1" s="1"/>
  <c r="J35" i="3"/>
  <c r="AX96" i="1" s="1"/>
  <c r="BI121" i="3"/>
  <c r="F37" i="3" s="1"/>
  <c r="BD96" i="1" s="1"/>
  <c r="BH121" i="3"/>
  <c r="F36" i="3" s="1"/>
  <c r="BC96" i="1" s="1"/>
  <c r="BG121" i="3"/>
  <c r="F35" i="3" s="1"/>
  <c r="BB96" i="1" s="1"/>
  <c r="BE121" i="3"/>
  <c r="F33" i="3" s="1"/>
  <c r="AZ96" i="1" s="1"/>
  <c r="T121" i="3"/>
  <c r="T120" i="3" s="1"/>
  <c r="T119" i="3" s="1"/>
  <c r="T118" i="3" s="1"/>
  <c r="R121" i="3"/>
  <c r="R120" i="3" s="1"/>
  <c r="R119" i="3" s="1"/>
  <c r="R118" i="3" s="1"/>
  <c r="P121" i="3"/>
  <c r="P120" i="3" s="1"/>
  <c r="P119" i="3" s="1"/>
  <c r="P118" i="3" s="1"/>
  <c r="AU96" i="1" s="1"/>
  <c r="BK121" i="3"/>
  <c r="BK120" i="3" s="1"/>
  <c r="J121" i="3"/>
  <c r="BF121" i="3" s="1"/>
  <c r="J34" i="3" s="1"/>
  <c r="AW96" i="1" s="1"/>
  <c r="J115" i="3"/>
  <c r="J114" i="3"/>
  <c r="F114" i="3"/>
  <c r="F112" i="3"/>
  <c r="E110" i="3"/>
  <c r="J91" i="3"/>
  <c r="F91" i="3"/>
  <c r="F89" i="3"/>
  <c r="E87" i="3"/>
  <c r="J18" i="3"/>
  <c r="E18" i="3"/>
  <c r="F115" i="3" s="1"/>
  <c r="F92" i="3"/>
  <c r="J17" i="3"/>
  <c r="J89" i="3"/>
  <c r="E7" i="3"/>
  <c r="E108" i="3" s="1"/>
  <c r="J37" i="2"/>
  <c r="J36" i="2"/>
  <c r="AY95" i="1"/>
  <c r="J35" i="2"/>
  <c r="AX95" i="1" s="1"/>
  <c r="BI308" i="2"/>
  <c r="BH308" i="2"/>
  <c r="BG308" i="2"/>
  <c r="BE308" i="2"/>
  <c r="T308" i="2"/>
  <c r="T307" i="2" s="1"/>
  <c r="R308" i="2"/>
  <c r="R307" i="2" s="1"/>
  <c r="P308" i="2"/>
  <c r="P307" i="2" s="1"/>
  <c r="BK308" i="2"/>
  <c r="BK307" i="2" s="1"/>
  <c r="J307" i="2" s="1"/>
  <c r="J121" i="2" s="1"/>
  <c r="J308" i="2"/>
  <c r="BF308" i="2" s="1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T304" i="2" s="1"/>
  <c r="T303" i="2" s="1"/>
  <c r="R305" i="2"/>
  <c r="P305" i="2"/>
  <c r="BK305" i="2"/>
  <c r="J305" i="2"/>
  <c r="BF305" i="2" s="1"/>
  <c r="BI302" i="2"/>
  <c r="BH302" i="2"/>
  <c r="BG302" i="2"/>
  <c r="BE302" i="2"/>
  <c r="T302" i="2"/>
  <c r="T301" i="2"/>
  <c r="R302" i="2"/>
  <c r="R301" i="2" s="1"/>
  <c r="P302" i="2"/>
  <c r="P301" i="2" s="1"/>
  <c r="BK302" i="2"/>
  <c r="BK301" i="2" s="1"/>
  <c r="J301" i="2" s="1"/>
  <c r="J118" i="2" s="1"/>
  <c r="J302" i="2"/>
  <c r="BF302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T297" i="2" s="1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P297" i="2" s="1"/>
  <c r="BK298" i="2"/>
  <c r="J298" i="2"/>
  <c r="BF298" i="2" s="1"/>
  <c r="BI296" i="2"/>
  <c r="BH296" i="2"/>
  <c r="BG296" i="2"/>
  <c r="BE296" i="2"/>
  <c r="T296" i="2"/>
  <c r="T294" i="2" s="1"/>
  <c r="R296" i="2"/>
  <c r="R294" i="2" s="1"/>
  <c r="P296" i="2"/>
  <c r="BK296" i="2"/>
  <c r="J296" i="2"/>
  <c r="BF296" i="2" s="1"/>
  <c r="BI295" i="2"/>
  <c r="BH295" i="2"/>
  <c r="BG295" i="2"/>
  <c r="BE295" i="2"/>
  <c r="T295" i="2"/>
  <c r="R295" i="2"/>
  <c r="P295" i="2"/>
  <c r="P294" i="2" s="1"/>
  <c r="BK295" i="2"/>
  <c r="J295" i="2"/>
  <c r="BF295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P290" i="2" s="1"/>
  <c r="BK292" i="2"/>
  <c r="J292" i="2"/>
  <c r="BF292" i="2" s="1"/>
  <c r="BI291" i="2"/>
  <c r="BH291" i="2"/>
  <c r="BG291" i="2"/>
  <c r="BE291" i="2"/>
  <c r="T291" i="2"/>
  <c r="T290" i="2" s="1"/>
  <c r="R291" i="2"/>
  <c r="P291" i="2"/>
  <c r="BK291" i="2"/>
  <c r="J291" i="2"/>
  <c r="BF291" i="2" s="1"/>
  <c r="BI289" i="2"/>
  <c r="BH289" i="2"/>
  <c r="BG289" i="2"/>
  <c r="BE289" i="2"/>
  <c r="T289" i="2"/>
  <c r="R289" i="2"/>
  <c r="P289" i="2"/>
  <c r="BK289" i="2"/>
  <c r="J289" i="2"/>
  <c r="BF289" i="2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/>
  <c r="BI283" i="2"/>
  <c r="BH283" i="2"/>
  <c r="BG283" i="2"/>
  <c r="BE283" i="2"/>
  <c r="T283" i="2"/>
  <c r="T281" i="2" s="1"/>
  <c r="R283" i="2"/>
  <c r="P283" i="2"/>
  <c r="BK283" i="2"/>
  <c r="BK281" i="2" s="1"/>
  <c r="J281" i="2" s="1"/>
  <c r="J114" i="2" s="1"/>
  <c r="J283" i="2"/>
  <c r="BF283" i="2" s="1"/>
  <c r="BI282" i="2"/>
  <c r="BH282" i="2"/>
  <c r="BG282" i="2"/>
  <c r="BE282" i="2"/>
  <c r="T282" i="2"/>
  <c r="R282" i="2"/>
  <c r="R281" i="2" s="1"/>
  <c r="P282" i="2"/>
  <c r="BK282" i="2"/>
  <c r="J282" i="2"/>
  <c r="BF282" i="2" s="1"/>
  <c r="BI280" i="2"/>
  <c r="BH280" i="2"/>
  <c r="BG280" i="2"/>
  <c r="BE280" i="2"/>
  <c r="T280" i="2"/>
  <c r="T279" i="2" s="1"/>
  <c r="R280" i="2"/>
  <c r="R279" i="2" s="1"/>
  <c r="P280" i="2"/>
  <c r="P279" i="2" s="1"/>
  <c r="BK280" i="2"/>
  <c r="BK279" i="2" s="1"/>
  <c r="J279" i="2" s="1"/>
  <c r="J113" i="2" s="1"/>
  <c r="J280" i="2"/>
  <c r="BF280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/>
  <c r="BI276" i="2"/>
  <c r="BH276" i="2"/>
  <c r="BG276" i="2"/>
  <c r="BE276" i="2"/>
  <c r="T276" i="2"/>
  <c r="R276" i="2"/>
  <c r="P276" i="2"/>
  <c r="BK276" i="2"/>
  <c r="J276" i="2"/>
  <c r="BF276" i="2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/>
  <c r="BI269" i="2"/>
  <c r="BH269" i="2"/>
  <c r="BG269" i="2"/>
  <c r="BE269" i="2"/>
  <c r="T269" i="2"/>
  <c r="R269" i="2"/>
  <c r="P269" i="2"/>
  <c r="BK269" i="2"/>
  <c r="J269" i="2"/>
  <c r="BF269" i="2" s="1"/>
  <c r="BI267" i="2"/>
  <c r="BH267" i="2"/>
  <c r="BG267" i="2"/>
  <c r="BE267" i="2"/>
  <c r="T267" i="2"/>
  <c r="T265" i="2" s="1"/>
  <c r="R267" i="2"/>
  <c r="P267" i="2"/>
  <c r="BK267" i="2"/>
  <c r="J267" i="2"/>
  <c r="BF267" i="2" s="1"/>
  <c r="BI266" i="2"/>
  <c r="BH266" i="2"/>
  <c r="BG266" i="2"/>
  <c r="BE266" i="2"/>
  <c r="T266" i="2"/>
  <c r="R266" i="2"/>
  <c r="R265" i="2" s="1"/>
  <c r="P266" i="2"/>
  <c r="P265" i="2"/>
  <c r="BK266" i="2"/>
  <c r="J266" i="2"/>
  <c r="BF266" i="2" s="1"/>
  <c r="BI264" i="2"/>
  <c r="BH264" i="2"/>
  <c r="BG264" i="2"/>
  <c r="BE264" i="2"/>
  <c r="T264" i="2"/>
  <c r="R264" i="2"/>
  <c r="P264" i="2"/>
  <c r="BK264" i="2"/>
  <c r="J264" i="2"/>
  <c r="BF264" i="2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P259" i="2" s="1"/>
  <c r="BK260" i="2"/>
  <c r="J260" i="2"/>
  <c r="BF260" i="2" s="1"/>
  <c r="BI258" i="2"/>
  <c r="BH258" i="2"/>
  <c r="BG258" i="2"/>
  <c r="BE258" i="2"/>
  <c r="T258" i="2"/>
  <c r="R258" i="2"/>
  <c r="P258" i="2"/>
  <c r="BK258" i="2"/>
  <c r="J258" i="2"/>
  <c r="BF258" i="2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/>
  <c r="BI246" i="2"/>
  <c r="BH246" i="2"/>
  <c r="BG246" i="2"/>
  <c r="BE246" i="2"/>
  <c r="T246" i="2"/>
  <c r="R246" i="2"/>
  <c r="P246" i="2"/>
  <c r="BK246" i="2"/>
  <c r="J246" i="2"/>
  <c r="BF246" i="2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/>
  <c r="BI239" i="2"/>
  <c r="BH239" i="2"/>
  <c r="BG239" i="2"/>
  <c r="BE239" i="2"/>
  <c r="T239" i="2"/>
  <c r="R239" i="2"/>
  <c r="P239" i="2"/>
  <c r="BK239" i="2"/>
  <c r="J239" i="2"/>
  <c r="BF239" i="2" s="1"/>
  <c r="BI238" i="2"/>
  <c r="BH238" i="2"/>
  <c r="BG238" i="2"/>
  <c r="BE238" i="2"/>
  <c r="T238" i="2"/>
  <c r="R238" i="2"/>
  <c r="P238" i="2"/>
  <c r="BK238" i="2"/>
  <c r="J238" i="2"/>
  <c r="BF238" i="2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T231" i="2" s="1"/>
  <c r="R232" i="2"/>
  <c r="P232" i="2"/>
  <c r="BK232" i="2"/>
  <c r="J232" i="2"/>
  <c r="BF232" i="2" s="1"/>
  <c r="BI230" i="2"/>
  <c r="BH230" i="2"/>
  <c r="BG230" i="2"/>
  <c r="BE230" i="2"/>
  <c r="T230" i="2"/>
  <c r="R230" i="2"/>
  <c r="P230" i="2"/>
  <c r="BK230" i="2"/>
  <c r="J230" i="2"/>
  <c r="BF230" i="2"/>
  <c r="BI229" i="2"/>
  <c r="BH229" i="2"/>
  <c r="BG229" i="2"/>
  <c r="BE229" i="2"/>
  <c r="T229" i="2"/>
  <c r="T228" i="2" s="1"/>
  <c r="R229" i="2"/>
  <c r="P229" i="2"/>
  <c r="P228" i="2"/>
  <c r="BK229" i="2"/>
  <c r="BK228" i="2" s="1"/>
  <c r="J228" i="2" s="1"/>
  <c r="J108" i="2" s="1"/>
  <c r="J229" i="2"/>
  <c r="BF229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/>
  <c r="BI222" i="2"/>
  <c r="BH222" i="2"/>
  <c r="BG222" i="2"/>
  <c r="BE222" i="2"/>
  <c r="T222" i="2"/>
  <c r="R222" i="2"/>
  <c r="P222" i="2"/>
  <c r="BK222" i="2"/>
  <c r="J222" i="2"/>
  <c r="BF222" i="2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P217" i="2" s="1"/>
  <c r="BK218" i="2"/>
  <c r="J218" i="2"/>
  <c r="BF218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/>
  <c r="BI209" i="2"/>
  <c r="BH209" i="2"/>
  <c r="BG209" i="2"/>
  <c r="BE209" i="2"/>
  <c r="T209" i="2"/>
  <c r="R209" i="2"/>
  <c r="P209" i="2"/>
  <c r="BK209" i="2"/>
  <c r="J209" i="2"/>
  <c r="BF209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R204" i="2" s="1"/>
  <c r="P206" i="2"/>
  <c r="BK206" i="2"/>
  <c r="J206" i="2"/>
  <c r="BF206" i="2"/>
  <c r="BI205" i="2"/>
  <c r="BH205" i="2"/>
  <c r="BG205" i="2"/>
  <c r="BE205" i="2"/>
  <c r="T205" i="2"/>
  <c r="T204" i="2" s="1"/>
  <c r="R205" i="2"/>
  <c r="P205" i="2"/>
  <c r="P204" i="2" s="1"/>
  <c r="BK205" i="2"/>
  <c r="J205" i="2"/>
  <c r="BF205" i="2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R198" i="2" s="1"/>
  <c r="P200" i="2"/>
  <c r="BK200" i="2"/>
  <c r="J200" i="2"/>
  <c r="BF200" i="2"/>
  <c r="BI199" i="2"/>
  <c r="BH199" i="2"/>
  <c r="BG199" i="2"/>
  <c r="BE199" i="2"/>
  <c r="T199" i="2"/>
  <c r="R199" i="2"/>
  <c r="P199" i="2"/>
  <c r="P198" i="2" s="1"/>
  <c r="BK199" i="2"/>
  <c r="J199" i="2"/>
  <c r="BF199" i="2"/>
  <c r="BI197" i="2"/>
  <c r="BH197" i="2"/>
  <c r="BG197" i="2"/>
  <c r="BE197" i="2"/>
  <c r="T197" i="2"/>
  <c r="T195" i="2" s="1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BK195" i="2" s="1"/>
  <c r="J196" i="2"/>
  <c r="BF196" i="2"/>
  <c r="BI193" i="2"/>
  <c r="BH193" i="2"/>
  <c r="BG193" i="2"/>
  <c r="BE193" i="2"/>
  <c r="T193" i="2"/>
  <c r="T192" i="2" s="1"/>
  <c r="R193" i="2"/>
  <c r="R192" i="2" s="1"/>
  <c r="P193" i="2"/>
  <c r="P192" i="2" s="1"/>
  <c r="BK193" i="2"/>
  <c r="BK192" i="2" s="1"/>
  <c r="J192" i="2" s="1"/>
  <c r="J101" i="2" s="1"/>
  <c r="J193" i="2"/>
  <c r="BF193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 s="1"/>
  <c r="BI187" i="2"/>
  <c r="BH187" i="2"/>
  <c r="BG187" i="2"/>
  <c r="BE187" i="2"/>
  <c r="T187" i="2"/>
  <c r="R187" i="2"/>
  <c r="P187" i="2"/>
  <c r="BK187" i="2"/>
  <c r="J187" i="2"/>
  <c r="BF187" i="2" s="1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BK149" i="2" s="1"/>
  <c r="J149" i="2" s="1"/>
  <c r="J99" i="2" s="1"/>
  <c r="J150" i="2"/>
  <c r="BF150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P143" i="2" s="1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R143" i="2"/>
  <c r="P144" i="2"/>
  <c r="BK144" i="2"/>
  <c r="BK143" i="2" s="1"/>
  <c r="J144" i="2"/>
  <c r="BF144" i="2" s="1"/>
  <c r="J138" i="2"/>
  <c r="J137" i="2"/>
  <c r="F137" i="2"/>
  <c r="F135" i="2"/>
  <c r="E133" i="2"/>
  <c r="J91" i="2"/>
  <c r="F91" i="2"/>
  <c r="F89" i="2"/>
  <c r="E87" i="2"/>
  <c r="J18" i="2"/>
  <c r="E18" i="2"/>
  <c r="F138" i="2" s="1"/>
  <c r="F92" i="2"/>
  <c r="J17" i="2"/>
  <c r="J135" i="2"/>
  <c r="E7" i="2"/>
  <c r="E131" i="2" s="1"/>
  <c r="AS94" i="1"/>
  <c r="L90" i="1"/>
  <c r="AM90" i="1"/>
  <c r="AM89" i="1"/>
  <c r="L89" i="1"/>
  <c r="AM87" i="1"/>
  <c r="L87" i="1"/>
  <c r="L85" i="1"/>
  <c r="L84" i="1"/>
  <c r="BK162" i="2" l="1"/>
  <c r="J162" i="2" s="1"/>
  <c r="J100" i="2" s="1"/>
  <c r="BK290" i="2"/>
  <c r="J290" i="2" s="1"/>
  <c r="J115" i="2" s="1"/>
  <c r="BK294" i="2"/>
  <c r="J294" i="2" s="1"/>
  <c r="J116" i="2" s="1"/>
  <c r="BK304" i="2"/>
  <c r="BK303" i="2"/>
  <c r="J303" i="2" s="1"/>
  <c r="J119" i="2" s="1"/>
  <c r="J304" i="2"/>
  <c r="J120" i="2" s="1"/>
  <c r="J33" i="2"/>
  <c r="AV95" i="1" s="1"/>
  <c r="T217" i="2"/>
  <c r="BK268" i="2"/>
  <c r="J268" i="2" s="1"/>
  <c r="J112" i="2" s="1"/>
  <c r="T143" i="2"/>
  <c r="R149" i="2"/>
  <c r="BK208" i="2"/>
  <c r="J208" i="2" s="1"/>
  <c r="J106" i="2" s="1"/>
  <c r="R217" i="2"/>
  <c r="BK265" i="2"/>
  <c r="J265" i="2" s="1"/>
  <c r="J111" i="2" s="1"/>
  <c r="T268" i="2"/>
  <c r="P268" i="2"/>
  <c r="F36" i="2"/>
  <c r="BC95" i="1" s="1"/>
  <c r="BC94" i="1" s="1"/>
  <c r="W32" i="1" s="1"/>
  <c r="T149" i="2"/>
  <c r="T162" i="2"/>
  <c r="R208" i="2"/>
  <c r="P208" i="2"/>
  <c r="R228" i="2"/>
  <c r="P231" i="2"/>
  <c r="R297" i="2"/>
  <c r="P304" i="2"/>
  <c r="P303" i="2" s="1"/>
  <c r="F37" i="2"/>
  <c r="BD95" i="1" s="1"/>
  <c r="BD94" i="1" s="1"/>
  <c r="W33" i="1" s="1"/>
  <c r="F35" i="2"/>
  <c r="BB95" i="1" s="1"/>
  <c r="BB94" i="1" s="1"/>
  <c r="AX94" i="1" s="1"/>
  <c r="P195" i="2"/>
  <c r="BK204" i="2"/>
  <c r="J204" i="2" s="1"/>
  <c r="J105" i="2" s="1"/>
  <c r="BK297" i="2"/>
  <c r="J297" i="2" s="1"/>
  <c r="J117" i="2" s="1"/>
  <c r="R304" i="2"/>
  <c r="R303" i="2" s="1"/>
  <c r="J112" i="6"/>
  <c r="P281" i="2"/>
  <c r="J112" i="3"/>
  <c r="J112" i="4"/>
  <c r="R162" i="2"/>
  <c r="P149" i="2"/>
  <c r="T198" i="2"/>
  <c r="T259" i="2"/>
  <c r="R290" i="2"/>
  <c r="R259" i="2"/>
  <c r="F92" i="4"/>
  <c r="F34" i="2"/>
  <c r="BA95" i="1" s="1"/>
  <c r="J34" i="2"/>
  <c r="AW95" i="1" s="1"/>
  <c r="AT95" i="1" s="1"/>
  <c r="J143" i="2"/>
  <c r="J98" i="2" s="1"/>
  <c r="BK142" i="2"/>
  <c r="R142" i="2"/>
  <c r="J195" i="2"/>
  <c r="J103" i="2" s="1"/>
  <c r="BK217" i="2"/>
  <c r="J217" i="2" s="1"/>
  <c r="J107" i="2" s="1"/>
  <c r="R231" i="2"/>
  <c r="BK231" i="2"/>
  <c r="J231" i="2" s="1"/>
  <c r="J109" i="2" s="1"/>
  <c r="R268" i="2"/>
  <c r="BK198" i="2"/>
  <c r="J198" i="2" s="1"/>
  <c r="J104" i="2" s="1"/>
  <c r="F33" i="2"/>
  <c r="AZ95" i="1" s="1"/>
  <c r="AZ94" i="1" s="1"/>
  <c r="P162" i="2"/>
  <c r="P142" i="2" s="1"/>
  <c r="R195" i="2"/>
  <c r="J120" i="6"/>
  <c r="J98" i="6" s="1"/>
  <c r="BK119" i="6"/>
  <c r="J120" i="5"/>
  <c r="J98" i="5" s="1"/>
  <c r="BK119" i="5"/>
  <c r="E85" i="2"/>
  <c r="J120" i="3"/>
  <c r="J98" i="3" s="1"/>
  <c r="BK119" i="3"/>
  <c r="J120" i="4"/>
  <c r="J98" i="4" s="1"/>
  <c r="BK119" i="4"/>
  <c r="T208" i="2"/>
  <c r="T194" i="2" s="1"/>
  <c r="BK259" i="2"/>
  <c r="J259" i="2" s="1"/>
  <c r="J110" i="2" s="1"/>
  <c r="E85" i="3"/>
  <c r="J33" i="3"/>
  <c r="AV96" i="1" s="1"/>
  <c r="AT96" i="1" s="1"/>
  <c r="E85" i="4"/>
  <c r="J33" i="4"/>
  <c r="AV97" i="1" s="1"/>
  <c r="AT97" i="1" s="1"/>
  <c r="E85" i="5"/>
  <c r="F115" i="5"/>
  <c r="J33" i="5"/>
  <c r="AV98" i="1" s="1"/>
  <c r="AT98" i="1" s="1"/>
  <c r="E85" i="6"/>
  <c r="F115" i="6"/>
  <c r="J33" i="6"/>
  <c r="AV99" i="1" s="1"/>
  <c r="AT99" i="1" s="1"/>
  <c r="F34" i="3"/>
  <c r="BA96" i="1" s="1"/>
  <c r="F34" i="4"/>
  <c r="BA97" i="1" s="1"/>
  <c r="F34" i="5"/>
  <c r="BA98" i="1" s="1"/>
  <c r="F34" i="6"/>
  <c r="BA99" i="1" s="1"/>
  <c r="W31" i="1" l="1"/>
  <c r="AY94" i="1"/>
  <c r="P194" i="2"/>
  <c r="P141" i="2" s="1"/>
  <c r="AU95" i="1" s="1"/>
  <c r="AU94" i="1" s="1"/>
  <c r="T142" i="2"/>
  <c r="T141" i="2"/>
  <c r="R194" i="2"/>
  <c r="R141" i="2" s="1"/>
  <c r="J119" i="4"/>
  <c r="J97" i="4" s="1"/>
  <c r="BK118" i="4"/>
  <c r="J118" i="4" s="1"/>
  <c r="J119" i="6"/>
  <c r="J97" i="6" s="1"/>
  <c r="BK118" i="6"/>
  <c r="J118" i="6" s="1"/>
  <c r="BA94" i="1"/>
  <c r="BK194" i="2"/>
  <c r="J194" i="2" s="1"/>
  <c r="J102" i="2" s="1"/>
  <c r="AV94" i="1"/>
  <c r="W29" i="1"/>
  <c r="J119" i="3"/>
  <c r="J97" i="3" s="1"/>
  <c r="BK118" i="3"/>
  <c r="J118" i="3" s="1"/>
  <c r="J119" i="5"/>
  <c r="J97" i="5" s="1"/>
  <c r="BK118" i="5"/>
  <c r="J118" i="5" s="1"/>
  <c r="J142" i="2"/>
  <c r="J97" i="2" s="1"/>
  <c r="W30" i="1" l="1"/>
  <c r="AW94" i="1"/>
  <c r="AK30" i="1" s="1"/>
  <c r="J30" i="5"/>
  <c r="J96" i="5"/>
  <c r="J30" i="6"/>
  <c r="J96" i="6"/>
  <c r="AK29" i="1"/>
  <c r="J30" i="4"/>
  <c r="J96" i="4"/>
  <c r="BK141" i="2"/>
  <c r="J141" i="2" s="1"/>
  <c r="J30" i="3"/>
  <c r="J96" i="3"/>
  <c r="AT94" i="1" l="1"/>
  <c r="AG99" i="1"/>
  <c r="AN99" i="1" s="1"/>
  <c r="J39" i="6"/>
  <c r="AG96" i="1"/>
  <c r="AN96" i="1" s="1"/>
  <c r="J39" i="3"/>
  <c r="J30" i="2"/>
  <c r="J96" i="2"/>
  <c r="AG98" i="1"/>
  <c r="AN98" i="1" s="1"/>
  <c r="J39" i="5"/>
  <c r="AG97" i="1"/>
  <c r="AN97" i="1" s="1"/>
  <c r="J39" i="4"/>
  <c r="AG95" i="1" l="1"/>
  <c r="J39" i="2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<sst xmlns="http://schemas.openxmlformats.org/spreadsheetml/2006/main" count="3625" uniqueCount="1096">
  <si>
    <t>Export Komplet</t>
  </si>
  <si>
    <t/>
  </si>
  <si>
    <t>2.0</t>
  </si>
  <si>
    <t>False</t>
  </si>
  <si>
    <t>{ebfccc97-348f-4a2f-a2a5-24df107ec5c5}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</si>
  <si>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</si>
  <si>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</si>
  <si>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</si>
  <si>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</si>
  <si>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</si>
  <si>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</si>
  <si>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</si>
  <si>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190730-A</t>
  </si>
  <si>
    <t>Stavba:</t>
  </si>
  <si>
    <t>REKONŠTRUKCIA MEŠTIANSKEHO DOMU</t>
  </si>
  <si>
    <t>JKSO:</t>
  </si>
  <si>
    <t>KS:</t>
  </si>
  <si>
    <t>Miesto:</t>
  </si>
  <si>
    <t>Trnava</t>
  </si>
  <si>
    <t>Dátum:</t>
  </si>
  <si>
    <t>Objednávateľ:</t>
  </si>
  <si>
    <t>IČO:</t>
  </si>
  <si>
    <t>Mesto Trnava</t>
  </si>
  <si>
    <t>IČ DPH:</t>
  </si>
  <si>
    <t>Zhotoviteľ:</t>
  </si>
  <si>
    <t xml:space="preserve"> </t>
  </si>
  <si>
    <t>Projektant:</t>
  </si>
  <si>
    <t>Ing. Ladislav Lukačovič</t>
  </si>
  <si>
    <t>True</t>
  </si>
  <si>
    <t>Spracovateľ:</t>
  </si>
  <si>
    <t>www.stavebnycenar.sk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</si>
  <si>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</si>
  <si>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</si>
  <si>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</si>
  <si>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</si>
  <si>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</si>
  <si>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</si>
  <si>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</si>
  <si>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</si>
  <si>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</si>
  <si>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</si>
  <si>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</si>
  <si>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</si>
  <si>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</si>
  <si>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</si>
  <si>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</si>
  <si>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</si>
  <si>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</si>
  <si>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</si>
  <si>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</si>
  <si>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</si>
  <si>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</si>
  <si>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</si>
  <si>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</si>
  <si>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</si>
  <si>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</si>
  <si>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</si>
  <si>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</si>
  <si>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</si>
  <si>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</si>
  <si>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</si>
  <si>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</si>
  <si>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</si>
  <si>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</si>
  <si>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</si>
  <si>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</si>
  <si>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</si>
  <si>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</si>
  <si>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</si>
  <si>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</si>
  <si>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</si>
  <si>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</si>
  <si>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</si>
  <si>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</si>
  <si>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</si>
  <si>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</si>
  <si>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</si>
  <si>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</si>
  <si>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1.NP + 2.NP - Búracie práce / Architektúra</t>
  </si>
  <si>
    <t>STA</t>
  </si>
  <si>
    <t>1</t>
  </si>
  <si>
    <t>{bc7ae966-e2a9-4bcd-abe8-be4d85411be3}</t>
  </si>
  <si>
    <t>02</t>
  </si>
  <si>
    <t>1.NP + 2.NP - Vzduchotechnika</t>
  </si>
  <si>
    <t>{cafa5703-a427-4a69-927a-9a1af15b64c3}</t>
  </si>
  <si>
    <t>03</t>
  </si>
  <si>
    <t>1.NP + 2.NP - Elektroinštalácie</t>
  </si>
  <si>
    <t>{1c91f2d0-c341-481d-8c18-1c48f751a7e8}</t>
  </si>
  <si>
    <t>04</t>
  </si>
  <si>
    <t>1.NP + 2.NP - Zdravotechnika</t>
  </si>
  <si>
    <t>{5bff086a-0e3e-4c13-b76a-ec016bad7b8c}</t>
  </si>
  <si>
    <t>05</t>
  </si>
  <si>
    <t>1.NP + 2.NP - Ústredné vykurovanie</t>
  </si>
  <si>
    <t>{2f55b61a-bc2b-4673-b0a3-b620169aec54}</t>
  </si>
  <si>
    <t>KRYCÍ LIST ROZPOČTU</t>
  </si>
  <si>
    <t>Objekt:</t>
  </si>
  <si>
    <t>01 - 1.NP + 2.NP - Búracie práce /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</si>
  <si>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</si>
  <si>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</si>
  <si>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</si>
  <si>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</si>
  <si>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</si>
  <si>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</si>
  <si>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</si>
  <si>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</si>
  <si>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</si>
  <si>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</si>
  <si>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</si>
  <si>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</si>
  <si>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</si>
  <si>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</si>
  <si>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725 - Zdravotechnika - zariaďovacie predmety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</si>
  <si>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</si>
  <si>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</si>
  <si>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</si>
  <si>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</si>
  <si>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</si>
  <si>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</si>
  <si>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</si>
  <si>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</si>
  <si>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</si>
  <si>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</si>
  <si>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</si>
  <si>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    785 - Tapetovanie</t>
  </si>
  <si>
    <t>M - Práce a dodávky M</t>
  </si>
  <si>
    <t xml:space="preserve">    21-M - Elektromontáže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</si>
  <si>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</si>
  <si>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</si>
  <si>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</si>
  <si>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</si>
  <si>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</si>
  <si>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</si>
  <si>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</si>
  <si>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</si>
  <si>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</si>
  <si>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</si>
  <si>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</si>
  <si>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</si>
  <si>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</si>
  <si>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</si>
  <si>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</si>
  <si>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</si>
  <si>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</si>
  <si>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</si>
  <si>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</si>
  <si>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310238211</t>
  </si>
  <si>
    <t>Zamurovanie otvoru s plochou nad 0.25 do 1 m2 v murive nadzákladného tehlami na maltu vápennocementovú</t>
  </si>
  <si>
    <t>m3</t>
  </si>
  <si>
    <t>4</t>
  </si>
  <si>
    <t>2</t>
  </si>
  <si>
    <t>810922173</t>
  </si>
  <si>
    <t>310239211</t>
  </si>
  <si>
    <t>Zamurovanie otvoru s plochou nad 1 do 4 m2 v murive nadzákladného tehlami na maltu vápennocementovú</t>
  </si>
  <si>
    <t>-1527255714</t>
  </si>
  <si>
    <t>317941123</t>
  </si>
  <si>
    <t>Osadenie oceľových valcovaných nosníkov (na murive) I, IE,U,UE,L č.14-22 alebo výšky do 220 mm</t>
  </si>
  <si>
    <t>t</t>
  </si>
  <si>
    <t>674089651</t>
  </si>
  <si>
    <t>M</t>
  </si>
  <si>
    <t>133880001130</t>
  </si>
  <si>
    <t>Oceľový nosník HEA 160, z valcovanej ocele S235JR</t>
  </si>
  <si>
    <t>m</t>
  </si>
  <si>
    <t>8</t>
  </si>
  <si>
    <t>-1511403103</t>
  </si>
  <si>
    <t>5</t>
  </si>
  <si>
    <t>340239212</t>
  </si>
  <si>
    <t>Zamurovanie otvoru s plochou do 4 m2 tehlami pálenými v stenách hr. nad 100 mm</t>
  </si>
  <si>
    <t>m2</t>
  </si>
  <si>
    <t>950960680</t>
  </si>
  <si>
    <t>6</t>
  </si>
  <si>
    <t>Úpravy povrchov, podlahy, osadenie</t>
  </si>
  <si>
    <t>612421331</t>
  </si>
  <si>
    <t>Oprava vnútorných vápenných omietok stien, v množstve opravenej plochy nad 10 do 30 % štukových</t>
  </si>
  <si>
    <t>471974993</t>
  </si>
  <si>
    <t>7</t>
  </si>
  <si>
    <t>612423531</t>
  </si>
  <si>
    <t>Omietka rýh v stenách maltou vápennou šírky ryhy do 150 mm omietkou štukovou</t>
  </si>
  <si>
    <t>-2002980809</t>
  </si>
  <si>
    <t>612423631</t>
  </si>
  <si>
    <t>Omietka rýh v stenách maltou vápennou šírky ryhy nad 150 do 300 mm omietkou štukovou</t>
  </si>
  <si>
    <t>480564209</t>
  </si>
  <si>
    <t>9</t>
  </si>
  <si>
    <t>612425931</t>
  </si>
  <si>
    <t>Omietka vápenná vnútorného ostenia okenného alebo dverného štuková</t>
  </si>
  <si>
    <t>-172324999</t>
  </si>
  <si>
    <t>10</t>
  </si>
  <si>
    <t>612460151</t>
  </si>
  <si>
    <t>Príprava vnútorného podkladu stien cementovým prednástrekom, hr. 3 mm</t>
  </si>
  <si>
    <t>22308451</t>
  </si>
  <si>
    <t>11</t>
  </si>
  <si>
    <t>612460242</t>
  </si>
  <si>
    <t>Vnútorná omietka stien vápennocementová jadrová (hrubá), hr. 15 mm</t>
  </si>
  <si>
    <t>1814633190</t>
  </si>
  <si>
    <t>12</t>
  </si>
  <si>
    <t>612460251</t>
  </si>
  <si>
    <t>Vnútorná omietka stien vápennocementová štuková (jemná), hr. 3 mm</t>
  </si>
  <si>
    <t>-1494191084</t>
  </si>
  <si>
    <t>13</t>
  </si>
  <si>
    <t>612461281.1</t>
  </si>
  <si>
    <t>Vyspravenie omietky po odstránenej tapete</t>
  </si>
  <si>
    <t>1290228806</t>
  </si>
  <si>
    <t>14</t>
  </si>
  <si>
    <t>632001051</t>
  </si>
  <si>
    <t>Zhotovenie jednonásobného penetračného náteru pre potery a stierky</t>
  </si>
  <si>
    <t>-953529207</t>
  </si>
  <si>
    <t>15</t>
  </si>
  <si>
    <t>585520001900</t>
  </si>
  <si>
    <t>Penetračný náter na báze disperzie pre samonivelizačné potery a sierky, 25 kg</t>
  </si>
  <si>
    <t>kg</t>
  </si>
  <si>
    <t>598450499</t>
  </si>
  <si>
    <t>16</t>
  </si>
  <si>
    <t>632450285</t>
  </si>
  <si>
    <t>Cementová samonivelizačná stierka, hr. 5 mm</t>
  </si>
  <si>
    <t>-599698833</t>
  </si>
  <si>
    <t>17</t>
  </si>
  <si>
    <t>632451411</t>
  </si>
  <si>
    <t>Doplnenie cementového poteru s plochou jednotlivo (s dodaním hmôt) do 4 m2 a hr. do 10 mm</t>
  </si>
  <si>
    <t>-958609735</t>
  </si>
  <si>
    <t>Ostatné konštrukcie a práce-búranie</t>
  </si>
  <si>
    <t>18</t>
  </si>
  <si>
    <t>941955002</t>
  </si>
  <si>
    <t>Lešenie ľahké pracovné pomocné s výškou lešeňovej podlahy nad 1,20 do 1,90 m</t>
  </si>
  <si>
    <t>1064736220</t>
  </si>
  <si>
    <t>19</t>
  </si>
  <si>
    <t>952901111</t>
  </si>
  <si>
    <t>Vyčistenie budov pri výške podlaží do 4 m</t>
  </si>
  <si>
    <t>-377380477</t>
  </si>
  <si>
    <t>953947951</t>
  </si>
  <si>
    <t>Montáž hranatej kovovej vetracej mriežky plochy do 0,06 m2</t>
  </si>
  <si>
    <t>ks</t>
  </si>
  <si>
    <t>331481934</t>
  </si>
  <si>
    <t>21</t>
  </si>
  <si>
    <t>429720248900</t>
  </si>
  <si>
    <t>Mriežka dverová, hliníková so skrutkami</t>
  </si>
  <si>
    <t>1396008315</t>
  </si>
  <si>
    <t>22</t>
  </si>
  <si>
    <t>962031132</t>
  </si>
  <si>
    <t>Búranie priečok alebo vybúranie otvorov plochy nad 4 m2 z tehál pálených, plných alebo dutých hr. do 150 mm,  -0,19600t</t>
  </si>
  <si>
    <t>894979592</t>
  </si>
  <si>
    <t>23</t>
  </si>
  <si>
    <t>965044201</t>
  </si>
  <si>
    <t>Brúsenie existujúcich betónových podláh, zbrúsenie hrúbky do 3 mm</t>
  </si>
  <si>
    <t>1669712394</t>
  </si>
  <si>
    <t>24</t>
  </si>
  <si>
    <t>965081712</t>
  </si>
  <si>
    <t>Búranie dlažieb, bez podklad. lôžka z xylolit., alebo keramických dlaždíc hr. do 10 mm,  -0,02000t</t>
  </si>
  <si>
    <t>1341497067</t>
  </si>
  <si>
    <t>25</t>
  </si>
  <si>
    <t>968061112</t>
  </si>
  <si>
    <t>Vyvesenie dreveného okenného krídla do suti plochy do 1,5 m2, -0,01200t</t>
  </si>
  <si>
    <t>1973299576</t>
  </si>
  <si>
    <t>26</t>
  </si>
  <si>
    <t>968061113</t>
  </si>
  <si>
    <t>Vyvesenie dreveného okenného krídla do suti plochy nad 1,5 m2, -0,01600t</t>
  </si>
  <si>
    <t>-704289388</t>
  </si>
  <si>
    <t>27</t>
  </si>
  <si>
    <t>968061125</t>
  </si>
  <si>
    <t>Vyvesenie dreveného dverného krídla do suti plochy do 2 m2, -0,02400t (DX)</t>
  </si>
  <si>
    <t>-2064119225</t>
  </si>
  <si>
    <t>28</t>
  </si>
  <si>
    <t>968061126</t>
  </si>
  <si>
    <t>Vyvesenie dreveného dverného krídla do suti plochy nad 2 m2, -0,02700t (EX)</t>
  </si>
  <si>
    <t>739126302</t>
  </si>
  <si>
    <t>29</t>
  </si>
  <si>
    <t>968062354</t>
  </si>
  <si>
    <t>Vybúranie drevených rámov okien dvojitých alebo zdvojených, plochy do 1 m2,  -0,07500t</t>
  </si>
  <si>
    <t>1039392091</t>
  </si>
  <si>
    <t>30</t>
  </si>
  <si>
    <t>968062357</t>
  </si>
  <si>
    <t>Vybúranie drevených rámov okien dvojitých alebo zdvojených, plochy nad 4 m2,  -0,04700t</t>
  </si>
  <si>
    <t>-1919168894</t>
  </si>
  <si>
    <t>31</t>
  </si>
  <si>
    <t>968062456</t>
  </si>
  <si>
    <t>Vybúranie drevených dverových zárubní plochy nad 2 m2,  -0,06700t (EX)</t>
  </si>
  <si>
    <t>-998335903</t>
  </si>
  <si>
    <t>32</t>
  </si>
  <si>
    <t>968072455</t>
  </si>
  <si>
    <t>Vybúranie kovových dverových zárubní plochy do 2 m2,  -0,07600t (DX)</t>
  </si>
  <si>
    <t>1873318376</t>
  </si>
  <si>
    <t>33</t>
  </si>
  <si>
    <t>971033541</t>
  </si>
  <si>
    <t>Vybúranie otvorov v murive tehl. plochy do 1 m2 hr. do 300 mm,  -1,87500t</t>
  </si>
  <si>
    <t>1924043315</t>
  </si>
  <si>
    <t>34</t>
  </si>
  <si>
    <t>971033651</t>
  </si>
  <si>
    <t>Vybúranie otvorov v murive tehl. plochy do 4 m2 hr. do 600 mm,  -1,87500t</t>
  </si>
  <si>
    <t>1216171344</t>
  </si>
  <si>
    <t>35</t>
  </si>
  <si>
    <t>971036004</t>
  </si>
  <si>
    <t>Jadrové vrty diamantovými korunkami do D 50 mm do stien - murivo tehlové -0,00003t (ZTI pre hydrant)</t>
  </si>
  <si>
    <t>cm</t>
  </si>
  <si>
    <t>-1983928699</t>
  </si>
  <si>
    <t>36</t>
  </si>
  <si>
    <t>971036009</t>
  </si>
  <si>
    <t>Jadrové vrty diamantovými korunkami do D 100 mm do stien - murivo tehlové -0,00013t (pre VZT)</t>
  </si>
  <si>
    <t>-794947592</t>
  </si>
  <si>
    <t>37</t>
  </si>
  <si>
    <t>971036014</t>
  </si>
  <si>
    <t>Jadrové vrty diamantovými korunkami do D 150 mm do stien - murivo tehlové -0,00028t (pre VZT)</t>
  </si>
  <si>
    <t>151769886</t>
  </si>
  <si>
    <t>38</t>
  </si>
  <si>
    <t>974031133</t>
  </si>
  <si>
    <t>Vysekanie rýh v akomkoľvek murive tehlovom na akúkoľvek maltu do hĺbky 50 mm a š. do 100 mm,  -0,00900t (pre VZT)</t>
  </si>
  <si>
    <t>-232093184</t>
  </si>
  <si>
    <t>39</t>
  </si>
  <si>
    <t>974031135</t>
  </si>
  <si>
    <t>Vysekanie rýh v akomkoľvek murive tehlovom na akúkoľvek maltu do hĺbky 50 mm a š. do 200 mm,  -0,01800t (pre VZT)</t>
  </si>
  <si>
    <t>-949763342</t>
  </si>
  <si>
    <t>40</t>
  </si>
  <si>
    <t>974031153</t>
  </si>
  <si>
    <t>Vysekávanie rýh v akomkoľvek murive tehlovom na akúkoľvek maltu do hĺbky 100 mm a š. do 100 mm,  -0,01800t (ZTI pre hydrant)</t>
  </si>
  <si>
    <t>-1439103514</t>
  </si>
  <si>
    <t>41</t>
  </si>
  <si>
    <t>976071111</t>
  </si>
  <si>
    <t>Vybúranie kovových madiel a zábradlí,  -0,03700t</t>
  </si>
  <si>
    <t>377114094</t>
  </si>
  <si>
    <t>42</t>
  </si>
  <si>
    <t>979011111</t>
  </si>
  <si>
    <t>Zvislá doprava sutiny a vybúraných hmôt za prvé podlažie nad alebo pod základným podlažím</t>
  </si>
  <si>
    <t>-1132339418</t>
  </si>
  <si>
    <t>43</t>
  </si>
  <si>
    <t>979081111</t>
  </si>
  <si>
    <t>Odvoz sutiny a vybúraných hmôt na skládku do 1 km</t>
  </si>
  <si>
    <t>-260826192</t>
  </si>
  <si>
    <t>44</t>
  </si>
  <si>
    <t>979081121</t>
  </si>
  <si>
    <t>Odvoz sutiny a vybúraných hmôt na skládku za každý ďalší 1 km (+9km)</t>
  </si>
  <si>
    <t>1653312638</t>
  </si>
  <si>
    <t>45</t>
  </si>
  <si>
    <t>979082111</t>
  </si>
  <si>
    <t>Vnútrostavenisková doprava sutiny a vybúraných hmôt do 10 m</t>
  </si>
  <si>
    <t>-2113934484</t>
  </si>
  <si>
    <t>46</t>
  </si>
  <si>
    <t>979089012</t>
  </si>
  <si>
    <t>Poplatok za skladovanie - betón, tehly, dlaždice (17 01) ostatné</t>
  </si>
  <si>
    <t>-830361791</t>
  </si>
  <si>
    <t>99</t>
  </si>
  <si>
    <t>Presun hmôt HSV</t>
  </si>
  <si>
    <t>47</t>
  </si>
  <si>
    <t>999281111</t>
  </si>
  <si>
    <t>Presun hmôt pre opravy a údržbu objektov vrátane vonkajších plášťov výšky do 25 m</t>
  </si>
  <si>
    <t>79592237</t>
  </si>
  <si>
    <t>PSV</t>
  </si>
  <si>
    <t>Práce a dodávky PSV</t>
  </si>
  <si>
    <t>711</t>
  </si>
  <si>
    <t>Izolácie proti vode a vlhkosti</t>
  </si>
  <si>
    <t>48</t>
  </si>
  <si>
    <t>711211501</t>
  </si>
  <si>
    <t>Jednozlož. hydroizolačná hmota, kúpeľňová hydroizolácia dvojnásobná, vodorová</t>
  </si>
  <si>
    <t>-540457033</t>
  </si>
  <si>
    <t>49</t>
  </si>
  <si>
    <t>998711201</t>
  </si>
  <si>
    <t>Presun hmôt pre izoláciu proti vode v objektoch výšky do 6 m</t>
  </si>
  <si>
    <t>%</t>
  </si>
  <si>
    <t>-798295442</t>
  </si>
  <si>
    <t>713</t>
  </si>
  <si>
    <t>Izolácie tepelné</t>
  </si>
  <si>
    <t>50</t>
  </si>
  <si>
    <t>713000011</t>
  </si>
  <si>
    <t>Odstránenie tepelnej izolácie stropov kladenej voľne z vláknitých materiálov hr. nad 10 cm -0,00336t</t>
  </si>
  <si>
    <t>-1618133032</t>
  </si>
  <si>
    <t>51</t>
  </si>
  <si>
    <t>713111131</t>
  </si>
  <si>
    <t>Montáž tepelnej izolácie stropov rebrových minerálnou vlnou, spodkom s úpravou viazacím drôtom</t>
  </si>
  <si>
    <t>-2007748382</t>
  </si>
  <si>
    <t>52</t>
  </si>
  <si>
    <t>631440000500</t>
  </si>
  <si>
    <t>Doska 100x600x1000 mm, čadičová minerálna izolácia pre podhľady a stropy, hr.100mm</t>
  </si>
  <si>
    <t>1423172134</t>
  </si>
  <si>
    <t>53</t>
  </si>
  <si>
    <t>631440000900</t>
  </si>
  <si>
    <t>Doska 160x600x1000 mm, čadičová minerálna izolácia pre podhľady a stropy, hr.160mm</t>
  </si>
  <si>
    <t>1419293605</t>
  </si>
  <si>
    <t>54</t>
  </si>
  <si>
    <t>283230006800</t>
  </si>
  <si>
    <t>Parotesné zábrany, š. 1,5 m s imtegrovaným lepiacim pásom, hliníková vrstva uložená medzi vysoko transparentnou PES fóliou a PE fóliou s vystužujúcou mriežkou (180g/m2)</t>
  </si>
  <si>
    <t>-1713429624</t>
  </si>
  <si>
    <t>722</t>
  </si>
  <si>
    <t>Zdravotechnika - vnútorný vodovod</t>
  </si>
  <si>
    <t>55</t>
  </si>
  <si>
    <t>722250030.D</t>
  </si>
  <si>
    <t>Demontáž hydrantu (HX)</t>
  </si>
  <si>
    <t>súb.</t>
  </si>
  <si>
    <t>40555458</t>
  </si>
  <si>
    <t>56</t>
  </si>
  <si>
    <t>722250180</t>
  </si>
  <si>
    <t>Montáž hasiaceho prístroja na stenu</t>
  </si>
  <si>
    <t>691448818</t>
  </si>
  <si>
    <t>57</t>
  </si>
  <si>
    <t>449170000900</t>
  </si>
  <si>
    <t>Prenosný hasiaci prístroj práškový P6Če 6 kg, 21A</t>
  </si>
  <si>
    <t>709477161</t>
  </si>
  <si>
    <t>725</t>
  </si>
  <si>
    <t>Zdravotechnika - zariaďovacie predmety</t>
  </si>
  <si>
    <t>58</t>
  </si>
  <si>
    <t>725110814</t>
  </si>
  <si>
    <t>Demontáž záchoda odsávacieho alebo kombinačného,  -0,03420t</t>
  </si>
  <si>
    <t>-1194726790</t>
  </si>
  <si>
    <t>59</t>
  </si>
  <si>
    <t>725210821</t>
  </si>
  <si>
    <t>Demontáž umývadiel alebo umývadielok bez výtokovej armatúry,  -0,01946t</t>
  </si>
  <si>
    <t>-2112032056</t>
  </si>
  <si>
    <t>60</t>
  </si>
  <si>
    <t>725530823</t>
  </si>
  <si>
    <t>Demontáž elektrického zásobníkového ohrievača vody tlakového od 50 l do 200 l,  -0,15500t</t>
  </si>
  <si>
    <t>-654390338</t>
  </si>
  <si>
    <t>61</t>
  </si>
  <si>
    <t>725610810.1</t>
  </si>
  <si>
    <t>Demontáž infražiariča vrát. odvozu na skládku a uskladnenia</t>
  </si>
  <si>
    <t>-392187834</t>
  </si>
  <si>
    <t>62</t>
  </si>
  <si>
    <t>725810811</t>
  </si>
  <si>
    <t>Demontáž výtokového ventilu nástenných,  -0,00049t</t>
  </si>
  <si>
    <t>2530313</t>
  </si>
  <si>
    <t>63</t>
  </si>
  <si>
    <t>725820810</t>
  </si>
  <si>
    <t>Demontáž batérie drezovej, umývadlovej nástennej,  -0,0026t</t>
  </si>
  <si>
    <t>198573978</t>
  </si>
  <si>
    <t>64</t>
  </si>
  <si>
    <t>725860820</t>
  </si>
  <si>
    <t>Demontáž jednoduchej  zápachovej uzávierky pre zariaďovacie predmety, umývadlá, drezy, práčky  -0,00085t</t>
  </si>
  <si>
    <t>2095809390</t>
  </si>
  <si>
    <t>65</t>
  </si>
  <si>
    <t>998725201</t>
  </si>
  <si>
    <t>Presun hmôt pre zariaďovacie predmety v objektoch výšky do 6 m</t>
  </si>
  <si>
    <t>343290014</t>
  </si>
  <si>
    <t>763</t>
  </si>
  <si>
    <t>Konštrukcie - drevostavby</t>
  </si>
  <si>
    <t>66</t>
  </si>
  <si>
    <t>763111122.1</t>
  </si>
  <si>
    <t>Priečka SDK hr. 100 mm, jednoduchá kca CW 75, UW 75, dosky 1x RF (s požiarnou odolnosťou EI 45) hr. 12,5 mm s TI 75 mm</t>
  </si>
  <si>
    <t>1135656893</t>
  </si>
  <si>
    <t>67</t>
  </si>
  <si>
    <t>763111212.1</t>
  </si>
  <si>
    <t>Priečka SDK hr. 100 mm, jednoduchá kca CW 75, UW 75, dosky 1x RB hr. 12,5 mm s TI 75 mm</t>
  </si>
  <si>
    <t>-1693422440</t>
  </si>
  <si>
    <t>68</t>
  </si>
  <si>
    <t>763116512.1</t>
  </si>
  <si>
    <t>Priečka SDK hr. 200 mm dvojito opláštená doskami RBI 12.5 mm s tep. izoláciou, dvojitá podkonštrukcia 2xCW 50</t>
  </si>
  <si>
    <t>-534172229</t>
  </si>
  <si>
    <t>69</t>
  </si>
  <si>
    <t>763119521</t>
  </si>
  <si>
    <t>Demontáž sadrokartónovej priečky, jednoduchá nosná oceľová konštrukcia, jednoduché opláštenie, -0,03036t</t>
  </si>
  <si>
    <t>-432233393</t>
  </si>
  <si>
    <t>70</t>
  </si>
  <si>
    <t>763126632</t>
  </si>
  <si>
    <t>Predsadená SDK stena, opláštená doskou RBI 12.5 mm s tep. izoláciou, voľne stojaca na podkonštrukcií CW50</t>
  </si>
  <si>
    <t>525413897</t>
  </si>
  <si>
    <t>71</t>
  </si>
  <si>
    <t>763132110</t>
  </si>
  <si>
    <t>SDK podhľad, závesná dvojvrstvová kca profil montažný CD a nosný UD, dosky RB hr. 12,5 mm</t>
  </si>
  <si>
    <t>-1778699879</t>
  </si>
  <si>
    <t>72</t>
  </si>
  <si>
    <t>763132220</t>
  </si>
  <si>
    <t>SDK podhľad, závesná dvojvrstvová kca profil montažný CD a nosný UD, protipožiarne dosky RF hr. 15 mm</t>
  </si>
  <si>
    <t>994094582</t>
  </si>
  <si>
    <t>73</t>
  </si>
  <si>
    <t>763132310</t>
  </si>
  <si>
    <t>SDK podhľad, závesná dvojvrstvová kca profil montažný CD a nosný UD, dosky RBI hr. 12,5 mm</t>
  </si>
  <si>
    <t>-1050744711</t>
  </si>
  <si>
    <t>74</t>
  </si>
  <si>
    <t>763139541</t>
  </si>
  <si>
    <t>Demontáž sadrokartónového podhľadu s dvojvrstvou nosnou konštrukciou z oceľových profilov, jednoduché opláštenie, -0,01500t</t>
  </si>
  <si>
    <t>644525058</t>
  </si>
  <si>
    <t>75</t>
  </si>
  <si>
    <t>998763401</t>
  </si>
  <si>
    <t>Presun hmôt pre sádrokartónové konštrukcie v stavbách(objektoch )výšky do 7 m</t>
  </si>
  <si>
    <t>2140796161</t>
  </si>
  <si>
    <t>764</t>
  </si>
  <si>
    <t>Konštrukcie klampiarske</t>
  </si>
  <si>
    <t>76</t>
  </si>
  <si>
    <t>764510230</t>
  </si>
  <si>
    <t>Oplechovanie parapetov z medeného Cu plechu, vrátane rohov r.š. 200 mm</t>
  </si>
  <si>
    <t>673196823</t>
  </si>
  <si>
    <t>77</t>
  </si>
  <si>
    <t>998764201</t>
  </si>
  <si>
    <t>Presun hmôt pre konštrukcie klampiarske v objektoch výšky do 6 m</t>
  </si>
  <si>
    <t>2100860075</t>
  </si>
  <si>
    <t>766</t>
  </si>
  <si>
    <t>Konštrukcie stolárske</t>
  </si>
  <si>
    <t>78</t>
  </si>
  <si>
    <t>766124100.1</t>
  </si>
  <si>
    <t>Montáž drevených stien záchodových (inštalačný blok WC) s dvoma krídlami alebo s jedným krídlom a dvierkami</t>
  </si>
  <si>
    <t>súb</t>
  </si>
  <si>
    <t>-813151954</t>
  </si>
  <si>
    <t>79</t>
  </si>
  <si>
    <t>6343100001.1</t>
  </si>
  <si>
    <t>2.NP WC 2-kabína roh (180+2*130+2D)/200cm, lamino farba štandard</t>
  </si>
  <si>
    <t>kpl</t>
  </si>
  <si>
    <t>-702435677</t>
  </si>
  <si>
    <t>80</t>
  </si>
  <si>
    <t>6343100001.2</t>
  </si>
  <si>
    <t>2.NP Deliaca priečka 90/200cm, CDF farba štandard</t>
  </si>
  <si>
    <t>528443820</t>
  </si>
  <si>
    <t>81</t>
  </si>
  <si>
    <t>6343100001.3</t>
  </si>
  <si>
    <t>2.NP Deliaca priečka 60/200cm, CDF farba štandard</t>
  </si>
  <si>
    <t>-1426793448</t>
  </si>
  <si>
    <t>82</t>
  </si>
  <si>
    <t>6343100001.4</t>
  </si>
  <si>
    <t>2.NP WC 2-kabína (190+1*130+2D)/200cm, lamino farba štandard</t>
  </si>
  <si>
    <t>104289212</t>
  </si>
  <si>
    <t>83</t>
  </si>
  <si>
    <t>766124100.2</t>
  </si>
  <si>
    <t xml:space="preserve">Dopravné náklady </t>
  </si>
  <si>
    <t>-1846191561</t>
  </si>
  <si>
    <t>84</t>
  </si>
  <si>
    <t>766411811</t>
  </si>
  <si>
    <t>Demontáž obloženia stien panelmi, veľ. do 1,5 m2,  -0,02465t</t>
  </si>
  <si>
    <t>-1744836864</t>
  </si>
  <si>
    <t>85</t>
  </si>
  <si>
    <t>766411822</t>
  </si>
  <si>
    <t>Demontáž obloženia stien panelmi, podkladových roštov,  -0,00800t</t>
  </si>
  <si>
    <t>-123502379</t>
  </si>
  <si>
    <t>86</t>
  </si>
  <si>
    <t>766642125.01</t>
  </si>
  <si>
    <t>D+M Vstupné celodrevené otv. dvere s pevným nadsvetlíkom do otvoru 1200/2700 mm, eurohranol s kazetami, celoobvod.kovanie + bezp.zámok, izol.3sklo, elektromagn.zámok - podrobnejšie viď.vo výkaze okien - ozn.O1</t>
  </si>
  <si>
    <t>329711848</t>
  </si>
  <si>
    <t>87</t>
  </si>
  <si>
    <t>766642125.02</t>
  </si>
  <si>
    <t>D+M Oprava / Repasácia exist.dreveného dvojitého okna v drev.kastli s jednuduch.zasklením v otvore 1200x1800mm - podrobnejšie viď.vo výkaze okien - ozn. O2</t>
  </si>
  <si>
    <t>330534632</t>
  </si>
  <si>
    <t>88</t>
  </si>
  <si>
    <t>766642125.03</t>
  </si>
  <si>
    <t>D+M Oprava / Repasácia exist.dreveného dvojitého okna v drev.kastli s jednuduch.zasklením v otvore 600x1800mm - podrobnejšie viď.vo výkaze okien - ozn. O3</t>
  </si>
  <si>
    <t>-1453688748</t>
  </si>
  <si>
    <t>89</t>
  </si>
  <si>
    <t>766642125.04</t>
  </si>
  <si>
    <t>D+M Drevené okno 3dielne s otv.-sklopnými krídlami do otvoru 3600x1150 mm - podrobnejšie viď.vo výkaze okien - ozn. O4</t>
  </si>
  <si>
    <t>-415170027</t>
  </si>
  <si>
    <t>90</t>
  </si>
  <si>
    <t>766642125.05</t>
  </si>
  <si>
    <t>D+M Drevené okno 1dielne so sklopným krídlom do otvoru 1200x600 mm - podrobnejšie viď.vo výkaze okien - ozn. O5</t>
  </si>
  <si>
    <t>-662861821</t>
  </si>
  <si>
    <t>91</t>
  </si>
  <si>
    <t>766662112</t>
  </si>
  <si>
    <t>Montáž dverového krídla otočného jednokrídlového poldrážkového, do existujúcej zárubne, vrátane kovania</t>
  </si>
  <si>
    <t>378642812</t>
  </si>
  <si>
    <t>92</t>
  </si>
  <si>
    <t>611610002900</t>
  </si>
  <si>
    <t>Dvere vnútorné jednokrídlové, šírka 600-900 mm, výplň DTD doska, povrch CPL laminát, mechanicky odolné plné</t>
  </si>
  <si>
    <t>1318589689</t>
  </si>
  <si>
    <t>93</t>
  </si>
  <si>
    <t>611650001070</t>
  </si>
  <si>
    <t>Dvere vnútorné protipožiarne drevené EI EW 30 D3, šxv 800x1970 mm, požiarna výplň DTD, SK certifikát, CPL lamino 0,2 mm</t>
  </si>
  <si>
    <t>-402933727</t>
  </si>
  <si>
    <t>94</t>
  </si>
  <si>
    <t>549150000600</t>
  </si>
  <si>
    <t>Kľučka + kľučka dverová, nehrdzavejúca oceľ, povrch nerez brúsený</t>
  </si>
  <si>
    <t>-1568365177</t>
  </si>
  <si>
    <t>95</t>
  </si>
  <si>
    <t>549150001100</t>
  </si>
  <si>
    <t>Klučka + guľa dverová, nehrdzavejúca oceľ, povrch nerez brúsený</t>
  </si>
  <si>
    <t>1004614622</t>
  </si>
  <si>
    <t>96</t>
  </si>
  <si>
    <t>766669117</t>
  </si>
  <si>
    <t>Montáž samozatvárača pre dverné krídla s hmotnosťou do 50 kg</t>
  </si>
  <si>
    <t>1632018630</t>
  </si>
  <si>
    <t>97</t>
  </si>
  <si>
    <t>549170000500</t>
  </si>
  <si>
    <t>Samozatvárač dverí do 60 kg hydraulický, rozmer 173x85,5x76 mm, pre dvere šírky max. 900 mm</t>
  </si>
  <si>
    <t>1170703340</t>
  </si>
  <si>
    <t>98</t>
  </si>
  <si>
    <t>766694112</t>
  </si>
  <si>
    <t>Montáž parapetnej dosky drevenej šírky do 300 mm, dĺžky 1000-1600 mm</t>
  </si>
  <si>
    <t>1826675126</t>
  </si>
  <si>
    <t>766694114</t>
  </si>
  <si>
    <t>Montáž parapetnej dosky drevenej šírky do 300 mm, dĺžky nad 2600 mm</t>
  </si>
  <si>
    <t>-1183704221</t>
  </si>
  <si>
    <t>100</t>
  </si>
  <si>
    <t>611550000800</t>
  </si>
  <si>
    <t>Parapetná doska vnútorná, šírka 200 mm, z drevotriesky laminovanej</t>
  </si>
  <si>
    <t>1575828009</t>
  </si>
  <si>
    <t>101</t>
  </si>
  <si>
    <t>766702111</t>
  </si>
  <si>
    <t>Montáž zárubní obložkových pre dvere jednokrídlové</t>
  </si>
  <si>
    <t>352727771</t>
  </si>
  <si>
    <t>102</t>
  </si>
  <si>
    <t>611810002700</t>
  </si>
  <si>
    <t>Zárubňa vnútorná obložková, šírka 600-900 mm, výška 1970 mm, DTD doska, povrch CPL laminát, pre stenu hrúbky 60-170 mm, pre jednokrídlové dvere</t>
  </si>
  <si>
    <t>102507055</t>
  </si>
  <si>
    <t>103</t>
  </si>
  <si>
    <t>611810003000</t>
  </si>
  <si>
    <t>Zárubňa vnútorná obložková, šírka 600-900 mm, výška 1970 mm, DTD doska, povrch CPL laminát, pre stenu hrúbky 360-500 mm, pre jednokrídlové dvere</t>
  </si>
  <si>
    <t>436249806</t>
  </si>
  <si>
    <t>104</t>
  </si>
  <si>
    <t>998766201</t>
  </si>
  <si>
    <t>Presun hmot pre konštrukcie stolárske v objektoch výšky do 6 m</t>
  </si>
  <si>
    <t>-951345155</t>
  </si>
  <si>
    <t>767</t>
  </si>
  <si>
    <t>Konštrukcie doplnkové kovové</t>
  </si>
  <si>
    <t>105</t>
  </si>
  <si>
    <t>767581801</t>
  </si>
  <si>
    <t>Demontáž podhľadov kaziet,  -0,00500t</t>
  </si>
  <si>
    <t>787719501</t>
  </si>
  <si>
    <t>106</t>
  </si>
  <si>
    <t>767582800</t>
  </si>
  <si>
    <t>Demontáž podhľadov roštov  -0,00200t</t>
  </si>
  <si>
    <t>-1848267116</t>
  </si>
  <si>
    <t>107</t>
  </si>
  <si>
    <t>767649192.1</t>
  </si>
  <si>
    <t>Montáž doplnkov dverí, elektromagnetický zámok</t>
  </si>
  <si>
    <t>988759640</t>
  </si>
  <si>
    <t>108</t>
  </si>
  <si>
    <t>4046600023.1</t>
  </si>
  <si>
    <t>Elektromagnetický zámok - dodávka</t>
  </si>
  <si>
    <t>-1397481516</t>
  </si>
  <si>
    <t>109</t>
  </si>
  <si>
    <t>998767201</t>
  </si>
  <si>
    <t>Presun hmôt pre kovové stavebné doplnkové konštrukcie v objektoch výšky do 6 m</t>
  </si>
  <si>
    <t>-763282016</t>
  </si>
  <si>
    <t>769</t>
  </si>
  <si>
    <t>Montáže vzduchotechnických zariadení</t>
  </si>
  <si>
    <t>110</t>
  </si>
  <si>
    <t>769081000</t>
  </si>
  <si>
    <t>Demontáž ventilátora malého axiálneho veľkosť: 100 (VZ)</t>
  </si>
  <si>
    <t>606116754</t>
  </si>
  <si>
    <t>111</t>
  </si>
  <si>
    <t>998769201</t>
  </si>
  <si>
    <t>Presun hmôt pre montáž vzduchotechnických zariadení v stavbe (objekte) výšky do 7 m</t>
  </si>
  <si>
    <t>-277968133</t>
  </si>
  <si>
    <t>771</t>
  </si>
  <si>
    <t>Podlahy z dlaždíc</t>
  </si>
  <si>
    <t>112</t>
  </si>
  <si>
    <t>771275302.1</t>
  </si>
  <si>
    <t>Montáž obkladov schodiskových stupňov dlaždicami do flexibilného lepidla</t>
  </si>
  <si>
    <t>297727201</t>
  </si>
  <si>
    <t>113</t>
  </si>
  <si>
    <t>5977400019.2</t>
  </si>
  <si>
    <t>Dlaždice gresové protišmykové - dodávka</t>
  </si>
  <si>
    <t>-159449926</t>
  </si>
  <si>
    <t>114</t>
  </si>
  <si>
    <t>771411033.1</t>
  </si>
  <si>
    <t>Montáž soklíkov z obkladačiek schodiskových stupňovitých do lepidla</t>
  </si>
  <si>
    <t>-1167966230</t>
  </si>
  <si>
    <t>115</t>
  </si>
  <si>
    <t>1794098079</t>
  </si>
  <si>
    <t>116</t>
  </si>
  <si>
    <t>771415015.1</t>
  </si>
  <si>
    <t>Montáž soklíkov z obkladačiek do lepidla</t>
  </si>
  <si>
    <t>750601183</t>
  </si>
  <si>
    <t>117</t>
  </si>
  <si>
    <t>5977400019.1</t>
  </si>
  <si>
    <t>Dlaždice gresové - dodávka</t>
  </si>
  <si>
    <t>2068456899</t>
  </si>
  <si>
    <t>118</t>
  </si>
  <si>
    <t>771541115.1</t>
  </si>
  <si>
    <t>Montáž podláh z dlaždíc gres kladených do lepidla</t>
  </si>
  <si>
    <t>-193707005</t>
  </si>
  <si>
    <t>119</t>
  </si>
  <si>
    <t>2041751570</t>
  </si>
  <si>
    <t>120</t>
  </si>
  <si>
    <t>-40772509</t>
  </si>
  <si>
    <t>121</t>
  </si>
  <si>
    <t>998771201</t>
  </si>
  <si>
    <t>Presun hmôt pre podlahy z dlaždíc v objektoch výšky do 6m</t>
  </si>
  <si>
    <t>-660587738</t>
  </si>
  <si>
    <t>775</t>
  </si>
  <si>
    <t>Podlahy vlysové a parketové</t>
  </si>
  <si>
    <t>122</t>
  </si>
  <si>
    <t>775521810</t>
  </si>
  <si>
    <t>Demontáž podláh drevených, laminátových, parketových položených voľne alebo spoj click, vrátane líšt -0,0150t</t>
  </si>
  <si>
    <t>-1499098838</t>
  </si>
  <si>
    <t>776</t>
  </si>
  <si>
    <t>Podlahy povlakové</t>
  </si>
  <si>
    <t>123</t>
  </si>
  <si>
    <t>776411000</t>
  </si>
  <si>
    <t>Lepenie podlahových líšt soklových</t>
  </si>
  <si>
    <t>-1066682485</t>
  </si>
  <si>
    <t>124</t>
  </si>
  <si>
    <t>247710007000</t>
  </si>
  <si>
    <t>Páska textilná kobercová - lemovka kobercová š. 50 mm, dĺ. 10 m</t>
  </si>
  <si>
    <t>1153121239</t>
  </si>
  <si>
    <t>125</t>
  </si>
  <si>
    <t>776511820</t>
  </si>
  <si>
    <t>Odstránenie povlakových podláh z nášľapnej plochy lepených s podložkou,  -0,00100t</t>
  </si>
  <si>
    <t>683236118</t>
  </si>
  <si>
    <t>126</t>
  </si>
  <si>
    <t>776541100.1</t>
  </si>
  <si>
    <t>Lepenie povlakových podláh PVC antistatických v pásoch</t>
  </si>
  <si>
    <t>-1332186295</t>
  </si>
  <si>
    <t>127</t>
  </si>
  <si>
    <t>284110003140</t>
  </si>
  <si>
    <t>Podlaha PVC homogénna, hrúbka 2 mm, trieda záťaže 34/43, Bfl-s1, najvyššia trieda, antistatická podlaha</t>
  </si>
  <si>
    <t>-1857911460</t>
  </si>
  <si>
    <t>128</t>
  </si>
  <si>
    <t>776572310</t>
  </si>
  <si>
    <t>Lepenie textilných podláh - kobercov z pásov</t>
  </si>
  <si>
    <t>1596214226</t>
  </si>
  <si>
    <t>129</t>
  </si>
  <si>
    <t>697410001900</t>
  </si>
  <si>
    <t>Koberec všívaný, trieda záťaže 33 - dodávka</t>
  </si>
  <si>
    <t>2081382624</t>
  </si>
  <si>
    <t>130</t>
  </si>
  <si>
    <t>998776201</t>
  </si>
  <si>
    <t>Presun hmôt pre podlahy povlakové v objektoch výšky do 6 m</t>
  </si>
  <si>
    <t>1966672169</t>
  </si>
  <si>
    <t>781</t>
  </si>
  <si>
    <t>Obklady</t>
  </si>
  <si>
    <t>131</t>
  </si>
  <si>
    <t>781445208.1</t>
  </si>
  <si>
    <t>Montáž obkladov vnútor. stien z obkladačiek gresových do lepidla flexibilného</t>
  </si>
  <si>
    <t>-899477784</t>
  </si>
  <si>
    <t>132</t>
  </si>
  <si>
    <t>5976400004.1</t>
  </si>
  <si>
    <t>Obkladačky gresové - dodávka</t>
  </si>
  <si>
    <t>-563483518</t>
  </si>
  <si>
    <t>133</t>
  </si>
  <si>
    <t>998781201</t>
  </si>
  <si>
    <t>Presun hmôt pre obklady keramické v objektoch výšky do 6 m</t>
  </si>
  <si>
    <t>-1463183808</t>
  </si>
  <si>
    <t>783</t>
  </si>
  <si>
    <t>Nátery</t>
  </si>
  <si>
    <t>134</t>
  </si>
  <si>
    <t>783894612</t>
  </si>
  <si>
    <t>Náter farbami ekologickými riediteľnými vodou bielym pre náter sadrokartón. stropov 2x</t>
  </si>
  <si>
    <t>-58878123</t>
  </si>
  <si>
    <t>135</t>
  </si>
  <si>
    <t>783894622</t>
  </si>
  <si>
    <t>Náter farbami ekologickými riediteľnými vodou pre náter sadrokartón. stien 2x</t>
  </si>
  <si>
    <t>-694087920</t>
  </si>
  <si>
    <t>784</t>
  </si>
  <si>
    <t>Maľby</t>
  </si>
  <si>
    <t>136</t>
  </si>
  <si>
    <t>784410100</t>
  </si>
  <si>
    <t>Penetrovanie jednonásobné jemnozrnných podkladov výšky do 3,80 m</t>
  </si>
  <si>
    <t>-1376408570</t>
  </si>
  <si>
    <t>137</t>
  </si>
  <si>
    <t>784418012</t>
  </si>
  <si>
    <t>Zakrývanie podláh a zariadení papierom v miestnostiach alebo na schodisku</t>
  </si>
  <si>
    <t>-1337272643</t>
  </si>
  <si>
    <t>138</t>
  </si>
  <si>
    <t>784430010</t>
  </si>
  <si>
    <t>Maľby akrylátové základné dvojnásobné, ručne nanášané na jemnozrnný podklad výšky do 3,80 m</t>
  </si>
  <si>
    <t>-2086871452</t>
  </si>
  <si>
    <t>785</t>
  </si>
  <si>
    <t>Tapetovanie</t>
  </si>
  <si>
    <t>139</t>
  </si>
  <si>
    <t>785411800</t>
  </si>
  <si>
    <t>Odstránenie tapiet papierových výšky do 3,80 m</t>
  </si>
  <si>
    <t>1725412068</t>
  </si>
  <si>
    <t>Práce a dodávky M</t>
  </si>
  <si>
    <t>21-M</t>
  </si>
  <si>
    <t>Elektromontáže</t>
  </si>
  <si>
    <t>140</t>
  </si>
  <si>
    <t>210960327</t>
  </si>
  <si>
    <t>Demontáž do sute - lišta elektroinštalačná z PVC 100x40, uložená pevne, vkladacia   -0,00096 t</t>
  </si>
  <si>
    <t>-422890980</t>
  </si>
  <si>
    <t>141</t>
  </si>
  <si>
    <t>210990101</t>
  </si>
  <si>
    <t xml:space="preserve">Demontážne práce (zásuvky, svietidlá) vrát. odvozu na skládku a uskladnenia </t>
  </si>
  <si>
    <t>-535288550</t>
  </si>
  <si>
    <t>OST</t>
  </si>
  <si>
    <t>Ostatné</t>
  </si>
  <si>
    <t>142</t>
  </si>
  <si>
    <t>OST-001</t>
  </si>
  <si>
    <t>Realizácia vŕtaných sond do konštrukcií</t>
  </si>
  <si>
    <t>hod</t>
  </si>
  <si>
    <t>512</t>
  </si>
  <si>
    <t>-756228541</t>
  </si>
  <si>
    <t>02 - 1.NP + 2.NP - Vzduchotechnika</t>
  </si>
  <si>
    <t xml:space="preserve">    24-M - Montáže vzduchotechnických zariad.</t>
  </si>
  <si>
    <t>24-M</t>
  </si>
  <si>
    <t>Montáže vzduchotechnických zariad.</t>
  </si>
  <si>
    <t>24-M-01</t>
  </si>
  <si>
    <t>D+M Vzduchotechnika</t>
  </si>
  <si>
    <t>-342747573</t>
  </si>
  <si>
    <t>03 - 1.NP + 2.NP - Elektroinštalácie</t>
  </si>
  <si>
    <t>D+M Elektroinštalácie</t>
  </si>
  <si>
    <t>1183685424</t>
  </si>
  <si>
    <t>04 - 1.NP + 2.NP - Zdravotechnika</t>
  </si>
  <si>
    <t xml:space="preserve">    721 - Zdravotechnika</t>
  </si>
  <si>
    <t>721</t>
  </si>
  <si>
    <t>Zdravotechnika</t>
  </si>
  <si>
    <t>721-01</t>
  </si>
  <si>
    <t>D+M Zdravotechnika</t>
  </si>
  <si>
    <t>1457726280</t>
  </si>
  <si>
    <t>05 - 1.NP + 2.NP - Ústredné vykurovanie</t>
  </si>
  <si>
    <t xml:space="preserve">    731 - Ústredné kúrenie</t>
  </si>
  <si>
    <t>731</t>
  </si>
  <si>
    <t>Ústredné kúrenie</t>
  </si>
  <si>
    <t>731-01</t>
  </si>
  <si>
    <t>D+M Ústredné vykurovanie</t>
  </si>
  <si>
    <t>354664861</t>
  </si>
  <si>
    <t>Názov</t>
  </si>
  <si>
    <t>Dodávka</t>
  </si>
  <si>
    <t>Materiál</t>
  </si>
  <si>
    <t>Montáž</t>
  </si>
  <si>
    <t>MEŠTIACKY DOM 1. + 2. NP</t>
  </si>
  <si>
    <t>Akcia:</t>
  </si>
  <si>
    <t>Rekonštrukcia meštiackeho domu, Trojičné námestie 11, 917 01 Trnava</t>
  </si>
  <si>
    <t>2.NP</t>
  </si>
  <si>
    <t>Stupeň:</t>
  </si>
  <si>
    <t>Projekt pre stavebné povolenie</t>
  </si>
  <si>
    <t>Profesia:</t>
  </si>
  <si>
    <t>Vzduchotechnika</t>
  </si>
  <si>
    <t>Náklady</t>
  </si>
  <si>
    <t>spolu</t>
  </si>
  <si>
    <t>Č. položky</t>
  </si>
  <si>
    <t>Skrátený popis</t>
  </si>
  <si>
    <t>M.J.</t>
  </si>
  <si>
    <t>jedn. cena</t>
  </si>
  <si>
    <t>Zariadenie č. 1 - klimatizácia 2.NP</t>
  </si>
  <si>
    <t>1.1</t>
  </si>
  <si>
    <t>Vonkajšia klimatizačná jednotka, tepelné čerpadlo (vzduch/vzduch) so saním vzduchu zo zadnej časti a výfukom vzduchu z čela jednotky</t>
  </si>
  <si>
    <t>Qch=22,4kW, Qv=24,5kW</t>
  </si>
  <si>
    <t>3f, 400V, 50Hz</t>
  </si>
  <si>
    <t>Pch=8,3 kW, Pv=10,7kW</t>
  </si>
  <si>
    <t>istenie 32A</t>
  </si>
  <si>
    <t>CYKY 3C x 1,5</t>
  </si>
  <si>
    <t>Chladivo R410A</t>
  </si>
  <si>
    <t>1.2</t>
  </si>
  <si>
    <t>Vnútorná jednotka s príslušenstvom - miestnosť 2.02</t>
  </si>
  <si>
    <t>kazetová jednocestná, výška 132mm</t>
  </si>
  <si>
    <t>Qch=2,2kW, Qv=2,5kW</t>
  </si>
  <si>
    <t>1f, 230V, 50Hz</t>
  </si>
  <si>
    <t>P=20W</t>
  </si>
  <si>
    <t>1.3</t>
  </si>
  <si>
    <t>Vnútorná jednotka s príslušenstvom - miestnosť 2.09, 2.10</t>
  </si>
  <si>
    <t>Qch=5,6kW, Qv=6,3kW</t>
  </si>
  <si>
    <t>P=38W</t>
  </si>
  <si>
    <t>1.4</t>
  </si>
  <si>
    <t>Vnútorná jednotka s príslušenstvom - miestnosť 2.13</t>
  </si>
  <si>
    <t>nástenná</t>
  </si>
  <si>
    <t>Qch=3,6kW, Qv=4,0kW</t>
  </si>
  <si>
    <t>P=15W</t>
  </si>
  <si>
    <t>1.5</t>
  </si>
  <si>
    <t>Prepojenie vnútorných jednotiek s vonkajšou klim. jednotkou</t>
  </si>
  <si>
    <t>Tepelne izolované potrubie:</t>
  </si>
  <si>
    <r>
      <rPr>
        <sz val="12"/>
        <color theme="1"/>
        <rFont val="Calibri"/>
        <family val="2"/>
        <charset val="238"/>
      </rPr>
      <t>φ</t>
    </r>
    <r>
      <rPr>
        <sz val="12"/>
        <color theme="1"/>
        <rFont val="Arial"/>
        <family val="2"/>
        <charset val="238"/>
      </rPr>
      <t>6mm</t>
    </r>
  </si>
  <si>
    <t>bm</t>
  </si>
  <si>
    <r>
      <rPr>
        <sz val="12"/>
        <color theme="1"/>
        <rFont val="Calibri"/>
        <family val="2"/>
        <charset val="238"/>
      </rPr>
      <t>φ</t>
    </r>
    <r>
      <rPr>
        <sz val="12"/>
        <color theme="1"/>
        <rFont val="Arial"/>
        <family val="2"/>
        <charset val="238"/>
      </rPr>
      <t>10mm</t>
    </r>
  </si>
  <si>
    <r>
      <rPr>
        <sz val="12"/>
        <color theme="1"/>
        <rFont val="Calibri"/>
        <family val="2"/>
        <charset val="238"/>
      </rPr>
      <t>φ</t>
    </r>
    <r>
      <rPr>
        <sz val="12"/>
        <color theme="1"/>
        <rFont val="Arial"/>
        <family val="2"/>
        <charset val="238"/>
      </rPr>
      <t>12mm</t>
    </r>
  </si>
  <si>
    <r>
      <rPr>
        <sz val="12"/>
        <color theme="1"/>
        <rFont val="Calibri"/>
        <family val="2"/>
        <charset val="238"/>
      </rPr>
      <t>φ</t>
    </r>
    <r>
      <rPr>
        <sz val="12"/>
        <color theme="1"/>
        <rFont val="Arial"/>
        <family val="2"/>
        <charset val="238"/>
      </rPr>
      <t>16mm</t>
    </r>
  </si>
  <si>
    <r>
      <rPr>
        <sz val="12"/>
        <color theme="1"/>
        <rFont val="Calibri"/>
        <family val="2"/>
        <charset val="238"/>
      </rPr>
      <t>φ</t>
    </r>
    <r>
      <rPr>
        <sz val="12"/>
        <color theme="1"/>
        <rFont val="Arial"/>
        <family val="2"/>
        <charset val="238"/>
      </rPr>
      <t>20mm</t>
    </r>
  </si>
  <si>
    <t>Refnety:</t>
  </si>
  <si>
    <t>refnet 16</t>
  </si>
  <si>
    <t>refnet 33</t>
  </si>
  <si>
    <t>komunikačný kábel:</t>
  </si>
  <si>
    <t>JYTY 2x 1,5mm2</t>
  </si>
  <si>
    <t>1.6</t>
  </si>
  <si>
    <t>Odvod kondenzátu</t>
  </si>
  <si>
    <r>
      <t xml:space="preserve">PVC hadica, max </t>
    </r>
    <r>
      <rPr>
        <sz val="12"/>
        <color theme="1"/>
        <rFont val="Calibri"/>
        <family val="2"/>
        <charset val="238"/>
      </rPr>
      <t>φ</t>
    </r>
    <r>
      <rPr>
        <sz val="10.8"/>
        <color theme="1"/>
        <rFont val="Arial"/>
        <family val="2"/>
        <charset val="238"/>
      </rPr>
      <t>40</t>
    </r>
  </si>
  <si>
    <t>1.7</t>
  </si>
  <si>
    <t>Konzola pre vonkajšiu jednotku</t>
  </si>
  <si>
    <t>kpl.</t>
  </si>
  <si>
    <t>1.8</t>
  </si>
  <si>
    <t>Montážny materiál</t>
  </si>
  <si>
    <t>SPOLU</t>
  </si>
  <si>
    <t>Zariadenie č. 2 - klimatizácia serverovne</t>
  </si>
  <si>
    <t>2.1</t>
  </si>
  <si>
    <t xml:space="preserve">Vonkajšia klimatizačná jednotka </t>
  </si>
  <si>
    <t>vnútorná nástenná jednotka s príslušenstvom</t>
  </si>
  <si>
    <t>Qch=3,5kW, Qv=4,0kW</t>
  </si>
  <si>
    <t>Pch=1,4kW, Pv=1,06kW</t>
  </si>
  <si>
    <t>istenie 10A</t>
  </si>
  <si>
    <t>2.2</t>
  </si>
  <si>
    <t>Prepojenie vnútornej jednotky s vonkajšou klim. jednotkou</t>
  </si>
  <si>
    <t>JYTY 5x 1,5mm2</t>
  </si>
  <si>
    <t>2.3</t>
  </si>
  <si>
    <r>
      <t xml:space="preserve">PVC hadica, max </t>
    </r>
    <r>
      <rPr>
        <sz val="12"/>
        <color theme="1"/>
        <rFont val="Calibri"/>
        <family val="2"/>
        <charset val="238"/>
      </rPr>
      <t>φ21,5</t>
    </r>
  </si>
  <si>
    <t>2.4</t>
  </si>
  <si>
    <t>2.5</t>
  </si>
  <si>
    <t>Zariadenie č. 3 -vetranie sociálnych miestností 2.NP</t>
  </si>
  <si>
    <t>3.1</t>
  </si>
  <si>
    <t>Malý radiálny ventilátor do podhľadu</t>
  </si>
  <si>
    <t>s časovým dobehom</t>
  </si>
  <si>
    <t>P=30W</t>
  </si>
  <si>
    <t>Qv=216 m3/h</t>
  </si>
  <si>
    <t>3.2</t>
  </si>
  <si>
    <t xml:space="preserve">Krycia mriežka </t>
  </si>
  <si>
    <r>
      <rPr>
        <sz val="12"/>
        <color theme="1"/>
        <rFont val="Calibri"/>
        <family val="2"/>
        <charset val="238"/>
      </rPr>
      <t>φ</t>
    </r>
    <r>
      <rPr>
        <sz val="12"/>
        <color theme="1"/>
        <rFont val="Arial"/>
        <family val="2"/>
        <charset val="238"/>
      </rPr>
      <t>100mm</t>
    </r>
  </si>
  <si>
    <t>3.3</t>
  </si>
  <si>
    <t xml:space="preserve">Vzduchotechnické potrubie Spiro </t>
  </si>
  <si>
    <t>3.4</t>
  </si>
  <si>
    <t>Ohybná hadica neizolovaná</t>
  </si>
  <si>
    <t>3.5</t>
  </si>
  <si>
    <t>Demontáž jestvujúcej vnútornej a vonkajšej jednotky</t>
  </si>
  <si>
    <t>Rekapitulácia</t>
  </si>
  <si>
    <t>€</t>
  </si>
  <si>
    <t>Projektová dokumentácia skutočného vyhotovenia</t>
  </si>
  <si>
    <t>Zdvíhacie mechanizmy (mobilná plošina)</t>
  </si>
  <si>
    <t>Lešenie</t>
  </si>
  <si>
    <t>Mimostavenisková doprava</t>
  </si>
  <si>
    <t>% z D</t>
  </si>
  <si>
    <t>Uvedenie zariadenia do prevádzky, zaškolenie obsluhy, komplexné skúšky</t>
  </si>
  <si>
    <t>% z M</t>
  </si>
  <si>
    <t>Vzduchotechnika celkom bez DPH</t>
  </si>
  <si>
    <t>REKONŠTRUKCIA MEŠTIACKEHO DOMU, TRNAVA, Trojičné námestie,  č. 11</t>
  </si>
  <si>
    <t>Investor: MESTO TRNAVA, Hlavná č. 1, 917 71 TRNAVA</t>
  </si>
  <si>
    <t>VÝKAZ VŹMER (projekčný) - ÚSTREDNÉ VYKUROVANIE - 2. nadzemné podlažie</t>
  </si>
  <si>
    <t>Číslo položky</t>
  </si>
  <si>
    <t>M.j.</t>
  </si>
  <si>
    <t>Jedn.cena</t>
  </si>
  <si>
    <t>Cena celkom</t>
  </si>
  <si>
    <t>Kotolňa</t>
  </si>
  <si>
    <t>Závesný elektrokotol s výkonom 1-9 kW</t>
  </si>
  <si>
    <t>Externá tlaková expanzná nádoba s objemom 12 l</t>
  </si>
  <si>
    <t>Zapojenie klotla</t>
  </si>
  <si>
    <t>Rozvodné potrubie</t>
  </si>
  <si>
    <t xml:space="preserve">Trubka pre pripojenie radiátorov PEX-AL-PEX, vrátane fitingov </t>
  </si>
  <si>
    <t>Dxt  16x2</t>
  </si>
  <si>
    <t>Dxt  20x2</t>
  </si>
  <si>
    <t>Dxt  26x3</t>
  </si>
  <si>
    <t>Tepelno-izolačný pás D18x9 mm</t>
  </si>
  <si>
    <t>Tepelno-izolačný pás D22x9 mm</t>
  </si>
  <si>
    <t>Tepelno-izolačný pás D28x9 mm</t>
  </si>
  <si>
    <t>Krycia lišta na vykurovacie potrubie</t>
  </si>
  <si>
    <t>Armatúry</t>
  </si>
  <si>
    <t>Guľový uzatvárací ventil DN20</t>
  </si>
  <si>
    <t>Filter do dpotrubia DN20</t>
  </si>
  <si>
    <t>Automatický odvzdušňovací ventil DN15 bank. priamy</t>
  </si>
  <si>
    <t>Rohová armatúra na spodne pripojenie Ventil kompakt</t>
  </si>
  <si>
    <t xml:space="preserve">Termostatiká hlavica ovládania </t>
  </si>
  <si>
    <t>Ručná hlavica ovládania</t>
  </si>
  <si>
    <t>Montáž armatúr</t>
  </si>
  <si>
    <t>Vykurovacie telesá</t>
  </si>
  <si>
    <t>Dodávka oceľových panelových radiátorov -Ventil Kompakt (s pravým spodným pripojením)</t>
  </si>
  <si>
    <t>typ   21VKP-600/1000</t>
  </si>
  <si>
    <t xml:space="preserve">        21VKP-600/1200</t>
  </si>
  <si>
    <t>typ   22VKP-600/1200</t>
  </si>
  <si>
    <t xml:space="preserve">Zátka odvzdušňovacia 1/2"  k oceľ. panelovému radiátoru </t>
  </si>
  <si>
    <t>Zátka záslepka 1/2" k oceľ. panelovému radiátoru</t>
  </si>
  <si>
    <t>Držiak panel. radiátora na snenu-plast sada</t>
  </si>
  <si>
    <t>Držiak na panelový radiátor -stojanková konzola</t>
  </si>
  <si>
    <t>Montáž vykurovacích telies</t>
  </si>
  <si>
    <t>Tlaková skúška</t>
  </si>
  <si>
    <t>Spolu bez DPH</t>
  </si>
  <si>
    <t>VÝKAZ VÝMER (projekčný)</t>
  </si>
  <si>
    <t>Stavba : REKONŠTRUKCIA MEŠTIACKEHO DOMU, TRNAVA, Trojičné námestie,  č. 11</t>
  </si>
  <si>
    <t>Objekt : ZDRAVOTECHNIKA - VNÚTORNÝ VODOVOD A KANALIZÁCIA - 2. nadzemné podlažie</t>
  </si>
  <si>
    <t>Objednávateľ : MESTO TRNAVA, Hlavná č. 1, 917 71 TRNAVA</t>
  </si>
  <si>
    <t>P.Č.</t>
  </si>
  <si>
    <t>KCN</t>
  </si>
  <si>
    <t>Kód položky</t>
  </si>
  <si>
    <t>Množstvo celkom</t>
  </si>
  <si>
    <t>Cena jednotková</t>
  </si>
  <si>
    <t>Zdravotech. vnútorná kanalizácia</t>
  </si>
  <si>
    <t>721171109</t>
  </si>
  <si>
    <t>Potrubie z novodurových rúr odpadové hrdlové D 110x2,2</t>
  </si>
  <si>
    <t>721173204</t>
  </si>
  <si>
    <t>Potrubie z novodurových rúr pripájacie do D40x1,8</t>
  </si>
  <si>
    <t>721173205</t>
  </si>
  <si>
    <t>Potrubie z novodurových rúr pripájacie D 50x1,8</t>
  </si>
  <si>
    <t>Potrubie z novodurových rúr pripájacie D 75x1,8</t>
  </si>
  <si>
    <t>721194104</t>
  </si>
  <si>
    <t>Zriadenie prípojky na potrubí vyvedenie a upevnenie odpadových výpustiek D 40x1,8</t>
  </si>
  <si>
    <t>KUS</t>
  </si>
  <si>
    <t>721194105</t>
  </si>
  <si>
    <t>Zriadenie prípojky na potrubí vyvedenie a upevnenie odpadových výpustiek D 50x1,8</t>
  </si>
  <si>
    <t>721194109</t>
  </si>
  <si>
    <t>Zriadenie prípojky na potrubí vyvedenie a upevnenie odpadových výpustiek D 110x2,3</t>
  </si>
  <si>
    <t>MAT</t>
  </si>
  <si>
    <t>Podlahová vpust so spodným odtokomDN50 , nerez mriežka 105x105mm</t>
  </si>
  <si>
    <t>Montáž podlahovej vpuste</t>
  </si>
  <si>
    <t>721223420</t>
  </si>
  <si>
    <t xml:space="preserve">Vtokový lievik so zápachovou uzávierkou </t>
  </si>
  <si>
    <t>721290123</t>
  </si>
  <si>
    <t>Ostatné - skúška tesnosti kanalizácie v objektoch dymom do DN 300</t>
  </si>
  <si>
    <t>998721101</t>
  </si>
  <si>
    <t>Presun hmôt pre vnútornú kanalizáciu v objektoch výšky do 6 m</t>
  </si>
  <si>
    <t>Potrubie (PEX-AL-PEX) D16x2</t>
  </si>
  <si>
    <t>Potrubie (PEX-AL-PEX) D20x2</t>
  </si>
  <si>
    <t>Potrubie z ocel. pozinkovaných rúrok DN25 (1")</t>
  </si>
  <si>
    <t>Potrubie z ocel. pozinkovaných rúrok DN32 (5/4")</t>
  </si>
  <si>
    <t xml:space="preserve">Ochrana potrubia D16 tepelno-izolačnými pásmi </t>
  </si>
  <si>
    <t>722182111</t>
  </si>
  <si>
    <t xml:space="preserve">Ochrana potrubia D20 tepelno-izolačnými pásmi </t>
  </si>
  <si>
    <t>722182113</t>
  </si>
  <si>
    <t xml:space="preserve">Ochrana potrubia pásmi hr. 6mm D32 </t>
  </si>
  <si>
    <t>Vyvedenie a upevnenie výpustiek DN1/2"</t>
  </si>
  <si>
    <t>kus</t>
  </si>
  <si>
    <t>Vyvedenie a upevnenie výpustiek DN3/4"</t>
  </si>
  <si>
    <t>Guľový ventil DN15</t>
  </si>
  <si>
    <t>Poistný ventil so spätnou kladpkou DN15</t>
  </si>
  <si>
    <t>Rohový ventil DN1/2"+montáž</t>
  </si>
  <si>
    <t>Montáž armatúr do DN50</t>
  </si>
  <si>
    <t xml:space="preserve">montáž vodomeru </t>
  </si>
  <si>
    <t>vodomer Qn 1,5</t>
  </si>
  <si>
    <t>SUB</t>
  </si>
  <si>
    <t>požiarny hydrant -hadicový navijak D25/30m + montáž</t>
  </si>
  <si>
    <t>Elektrický vertikálny zásobníkový ohrievač vody s objemom 50l (P=2kW) + montáž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</si>
  <si>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</si>
  <si>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</si>
  <si>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</si>
  <si>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</si>
  <si>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998722101</t>
  </si>
  <si>
    <t>Presun hmôt pre vnútorný vodovod v objektoch  výšky do 6 m</t>
  </si>
  <si>
    <t>Zdravotechnika - zariaď. predmety</t>
  </si>
  <si>
    <t>725119305</t>
  </si>
  <si>
    <t>Montáž záchodovej misy</t>
  </si>
  <si>
    <t>WC misa závesná</t>
  </si>
  <si>
    <t>6423002000</t>
  </si>
  <si>
    <t>Inštralačný modul so splachovacou nádržkou +tlačítko</t>
  </si>
  <si>
    <t>725219401</t>
  </si>
  <si>
    <t>Montáž umývadla bez výtokovej armatúry z bieleho diturvitu na skrutky do muriva</t>
  </si>
  <si>
    <t>6420138490</t>
  </si>
  <si>
    <t>Sanitárna keramika  umývadlo  š.600mm</t>
  </si>
  <si>
    <t>725829301</t>
  </si>
  <si>
    <t>Montáž batérie umývadlovej a drezovej stojankovej s mechanickým ovládaním G 1/2</t>
  </si>
  <si>
    <t>5514361900</t>
  </si>
  <si>
    <t>Umývadlová jednopáková batéria</t>
  </si>
  <si>
    <t>725869101</t>
  </si>
  <si>
    <t>Montáž zápachovej uzávierky pre zariaďovacie predmety,umývadlová   do D 40</t>
  </si>
  <si>
    <t>5516131100</t>
  </si>
  <si>
    <t xml:space="preserve">Uzávierka zápachová umývadlová D 40mm </t>
  </si>
  <si>
    <t>725329101</t>
  </si>
  <si>
    <t>Montáž drezu bez výtok. armatúr so zápach. uzávierkou oceľoého smaltovaného, nehrdzav. dvojitého</t>
  </si>
  <si>
    <t>5523134900</t>
  </si>
  <si>
    <t>Jednodielny drez antikorový 800 x 600 x 2 IIA</t>
  </si>
  <si>
    <t>5514356800</t>
  </si>
  <si>
    <t>Batéria drezová mosadzná s jedným otvorom a horným otočným výtokom - 1/2"x 150 mm</t>
  </si>
  <si>
    <t>Uzávierka zápachová drezová + odbočka na umývačku</t>
  </si>
  <si>
    <t>Montáž drezovej zápachovej uzávierky</t>
  </si>
  <si>
    <t>tlačidlový pisoarový ventil</t>
  </si>
  <si>
    <t>pisoárová mušla-montáž</t>
  </si>
  <si>
    <t xml:space="preserve">pisoárová mušla </t>
  </si>
  <si>
    <t>Montáž keramickej výlevky s odpadom DN50</t>
  </si>
  <si>
    <t>Keramická výlevka s odpadom DN50</t>
  </si>
  <si>
    <t>Montáž nástennej zmiešavacej batérie</t>
  </si>
  <si>
    <t>Nástenná zmiešavacia batéria</t>
  </si>
  <si>
    <t>998725101</t>
  </si>
  <si>
    <t>PSV Celkom</t>
  </si>
  <si>
    <t>Celkom bez DPH</t>
  </si>
  <si>
    <t xml:space="preserve">Spracoval : </t>
  </si>
  <si>
    <t xml:space="preserve">Dátum : </t>
  </si>
  <si>
    <t>Mj</t>
  </si>
  <si>
    <t>Počet</t>
  </si>
  <si>
    <t>Materiál celkom</t>
  </si>
  <si>
    <t>DM</t>
  </si>
  <si>
    <t>Montáž celkom</t>
  </si>
  <si>
    <t>Cena</t>
  </si>
  <si>
    <t>1.NP</t>
  </si>
  <si>
    <t>KABEL SILOVÝ,IZOLACE PVC</t>
  </si>
  <si>
    <t>CYKY-J 3x1.5 , pevne</t>
  </si>
  <si>
    <t>NÚDZOVÉ SVIETIDLO:</t>
  </si>
  <si>
    <t>1x 8W Núdzové svietidlo akumulátorové, 3 hod, IP65</t>
  </si>
  <si>
    <t>LED SVIETIDLO:</t>
  </si>
  <si>
    <t>1x 9W Svietidlo LED 1x9W, so snímačom pohybu IP44</t>
  </si>
  <si>
    <t>VYSEKANIE DRÁŽKY DO BETÓNU</t>
  </si>
  <si>
    <t>30x30 Vysekanie drážky, šírka 30mm/hĺbka 30mm</t>
  </si>
  <si>
    <t>1.NP - celkom</t>
  </si>
  <si>
    <t>Elektroinštalácia</t>
  </si>
  <si>
    <t>CYKY-J 3x2.5 , pevne</t>
  </si>
  <si>
    <t>CYKY-J 4x16 , pevne</t>
  </si>
  <si>
    <t>CYKY-J 5x2.5 , pevne</t>
  </si>
  <si>
    <t>CYKY-J 5x6 , pevne</t>
  </si>
  <si>
    <t>SVORKOVNICA:</t>
  </si>
  <si>
    <t xml:space="preserve"> Svorkovnica ekvipotenciálna s krytom</t>
  </si>
  <si>
    <t>1x 26W Svietidlo LED 1x14W, IP20, 2150lm, RA80, kruhové prisadené</t>
  </si>
  <si>
    <t>1x 57W Svietidlo LED 1x57W, IP40, 6000lm, RA80, štvorec závesné/prisadené</t>
  </si>
  <si>
    <t>VYPÍNAČE LEGRAND NILOÉ:</t>
  </si>
  <si>
    <t>6 645 00 Niloé - spínač č.1, biely</t>
  </si>
  <si>
    <t>6 645 06 Niloé - sériový spínač č.5, biely</t>
  </si>
  <si>
    <t>ZÁSUVKY LEGRAND NILOÉ:</t>
  </si>
  <si>
    <t>6 645 40 Niloé - jednozásuvka, biela</t>
  </si>
  <si>
    <t>RÁMIKY LEGRAND NILOÉ:</t>
  </si>
  <si>
    <t>6 650 01 Rámik jednoduchý, biely</t>
  </si>
  <si>
    <t>6 650 02 Rámik dvojnásobný</t>
  </si>
  <si>
    <t>ZÁSUVKY LEGRAND INŠTALAČNÝ KANÁL:</t>
  </si>
  <si>
    <t>74192 ZÁSUVKA 230V/16A MOSAIC DLP</t>
  </si>
  <si>
    <t>P74111 ZÁSUVKA 2P+E MOSAIC S P.O.</t>
  </si>
  <si>
    <t>INŠTALAČNÝ KANÁL</t>
  </si>
  <si>
    <t>10412 DLP, 50X80, LIŠTA</t>
  </si>
  <si>
    <t>10521 DLP, OHYBNÝ KRYT, Š.65</t>
  </si>
  <si>
    <t>TRUBKA OHYBNÁ:</t>
  </si>
  <si>
    <t>FXP16 Trubka FXP 16</t>
  </si>
  <si>
    <t>FXP25 Trubka FXP 25</t>
  </si>
  <si>
    <t>KRABICA:</t>
  </si>
  <si>
    <t>KP 67/2 Krabica prístrojová</t>
  </si>
  <si>
    <t>VODIČ CYA:</t>
  </si>
  <si>
    <t>H07V-K 16 z/ž Vodič, pevne</t>
  </si>
  <si>
    <t>VODIČ CY:</t>
  </si>
  <si>
    <t>H07V-U 6 z/ž Vodič, pevne</t>
  </si>
  <si>
    <t>PRESTUP Požiarny prestup</t>
  </si>
  <si>
    <t>Elektroinštalácia - celkom</t>
  </si>
  <si>
    <t>Rozvádzač R1</t>
  </si>
  <si>
    <t>EATON, Global Line, IP30/20 Rozvodnica BF-U-4/96C</t>
  </si>
  <si>
    <t>OLE-10B-1N-030AC Proudový chránič s nadproudovou ochranou</t>
  </si>
  <si>
    <t>Ks</t>
  </si>
  <si>
    <t>OLE-16B-1N-030AC Proudový chránič s nadproudovou ochranou</t>
  </si>
  <si>
    <t>SVBC-12,5-4-MZ Kombinovaný svodič bleskových proudů a přepětí</t>
  </si>
  <si>
    <t>LTN-16B-1 Jistič</t>
  </si>
  <si>
    <t>LTN-16B-3 Jistič</t>
  </si>
  <si>
    <t>LTN-32B-3 Jistič</t>
  </si>
  <si>
    <t>MSO-63-3 Vypínač</t>
  </si>
  <si>
    <t xml:space="preserve"> Výroba rozvádzača vrátane odskúšania a Kusovej skúšky</t>
  </si>
  <si>
    <t>Rozvádzač R1 - celkom</t>
  </si>
  <si>
    <t>Demontáž pôvodnej elektroinštalácie</t>
  </si>
  <si>
    <t xml:space="preserve"> Odskúšanie elektroinštalácie</t>
  </si>
  <si>
    <t xml:space="preserve"> Zakreslenie skutočného vyhotovenia</t>
  </si>
  <si>
    <t xml:space="preserve"> Odborná prehliadka a skúška elektroinštalácie</t>
  </si>
  <si>
    <t>Ostatné - celkom</t>
  </si>
  <si>
    <t>2.NP - celkom</t>
  </si>
  <si>
    <t>Podružný materiál</t>
  </si>
  <si>
    <t>MEŠTIACKY DOM 1. + 2. NP -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</si>
</sst>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%"/>
    <numFmt numFmtId="165" formatCode="dd\.mm\.yyyy"/>
    <numFmt numFmtId="166" formatCode="#,##0.00000"/>
    <numFmt numFmtId="167" formatCode="#,##0.000"/>
    <numFmt numFmtId="168" formatCode="#,##0.00\ &quot;Sk&quot;"/>
    <numFmt numFmtId="169" formatCode="#"/>
    <numFmt numFmtId="170" formatCode="#.0"/>
  </numFmts>
  <fonts count="7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rgb="FF000000"/>
      <name val="敓潧⁥䥕缀"/>
      <charset val="238"/>
    </font>
    <font>
      <b/>
      <sz val="10"/>
      <color rgb="FF000000"/>
      <name val="敓潧⁥䥕缀"/>
      <charset val="238"/>
    </font>
    <font>
      <b/>
      <sz val="9"/>
      <color rgb="FF000000"/>
      <name val="敓潧⁥䥕缀"/>
      <charset val="238"/>
    </font>
    <font>
      <b/>
      <sz val="11"/>
      <color rgb="FF000000"/>
      <name val="敓潧⁥䥕缀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0.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name val="Arial"/>
      <family val="2"/>
      <charset val="238"/>
    </font>
    <font>
      <sz val="13"/>
      <name val="Times New Roman CE"/>
      <family val="1"/>
      <charset val="238"/>
    </font>
    <font>
      <b/>
      <u/>
      <sz val="13"/>
      <name val="Arial"/>
      <family val="2"/>
      <charset val="238"/>
    </font>
    <font>
      <sz val="13"/>
      <name val="Times New Roman CE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color rgb="FFFF000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7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6"/>
      <name val="Arial CE"/>
      <family val="2"/>
      <charset val="238"/>
    </font>
    <font>
      <sz val="7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sz val="7"/>
      <color rgb="FFFF0000"/>
      <name val="Arial CE"/>
      <charset val="238"/>
    </font>
    <font>
      <sz val="7"/>
      <color indexed="10"/>
      <name val="Arial CE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0000"/>
      <name val="敓潧⁥䥕缀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0F0F0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FFFFE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0" fontId="38" fillId="0" borderId="0"/>
  </cellStyleXfs>
  <cellXfs count="3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0" borderId="0" xfId="0"/>
    <xf numFmtId="0" fontId="0" fillId="0" borderId="0" xfId="0"/>
    <xf numFmtId="49" fontId="32" fillId="5" borderId="23" xfId="0" applyNumberFormat="1" applyFont="1" applyFill="1" applyBorder="1" applyAlignment="1">
      <alignment horizontal="left"/>
    </xf>
    <xf numFmtId="4" fontId="32" fillId="5" borderId="23" xfId="0" applyNumberFormat="1" applyFont="1" applyFill="1" applyBorder="1" applyAlignment="1">
      <alignment horizontal="left"/>
    </xf>
    <xf numFmtId="0" fontId="0" fillId="0" borderId="23" xfId="0" applyBorder="1"/>
    <xf numFmtId="49" fontId="33" fillId="6" borderId="23" xfId="0" applyNumberFormat="1" applyFont="1" applyFill="1" applyBorder="1" applyAlignment="1">
      <alignment horizontal="left"/>
    </xf>
    <xf numFmtId="4" fontId="33" fillId="6" borderId="23" xfId="0" applyNumberFormat="1" applyFont="1" applyFill="1" applyBorder="1" applyAlignment="1">
      <alignment horizontal="right"/>
    </xf>
    <xf numFmtId="49" fontId="32" fillId="7" borderId="23" xfId="0" applyNumberFormat="1" applyFont="1" applyFill="1" applyBorder="1" applyAlignment="1">
      <alignment horizontal="left"/>
    </xf>
    <xf numFmtId="4" fontId="32" fillId="7" borderId="23" xfId="0" applyNumberFormat="1" applyFont="1" applyFill="1" applyBorder="1" applyAlignment="1">
      <alignment horizontal="right"/>
    </xf>
    <xf numFmtId="49" fontId="34" fillId="8" borderId="23" xfId="0" applyNumberFormat="1" applyFont="1" applyFill="1" applyBorder="1" applyAlignment="1">
      <alignment horizontal="left"/>
    </xf>
    <xf numFmtId="4" fontId="34" fillId="8" borderId="23" xfId="0" applyNumberFormat="1" applyFont="1" applyFill="1" applyBorder="1" applyAlignment="1">
      <alignment horizontal="right"/>
    </xf>
    <xf numFmtId="49" fontId="35" fillId="9" borderId="23" xfId="0" applyNumberFormat="1" applyFont="1" applyFill="1" applyBorder="1" applyAlignment="1">
      <alignment horizontal="left"/>
    </xf>
    <xf numFmtId="4" fontId="35" fillId="9" borderId="23" xfId="0" applyNumberFormat="1" applyFont="1" applyFill="1" applyBorder="1" applyAlignment="1">
      <alignment horizontal="right"/>
    </xf>
    <xf numFmtId="49" fontId="0" fillId="0" borderId="0" xfId="0" applyNumberFormat="1"/>
    <xf numFmtId="4" fontId="0" fillId="0" borderId="0" xfId="0" applyNumberFormat="1"/>
    <xf numFmtId="3" fontId="36" fillId="0" borderId="0" xfId="0" applyNumberFormat="1" applyFont="1" applyAlignment="1">
      <alignment horizontal="center"/>
    </xf>
    <xf numFmtId="3" fontId="37" fillId="0" borderId="24" xfId="0" applyNumberFormat="1" applyFont="1" applyBorder="1"/>
    <xf numFmtId="3" fontId="36" fillId="0" borderId="0" xfId="0" applyNumberFormat="1" applyFont="1"/>
    <xf numFmtId="4" fontId="36" fillId="0" borderId="0" xfId="0" applyNumberFormat="1" applyFont="1"/>
    <xf numFmtId="3" fontId="36" fillId="0" borderId="24" xfId="0" applyNumberFormat="1" applyFont="1" applyBorder="1"/>
    <xf numFmtId="3" fontId="36" fillId="0" borderId="25" xfId="0" applyNumberFormat="1" applyFont="1" applyBorder="1"/>
    <xf numFmtId="3" fontId="36" fillId="10" borderId="26" xfId="0" applyNumberFormat="1" applyFont="1" applyFill="1" applyBorder="1" applyAlignment="1">
      <alignment horizontal="center"/>
    </xf>
    <xf numFmtId="3" fontId="36" fillId="10" borderId="26" xfId="0" applyNumberFormat="1" applyFont="1" applyFill="1" applyBorder="1"/>
    <xf numFmtId="4" fontId="36" fillId="10" borderId="26" xfId="0" applyNumberFormat="1" applyFont="1" applyFill="1" applyBorder="1" applyAlignment="1">
      <alignment horizontal="center"/>
    </xf>
    <xf numFmtId="3" fontId="36" fillId="10" borderId="27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left"/>
    </xf>
    <xf numFmtId="3" fontId="36" fillId="10" borderId="29" xfId="0" applyNumberFormat="1" applyFont="1" applyFill="1" applyBorder="1" applyAlignment="1">
      <alignment horizontal="center"/>
    </xf>
    <xf numFmtId="4" fontId="36" fillId="10" borderId="29" xfId="0" applyNumberFormat="1" applyFont="1" applyFill="1" applyBorder="1" applyAlignment="1">
      <alignment horizontal="center"/>
    </xf>
    <xf numFmtId="3" fontId="36" fillId="0" borderId="30" xfId="0" applyNumberFormat="1" applyFont="1" applyBorder="1" applyAlignment="1">
      <alignment horizontal="center"/>
    </xf>
    <xf numFmtId="3" fontId="37" fillId="0" borderId="31" xfId="0" applyNumberFormat="1" applyFont="1" applyBorder="1"/>
    <xf numFmtId="3" fontId="36" fillId="0" borderId="31" xfId="0" applyNumberFormat="1" applyFont="1" applyBorder="1" applyAlignment="1">
      <alignment horizontal="center"/>
    </xf>
    <xf numFmtId="4" fontId="36" fillId="0" borderId="31" xfId="0" applyNumberFormat="1" applyFont="1" applyBorder="1"/>
    <xf numFmtId="4" fontId="36" fillId="0" borderId="32" xfId="0" applyNumberFormat="1" applyFont="1" applyBorder="1"/>
    <xf numFmtId="3" fontId="36" fillId="0" borderId="33" xfId="0" applyNumberFormat="1" applyFont="1" applyBorder="1" applyAlignment="1">
      <alignment horizontal="center"/>
    </xf>
    <xf numFmtId="3" fontId="37" fillId="0" borderId="34" xfId="0" applyNumberFormat="1" applyFont="1" applyBorder="1"/>
    <xf numFmtId="3" fontId="36" fillId="0" borderId="34" xfId="0" applyNumberFormat="1" applyFont="1" applyBorder="1" applyAlignment="1">
      <alignment horizontal="center"/>
    </xf>
    <xf numFmtId="4" fontId="36" fillId="0" borderId="35" xfId="0" applyNumberFormat="1" applyFont="1" applyBorder="1"/>
    <xf numFmtId="4" fontId="36" fillId="0" borderId="34" xfId="0" applyNumberFormat="1" applyFont="1" applyBorder="1"/>
    <xf numFmtId="49" fontId="39" fillId="0" borderId="33" xfId="2" applyNumberFormat="1" applyFont="1" applyBorder="1" applyAlignment="1">
      <alignment horizontal="right" vertical="top"/>
    </xf>
    <xf numFmtId="0" fontId="39" fillId="0" borderId="34" xfId="2" applyFont="1" applyBorder="1" applyAlignment="1">
      <alignment vertical="top" wrapText="1"/>
    </xf>
    <xf numFmtId="0" fontId="39" fillId="0" borderId="34" xfId="2" applyFont="1" applyBorder="1" applyAlignment="1">
      <alignment horizontal="center" vertical="top"/>
    </xf>
    <xf numFmtId="4" fontId="40" fillId="0" borderId="35" xfId="0" applyNumberFormat="1" applyFont="1" applyBorder="1" applyAlignment="1">
      <alignment vertical="top"/>
    </xf>
    <xf numFmtId="4" fontId="40" fillId="0" borderId="34" xfId="0" applyNumberFormat="1" applyFont="1" applyBorder="1" applyAlignment="1">
      <alignment vertical="top"/>
    </xf>
    <xf numFmtId="3" fontId="36" fillId="0" borderId="35" xfId="0" applyNumberFormat="1" applyFont="1" applyBorder="1"/>
    <xf numFmtId="0" fontId="40" fillId="0" borderId="34" xfId="0" applyFont="1" applyBorder="1" applyAlignment="1">
      <alignment vertical="top" wrapText="1"/>
    </xf>
    <xf numFmtId="0" fontId="40" fillId="0" borderId="34" xfId="0" applyFont="1" applyBorder="1" applyAlignment="1">
      <alignment horizontal="center" vertical="top"/>
    </xf>
    <xf numFmtId="4" fontId="36" fillId="0" borderId="35" xfId="0" applyNumberFormat="1" applyFont="1" applyBorder="1" applyAlignment="1">
      <alignment horizontal="right"/>
    </xf>
    <xf numFmtId="49" fontId="39" fillId="0" borderId="34" xfId="2" applyNumberFormat="1" applyFont="1" applyBorder="1" applyAlignment="1">
      <alignment horizontal="right" vertical="top"/>
    </xf>
    <xf numFmtId="0" fontId="40" fillId="0" borderId="34" xfId="0" applyFont="1" applyBorder="1" applyAlignment="1">
      <alignment vertical="top"/>
    </xf>
    <xf numFmtId="49" fontId="39" fillId="0" borderId="36" xfId="2" applyNumberFormat="1" applyFont="1" applyBorder="1" applyAlignment="1">
      <alignment horizontal="right" vertical="top"/>
    </xf>
    <xf numFmtId="0" fontId="43" fillId="0" borderId="37" xfId="0" applyFont="1" applyBorder="1" applyAlignment="1">
      <alignment vertical="top" wrapText="1"/>
    </xf>
    <xf numFmtId="0" fontId="40" fillId="0" borderId="37" xfId="0" applyFont="1" applyBorder="1" applyAlignment="1">
      <alignment horizontal="center" vertical="top"/>
    </xf>
    <xf numFmtId="4" fontId="36" fillId="0" borderId="37" xfId="0" applyNumberFormat="1" applyFont="1" applyBorder="1"/>
    <xf numFmtId="4" fontId="37" fillId="0" borderId="38" xfId="0" applyNumberFormat="1" applyFont="1" applyBorder="1"/>
    <xf numFmtId="4" fontId="37" fillId="0" borderId="37" xfId="0" applyNumberFormat="1" applyFont="1" applyBorder="1"/>
    <xf numFmtId="3" fontId="36" fillId="0" borderId="34" xfId="0" applyNumberFormat="1" applyFont="1" applyBorder="1"/>
    <xf numFmtId="3" fontId="44" fillId="0" borderId="34" xfId="0" applyNumberFormat="1" applyFont="1" applyBorder="1" applyAlignment="1">
      <alignment horizontal="center"/>
    </xf>
    <xf numFmtId="3" fontId="44" fillId="0" borderId="34" xfId="0" applyNumberFormat="1" applyFont="1" applyBorder="1"/>
    <xf numFmtId="49" fontId="40" fillId="0" borderId="33" xfId="0" applyNumberFormat="1" applyFont="1" applyBorder="1" applyAlignment="1">
      <alignment horizontal="right" vertical="top"/>
    </xf>
    <xf numFmtId="3" fontId="45" fillId="0" borderId="33" xfId="0" applyNumberFormat="1" applyFont="1" applyBorder="1" applyAlignment="1">
      <alignment horizontal="center"/>
    </xf>
    <xf numFmtId="3" fontId="46" fillId="0" borderId="34" xfId="0" applyNumberFormat="1" applyFont="1" applyBorder="1"/>
    <xf numFmtId="3" fontId="45" fillId="0" borderId="39" xfId="0" applyNumberFormat="1" applyFont="1" applyBorder="1" applyAlignment="1">
      <alignment horizontal="center"/>
    </xf>
    <xf numFmtId="3" fontId="44" fillId="0" borderId="40" xfId="0" applyNumberFormat="1" applyFont="1" applyBorder="1" applyAlignment="1">
      <alignment wrapText="1"/>
    </xf>
    <xf numFmtId="3" fontId="44" fillId="0" borderId="40" xfId="0" applyNumberFormat="1" applyFont="1" applyBorder="1" applyAlignment="1">
      <alignment horizontal="center"/>
    </xf>
    <xf numFmtId="3" fontId="36" fillId="0" borderId="40" xfId="0" applyNumberFormat="1" applyFont="1" applyBorder="1" applyAlignment="1">
      <alignment horizontal="center"/>
    </xf>
    <xf numFmtId="4" fontId="36" fillId="0" borderId="40" xfId="0" applyNumberFormat="1" applyFont="1" applyBorder="1"/>
    <xf numFmtId="3" fontId="47" fillId="0" borderId="33" xfId="0" applyNumberFormat="1" applyFont="1" applyBorder="1"/>
    <xf numFmtId="3" fontId="44" fillId="0" borderId="33" xfId="0" applyNumberFormat="1" applyFont="1" applyBorder="1"/>
    <xf numFmtId="3" fontId="44" fillId="0" borderId="33" xfId="0" applyNumberFormat="1" applyFont="1" applyBorder="1" applyAlignment="1">
      <alignment horizontal="center"/>
    </xf>
    <xf numFmtId="3" fontId="36" fillId="0" borderId="41" xfId="0" applyNumberFormat="1" applyFont="1" applyBorder="1" applyAlignment="1">
      <alignment horizontal="center"/>
    </xf>
    <xf numFmtId="4" fontId="36" fillId="0" borderId="42" xfId="0" applyNumberFormat="1" applyFont="1" applyBorder="1"/>
    <xf numFmtId="4" fontId="36" fillId="0" borderId="41" xfId="0" applyNumberFormat="1" applyFont="1" applyBorder="1"/>
    <xf numFmtId="3" fontId="48" fillId="0" borderId="33" xfId="0" applyNumberFormat="1" applyFont="1" applyBorder="1"/>
    <xf numFmtId="3" fontId="36" fillId="0" borderId="24" xfId="0" applyNumberFormat="1" applyFont="1" applyBorder="1" applyAlignment="1">
      <alignment horizontal="center"/>
    </xf>
    <xf numFmtId="4" fontId="36" fillId="0" borderId="43" xfId="0" applyNumberFormat="1" applyFont="1" applyBorder="1"/>
    <xf numFmtId="4" fontId="36" fillId="0" borderId="24" xfId="0" applyNumberFormat="1" applyFont="1" applyBorder="1"/>
    <xf numFmtId="3" fontId="36" fillId="0" borderId="39" xfId="0" applyNumberFormat="1" applyFont="1" applyBorder="1" applyAlignment="1">
      <alignment horizontal="center"/>
    </xf>
    <xf numFmtId="3" fontId="36" fillId="0" borderId="44" xfId="0" applyNumberFormat="1" applyFont="1" applyBorder="1"/>
    <xf numFmtId="3" fontId="36" fillId="0" borderId="44" xfId="0" applyNumberFormat="1" applyFont="1" applyBorder="1" applyAlignment="1">
      <alignment horizontal="center"/>
    </xf>
    <xf numFmtId="4" fontId="36" fillId="0" borderId="45" xfId="0" applyNumberFormat="1" applyFont="1" applyBorder="1"/>
    <xf numFmtId="4" fontId="36" fillId="0" borderId="44" xfId="0" applyNumberFormat="1" applyFont="1" applyBorder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0" borderId="46" xfId="0" applyFont="1" applyBorder="1"/>
    <xf numFmtId="0" fontId="51" fillId="0" borderId="46" xfId="0" applyFont="1" applyBorder="1"/>
    <xf numFmtId="0" fontId="53" fillId="11" borderId="0" xfId="0" applyFont="1" applyFill="1" applyBorder="1"/>
    <xf numFmtId="168" fontId="53" fillId="11" borderId="0" xfId="0" applyNumberFormat="1" applyFont="1" applyFill="1" applyBorder="1"/>
    <xf numFmtId="168" fontId="53" fillId="0" borderId="0" xfId="0" applyNumberFormat="1" applyFont="1" applyBorder="1"/>
    <xf numFmtId="0" fontId="0" fillId="0" borderId="0" xfId="0" applyBorder="1"/>
    <xf numFmtId="0" fontId="0" fillId="0" borderId="0" xfId="0" applyFont="1"/>
    <xf numFmtId="2" fontId="51" fillId="0" borderId="0" xfId="0" applyNumberFormat="1" applyFont="1"/>
    <xf numFmtId="0" fontId="51" fillId="0" borderId="0" xfId="0" applyFont="1" applyFill="1"/>
    <xf numFmtId="0" fontId="54" fillId="0" borderId="0" xfId="0" applyFont="1"/>
    <xf numFmtId="0" fontId="55" fillId="0" borderId="0" xfId="0" applyFont="1"/>
    <xf numFmtId="0" fontId="56" fillId="0" borderId="0" xfId="0" applyNumberFormat="1" applyFont="1" applyFill="1" applyAlignment="1" applyProtection="1">
      <alignment vertical="center"/>
    </xf>
    <xf numFmtId="0" fontId="57" fillId="0" borderId="0" xfId="0" applyNumberFormat="1" applyFont="1" applyFill="1" applyAlignment="1" applyProtection="1">
      <alignment vertical="center"/>
    </xf>
    <xf numFmtId="0" fontId="58" fillId="0" borderId="0" xfId="0" applyNumberFormat="1" applyFont="1" applyFill="1" applyAlignment="1" applyProtection="1">
      <alignment vertical="center"/>
    </xf>
    <xf numFmtId="0" fontId="59" fillId="0" borderId="0" xfId="0" applyNumberFormat="1" applyFont="1" applyFill="1" applyAlignment="1" applyProtection="1">
      <alignment vertical="center"/>
    </xf>
    <xf numFmtId="0" fontId="57" fillId="0" borderId="47" xfId="0" applyNumberFormat="1" applyFont="1" applyFill="1" applyBorder="1" applyAlignment="1" applyProtection="1">
      <alignment horizontal="center" vertical="center" wrapText="1"/>
    </xf>
    <xf numFmtId="0" fontId="57" fillId="0" borderId="48" xfId="0" applyNumberFormat="1" applyFont="1" applyFill="1" applyBorder="1" applyAlignment="1" applyProtection="1">
      <alignment horizontal="center" vertical="center" wrapText="1"/>
    </xf>
    <xf numFmtId="0" fontId="57" fillId="0" borderId="49" xfId="0" applyNumberFormat="1" applyFont="1" applyFill="1" applyBorder="1" applyAlignment="1" applyProtection="1">
      <alignment horizontal="center" vertical="center" wrapText="1"/>
    </xf>
    <xf numFmtId="0" fontId="60" fillId="0" borderId="50" xfId="0" applyNumberFormat="1" applyFont="1" applyFill="1" applyBorder="1" applyAlignment="1" applyProtection="1">
      <alignment horizontal="center" vertical="center" wrapText="1"/>
    </xf>
    <xf numFmtId="0" fontId="60" fillId="0" borderId="51" xfId="0" applyNumberFormat="1" applyFont="1" applyFill="1" applyBorder="1" applyAlignment="1" applyProtection="1">
      <alignment horizontal="center" vertical="center" wrapText="1"/>
    </xf>
    <xf numFmtId="0" fontId="60" fillId="0" borderId="5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61" fillId="0" borderId="0" xfId="0" applyNumberFormat="1" applyFont="1" applyFill="1" applyAlignment="1" applyProtection="1">
      <alignment vertical="center"/>
    </xf>
    <xf numFmtId="169" fontId="62" fillId="0" borderId="0" xfId="0" applyNumberFormat="1" applyFont="1" applyFill="1" applyBorder="1" applyAlignment="1" applyProtection="1">
      <alignment horizontal="right"/>
    </xf>
    <xf numFmtId="169" fontId="62" fillId="0" borderId="0" xfId="0" applyNumberFormat="1" applyFont="1" applyFill="1" applyBorder="1" applyAlignment="1" applyProtection="1">
      <alignment horizontal="center"/>
    </xf>
    <xf numFmtId="169" fontId="62" fillId="0" borderId="0" xfId="0" applyNumberFormat="1" applyFont="1" applyFill="1" applyBorder="1" applyAlignment="1" applyProtection="1">
      <alignment horizontal="left"/>
    </xf>
    <xf numFmtId="169" fontId="62" fillId="0" borderId="0" xfId="0" applyNumberFormat="1" applyFont="1" applyFill="1" applyBorder="1" applyAlignment="1" applyProtection="1">
      <alignment horizontal="left" wrapText="1"/>
    </xf>
    <xf numFmtId="167" fontId="62" fillId="0" borderId="0" xfId="0" applyNumberFormat="1" applyFont="1" applyFill="1" applyBorder="1" applyAlignment="1" applyProtection="1">
      <alignment horizontal="right"/>
    </xf>
    <xf numFmtId="4" fontId="62" fillId="0" borderId="0" xfId="0" applyNumberFormat="1" applyFont="1" applyFill="1" applyBorder="1" applyAlignment="1" applyProtection="1">
      <alignment horizontal="right"/>
    </xf>
    <xf numFmtId="169" fontId="63" fillId="0" borderId="0" xfId="0" applyNumberFormat="1" applyFont="1" applyFill="1" applyBorder="1" applyAlignment="1" applyProtection="1">
      <alignment horizontal="right"/>
    </xf>
    <xf numFmtId="169" fontId="63" fillId="0" borderId="0" xfId="0" applyNumberFormat="1" applyFont="1" applyFill="1" applyBorder="1" applyAlignment="1" applyProtection="1">
      <alignment horizontal="center"/>
    </xf>
    <xf numFmtId="169" fontId="63" fillId="0" borderId="0" xfId="0" applyNumberFormat="1" applyFont="1" applyFill="1" applyBorder="1" applyAlignment="1" applyProtection="1">
      <alignment horizontal="left"/>
    </xf>
    <xf numFmtId="169" fontId="63" fillId="0" borderId="0" xfId="0" applyNumberFormat="1" applyFont="1" applyFill="1" applyBorder="1" applyAlignment="1" applyProtection="1">
      <alignment horizontal="left" wrapText="1"/>
    </xf>
    <xf numFmtId="167" fontId="63" fillId="0" borderId="0" xfId="0" applyNumberFormat="1" applyFont="1" applyFill="1" applyBorder="1" applyAlignment="1" applyProtection="1">
      <alignment horizontal="right"/>
    </xf>
    <xf numFmtId="4" fontId="63" fillId="0" borderId="0" xfId="0" applyNumberFormat="1" applyFont="1" applyFill="1" applyBorder="1" applyAlignment="1" applyProtection="1">
      <alignment horizontal="right"/>
    </xf>
    <xf numFmtId="169" fontId="61" fillId="12" borderId="53" xfId="0" applyNumberFormat="1" applyFont="1" applyFill="1" applyBorder="1" applyAlignment="1" applyProtection="1">
      <alignment horizontal="right" vertical="center"/>
    </xf>
    <xf numFmtId="169" fontId="61" fillId="12" borderId="54" xfId="0" applyNumberFormat="1" applyFont="1" applyFill="1" applyBorder="1" applyAlignment="1" applyProtection="1">
      <alignment horizontal="center" vertical="center"/>
    </xf>
    <xf numFmtId="169" fontId="61" fillId="12" borderId="54" xfId="0" applyNumberFormat="1" applyFont="1" applyFill="1" applyBorder="1" applyAlignment="1" applyProtection="1">
      <alignment horizontal="left" vertical="center"/>
    </xf>
    <xf numFmtId="169" fontId="61" fillId="12" borderId="54" xfId="0" applyNumberFormat="1" applyFont="1" applyFill="1" applyBorder="1" applyAlignment="1" applyProtection="1">
      <alignment horizontal="left" vertical="center" wrapText="1"/>
    </xf>
    <xf numFmtId="167" fontId="61" fillId="12" borderId="54" xfId="0" applyNumberFormat="1" applyFont="1" applyFill="1" applyBorder="1" applyAlignment="1" applyProtection="1">
      <alignment horizontal="right" vertical="center"/>
    </xf>
    <xf numFmtId="4" fontId="61" fillId="12" borderId="54" xfId="0" applyNumberFormat="1" applyFont="1" applyFill="1" applyBorder="1" applyAlignment="1" applyProtection="1">
      <alignment horizontal="right" vertical="center"/>
    </xf>
    <xf numFmtId="4" fontId="61" fillId="12" borderId="55" xfId="0" applyNumberFormat="1" applyFont="1" applyFill="1" applyBorder="1" applyAlignment="1" applyProtection="1">
      <alignment horizontal="right" vertical="center"/>
    </xf>
    <xf numFmtId="167" fontId="64" fillId="12" borderId="0" xfId="0" applyNumberFormat="1" applyFont="1" applyFill="1" applyBorder="1" applyAlignment="1" applyProtection="1">
      <alignment horizontal="right" vertical="center"/>
    </xf>
    <xf numFmtId="167" fontId="0" fillId="0" borderId="0" xfId="0" applyNumberFormat="1" applyBorder="1"/>
    <xf numFmtId="0" fontId="0" fillId="0" borderId="0" xfId="0" applyFill="1" applyBorder="1"/>
    <xf numFmtId="170" fontId="61" fillId="12" borderId="54" xfId="0" applyNumberFormat="1" applyFont="1" applyFill="1" applyBorder="1" applyAlignment="1" applyProtection="1">
      <alignment horizontal="left" vertical="center"/>
    </xf>
    <xf numFmtId="170" fontId="61" fillId="12" borderId="54" xfId="0" applyNumberFormat="1" applyFont="1" applyFill="1" applyBorder="1" applyAlignment="1" applyProtection="1">
      <alignment horizontal="left" vertical="center" wrapText="1"/>
    </xf>
    <xf numFmtId="170" fontId="61" fillId="12" borderId="54" xfId="0" applyNumberFormat="1" applyFont="1" applyFill="1" applyBorder="1" applyAlignment="1" applyProtection="1">
      <alignment horizontal="center" vertical="center"/>
    </xf>
    <xf numFmtId="170" fontId="61" fillId="12" borderId="54" xfId="0" applyNumberFormat="1" applyFont="1" applyFill="1" applyBorder="1" applyAlignment="1" applyProtection="1">
      <alignment horizontal="right" vertical="center"/>
    </xf>
    <xf numFmtId="169" fontId="63" fillId="12" borderId="0" xfId="0" applyNumberFormat="1" applyFont="1" applyFill="1" applyBorder="1" applyAlignment="1" applyProtection="1">
      <alignment horizontal="right" vertical="center"/>
    </xf>
    <xf numFmtId="169" fontId="63" fillId="12" borderId="0" xfId="0" applyNumberFormat="1" applyFont="1" applyFill="1" applyBorder="1" applyAlignment="1" applyProtection="1">
      <alignment horizontal="center" vertical="center"/>
    </xf>
    <xf numFmtId="169" fontId="63" fillId="12" borderId="0" xfId="0" applyNumberFormat="1" applyFont="1" applyFill="1" applyBorder="1" applyAlignment="1" applyProtection="1">
      <alignment horizontal="left" vertical="center"/>
    </xf>
    <xf numFmtId="169" fontId="63" fillId="12" borderId="0" xfId="0" applyNumberFormat="1" applyFont="1" applyFill="1" applyBorder="1" applyAlignment="1" applyProtection="1">
      <alignment horizontal="left" vertical="center" wrapText="1"/>
    </xf>
    <xf numFmtId="167" fontId="63" fillId="12" borderId="0" xfId="0" applyNumberFormat="1" applyFont="1" applyFill="1" applyBorder="1" applyAlignment="1" applyProtection="1">
      <alignment horizontal="right" vertical="center"/>
    </xf>
    <xf numFmtId="4" fontId="63" fillId="12" borderId="0" xfId="0" applyNumberFormat="1" applyFont="1" applyFill="1" applyBorder="1" applyAlignment="1" applyProtection="1">
      <alignment horizontal="right" vertical="center"/>
    </xf>
    <xf numFmtId="169" fontId="63" fillId="12" borderId="0" xfId="0" applyNumberFormat="1" applyFont="1" applyFill="1" applyBorder="1" applyAlignment="1" applyProtection="1">
      <alignment horizontal="right"/>
    </xf>
    <xf numFmtId="169" fontId="63" fillId="12" borderId="0" xfId="0" applyNumberFormat="1" applyFont="1" applyFill="1" applyBorder="1" applyAlignment="1" applyProtection="1">
      <alignment horizontal="center"/>
    </xf>
    <xf numFmtId="169" fontId="63" fillId="12" borderId="0" xfId="0" applyNumberFormat="1" applyFont="1" applyFill="1" applyBorder="1" applyAlignment="1" applyProtection="1">
      <alignment horizontal="left"/>
    </xf>
    <xf numFmtId="169" fontId="63" fillId="12" borderId="0" xfId="0" applyNumberFormat="1" applyFont="1" applyFill="1" applyBorder="1" applyAlignment="1" applyProtection="1">
      <alignment horizontal="left" wrapText="1"/>
    </xf>
    <xf numFmtId="167" fontId="63" fillId="12" borderId="0" xfId="0" applyNumberFormat="1" applyFont="1" applyFill="1" applyBorder="1" applyAlignment="1" applyProtection="1">
      <alignment horizontal="right"/>
    </xf>
    <xf numFmtId="4" fontId="63" fillId="12" borderId="0" xfId="0" applyNumberFormat="1" applyFont="1" applyFill="1" applyBorder="1" applyAlignment="1" applyProtection="1">
      <alignment horizontal="right"/>
    </xf>
    <xf numFmtId="169" fontId="61" fillId="0" borderId="0" xfId="0" applyNumberFormat="1" applyFont="1" applyFill="1" applyBorder="1" applyAlignment="1" applyProtection="1">
      <alignment horizontal="right" vertical="center"/>
    </xf>
    <xf numFmtId="169" fontId="61" fillId="0" borderId="0" xfId="0" applyNumberFormat="1" applyFont="1" applyFill="1" applyBorder="1" applyAlignment="1" applyProtection="1">
      <alignment horizontal="center" vertical="center"/>
    </xf>
    <xf numFmtId="169" fontId="61" fillId="0" borderId="0" xfId="0" applyNumberFormat="1" applyFont="1" applyFill="1" applyBorder="1" applyAlignment="1" applyProtection="1">
      <alignment horizontal="left" vertical="center"/>
    </xf>
    <xf numFmtId="169" fontId="61" fillId="0" borderId="0" xfId="0" applyNumberFormat="1" applyFont="1" applyFill="1" applyBorder="1" applyAlignment="1" applyProtection="1">
      <alignment horizontal="left" vertical="center" wrapText="1"/>
    </xf>
    <xf numFmtId="167" fontId="61" fillId="0" borderId="0" xfId="0" applyNumberFormat="1" applyFont="1" applyFill="1" applyBorder="1" applyAlignment="1" applyProtection="1">
      <alignment horizontal="right" vertical="center"/>
    </xf>
    <xf numFmtId="4" fontId="61" fillId="0" borderId="0" xfId="0" applyNumberFormat="1" applyFont="1" applyFill="1" applyBorder="1" applyAlignment="1" applyProtection="1">
      <alignment horizontal="right" vertical="center"/>
    </xf>
    <xf numFmtId="169" fontId="61" fillId="12" borderId="0" xfId="0" applyNumberFormat="1" applyFont="1" applyFill="1" applyBorder="1" applyAlignment="1" applyProtection="1">
      <alignment horizontal="right" vertical="center"/>
    </xf>
    <xf numFmtId="169" fontId="61" fillId="12" borderId="0" xfId="0" applyNumberFormat="1" applyFont="1" applyFill="1" applyBorder="1" applyAlignment="1" applyProtection="1">
      <alignment horizontal="center" vertical="center"/>
    </xf>
    <xf numFmtId="169" fontId="61" fillId="12" borderId="0" xfId="0" applyNumberFormat="1" applyFont="1" applyFill="1" applyBorder="1" applyAlignment="1" applyProtection="1">
      <alignment horizontal="left" vertical="center"/>
    </xf>
    <xf numFmtId="169" fontId="61" fillId="12" borderId="0" xfId="0" applyNumberFormat="1" applyFont="1" applyFill="1" applyBorder="1" applyAlignment="1" applyProtection="1">
      <alignment horizontal="left" vertical="center" wrapText="1"/>
    </xf>
    <xf numFmtId="167" fontId="61" fillId="12" borderId="0" xfId="0" applyNumberFormat="1" applyFont="1" applyFill="1" applyBorder="1" applyAlignment="1" applyProtection="1">
      <alignment horizontal="right" vertical="center"/>
    </xf>
    <xf numFmtId="4" fontId="61" fillId="12" borderId="0" xfId="0" applyNumberFormat="1" applyFont="1" applyFill="1" applyBorder="1" applyAlignment="1" applyProtection="1">
      <alignment horizontal="right" vertical="center"/>
    </xf>
    <xf numFmtId="4" fontId="61" fillId="0" borderId="56" xfId="0" applyNumberFormat="1" applyFont="1" applyFill="1" applyBorder="1" applyAlignment="1" applyProtection="1">
      <alignment horizontal="right" vertical="center"/>
    </xf>
    <xf numFmtId="167" fontId="65" fillId="12" borderId="0" xfId="0" applyNumberFormat="1" applyFont="1" applyFill="1" applyBorder="1" applyAlignment="1" applyProtection="1">
      <alignment horizontal="right" vertical="center"/>
    </xf>
    <xf numFmtId="169" fontId="61" fillId="12" borderId="37" xfId="0" applyNumberFormat="1" applyFont="1" applyFill="1" applyBorder="1" applyAlignment="1" applyProtection="1">
      <alignment horizontal="left" vertical="center" wrapText="1"/>
    </xf>
    <xf numFmtId="169" fontId="61" fillId="12" borderId="37" xfId="0" applyNumberFormat="1" applyFont="1" applyFill="1" applyBorder="1" applyAlignment="1" applyProtection="1">
      <alignment horizontal="center" vertical="center"/>
    </xf>
    <xf numFmtId="167" fontId="61" fillId="12" borderId="37" xfId="0" applyNumberFormat="1" applyFont="1" applyFill="1" applyBorder="1" applyAlignment="1" applyProtection="1">
      <alignment horizontal="right" vertical="center"/>
    </xf>
    <xf numFmtId="2" fontId="66" fillId="0" borderId="37" xfId="0" applyNumberFormat="1" applyFont="1" applyFill="1" applyBorder="1" applyAlignment="1">
      <alignment horizontal="right"/>
    </xf>
    <xf numFmtId="4" fontId="61" fillId="12" borderId="37" xfId="0" applyNumberFormat="1" applyFont="1" applyFill="1" applyBorder="1" applyAlignment="1" applyProtection="1">
      <alignment horizontal="right" vertical="center"/>
    </xf>
    <xf numFmtId="169" fontId="61" fillId="0" borderId="54" xfId="0" applyNumberFormat="1" applyFont="1" applyFill="1" applyBorder="1" applyAlignment="1" applyProtection="1">
      <alignment horizontal="left" vertical="center" wrapText="1"/>
    </xf>
    <xf numFmtId="169" fontId="61" fillId="0" borderId="54" xfId="0" applyNumberFormat="1" applyFont="1" applyFill="1" applyBorder="1" applyAlignment="1" applyProtection="1">
      <alignment horizontal="center" vertical="center"/>
    </xf>
    <xf numFmtId="167" fontId="61" fillId="0" borderId="54" xfId="0" applyNumberFormat="1" applyFont="1" applyFill="1" applyBorder="1" applyAlignment="1" applyProtection="1">
      <alignment horizontal="right" vertical="center"/>
    </xf>
    <xf numFmtId="4" fontId="61" fillId="0" borderId="54" xfId="0" applyNumberFormat="1" applyFont="1" applyFill="1" applyBorder="1" applyAlignment="1" applyProtection="1">
      <alignment horizontal="right" vertical="center"/>
    </xf>
    <xf numFmtId="4" fontId="61" fillId="0" borderId="55" xfId="0" applyNumberFormat="1" applyFont="1" applyFill="1" applyBorder="1" applyAlignment="1" applyProtection="1">
      <alignment horizontal="right" vertical="center"/>
    </xf>
    <xf numFmtId="169" fontId="61" fillId="12" borderId="38" xfId="0" applyNumberFormat="1" applyFont="1" applyFill="1" applyBorder="1" applyAlignment="1" applyProtection="1">
      <alignment horizontal="left" vertical="center" wrapText="1"/>
    </xf>
    <xf numFmtId="0" fontId="67" fillId="0" borderId="0" xfId="0" applyFont="1"/>
    <xf numFmtId="0" fontId="68" fillId="0" borderId="0" xfId="0" applyFont="1"/>
    <xf numFmtId="0" fontId="38" fillId="0" borderId="57" xfId="0" applyFont="1" applyBorder="1"/>
    <xf numFmtId="169" fontId="62" fillId="12" borderId="0" xfId="0" applyNumberFormat="1" applyFont="1" applyFill="1" applyBorder="1" applyAlignment="1" applyProtection="1">
      <alignment horizontal="left" wrapText="1"/>
    </xf>
    <xf numFmtId="4" fontId="63" fillId="12" borderId="58" xfId="0" applyNumberFormat="1" applyFont="1" applyFill="1" applyBorder="1" applyAlignment="1" applyProtection="1">
      <alignment horizontal="right" vertical="center"/>
    </xf>
    <xf numFmtId="169" fontId="62" fillId="12" borderId="0" xfId="0" applyNumberFormat="1" applyFont="1" applyFill="1" applyBorder="1" applyAlignment="1" applyProtection="1">
      <alignment horizontal="right"/>
    </xf>
    <xf numFmtId="169" fontId="62" fillId="12" borderId="0" xfId="0" applyNumberFormat="1" applyFont="1" applyFill="1" applyBorder="1" applyAlignment="1" applyProtection="1">
      <alignment horizontal="center"/>
    </xf>
    <xf numFmtId="169" fontId="62" fillId="12" borderId="0" xfId="0" applyNumberFormat="1" applyFont="1" applyFill="1" applyBorder="1" applyAlignment="1" applyProtection="1">
      <alignment horizontal="left"/>
    </xf>
    <xf numFmtId="0" fontId="38" fillId="0" borderId="0" xfId="0" applyFont="1"/>
    <xf numFmtId="0" fontId="66" fillId="0" borderId="0" xfId="0" applyFont="1"/>
    <xf numFmtId="4" fontId="62" fillId="12" borderId="0" xfId="0" applyNumberFormat="1" applyFont="1" applyFill="1" applyBorder="1" applyAlignment="1" applyProtection="1">
      <alignment horizontal="right"/>
    </xf>
    <xf numFmtId="4" fontId="69" fillId="0" borderId="58" xfId="0" applyNumberFormat="1" applyFont="1" applyBorder="1"/>
    <xf numFmtId="49" fontId="70" fillId="13" borderId="23" xfId="0" applyNumberFormat="1" applyFont="1" applyFill="1" applyBorder="1" applyAlignment="1">
      <alignment horizontal="left"/>
    </xf>
    <xf numFmtId="4" fontId="70" fillId="13" borderId="23" xfId="0" applyNumberFormat="1" applyFont="1" applyFill="1" applyBorder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3">
    <cellStyle name="Hypertextové prepojenie" xfId="1" builtinId="8"/>
    <cellStyle name="Normálna" xfId="0" builtinId="0" customBuiltin="1"/>
    <cellStyle name="Normálna_Pv1 (0,9)" xfId="2" xr:uid="{4A02FFAB-BF59-4042-8679-D18B017B01B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kcie/Akcie%202019/2.%20&#381;IVOTN&#201;%20PROSTREDIE/Rekon&#353;trukcia%20interi&#233;rov%20Hlavn&#225;%205,%20Troji&#269;n&#233;%2011/Troji&#269;n&#233;%2011/PD/CD%202/elektro/ROZPOC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"/>
      <sheetName val="Rozpočet"/>
      <sheetName val="Parametre"/>
    </sheetNames>
    <sheetDataSet>
      <sheetData sheetId="0"/>
      <sheetData sheetId="1"/>
      <sheetData sheetId="2">
        <row r="33">
          <cell r="B3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76" workbookViewId="0">
      <selection activeCell="Q37" sqref="Q3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370" t="s">
        <v>5</v>
      </c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364" t="s">
        <v>12</v>
      </c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366" t="s">
        <v>14</v>
      </c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29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/>
      <c r="AK20" s="23" t="s">
        <v>23</v>
      </c>
      <c r="AN20" s="21" t="s">
        <v>1</v>
      </c>
      <c r="AR20" s="17"/>
      <c r="BS20" s="14" t="s">
        <v>28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371" t="s">
        <v>1</v>
      </c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372">
        <f>ROUND(AG94,2)</f>
        <v>0</v>
      </c>
      <c r="AL26" s="373"/>
      <c r="AM26" s="373"/>
      <c r="AN26" s="373"/>
      <c r="AO26" s="37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74" t="s">
        <v>33</v>
      </c>
      <c r="M28" s="374"/>
      <c r="N28" s="374"/>
      <c r="O28" s="374"/>
      <c r="P28" s="374"/>
      <c r="Q28" s="26"/>
      <c r="R28" s="26"/>
      <c r="S28" s="26"/>
      <c r="T28" s="26"/>
      <c r="U28" s="26"/>
      <c r="V28" s="26"/>
      <c r="W28" s="374" t="s">
        <v>34</v>
      </c>
      <c r="X28" s="374"/>
      <c r="Y28" s="374"/>
      <c r="Z28" s="374"/>
      <c r="AA28" s="374"/>
      <c r="AB28" s="374"/>
      <c r="AC28" s="374"/>
      <c r="AD28" s="374"/>
      <c r="AE28" s="374"/>
      <c r="AF28" s="26"/>
      <c r="AG28" s="26"/>
      <c r="AH28" s="26"/>
      <c r="AI28" s="26"/>
      <c r="AJ28" s="26"/>
      <c r="AK28" s="374" t="s">
        <v>35</v>
      </c>
      <c r="AL28" s="374"/>
      <c r="AM28" s="374"/>
      <c r="AN28" s="374"/>
      <c r="AO28" s="374"/>
      <c r="AP28" s="26"/>
      <c r="AQ28" s="26"/>
      <c r="AR28" s="27"/>
      <c r="BE28" s="26"/>
    </row>
    <row r="29" spans="1:71" s="3" customFormat="1" ht="14.45" customHeight="1">
      <c r="B29" s="31"/>
      <c r="D29" s="23" t="s">
        <v>36</v>
      </c>
      <c r="F29" s="23" t="s">
        <v>37</v>
      </c>
      <c r="L29" s="369">
        <v>0.2</v>
      </c>
      <c r="M29" s="368"/>
      <c r="N29" s="368"/>
      <c r="O29" s="368"/>
      <c r="P29" s="368"/>
      <c r="W29" s="367">
        <f>ROUND(AZ94, 2)</f>
        <v>0</v>
      </c>
      <c r="X29" s="368"/>
      <c r="Y29" s="368"/>
      <c r="Z29" s="368"/>
      <c r="AA29" s="368"/>
      <c r="AB29" s="368"/>
      <c r="AC29" s="368"/>
      <c r="AD29" s="368"/>
      <c r="AE29" s="368"/>
      <c r="AK29" s="367">
        <f>ROUND(AV94, 2)</f>
        <v>0</v>
      </c>
      <c r="AL29" s="368"/>
      <c r="AM29" s="368"/>
      <c r="AN29" s="368"/>
      <c r="AO29" s="368"/>
      <c r="AR29" s="31"/>
    </row>
    <row r="30" spans="1:71" s="3" customFormat="1" ht="14.45" customHeight="1">
      <c r="B30" s="31"/>
      <c r="F30" s="23" t="s">
        <v>38</v>
      </c>
      <c r="L30" s="369">
        <v>0.2</v>
      </c>
      <c r="M30" s="368"/>
      <c r="N30" s="368"/>
      <c r="O30" s="368"/>
      <c r="P30" s="368"/>
      <c r="W30" s="367">
        <f>ROUND(BA94, 2)</f>
        <v>0</v>
      </c>
      <c r="X30" s="368"/>
      <c r="Y30" s="368"/>
      <c r="Z30" s="368"/>
      <c r="AA30" s="368"/>
      <c r="AB30" s="368"/>
      <c r="AC30" s="368"/>
      <c r="AD30" s="368"/>
      <c r="AE30" s="368"/>
      <c r="AK30" s="367">
        <f>ROUND(AW94, 2)</f>
        <v>0</v>
      </c>
      <c r="AL30" s="368"/>
      <c r="AM30" s="368"/>
      <c r="AN30" s="368"/>
      <c r="AO30" s="368"/>
      <c r="AR30" s="31"/>
    </row>
    <row r="31" spans="1:71" s="3" customFormat="1" ht="14.45" hidden="1" customHeight="1">
      <c r="B31" s="31"/>
      <c r="F31" s="23" t="s">
        <v>39</v>
      </c>
      <c r="L31" s="369">
        <v>0.2</v>
      </c>
      <c r="M31" s="368"/>
      <c r="N31" s="368"/>
      <c r="O31" s="368"/>
      <c r="P31" s="368"/>
      <c r="W31" s="367">
        <f>ROUND(BB94, 2)</f>
        <v>0</v>
      </c>
      <c r="X31" s="368"/>
      <c r="Y31" s="368"/>
      <c r="Z31" s="368"/>
      <c r="AA31" s="368"/>
      <c r="AB31" s="368"/>
      <c r="AC31" s="368"/>
      <c r="AD31" s="368"/>
      <c r="AE31" s="368"/>
      <c r="AK31" s="367">
        <v>0</v>
      </c>
      <c r="AL31" s="368"/>
      <c r="AM31" s="368"/>
      <c r="AN31" s="368"/>
      <c r="AO31" s="368"/>
      <c r="AR31" s="31"/>
    </row>
    <row r="32" spans="1:71" s="3" customFormat="1" ht="14.45" hidden="1" customHeight="1">
      <c r="B32" s="31"/>
      <c r="F32" s="23" t="s">
        <v>40</v>
      </c>
      <c r="L32" s="369">
        <v>0.2</v>
      </c>
      <c r="M32" s="368"/>
      <c r="N32" s="368"/>
      <c r="O32" s="368"/>
      <c r="P32" s="368"/>
      <c r="W32" s="367">
        <f>ROUND(BC94, 2)</f>
        <v>0</v>
      </c>
      <c r="X32" s="368"/>
      <c r="Y32" s="368"/>
      <c r="Z32" s="368"/>
      <c r="AA32" s="368"/>
      <c r="AB32" s="368"/>
      <c r="AC32" s="368"/>
      <c r="AD32" s="368"/>
      <c r="AE32" s="368"/>
      <c r="AK32" s="367">
        <v>0</v>
      </c>
      <c r="AL32" s="368"/>
      <c r="AM32" s="368"/>
      <c r="AN32" s="368"/>
      <c r="AO32" s="368"/>
      <c r="AR32" s="31"/>
    </row>
    <row r="33" spans="1:57" s="3" customFormat="1" ht="14.45" hidden="1" customHeight="1">
      <c r="B33" s="31"/>
      <c r="F33" s="23" t="s">
        <v>41</v>
      </c>
      <c r="L33" s="369">
        <v>0</v>
      </c>
      <c r="M33" s="368"/>
      <c r="N33" s="368"/>
      <c r="O33" s="368"/>
      <c r="P33" s="368"/>
      <c r="W33" s="367">
        <f>ROUND(BD94, 2)</f>
        <v>0</v>
      </c>
      <c r="X33" s="368"/>
      <c r="Y33" s="368"/>
      <c r="Z33" s="368"/>
      <c r="AA33" s="368"/>
      <c r="AB33" s="368"/>
      <c r="AC33" s="368"/>
      <c r="AD33" s="368"/>
      <c r="AE33" s="368"/>
      <c r="AK33" s="367">
        <v>0</v>
      </c>
      <c r="AL33" s="368"/>
      <c r="AM33" s="368"/>
      <c r="AN33" s="368"/>
      <c r="AO33" s="36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375" t="s">
        <v>44</v>
      </c>
      <c r="Y35" s="376"/>
      <c r="Z35" s="376"/>
      <c r="AA35" s="376"/>
      <c r="AB35" s="376"/>
      <c r="AC35" s="34"/>
      <c r="AD35" s="34"/>
      <c r="AE35" s="34"/>
      <c r="AF35" s="34"/>
      <c r="AG35" s="34"/>
      <c r="AH35" s="34"/>
      <c r="AI35" s="34"/>
      <c r="AJ35" s="34"/>
      <c r="AK35" s="377">
        <f>SUM(AK26:AK33)</f>
        <v>0</v>
      </c>
      <c r="AL35" s="376"/>
      <c r="AM35" s="376"/>
      <c r="AN35" s="376"/>
      <c r="AO35" s="378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190730-A</v>
      </c>
      <c r="AR84" s="45"/>
    </row>
    <row r="85" spans="1:91" s="5" customFormat="1" ht="36.950000000000003" customHeight="1">
      <c r="B85" s="46"/>
      <c r="C85" s="47" t="s">
        <v>13</v>
      </c>
      <c r="L85" s="380" t="str">
        <f>K6</f>
        <v>REKONŠTRUKCIA MEŠTIANSKEHO DOMU</v>
      </c>
      <c r="M85" s="381"/>
      <c r="N85" s="381"/>
      <c r="O85" s="381"/>
      <c r="P85" s="381"/>
      <c r="Q85" s="381"/>
      <c r="R85" s="381"/>
      <c r="S85" s="381"/>
      <c r="T85" s="381"/>
      <c r="U85" s="381"/>
      <c r="V85" s="381"/>
      <c r="W85" s="381"/>
      <c r="X85" s="381"/>
      <c r="Y85" s="381"/>
      <c r="Z85" s="381"/>
      <c r="AA85" s="381"/>
      <c r="AB85" s="381"/>
      <c r="AC85" s="381"/>
      <c r="AD85" s="381"/>
      <c r="AE85" s="381"/>
      <c r="AF85" s="381"/>
      <c r="AG85" s="381"/>
      <c r="AH85" s="381"/>
      <c r="AI85" s="381"/>
      <c r="AJ85" s="381"/>
      <c r="AK85" s="381"/>
      <c r="AL85" s="381"/>
      <c r="AM85" s="381"/>
      <c r="AN85" s="381"/>
      <c r="AO85" s="381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Trnava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382" t="str">
        <f>IF(AN8= "","",AN8)</f>
        <v/>
      </c>
      <c r="AN87" s="382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Trnava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355" t="str">
        <f>IF(E17="","",E17)</f>
        <v>Ing. Ladislav Lukačovič</v>
      </c>
      <c r="AN89" s="356"/>
      <c r="AO89" s="356"/>
      <c r="AP89" s="356"/>
      <c r="AQ89" s="26"/>
      <c r="AR89" s="27"/>
      <c r="AS89" s="351" t="s">
        <v>52</v>
      </c>
      <c r="AT89" s="35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355" t="str">
        <f>IF(E20="","",E20)</f>
        <v/>
      </c>
      <c r="AN90" s="356"/>
      <c r="AO90" s="356"/>
      <c r="AP90" s="356"/>
      <c r="AQ90" s="26"/>
      <c r="AR90" s="27"/>
      <c r="AS90" s="353"/>
      <c r="AT90" s="35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353"/>
      <c r="AT91" s="35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379" t="s">
        <v>53</v>
      </c>
      <c r="D92" s="358"/>
      <c r="E92" s="358"/>
      <c r="F92" s="358"/>
      <c r="G92" s="358"/>
      <c r="H92" s="54"/>
      <c r="I92" s="357" t="s">
        <v>54</v>
      </c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83" t="s">
        <v>55</v>
      </c>
      <c r="AH92" s="358"/>
      <c r="AI92" s="358"/>
      <c r="AJ92" s="358"/>
      <c r="AK92" s="358"/>
      <c r="AL92" s="358"/>
      <c r="AM92" s="358"/>
      <c r="AN92" s="357" t="s">
        <v>56</v>
      </c>
      <c r="AO92" s="358"/>
      <c r="AP92" s="359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362">
        <f>ROUND(SUM(AG95:AG99),2)</f>
        <v>0</v>
      </c>
      <c r="AH94" s="362"/>
      <c r="AI94" s="362"/>
      <c r="AJ94" s="362"/>
      <c r="AK94" s="362"/>
      <c r="AL94" s="362"/>
      <c r="AM94" s="362"/>
      <c r="AN94" s="363">
        <f t="shared" ref="AN94:AN99" si="0">SUM(AG94,AT94)</f>
        <v>0</v>
      </c>
      <c r="AO94" s="363"/>
      <c r="AP94" s="363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0</v>
      </c>
      <c r="AU94" s="69">
        <f>ROUND(SUM(AU95:AU99),5)</f>
        <v>1757.3039900000001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71</v>
      </c>
      <c r="BT94" s="71" t="s">
        <v>72</v>
      </c>
      <c r="BU94" s="72" t="s">
        <v>73</v>
      </c>
      <c r="BV94" s="71" t="s">
        <v>74</v>
      </c>
      <c r="BW94" s="71" t="s">
        <v>4</v>
      </c>
      <c r="BX94" s="71" t="s">
        <v>75</v>
      </c>
      <c r="CL94" s="71" t="s">
        <v>1</v>
      </c>
    </row>
    <row r="95" spans="1:91" s="7" customFormat="1" ht="27" customHeight="1">
      <c r="A95" s="73" t="s">
        <v>76</v>
      </c>
      <c r="B95" s="74"/>
      <c r="C95" s="75"/>
      <c r="D95" s="384" t="s">
        <v>77</v>
      </c>
      <c r="E95" s="384"/>
      <c r="F95" s="384"/>
      <c r="G95" s="384"/>
      <c r="H95" s="384"/>
      <c r="I95" s="76"/>
      <c r="J95" s="384" t="s">
        <v>78</v>
      </c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4"/>
      <c r="X95" s="384"/>
      <c r="Y95" s="384"/>
      <c r="Z95" s="384"/>
      <c r="AA95" s="384"/>
      <c r="AB95" s="384"/>
      <c r="AC95" s="384"/>
      <c r="AD95" s="384"/>
      <c r="AE95" s="384"/>
      <c r="AF95" s="384"/>
      <c r="AG95" s="360">
        <f>'01 - 1.NP + 2.NP - Búraci...'!J30</f>
        <v>0</v>
      </c>
      <c r="AH95" s="361"/>
      <c r="AI95" s="361"/>
      <c r="AJ95" s="361"/>
      <c r="AK95" s="361"/>
      <c r="AL95" s="361"/>
      <c r="AM95" s="361"/>
      <c r="AN95" s="360">
        <f t="shared" si="0"/>
        <v>0</v>
      </c>
      <c r="AO95" s="361"/>
      <c r="AP95" s="361"/>
      <c r="AQ95" s="77" t="s">
        <v>79</v>
      </c>
      <c r="AR95" s="74"/>
      <c r="AS95" s="78">
        <v>0</v>
      </c>
      <c r="AT95" s="79">
        <f t="shared" si="1"/>
        <v>0</v>
      </c>
      <c r="AU95" s="80">
        <f>'01 - 1.NP + 2.NP - Búraci...'!P141</f>
        <v>1757.3039900000001</v>
      </c>
      <c r="AV95" s="79">
        <f>'01 - 1.NP + 2.NP - Búraci...'!J33</f>
        <v>0</v>
      </c>
      <c r="AW95" s="79">
        <f>'01 - 1.NP + 2.NP - Búraci...'!J34</f>
        <v>0</v>
      </c>
      <c r="AX95" s="79">
        <f>'01 - 1.NP + 2.NP - Búraci...'!J35</f>
        <v>0</v>
      </c>
      <c r="AY95" s="79">
        <f>'01 - 1.NP + 2.NP - Búraci...'!J36</f>
        <v>0</v>
      </c>
      <c r="AZ95" s="79">
        <f>'01 - 1.NP + 2.NP - Búraci...'!F33</f>
        <v>0</v>
      </c>
      <c r="BA95" s="79">
        <f>'01 - 1.NP + 2.NP - Búraci...'!F34</f>
        <v>0</v>
      </c>
      <c r="BB95" s="79">
        <f>'01 - 1.NP + 2.NP - Búraci...'!F35</f>
        <v>0</v>
      </c>
      <c r="BC95" s="79">
        <f>'01 - 1.NP + 2.NP - Búraci...'!F36</f>
        <v>0</v>
      </c>
      <c r="BD95" s="81">
        <f>'01 - 1.NP + 2.NP - Búraci...'!F37</f>
        <v>0</v>
      </c>
      <c r="BT95" s="82" t="s">
        <v>80</v>
      </c>
      <c r="BV95" s="82" t="s">
        <v>74</v>
      </c>
      <c r="BW95" s="82" t="s">
        <v>81</v>
      </c>
      <c r="BX95" s="82" t="s">
        <v>4</v>
      </c>
      <c r="CL95" s="82" t="s">
        <v>1</v>
      </c>
      <c r="CM95" s="82" t="s">
        <v>72</v>
      </c>
    </row>
    <row r="96" spans="1:91" s="7" customFormat="1" ht="16.5" customHeight="1">
      <c r="A96" s="73" t="s">
        <v>76</v>
      </c>
      <c r="B96" s="74"/>
      <c r="C96" s="75"/>
      <c r="D96" s="384" t="s">
        <v>82</v>
      </c>
      <c r="E96" s="384"/>
      <c r="F96" s="384"/>
      <c r="G96" s="384"/>
      <c r="H96" s="384"/>
      <c r="I96" s="76"/>
      <c r="J96" s="384" t="s">
        <v>83</v>
      </c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  <c r="AA96" s="384"/>
      <c r="AB96" s="384"/>
      <c r="AC96" s="384"/>
      <c r="AD96" s="384"/>
      <c r="AE96" s="384"/>
      <c r="AF96" s="384"/>
      <c r="AG96" s="360">
        <f>'02 - 1.NP + 2.NP - Vzduch...'!J30</f>
        <v>0</v>
      </c>
      <c r="AH96" s="361"/>
      <c r="AI96" s="361"/>
      <c r="AJ96" s="361"/>
      <c r="AK96" s="361"/>
      <c r="AL96" s="361"/>
      <c r="AM96" s="361"/>
      <c r="AN96" s="360">
        <f t="shared" si="0"/>
        <v>0</v>
      </c>
      <c r="AO96" s="361"/>
      <c r="AP96" s="361"/>
      <c r="AQ96" s="77" t="s">
        <v>79</v>
      </c>
      <c r="AR96" s="74"/>
      <c r="AS96" s="78">
        <v>0</v>
      </c>
      <c r="AT96" s="79">
        <f t="shared" si="1"/>
        <v>0</v>
      </c>
      <c r="AU96" s="80">
        <f>'02 - 1.NP + 2.NP - Vzduch...'!P118</f>
        <v>0</v>
      </c>
      <c r="AV96" s="79">
        <f>'02 - 1.NP + 2.NP - Vzduch...'!J33</f>
        <v>0</v>
      </c>
      <c r="AW96" s="79">
        <f>'02 - 1.NP + 2.NP - Vzduch...'!J34</f>
        <v>0</v>
      </c>
      <c r="AX96" s="79">
        <f>'02 - 1.NP + 2.NP - Vzduch...'!J35</f>
        <v>0</v>
      </c>
      <c r="AY96" s="79">
        <f>'02 - 1.NP + 2.NP - Vzduch...'!J36</f>
        <v>0</v>
      </c>
      <c r="AZ96" s="79">
        <f>'02 - 1.NP + 2.NP - Vzduch...'!F33</f>
        <v>0</v>
      </c>
      <c r="BA96" s="79">
        <f>'02 - 1.NP + 2.NP - Vzduch...'!F34</f>
        <v>0</v>
      </c>
      <c r="BB96" s="79">
        <f>'02 - 1.NP + 2.NP - Vzduch...'!F35</f>
        <v>0</v>
      </c>
      <c r="BC96" s="79">
        <f>'02 - 1.NP + 2.NP - Vzduch...'!F36</f>
        <v>0</v>
      </c>
      <c r="BD96" s="81">
        <f>'02 - 1.NP + 2.NP - Vzduch...'!F37</f>
        <v>0</v>
      </c>
      <c r="BT96" s="82" t="s">
        <v>80</v>
      </c>
      <c r="BV96" s="82" t="s">
        <v>74</v>
      </c>
      <c r="BW96" s="82" t="s">
        <v>84</v>
      </c>
      <c r="BX96" s="82" t="s">
        <v>4</v>
      </c>
      <c r="CL96" s="82" t="s">
        <v>1</v>
      </c>
      <c r="CM96" s="82" t="s">
        <v>72</v>
      </c>
    </row>
    <row r="97" spans="1:91" s="7" customFormat="1" ht="16.5" customHeight="1">
      <c r="A97" s="73" t="s">
        <v>76</v>
      </c>
      <c r="B97" s="74"/>
      <c r="C97" s="75"/>
      <c r="D97" s="384" t="s">
        <v>85</v>
      </c>
      <c r="E97" s="384"/>
      <c r="F97" s="384"/>
      <c r="G97" s="384"/>
      <c r="H97" s="384"/>
      <c r="I97" s="76"/>
      <c r="J97" s="384" t="s">
        <v>86</v>
      </c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60">
        <f>'03 - 1.NP + 2.NP - Elektr...'!J30</f>
        <v>0</v>
      </c>
      <c r="AH97" s="361"/>
      <c r="AI97" s="361"/>
      <c r="AJ97" s="361"/>
      <c r="AK97" s="361"/>
      <c r="AL97" s="361"/>
      <c r="AM97" s="361"/>
      <c r="AN97" s="360">
        <f t="shared" si="0"/>
        <v>0</v>
      </c>
      <c r="AO97" s="361"/>
      <c r="AP97" s="361"/>
      <c r="AQ97" s="77" t="s">
        <v>79</v>
      </c>
      <c r="AR97" s="74"/>
      <c r="AS97" s="78">
        <v>0</v>
      </c>
      <c r="AT97" s="79">
        <f t="shared" si="1"/>
        <v>0</v>
      </c>
      <c r="AU97" s="80">
        <f>'03 - 1.NP + 2.NP - Elektr...'!P118</f>
        <v>0</v>
      </c>
      <c r="AV97" s="79">
        <f>'03 - 1.NP + 2.NP - Elektr...'!J33</f>
        <v>0</v>
      </c>
      <c r="AW97" s="79">
        <f>'03 - 1.NP + 2.NP - Elektr...'!J34</f>
        <v>0</v>
      </c>
      <c r="AX97" s="79">
        <f>'03 - 1.NP + 2.NP - Elektr...'!J35</f>
        <v>0</v>
      </c>
      <c r="AY97" s="79">
        <f>'03 - 1.NP + 2.NP - Elektr...'!J36</f>
        <v>0</v>
      </c>
      <c r="AZ97" s="79">
        <f>'03 - 1.NP + 2.NP - Elektr...'!F33</f>
        <v>0</v>
      </c>
      <c r="BA97" s="79">
        <f>'03 - 1.NP + 2.NP - Elektr...'!F34</f>
        <v>0</v>
      </c>
      <c r="BB97" s="79">
        <f>'03 - 1.NP + 2.NP - Elektr...'!F35</f>
        <v>0</v>
      </c>
      <c r="BC97" s="79">
        <f>'03 - 1.NP + 2.NP - Elektr...'!F36</f>
        <v>0</v>
      </c>
      <c r="BD97" s="81">
        <f>'03 - 1.NP + 2.NP - Elektr...'!F37</f>
        <v>0</v>
      </c>
      <c r="BT97" s="82" t="s">
        <v>80</v>
      </c>
      <c r="BV97" s="82" t="s">
        <v>74</v>
      </c>
      <c r="BW97" s="82" t="s">
        <v>87</v>
      </c>
      <c r="BX97" s="82" t="s">
        <v>4</v>
      </c>
      <c r="CL97" s="82" t="s">
        <v>1</v>
      </c>
      <c r="CM97" s="82" t="s">
        <v>72</v>
      </c>
    </row>
    <row r="98" spans="1:91" s="7" customFormat="1" ht="16.5" customHeight="1">
      <c r="A98" s="73" t="s">
        <v>76</v>
      </c>
      <c r="B98" s="74"/>
      <c r="C98" s="75"/>
      <c r="D98" s="384" t="s">
        <v>88</v>
      </c>
      <c r="E98" s="384"/>
      <c r="F98" s="384"/>
      <c r="G98" s="384"/>
      <c r="H98" s="384"/>
      <c r="I98" s="76"/>
      <c r="J98" s="384" t="s">
        <v>89</v>
      </c>
      <c r="K98" s="384"/>
      <c r="L98" s="384"/>
      <c r="M98" s="384"/>
      <c r="N98" s="384"/>
      <c r="O98" s="384"/>
      <c r="P98" s="384"/>
      <c r="Q98" s="384"/>
      <c r="R98" s="384"/>
      <c r="S98" s="384"/>
      <c r="T98" s="384"/>
      <c r="U98" s="384"/>
      <c r="V98" s="384"/>
      <c r="W98" s="384"/>
      <c r="X98" s="384"/>
      <c r="Y98" s="384"/>
      <c r="Z98" s="384"/>
      <c r="AA98" s="384"/>
      <c r="AB98" s="384"/>
      <c r="AC98" s="384"/>
      <c r="AD98" s="384"/>
      <c r="AE98" s="384"/>
      <c r="AF98" s="384"/>
      <c r="AG98" s="360">
        <f>'04 - 1.NP + 2.NP - Zdravo...'!J30</f>
        <v>0</v>
      </c>
      <c r="AH98" s="361"/>
      <c r="AI98" s="361"/>
      <c r="AJ98" s="361"/>
      <c r="AK98" s="361"/>
      <c r="AL98" s="361"/>
      <c r="AM98" s="361"/>
      <c r="AN98" s="360">
        <f t="shared" si="0"/>
        <v>0</v>
      </c>
      <c r="AO98" s="361"/>
      <c r="AP98" s="361"/>
      <c r="AQ98" s="77" t="s">
        <v>79</v>
      </c>
      <c r="AR98" s="74"/>
      <c r="AS98" s="78">
        <v>0</v>
      </c>
      <c r="AT98" s="79">
        <f t="shared" si="1"/>
        <v>0</v>
      </c>
      <c r="AU98" s="80">
        <f>'04 - 1.NP + 2.NP - Zdravo...'!P118</f>
        <v>0</v>
      </c>
      <c r="AV98" s="79">
        <f>'04 - 1.NP + 2.NP - Zdravo...'!J33</f>
        <v>0</v>
      </c>
      <c r="AW98" s="79">
        <f>'04 - 1.NP + 2.NP - Zdravo...'!J34</f>
        <v>0</v>
      </c>
      <c r="AX98" s="79">
        <f>'04 - 1.NP + 2.NP - Zdravo...'!J35</f>
        <v>0</v>
      </c>
      <c r="AY98" s="79">
        <f>'04 - 1.NP + 2.NP - Zdravo...'!J36</f>
        <v>0</v>
      </c>
      <c r="AZ98" s="79">
        <f>'04 - 1.NP + 2.NP - Zdravo...'!F33</f>
        <v>0</v>
      </c>
      <c r="BA98" s="79">
        <f>'04 - 1.NP + 2.NP - Zdravo...'!F34</f>
        <v>0</v>
      </c>
      <c r="BB98" s="79">
        <f>'04 - 1.NP + 2.NP - Zdravo...'!F35</f>
        <v>0</v>
      </c>
      <c r="BC98" s="79">
        <f>'04 - 1.NP + 2.NP - Zdravo...'!F36</f>
        <v>0</v>
      </c>
      <c r="BD98" s="81">
        <f>'04 - 1.NP + 2.NP - Zdravo...'!F37</f>
        <v>0</v>
      </c>
      <c r="BT98" s="82" t="s">
        <v>80</v>
      </c>
      <c r="BV98" s="82" t="s">
        <v>74</v>
      </c>
      <c r="BW98" s="82" t="s">
        <v>90</v>
      </c>
      <c r="BX98" s="82" t="s">
        <v>4</v>
      </c>
      <c r="CL98" s="82" t="s">
        <v>1</v>
      </c>
      <c r="CM98" s="82" t="s">
        <v>72</v>
      </c>
    </row>
    <row r="99" spans="1:91" s="7" customFormat="1" ht="16.5" customHeight="1">
      <c r="A99" s="73" t="s">
        <v>76</v>
      </c>
      <c r="B99" s="74"/>
      <c r="C99" s="75"/>
      <c r="D99" s="384" t="s">
        <v>91</v>
      </c>
      <c r="E99" s="384"/>
      <c r="F99" s="384"/>
      <c r="G99" s="384"/>
      <c r="H99" s="384"/>
      <c r="I99" s="76"/>
      <c r="J99" s="384" t="s">
        <v>92</v>
      </c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4"/>
      <c r="X99" s="384"/>
      <c r="Y99" s="384"/>
      <c r="Z99" s="384"/>
      <c r="AA99" s="384"/>
      <c r="AB99" s="384"/>
      <c r="AC99" s="384"/>
      <c r="AD99" s="384"/>
      <c r="AE99" s="384"/>
      <c r="AF99" s="384"/>
      <c r="AG99" s="360">
        <f>'05 - 1.NP + 2.NP - Ústred...'!J30</f>
        <v>0</v>
      </c>
      <c r="AH99" s="361"/>
      <c r="AI99" s="361"/>
      <c r="AJ99" s="361"/>
      <c r="AK99" s="361"/>
      <c r="AL99" s="361"/>
      <c r="AM99" s="361"/>
      <c r="AN99" s="360">
        <f t="shared" si="0"/>
        <v>0</v>
      </c>
      <c r="AO99" s="361"/>
      <c r="AP99" s="361"/>
      <c r="AQ99" s="77" t="s">
        <v>79</v>
      </c>
      <c r="AR99" s="74"/>
      <c r="AS99" s="83">
        <v>0</v>
      </c>
      <c r="AT99" s="84">
        <f t="shared" si="1"/>
        <v>0</v>
      </c>
      <c r="AU99" s="85">
        <f>'05 - 1.NP + 2.NP - Ústred...'!P118</f>
        <v>0</v>
      </c>
      <c r="AV99" s="84">
        <f>'05 - 1.NP + 2.NP - Ústred...'!J33</f>
        <v>0</v>
      </c>
      <c r="AW99" s="84">
        <f>'05 - 1.NP + 2.NP - Ústred...'!J34</f>
        <v>0</v>
      </c>
      <c r="AX99" s="84">
        <f>'05 - 1.NP + 2.NP - Ústred...'!J35</f>
        <v>0</v>
      </c>
      <c r="AY99" s="84">
        <f>'05 - 1.NP + 2.NP - Ústred...'!J36</f>
        <v>0</v>
      </c>
      <c r="AZ99" s="84">
        <f>'05 - 1.NP + 2.NP - Ústred...'!F33</f>
        <v>0</v>
      </c>
      <c r="BA99" s="84">
        <f>'05 - 1.NP + 2.NP - Ústred...'!F34</f>
        <v>0</v>
      </c>
      <c r="BB99" s="84">
        <f>'05 - 1.NP + 2.NP - Ústred...'!F35</f>
        <v>0</v>
      </c>
      <c r="BC99" s="84">
        <f>'05 - 1.NP + 2.NP - Ústred...'!F36</f>
        <v>0</v>
      </c>
      <c r="BD99" s="86">
        <f>'05 - 1.NP + 2.NP - Ústred...'!F37</f>
        <v>0</v>
      </c>
      <c r="BT99" s="82" t="s">
        <v>80</v>
      </c>
      <c r="BV99" s="82" t="s">
        <v>74</v>
      </c>
      <c r="BW99" s="82" t="s">
        <v>93</v>
      </c>
      <c r="BX99" s="82" t="s">
        <v>4</v>
      </c>
      <c r="CL99" s="82" t="s">
        <v>1</v>
      </c>
      <c r="CM99" s="82" t="s">
        <v>72</v>
      </c>
    </row>
    <row r="100" spans="1:91" s="2" customFormat="1" ht="30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7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</row>
    <row r="101" spans="1:91" s="2" customFormat="1" ht="6.95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27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</row>
  </sheetData>
  <mergeCells count="56">
    <mergeCell ref="D98:H98"/>
    <mergeCell ref="J98:AF98"/>
    <mergeCell ref="D99:H99"/>
    <mergeCell ref="J99:AF99"/>
    <mergeCell ref="D95:H95"/>
    <mergeCell ref="J95:AF95"/>
    <mergeCell ref="D96:H96"/>
    <mergeCell ref="J96:AF96"/>
    <mergeCell ref="D97:H97"/>
    <mergeCell ref="J97:AF97"/>
    <mergeCell ref="X35:AB35"/>
    <mergeCell ref="AK35:AO35"/>
    <mergeCell ref="C92:G92"/>
    <mergeCell ref="L85:AO85"/>
    <mergeCell ref="AM87:AN87"/>
    <mergeCell ref="I92:AF92"/>
    <mergeCell ref="AG92:AM92"/>
    <mergeCell ref="W29:AE29"/>
    <mergeCell ref="W32:AE32"/>
    <mergeCell ref="W30:AE30"/>
    <mergeCell ref="W31:AE31"/>
    <mergeCell ref="W33:AE33"/>
    <mergeCell ref="AR2:BE2"/>
    <mergeCell ref="E23:AN23"/>
    <mergeCell ref="AK26:AO26"/>
    <mergeCell ref="L28:P28"/>
    <mergeCell ref="W28:AE28"/>
    <mergeCell ref="AK28:AO28"/>
    <mergeCell ref="AN99:AP99"/>
    <mergeCell ref="AG99:AM99"/>
    <mergeCell ref="AG94:AM94"/>
    <mergeCell ref="AN94:AP94"/>
    <mergeCell ref="K5:AO5"/>
    <mergeCell ref="K6:AO6"/>
    <mergeCell ref="AK29:AO29"/>
    <mergeCell ref="L29:P29"/>
    <mergeCell ref="AK30:AO30"/>
    <mergeCell ref="L30:P30"/>
    <mergeCell ref="AK31:AO31"/>
    <mergeCell ref="L31:P31"/>
    <mergeCell ref="AK32:AO32"/>
    <mergeCell ref="L32:P32"/>
    <mergeCell ref="AK33:AO33"/>
    <mergeCell ref="L33:P33"/>
    <mergeCell ref="AN96:AP96"/>
    <mergeCell ref="AG96:AM96"/>
    <mergeCell ref="AN97:AP97"/>
    <mergeCell ref="AG97:AM97"/>
    <mergeCell ref="AN98:AP98"/>
    <mergeCell ref="AG98:AM98"/>
    <mergeCell ref="AS89:AT91"/>
    <mergeCell ref="AM89:AP89"/>
    <mergeCell ref="AM90:AP90"/>
    <mergeCell ref="AN92:AP92"/>
    <mergeCell ref="AN95:AP95"/>
    <mergeCell ref="AG95:AM95"/>
  </mergeCells>
  <hyperlinks>
    <hyperlink ref="A95" location="'01 - 1.NP + 2.NP - Búraci...'!C2" display="/" xr:uid="{00000000-0004-0000-0000-000000000000}"/>
    <hyperlink ref="A96" location="'02 - 1.NP + 2.NP - Vzduch...'!C2" display="/" xr:uid="{00000000-0004-0000-0000-000001000000}"/>
    <hyperlink ref="A97" location="'03 - 1.NP + 2.NP - Elektr...'!C2" display="/" xr:uid="{00000000-0004-0000-0000-000002000000}"/>
    <hyperlink ref="A98" location="'04 - 1.NP + 2.NP - Zdravo...'!C2" display="/" xr:uid="{00000000-0004-0000-0000-000003000000}"/>
    <hyperlink ref="A99" location="'05 - 1.NP + 2.NP - Ústred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EDB0-4D16-48F8-B8F3-08E90F74B8E8}">
  <dimension ref="A1:M75"/>
  <sheetViews>
    <sheetView workbookViewId="0">
      <selection activeCell="H32" sqref="H32"/>
    </sheetView>
  </sheetViews>
  <sheetFormatPr defaultRowHeight="11.25"/>
  <cols>
    <col min="1" max="1" width="2.6640625" style="166" customWidth="1"/>
    <col min="2" max="4" width="9.33203125" style="166"/>
    <col min="5" max="5" width="37.33203125" style="166" customWidth="1"/>
    <col min="6" max="6" width="4.83203125" style="166" customWidth="1"/>
    <col min="7" max="7" width="9.33203125" style="166"/>
    <col min="8" max="8" width="10.33203125" style="166" customWidth="1"/>
    <col min="9" max="9" width="12.83203125" style="166" customWidth="1"/>
    <col min="10" max="10" width="38.6640625" style="166" customWidth="1"/>
    <col min="11" max="256" width="9.33203125" style="166"/>
    <col min="257" max="257" width="2.6640625" style="166" customWidth="1"/>
    <col min="258" max="260" width="9.33203125" style="166"/>
    <col min="261" max="261" width="37.33203125" style="166" customWidth="1"/>
    <col min="262" max="262" width="4.83203125" style="166" customWidth="1"/>
    <col min="263" max="263" width="9.33203125" style="166"/>
    <col min="264" max="264" width="10.33203125" style="166" customWidth="1"/>
    <col min="265" max="265" width="12.83203125" style="166" customWidth="1"/>
    <col min="266" max="266" width="38.6640625" style="166" customWidth="1"/>
    <col min="267" max="512" width="9.33203125" style="166"/>
    <col min="513" max="513" width="2.6640625" style="166" customWidth="1"/>
    <col min="514" max="516" width="9.33203125" style="166"/>
    <col min="517" max="517" width="37.33203125" style="166" customWidth="1"/>
    <col min="518" max="518" width="4.83203125" style="166" customWidth="1"/>
    <col min="519" max="519" width="9.33203125" style="166"/>
    <col min="520" max="520" width="10.33203125" style="166" customWidth="1"/>
    <col min="521" max="521" width="12.83203125" style="166" customWidth="1"/>
    <col min="522" max="522" width="38.6640625" style="166" customWidth="1"/>
    <col min="523" max="768" width="9.33203125" style="166"/>
    <col min="769" max="769" width="2.6640625" style="166" customWidth="1"/>
    <col min="770" max="772" width="9.33203125" style="166"/>
    <col min="773" max="773" width="37.33203125" style="166" customWidth="1"/>
    <col min="774" max="774" width="4.83203125" style="166" customWidth="1"/>
    <col min="775" max="775" width="9.33203125" style="166"/>
    <col min="776" max="776" width="10.33203125" style="166" customWidth="1"/>
    <col min="777" max="777" width="12.83203125" style="166" customWidth="1"/>
    <col min="778" max="778" width="38.6640625" style="166" customWidth="1"/>
    <col min="779" max="1024" width="9.33203125" style="166"/>
    <col min="1025" max="1025" width="2.6640625" style="166" customWidth="1"/>
    <col min="1026" max="1028" width="9.33203125" style="166"/>
    <col min="1029" max="1029" width="37.33203125" style="166" customWidth="1"/>
    <col min="1030" max="1030" width="4.83203125" style="166" customWidth="1"/>
    <col min="1031" max="1031" width="9.33203125" style="166"/>
    <col min="1032" max="1032" width="10.33203125" style="166" customWidth="1"/>
    <col min="1033" max="1033" width="12.83203125" style="166" customWidth="1"/>
    <col min="1034" max="1034" width="38.6640625" style="166" customWidth="1"/>
    <col min="1035" max="1280" width="9.33203125" style="166"/>
    <col min="1281" max="1281" width="2.6640625" style="166" customWidth="1"/>
    <col min="1282" max="1284" width="9.33203125" style="166"/>
    <col min="1285" max="1285" width="37.33203125" style="166" customWidth="1"/>
    <col min="1286" max="1286" width="4.83203125" style="166" customWidth="1"/>
    <col min="1287" max="1287" width="9.33203125" style="166"/>
    <col min="1288" max="1288" width="10.33203125" style="166" customWidth="1"/>
    <col min="1289" max="1289" width="12.83203125" style="166" customWidth="1"/>
    <col min="1290" max="1290" width="38.6640625" style="166" customWidth="1"/>
    <col min="1291" max="1536" width="9.33203125" style="166"/>
    <col min="1537" max="1537" width="2.6640625" style="166" customWidth="1"/>
    <col min="1538" max="1540" width="9.33203125" style="166"/>
    <col min="1541" max="1541" width="37.33203125" style="166" customWidth="1"/>
    <col min="1542" max="1542" width="4.83203125" style="166" customWidth="1"/>
    <col min="1543" max="1543" width="9.33203125" style="166"/>
    <col min="1544" max="1544" width="10.33203125" style="166" customWidth="1"/>
    <col min="1545" max="1545" width="12.83203125" style="166" customWidth="1"/>
    <col min="1546" max="1546" width="38.6640625" style="166" customWidth="1"/>
    <col min="1547" max="1792" width="9.33203125" style="166"/>
    <col min="1793" max="1793" width="2.6640625" style="166" customWidth="1"/>
    <col min="1794" max="1796" width="9.33203125" style="166"/>
    <col min="1797" max="1797" width="37.33203125" style="166" customWidth="1"/>
    <col min="1798" max="1798" width="4.83203125" style="166" customWidth="1"/>
    <col min="1799" max="1799" width="9.33203125" style="166"/>
    <col min="1800" max="1800" width="10.33203125" style="166" customWidth="1"/>
    <col min="1801" max="1801" width="12.83203125" style="166" customWidth="1"/>
    <col min="1802" max="1802" width="38.6640625" style="166" customWidth="1"/>
    <col min="1803" max="2048" width="9.33203125" style="166"/>
    <col min="2049" max="2049" width="2.6640625" style="166" customWidth="1"/>
    <col min="2050" max="2052" width="9.33203125" style="166"/>
    <col min="2053" max="2053" width="37.33203125" style="166" customWidth="1"/>
    <col min="2054" max="2054" width="4.83203125" style="166" customWidth="1"/>
    <col min="2055" max="2055" width="9.33203125" style="166"/>
    <col min="2056" max="2056" width="10.33203125" style="166" customWidth="1"/>
    <col min="2057" max="2057" width="12.83203125" style="166" customWidth="1"/>
    <col min="2058" max="2058" width="38.6640625" style="166" customWidth="1"/>
    <col min="2059" max="2304" width="9.33203125" style="166"/>
    <col min="2305" max="2305" width="2.6640625" style="166" customWidth="1"/>
    <col min="2306" max="2308" width="9.33203125" style="166"/>
    <col min="2309" max="2309" width="37.33203125" style="166" customWidth="1"/>
    <col min="2310" max="2310" width="4.83203125" style="166" customWidth="1"/>
    <col min="2311" max="2311" width="9.33203125" style="166"/>
    <col min="2312" max="2312" width="10.33203125" style="166" customWidth="1"/>
    <col min="2313" max="2313" width="12.83203125" style="166" customWidth="1"/>
    <col min="2314" max="2314" width="38.6640625" style="166" customWidth="1"/>
    <col min="2315" max="2560" width="9.33203125" style="166"/>
    <col min="2561" max="2561" width="2.6640625" style="166" customWidth="1"/>
    <col min="2562" max="2564" width="9.33203125" style="166"/>
    <col min="2565" max="2565" width="37.33203125" style="166" customWidth="1"/>
    <col min="2566" max="2566" width="4.83203125" style="166" customWidth="1"/>
    <col min="2567" max="2567" width="9.33203125" style="166"/>
    <col min="2568" max="2568" width="10.33203125" style="166" customWidth="1"/>
    <col min="2569" max="2569" width="12.83203125" style="166" customWidth="1"/>
    <col min="2570" max="2570" width="38.6640625" style="166" customWidth="1"/>
    <col min="2571" max="2816" width="9.33203125" style="166"/>
    <col min="2817" max="2817" width="2.6640625" style="166" customWidth="1"/>
    <col min="2818" max="2820" width="9.33203125" style="166"/>
    <col min="2821" max="2821" width="37.33203125" style="166" customWidth="1"/>
    <col min="2822" max="2822" width="4.83203125" style="166" customWidth="1"/>
    <col min="2823" max="2823" width="9.33203125" style="166"/>
    <col min="2824" max="2824" width="10.33203125" style="166" customWidth="1"/>
    <col min="2825" max="2825" width="12.83203125" style="166" customWidth="1"/>
    <col min="2826" max="2826" width="38.6640625" style="166" customWidth="1"/>
    <col min="2827" max="3072" width="9.33203125" style="166"/>
    <col min="3073" max="3073" width="2.6640625" style="166" customWidth="1"/>
    <col min="3074" max="3076" width="9.33203125" style="166"/>
    <col min="3077" max="3077" width="37.33203125" style="166" customWidth="1"/>
    <col min="3078" max="3078" width="4.83203125" style="166" customWidth="1"/>
    <col min="3079" max="3079" width="9.33203125" style="166"/>
    <col min="3080" max="3080" width="10.33203125" style="166" customWidth="1"/>
    <col min="3081" max="3081" width="12.83203125" style="166" customWidth="1"/>
    <col min="3082" max="3082" width="38.6640625" style="166" customWidth="1"/>
    <col min="3083" max="3328" width="9.33203125" style="166"/>
    <col min="3329" max="3329" width="2.6640625" style="166" customWidth="1"/>
    <col min="3330" max="3332" width="9.33203125" style="166"/>
    <col min="3333" max="3333" width="37.33203125" style="166" customWidth="1"/>
    <col min="3334" max="3334" width="4.83203125" style="166" customWidth="1"/>
    <col min="3335" max="3335" width="9.33203125" style="166"/>
    <col min="3336" max="3336" width="10.33203125" style="166" customWidth="1"/>
    <col min="3337" max="3337" width="12.83203125" style="166" customWidth="1"/>
    <col min="3338" max="3338" width="38.6640625" style="166" customWidth="1"/>
    <col min="3339" max="3584" width="9.33203125" style="166"/>
    <col min="3585" max="3585" width="2.6640625" style="166" customWidth="1"/>
    <col min="3586" max="3588" width="9.33203125" style="166"/>
    <col min="3589" max="3589" width="37.33203125" style="166" customWidth="1"/>
    <col min="3590" max="3590" width="4.83203125" style="166" customWidth="1"/>
    <col min="3591" max="3591" width="9.33203125" style="166"/>
    <col min="3592" max="3592" width="10.33203125" style="166" customWidth="1"/>
    <col min="3593" max="3593" width="12.83203125" style="166" customWidth="1"/>
    <col min="3594" max="3594" width="38.6640625" style="166" customWidth="1"/>
    <col min="3595" max="3840" width="9.33203125" style="166"/>
    <col min="3841" max="3841" width="2.6640625" style="166" customWidth="1"/>
    <col min="3842" max="3844" width="9.33203125" style="166"/>
    <col min="3845" max="3845" width="37.33203125" style="166" customWidth="1"/>
    <col min="3846" max="3846" width="4.83203125" style="166" customWidth="1"/>
    <col min="3847" max="3847" width="9.33203125" style="166"/>
    <col min="3848" max="3848" width="10.33203125" style="166" customWidth="1"/>
    <col min="3849" max="3849" width="12.83203125" style="166" customWidth="1"/>
    <col min="3850" max="3850" width="38.6640625" style="166" customWidth="1"/>
    <col min="3851" max="4096" width="9.33203125" style="166"/>
    <col min="4097" max="4097" width="2.6640625" style="166" customWidth="1"/>
    <col min="4098" max="4100" width="9.33203125" style="166"/>
    <col min="4101" max="4101" width="37.33203125" style="166" customWidth="1"/>
    <col min="4102" max="4102" width="4.83203125" style="166" customWidth="1"/>
    <col min="4103" max="4103" width="9.33203125" style="166"/>
    <col min="4104" max="4104" width="10.33203125" style="166" customWidth="1"/>
    <col min="4105" max="4105" width="12.83203125" style="166" customWidth="1"/>
    <col min="4106" max="4106" width="38.6640625" style="166" customWidth="1"/>
    <col min="4107" max="4352" width="9.33203125" style="166"/>
    <col min="4353" max="4353" width="2.6640625" style="166" customWidth="1"/>
    <col min="4354" max="4356" width="9.33203125" style="166"/>
    <col min="4357" max="4357" width="37.33203125" style="166" customWidth="1"/>
    <col min="4358" max="4358" width="4.83203125" style="166" customWidth="1"/>
    <col min="4359" max="4359" width="9.33203125" style="166"/>
    <col min="4360" max="4360" width="10.33203125" style="166" customWidth="1"/>
    <col min="4361" max="4361" width="12.83203125" style="166" customWidth="1"/>
    <col min="4362" max="4362" width="38.6640625" style="166" customWidth="1"/>
    <col min="4363" max="4608" width="9.33203125" style="166"/>
    <col min="4609" max="4609" width="2.6640625" style="166" customWidth="1"/>
    <col min="4610" max="4612" width="9.33203125" style="166"/>
    <col min="4613" max="4613" width="37.33203125" style="166" customWidth="1"/>
    <col min="4614" max="4614" width="4.83203125" style="166" customWidth="1"/>
    <col min="4615" max="4615" width="9.33203125" style="166"/>
    <col min="4616" max="4616" width="10.33203125" style="166" customWidth="1"/>
    <col min="4617" max="4617" width="12.83203125" style="166" customWidth="1"/>
    <col min="4618" max="4618" width="38.6640625" style="166" customWidth="1"/>
    <col min="4619" max="4864" width="9.33203125" style="166"/>
    <col min="4865" max="4865" width="2.6640625" style="166" customWidth="1"/>
    <col min="4866" max="4868" width="9.33203125" style="166"/>
    <col min="4869" max="4869" width="37.33203125" style="166" customWidth="1"/>
    <col min="4870" max="4870" width="4.83203125" style="166" customWidth="1"/>
    <col min="4871" max="4871" width="9.33203125" style="166"/>
    <col min="4872" max="4872" width="10.33203125" style="166" customWidth="1"/>
    <col min="4873" max="4873" width="12.83203125" style="166" customWidth="1"/>
    <col min="4874" max="4874" width="38.6640625" style="166" customWidth="1"/>
    <col min="4875" max="5120" width="9.33203125" style="166"/>
    <col min="5121" max="5121" width="2.6640625" style="166" customWidth="1"/>
    <col min="5122" max="5124" width="9.33203125" style="166"/>
    <col min="5125" max="5125" width="37.33203125" style="166" customWidth="1"/>
    <col min="5126" max="5126" width="4.83203125" style="166" customWidth="1"/>
    <col min="5127" max="5127" width="9.33203125" style="166"/>
    <col min="5128" max="5128" width="10.33203125" style="166" customWidth="1"/>
    <col min="5129" max="5129" width="12.83203125" style="166" customWidth="1"/>
    <col min="5130" max="5130" width="38.6640625" style="166" customWidth="1"/>
    <col min="5131" max="5376" width="9.33203125" style="166"/>
    <col min="5377" max="5377" width="2.6640625" style="166" customWidth="1"/>
    <col min="5378" max="5380" width="9.33203125" style="166"/>
    <col min="5381" max="5381" width="37.33203125" style="166" customWidth="1"/>
    <col min="5382" max="5382" width="4.83203125" style="166" customWidth="1"/>
    <col min="5383" max="5383" width="9.33203125" style="166"/>
    <col min="5384" max="5384" width="10.33203125" style="166" customWidth="1"/>
    <col min="5385" max="5385" width="12.83203125" style="166" customWidth="1"/>
    <col min="5386" max="5386" width="38.6640625" style="166" customWidth="1"/>
    <col min="5387" max="5632" width="9.33203125" style="166"/>
    <col min="5633" max="5633" width="2.6640625" style="166" customWidth="1"/>
    <col min="5634" max="5636" width="9.33203125" style="166"/>
    <col min="5637" max="5637" width="37.33203125" style="166" customWidth="1"/>
    <col min="5638" max="5638" width="4.83203125" style="166" customWidth="1"/>
    <col min="5639" max="5639" width="9.33203125" style="166"/>
    <col min="5640" max="5640" width="10.33203125" style="166" customWidth="1"/>
    <col min="5641" max="5641" width="12.83203125" style="166" customWidth="1"/>
    <col min="5642" max="5642" width="38.6640625" style="166" customWidth="1"/>
    <col min="5643" max="5888" width="9.33203125" style="166"/>
    <col min="5889" max="5889" width="2.6640625" style="166" customWidth="1"/>
    <col min="5890" max="5892" width="9.33203125" style="166"/>
    <col min="5893" max="5893" width="37.33203125" style="166" customWidth="1"/>
    <col min="5894" max="5894" width="4.83203125" style="166" customWidth="1"/>
    <col min="5895" max="5895" width="9.33203125" style="166"/>
    <col min="5896" max="5896" width="10.33203125" style="166" customWidth="1"/>
    <col min="5897" max="5897" width="12.83203125" style="166" customWidth="1"/>
    <col min="5898" max="5898" width="38.6640625" style="166" customWidth="1"/>
    <col min="5899" max="6144" width="9.33203125" style="166"/>
    <col min="6145" max="6145" width="2.6640625" style="166" customWidth="1"/>
    <col min="6146" max="6148" width="9.33203125" style="166"/>
    <col min="6149" max="6149" width="37.33203125" style="166" customWidth="1"/>
    <col min="6150" max="6150" width="4.83203125" style="166" customWidth="1"/>
    <col min="6151" max="6151" width="9.33203125" style="166"/>
    <col min="6152" max="6152" width="10.33203125" style="166" customWidth="1"/>
    <col min="6153" max="6153" width="12.83203125" style="166" customWidth="1"/>
    <col min="6154" max="6154" width="38.6640625" style="166" customWidth="1"/>
    <col min="6155" max="6400" width="9.33203125" style="166"/>
    <col min="6401" max="6401" width="2.6640625" style="166" customWidth="1"/>
    <col min="6402" max="6404" width="9.33203125" style="166"/>
    <col min="6405" max="6405" width="37.33203125" style="166" customWidth="1"/>
    <col min="6406" max="6406" width="4.83203125" style="166" customWidth="1"/>
    <col min="6407" max="6407" width="9.33203125" style="166"/>
    <col min="6408" max="6408" width="10.33203125" style="166" customWidth="1"/>
    <col min="6409" max="6409" width="12.83203125" style="166" customWidth="1"/>
    <col min="6410" max="6410" width="38.6640625" style="166" customWidth="1"/>
    <col min="6411" max="6656" width="9.33203125" style="166"/>
    <col min="6657" max="6657" width="2.6640625" style="166" customWidth="1"/>
    <col min="6658" max="6660" width="9.33203125" style="166"/>
    <col min="6661" max="6661" width="37.33203125" style="166" customWidth="1"/>
    <col min="6662" max="6662" width="4.83203125" style="166" customWidth="1"/>
    <col min="6663" max="6663" width="9.33203125" style="166"/>
    <col min="6664" max="6664" width="10.33203125" style="166" customWidth="1"/>
    <col min="6665" max="6665" width="12.83203125" style="166" customWidth="1"/>
    <col min="6666" max="6666" width="38.6640625" style="166" customWidth="1"/>
    <col min="6667" max="6912" width="9.33203125" style="166"/>
    <col min="6913" max="6913" width="2.6640625" style="166" customWidth="1"/>
    <col min="6914" max="6916" width="9.33203125" style="166"/>
    <col min="6917" max="6917" width="37.33203125" style="166" customWidth="1"/>
    <col min="6918" max="6918" width="4.83203125" style="166" customWidth="1"/>
    <col min="6919" max="6919" width="9.33203125" style="166"/>
    <col min="6920" max="6920" width="10.33203125" style="166" customWidth="1"/>
    <col min="6921" max="6921" width="12.83203125" style="166" customWidth="1"/>
    <col min="6922" max="6922" width="38.6640625" style="166" customWidth="1"/>
    <col min="6923" max="7168" width="9.33203125" style="166"/>
    <col min="7169" max="7169" width="2.6640625" style="166" customWidth="1"/>
    <col min="7170" max="7172" width="9.33203125" style="166"/>
    <col min="7173" max="7173" width="37.33203125" style="166" customWidth="1"/>
    <col min="7174" max="7174" width="4.83203125" style="166" customWidth="1"/>
    <col min="7175" max="7175" width="9.33203125" style="166"/>
    <col min="7176" max="7176" width="10.33203125" style="166" customWidth="1"/>
    <col min="7177" max="7177" width="12.83203125" style="166" customWidth="1"/>
    <col min="7178" max="7178" width="38.6640625" style="166" customWidth="1"/>
    <col min="7179" max="7424" width="9.33203125" style="166"/>
    <col min="7425" max="7425" width="2.6640625" style="166" customWidth="1"/>
    <col min="7426" max="7428" width="9.33203125" style="166"/>
    <col min="7429" max="7429" width="37.33203125" style="166" customWidth="1"/>
    <col min="7430" max="7430" width="4.83203125" style="166" customWidth="1"/>
    <col min="7431" max="7431" width="9.33203125" style="166"/>
    <col min="7432" max="7432" width="10.33203125" style="166" customWidth="1"/>
    <col min="7433" max="7433" width="12.83203125" style="166" customWidth="1"/>
    <col min="7434" max="7434" width="38.6640625" style="166" customWidth="1"/>
    <col min="7435" max="7680" width="9.33203125" style="166"/>
    <col min="7681" max="7681" width="2.6640625" style="166" customWidth="1"/>
    <col min="7682" max="7684" width="9.33203125" style="166"/>
    <col min="7685" max="7685" width="37.33203125" style="166" customWidth="1"/>
    <col min="7686" max="7686" width="4.83203125" style="166" customWidth="1"/>
    <col min="7687" max="7687" width="9.33203125" style="166"/>
    <col min="7688" max="7688" width="10.33203125" style="166" customWidth="1"/>
    <col min="7689" max="7689" width="12.83203125" style="166" customWidth="1"/>
    <col min="7690" max="7690" width="38.6640625" style="166" customWidth="1"/>
    <col min="7691" max="7936" width="9.33203125" style="166"/>
    <col min="7937" max="7937" width="2.6640625" style="166" customWidth="1"/>
    <col min="7938" max="7940" width="9.33203125" style="166"/>
    <col min="7941" max="7941" width="37.33203125" style="166" customWidth="1"/>
    <col min="7942" max="7942" width="4.83203125" style="166" customWidth="1"/>
    <col min="7943" max="7943" width="9.33203125" style="166"/>
    <col min="7944" max="7944" width="10.33203125" style="166" customWidth="1"/>
    <col min="7945" max="7945" width="12.83203125" style="166" customWidth="1"/>
    <col min="7946" max="7946" width="38.6640625" style="166" customWidth="1"/>
    <col min="7947" max="8192" width="9.33203125" style="166"/>
    <col min="8193" max="8193" width="2.6640625" style="166" customWidth="1"/>
    <col min="8194" max="8196" width="9.33203125" style="166"/>
    <col min="8197" max="8197" width="37.33203125" style="166" customWidth="1"/>
    <col min="8198" max="8198" width="4.83203125" style="166" customWidth="1"/>
    <col min="8199" max="8199" width="9.33203125" style="166"/>
    <col min="8200" max="8200" width="10.33203125" style="166" customWidth="1"/>
    <col min="8201" max="8201" width="12.83203125" style="166" customWidth="1"/>
    <col min="8202" max="8202" width="38.6640625" style="166" customWidth="1"/>
    <col min="8203" max="8448" width="9.33203125" style="166"/>
    <col min="8449" max="8449" width="2.6640625" style="166" customWidth="1"/>
    <col min="8450" max="8452" width="9.33203125" style="166"/>
    <col min="8453" max="8453" width="37.33203125" style="166" customWidth="1"/>
    <col min="8454" max="8454" width="4.83203125" style="166" customWidth="1"/>
    <col min="8455" max="8455" width="9.33203125" style="166"/>
    <col min="8456" max="8456" width="10.33203125" style="166" customWidth="1"/>
    <col min="8457" max="8457" width="12.83203125" style="166" customWidth="1"/>
    <col min="8458" max="8458" width="38.6640625" style="166" customWidth="1"/>
    <col min="8459" max="8704" width="9.33203125" style="166"/>
    <col min="8705" max="8705" width="2.6640625" style="166" customWidth="1"/>
    <col min="8706" max="8708" width="9.33203125" style="166"/>
    <col min="8709" max="8709" width="37.33203125" style="166" customWidth="1"/>
    <col min="8710" max="8710" width="4.83203125" style="166" customWidth="1"/>
    <col min="8711" max="8711" width="9.33203125" style="166"/>
    <col min="8712" max="8712" width="10.33203125" style="166" customWidth="1"/>
    <col min="8713" max="8713" width="12.83203125" style="166" customWidth="1"/>
    <col min="8714" max="8714" width="38.6640625" style="166" customWidth="1"/>
    <col min="8715" max="8960" width="9.33203125" style="166"/>
    <col min="8961" max="8961" width="2.6640625" style="166" customWidth="1"/>
    <col min="8962" max="8964" width="9.33203125" style="166"/>
    <col min="8965" max="8965" width="37.33203125" style="166" customWidth="1"/>
    <col min="8966" max="8966" width="4.83203125" style="166" customWidth="1"/>
    <col min="8967" max="8967" width="9.33203125" style="166"/>
    <col min="8968" max="8968" width="10.33203125" style="166" customWidth="1"/>
    <col min="8969" max="8969" width="12.83203125" style="166" customWidth="1"/>
    <col min="8970" max="8970" width="38.6640625" style="166" customWidth="1"/>
    <col min="8971" max="9216" width="9.33203125" style="166"/>
    <col min="9217" max="9217" width="2.6640625" style="166" customWidth="1"/>
    <col min="9218" max="9220" width="9.33203125" style="166"/>
    <col min="9221" max="9221" width="37.33203125" style="166" customWidth="1"/>
    <col min="9222" max="9222" width="4.83203125" style="166" customWidth="1"/>
    <col min="9223" max="9223" width="9.33203125" style="166"/>
    <col min="9224" max="9224" width="10.33203125" style="166" customWidth="1"/>
    <col min="9225" max="9225" width="12.83203125" style="166" customWidth="1"/>
    <col min="9226" max="9226" width="38.6640625" style="166" customWidth="1"/>
    <col min="9227" max="9472" width="9.33203125" style="166"/>
    <col min="9473" max="9473" width="2.6640625" style="166" customWidth="1"/>
    <col min="9474" max="9476" width="9.33203125" style="166"/>
    <col min="9477" max="9477" width="37.33203125" style="166" customWidth="1"/>
    <col min="9478" max="9478" width="4.83203125" style="166" customWidth="1"/>
    <col min="9479" max="9479" width="9.33203125" style="166"/>
    <col min="9480" max="9480" width="10.33203125" style="166" customWidth="1"/>
    <col min="9481" max="9481" width="12.83203125" style="166" customWidth="1"/>
    <col min="9482" max="9482" width="38.6640625" style="166" customWidth="1"/>
    <col min="9483" max="9728" width="9.33203125" style="166"/>
    <col min="9729" max="9729" width="2.6640625" style="166" customWidth="1"/>
    <col min="9730" max="9732" width="9.33203125" style="166"/>
    <col min="9733" max="9733" width="37.33203125" style="166" customWidth="1"/>
    <col min="9734" max="9734" width="4.83203125" style="166" customWidth="1"/>
    <col min="9735" max="9735" width="9.33203125" style="166"/>
    <col min="9736" max="9736" width="10.33203125" style="166" customWidth="1"/>
    <col min="9737" max="9737" width="12.83203125" style="166" customWidth="1"/>
    <col min="9738" max="9738" width="38.6640625" style="166" customWidth="1"/>
    <col min="9739" max="9984" width="9.33203125" style="166"/>
    <col min="9985" max="9985" width="2.6640625" style="166" customWidth="1"/>
    <col min="9986" max="9988" width="9.33203125" style="166"/>
    <col min="9989" max="9989" width="37.33203125" style="166" customWidth="1"/>
    <col min="9990" max="9990" width="4.83203125" style="166" customWidth="1"/>
    <col min="9991" max="9991" width="9.33203125" style="166"/>
    <col min="9992" max="9992" width="10.33203125" style="166" customWidth="1"/>
    <col min="9993" max="9993" width="12.83203125" style="166" customWidth="1"/>
    <col min="9994" max="9994" width="38.6640625" style="166" customWidth="1"/>
    <col min="9995" max="10240" width="9.33203125" style="166"/>
    <col min="10241" max="10241" width="2.6640625" style="166" customWidth="1"/>
    <col min="10242" max="10244" width="9.33203125" style="166"/>
    <col min="10245" max="10245" width="37.33203125" style="166" customWidth="1"/>
    <col min="10246" max="10246" width="4.83203125" style="166" customWidth="1"/>
    <col min="10247" max="10247" width="9.33203125" style="166"/>
    <col min="10248" max="10248" width="10.33203125" style="166" customWidth="1"/>
    <col min="10249" max="10249" width="12.83203125" style="166" customWidth="1"/>
    <col min="10250" max="10250" width="38.6640625" style="166" customWidth="1"/>
    <col min="10251" max="10496" width="9.33203125" style="166"/>
    <col min="10497" max="10497" width="2.6640625" style="166" customWidth="1"/>
    <col min="10498" max="10500" width="9.33203125" style="166"/>
    <col min="10501" max="10501" width="37.33203125" style="166" customWidth="1"/>
    <col min="10502" max="10502" width="4.83203125" style="166" customWidth="1"/>
    <col min="10503" max="10503" width="9.33203125" style="166"/>
    <col min="10504" max="10504" width="10.33203125" style="166" customWidth="1"/>
    <col min="10505" max="10505" width="12.83203125" style="166" customWidth="1"/>
    <col min="10506" max="10506" width="38.6640625" style="166" customWidth="1"/>
    <col min="10507" max="10752" width="9.33203125" style="166"/>
    <col min="10753" max="10753" width="2.6640625" style="166" customWidth="1"/>
    <col min="10754" max="10756" width="9.33203125" style="166"/>
    <col min="10757" max="10757" width="37.33203125" style="166" customWidth="1"/>
    <col min="10758" max="10758" width="4.83203125" style="166" customWidth="1"/>
    <col min="10759" max="10759" width="9.33203125" style="166"/>
    <col min="10760" max="10760" width="10.33203125" style="166" customWidth="1"/>
    <col min="10761" max="10761" width="12.83203125" style="166" customWidth="1"/>
    <col min="10762" max="10762" width="38.6640625" style="166" customWidth="1"/>
    <col min="10763" max="11008" width="9.33203125" style="166"/>
    <col min="11009" max="11009" width="2.6640625" style="166" customWidth="1"/>
    <col min="11010" max="11012" width="9.33203125" style="166"/>
    <col min="11013" max="11013" width="37.33203125" style="166" customWidth="1"/>
    <col min="11014" max="11014" width="4.83203125" style="166" customWidth="1"/>
    <col min="11015" max="11015" width="9.33203125" style="166"/>
    <col min="11016" max="11016" width="10.33203125" style="166" customWidth="1"/>
    <col min="11017" max="11017" width="12.83203125" style="166" customWidth="1"/>
    <col min="11018" max="11018" width="38.6640625" style="166" customWidth="1"/>
    <col min="11019" max="11264" width="9.33203125" style="166"/>
    <col min="11265" max="11265" width="2.6640625" style="166" customWidth="1"/>
    <col min="11266" max="11268" width="9.33203125" style="166"/>
    <col min="11269" max="11269" width="37.33203125" style="166" customWidth="1"/>
    <col min="11270" max="11270" width="4.83203125" style="166" customWidth="1"/>
    <col min="11271" max="11271" width="9.33203125" style="166"/>
    <col min="11272" max="11272" width="10.33203125" style="166" customWidth="1"/>
    <col min="11273" max="11273" width="12.83203125" style="166" customWidth="1"/>
    <col min="11274" max="11274" width="38.6640625" style="166" customWidth="1"/>
    <col min="11275" max="11520" width="9.33203125" style="166"/>
    <col min="11521" max="11521" width="2.6640625" style="166" customWidth="1"/>
    <col min="11522" max="11524" width="9.33203125" style="166"/>
    <col min="11525" max="11525" width="37.33203125" style="166" customWidth="1"/>
    <col min="11526" max="11526" width="4.83203125" style="166" customWidth="1"/>
    <col min="11527" max="11527" width="9.33203125" style="166"/>
    <col min="11528" max="11528" width="10.33203125" style="166" customWidth="1"/>
    <col min="11529" max="11529" width="12.83203125" style="166" customWidth="1"/>
    <col min="11530" max="11530" width="38.6640625" style="166" customWidth="1"/>
    <col min="11531" max="11776" width="9.33203125" style="166"/>
    <col min="11777" max="11777" width="2.6640625" style="166" customWidth="1"/>
    <col min="11778" max="11780" width="9.33203125" style="166"/>
    <col min="11781" max="11781" width="37.33203125" style="166" customWidth="1"/>
    <col min="11782" max="11782" width="4.83203125" style="166" customWidth="1"/>
    <col min="11783" max="11783" width="9.33203125" style="166"/>
    <col min="11784" max="11784" width="10.33203125" style="166" customWidth="1"/>
    <col min="11785" max="11785" width="12.83203125" style="166" customWidth="1"/>
    <col min="11786" max="11786" width="38.6640625" style="166" customWidth="1"/>
    <col min="11787" max="12032" width="9.33203125" style="166"/>
    <col min="12033" max="12033" width="2.6640625" style="166" customWidth="1"/>
    <col min="12034" max="12036" width="9.33203125" style="166"/>
    <col min="12037" max="12037" width="37.33203125" style="166" customWidth="1"/>
    <col min="12038" max="12038" width="4.83203125" style="166" customWidth="1"/>
    <col min="12039" max="12039" width="9.33203125" style="166"/>
    <col min="12040" max="12040" width="10.33203125" style="166" customWidth="1"/>
    <col min="12041" max="12041" width="12.83203125" style="166" customWidth="1"/>
    <col min="12042" max="12042" width="38.6640625" style="166" customWidth="1"/>
    <col min="12043" max="12288" width="9.33203125" style="166"/>
    <col min="12289" max="12289" width="2.6640625" style="166" customWidth="1"/>
    <col min="12290" max="12292" width="9.33203125" style="166"/>
    <col min="12293" max="12293" width="37.33203125" style="166" customWidth="1"/>
    <col min="12294" max="12294" width="4.83203125" style="166" customWidth="1"/>
    <col min="12295" max="12295" width="9.33203125" style="166"/>
    <col min="12296" max="12296" width="10.33203125" style="166" customWidth="1"/>
    <col min="12297" max="12297" width="12.83203125" style="166" customWidth="1"/>
    <col min="12298" max="12298" width="38.6640625" style="166" customWidth="1"/>
    <col min="12299" max="12544" width="9.33203125" style="166"/>
    <col min="12545" max="12545" width="2.6640625" style="166" customWidth="1"/>
    <col min="12546" max="12548" width="9.33203125" style="166"/>
    <col min="12549" max="12549" width="37.33203125" style="166" customWidth="1"/>
    <col min="12550" max="12550" width="4.83203125" style="166" customWidth="1"/>
    <col min="12551" max="12551" width="9.33203125" style="166"/>
    <col min="12552" max="12552" width="10.33203125" style="166" customWidth="1"/>
    <col min="12553" max="12553" width="12.83203125" style="166" customWidth="1"/>
    <col min="12554" max="12554" width="38.6640625" style="166" customWidth="1"/>
    <col min="12555" max="12800" width="9.33203125" style="166"/>
    <col min="12801" max="12801" width="2.6640625" style="166" customWidth="1"/>
    <col min="12802" max="12804" width="9.33203125" style="166"/>
    <col min="12805" max="12805" width="37.33203125" style="166" customWidth="1"/>
    <col min="12806" max="12806" width="4.83203125" style="166" customWidth="1"/>
    <col min="12807" max="12807" width="9.33203125" style="166"/>
    <col min="12808" max="12808" width="10.33203125" style="166" customWidth="1"/>
    <col min="12809" max="12809" width="12.83203125" style="166" customWidth="1"/>
    <col min="12810" max="12810" width="38.6640625" style="166" customWidth="1"/>
    <col min="12811" max="13056" width="9.33203125" style="166"/>
    <col min="13057" max="13057" width="2.6640625" style="166" customWidth="1"/>
    <col min="13058" max="13060" width="9.33203125" style="166"/>
    <col min="13061" max="13061" width="37.33203125" style="166" customWidth="1"/>
    <col min="13062" max="13062" width="4.83203125" style="166" customWidth="1"/>
    <col min="13063" max="13063" width="9.33203125" style="166"/>
    <col min="13064" max="13064" width="10.33203125" style="166" customWidth="1"/>
    <col min="13065" max="13065" width="12.83203125" style="166" customWidth="1"/>
    <col min="13066" max="13066" width="38.6640625" style="166" customWidth="1"/>
    <col min="13067" max="13312" width="9.33203125" style="166"/>
    <col min="13313" max="13313" width="2.6640625" style="166" customWidth="1"/>
    <col min="13314" max="13316" width="9.33203125" style="166"/>
    <col min="13317" max="13317" width="37.33203125" style="166" customWidth="1"/>
    <col min="13318" max="13318" width="4.83203125" style="166" customWidth="1"/>
    <col min="13319" max="13319" width="9.33203125" style="166"/>
    <col min="13320" max="13320" width="10.33203125" style="166" customWidth="1"/>
    <col min="13321" max="13321" width="12.83203125" style="166" customWidth="1"/>
    <col min="13322" max="13322" width="38.6640625" style="166" customWidth="1"/>
    <col min="13323" max="13568" width="9.33203125" style="166"/>
    <col min="13569" max="13569" width="2.6640625" style="166" customWidth="1"/>
    <col min="13570" max="13572" width="9.33203125" style="166"/>
    <col min="13573" max="13573" width="37.33203125" style="166" customWidth="1"/>
    <col min="13574" max="13574" width="4.83203125" style="166" customWidth="1"/>
    <col min="13575" max="13575" width="9.33203125" style="166"/>
    <col min="13576" max="13576" width="10.33203125" style="166" customWidth="1"/>
    <col min="13577" max="13577" width="12.83203125" style="166" customWidth="1"/>
    <col min="13578" max="13578" width="38.6640625" style="166" customWidth="1"/>
    <col min="13579" max="13824" width="9.33203125" style="166"/>
    <col min="13825" max="13825" width="2.6640625" style="166" customWidth="1"/>
    <col min="13826" max="13828" width="9.33203125" style="166"/>
    <col min="13829" max="13829" width="37.33203125" style="166" customWidth="1"/>
    <col min="13830" max="13830" width="4.83203125" style="166" customWidth="1"/>
    <col min="13831" max="13831" width="9.33203125" style="166"/>
    <col min="13832" max="13832" width="10.33203125" style="166" customWidth="1"/>
    <col min="13833" max="13833" width="12.83203125" style="166" customWidth="1"/>
    <col min="13834" max="13834" width="38.6640625" style="166" customWidth="1"/>
    <col min="13835" max="14080" width="9.33203125" style="166"/>
    <col min="14081" max="14081" width="2.6640625" style="166" customWidth="1"/>
    <col min="14082" max="14084" width="9.33203125" style="166"/>
    <col min="14085" max="14085" width="37.33203125" style="166" customWidth="1"/>
    <col min="14086" max="14086" width="4.83203125" style="166" customWidth="1"/>
    <col min="14087" max="14087" width="9.33203125" style="166"/>
    <col min="14088" max="14088" width="10.33203125" style="166" customWidth="1"/>
    <col min="14089" max="14089" width="12.83203125" style="166" customWidth="1"/>
    <col min="14090" max="14090" width="38.6640625" style="166" customWidth="1"/>
    <col min="14091" max="14336" width="9.33203125" style="166"/>
    <col min="14337" max="14337" width="2.6640625" style="166" customWidth="1"/>
    <col min="14338" max="14340" width="9.33203125" style="166"/>
    <col min="14341" max="14341" width="37.33203125" style="166" customWidth="1"/>
    <col min="14342" max="14342" width="4.83203125" style="166" customWidth="1"/>
    <col min="14343" max="14343" width="9.33203125" style="166"/>
    <col min="14344" max="14344" width="10.33203125" style="166" customWidth="1"/>
    <col min="14345" max="14345" width="12.83203125" style="166" customWidth="1"/>
    <col min="14346" max="14346" width="38.6640625" style="166" customWidth="1"/>
    <col min="14347" max="14592" width="9.33203125" style="166"/>
    <col min="14593" max="14593" width="2.6640625" style="166" customWidth="1"/>
    <col min="14594" max="14596" width="9.33203125" style="166"/>
    <col min="14597" max="14597" width="37.33203125" style="166" customWidth="1"/>
    <col min="14598" max="14598" width="4.83203125" style="166" customWidth="1"/>
    <col min="14599" max="14599" width="9.33203125" style="166"/>
    <col min="14600" max="14600" width="10.33203125" style="166" customWidth="1"/>
    <col min="14601" max="14601" width="12.83203125" style="166" customWidth="1"/>
    <col min="14602" max="14602" width="38.6640625" style="166" customWidth="1"/>
    <col min="14603" max="14848" width="9.33203125" style="166"/>
    <col min="14849" max="14849" width="2.6640625" style="166" customWidth="1"/>
    <col min="14850" max="14852" width="9.33203125" style="166"/>
    <col min="14853" max="14853" width="37.33203125" style="166" customWidth="1"/>
    <col min="14854" max="14854" width="4.83203125" style="166" customWidth="1"/>
    <col min="14855" max="14855" width="9.33203125" style="166"/>
    <col min="14856" max="14856" width="10.33203125" style="166" customWidth="1"/>
    <col min="14857" max="14857" width="12.83203125" style="166" customWidth="1"/>
    <col min="14858" max="14858" width="38.6640625" style="166" customWidth="1"/>
    <col min="14859" max="15104" width="9.33203125" style="166"/>
    <col min="15105" max="15105" width="2.6640625" style="166" customWidth="1"/>
    <col min="15106" max="15108" width="9.33203125" style="166"/>
    <col min="15109" max="15109" width="37.33203125" style="166" customWidth="1"/>
    <col min="15110" max="15110" width="4.83203125" style="166" customWidth="1"/>
    <col min="15111" max="15111" width="9.33203125" style="166"/>
    <col min="15112" max="15112" width="10.33203125" style="166" customWidth="1"/>
    <col min="15113" max="15113" width="12.83203125" style="166" customWidth="1"/>
    <col min="15114" max="15114" width="38.6640625" style="166" customWidth="1"/>
    <col min="15115" max="15360" width="9.33203125" style="166"/>
    <col min="15361" max="15361" width="2.6640625" style="166" customWidth="1"/>
    <col min="15362" max="15364" width="9.33203125" style="166"/>
    <col min="15365" max="15365" width="37.33203125" style="166" customWidth="1"/>
    <col min="15366" max="15366" width="4.83203125" style="166" customWidth="1"/>
    <col min="15367" max="15367" width="9.33203125" style="166"/>
    <col min="15368" max="15368" width="10.33203125" style="166" customWidth="1"/>
    <col min="15369" max="15369" width="12.83203125" style="166" customWidth="1"/>
    <col min="15370" max="15370" width="38.6640625" style="166" customWidth="1"/>
    <col min="15371" max="15616" width="9.33203125" style="166"/>
    <col min="15617" max="15617" width="2.6640625" style="166" customWidth="1"/>
    <col min="15618" max="15620" width="9.33203125" style="166"/>
    <col min="15621" max="15621" width="37.33203125" style="166" customWidth="1"/>
    <col min="15622" max="15622" width="4.83203125" style="166" customWidth="1"/>
    <col min="15623" max="15623" width="9.33203125" style="166"/>
    <col min="15624" max="15624" width="10.33203125" style="166" customWidth="1"/>
    <col min="15625" max="15625" width="12.83203125" style="166" customWidth="1"/>
    <col min="15626" max="15626" width="38.6640625" style="166" customWidth="1"/>
    <col min="15627" max="15872" width="9.33203125" style="166"/>
    <col min="15873" max="15873" width="2.6640625" style="166" customWidth="1"/>
    <col min="15874" max="15876" width="9.33203125" style="166"/>
    <col min="15877" max="15877" width="37.33203125" style="166" customWidth="1"/>
    <col min="15878" max="15878" width="4.83203125" style="166" customWidth="1"/>
    <col min="15879" max="15879" width="9.33203125" style="166"/>
    <col min="15880" max="15880" width="10.33203125" style="166" customWidth="1"/>
    <col min="15881" max="15881" width="12.83203125" style="166" customWidth="1"/>
    <col min="15882" max="15882" width="38.6640625" style="166" customWidth="1"/>
    <col min="15883" max="16128" width="9.33203125" style="166"/>
    <col min="16129" max="16129" width="2.6640625" style="166" customWidth="1"/>
    <col min="16130" max="16132" width="9.33203125" style="166"/>
    <col min="16133" max="16133" width="37.33203125" style="166" customWidth="1"/>
    <col min="16134" max="16134" width="4.83203125" style="166" customWidth="1"/>
    <col min="16135" max="16135" width="9.33203125" style="166"/>
    <col min="16136" max="16136" width="10.33203125" style="166" customWidth="1"/>
    <col min="16137" max="16137" width="12.83203125" style="166" customWidth="1"/>
    <col min="16138" max="16138" width="38.6640625" style="166" customWidth="1"/>
    <col min="16139" max="16384" width="9.33203125" style="166"/>
  </cols>
  <sheetData>
    <row r="1" spans="1:13" ht="12.75">
      <c r="A1" s="247"/>
      <c r="B1" s="248" t="s">
        <v>888</v>
      </c>
      <c r="C1" s="247"/>
      <c r="D1" s="247"/>
      <c r="E1" s="247"/>
      <c r="F1" s="247"/>
      <c r="G1" s="247"/>
      <c r="H1" s="247"/>
      <c r="I1" s="247"/>
    </row>
    <row r="2" spans="1:13" ht="12.75">
      <c r="A2" s="247"/>
      <c r="B2" s="248" t="s">
        <v>889</v>
      </c>
      <c r="C2" s="247"/>
      <c r="D2" s="247"/>
      <c r="E2" s="247"/>
      <c r="F2" s="247"/>
      <c r="G2" s="247"/>
      <c r="H2" s="247"/>
      <c r="I2" s="247"/>
    </row>
    <row r="3" spans="1:13" ht="12.75">
      <c r="A3" s="247"/>
      <c r="B3" s="248"/>
      <c r="C3" s="247"/>
      <c r="D3" s="247"/>
      <c r="E3" s="247"/>
      <c r="F3" s="247"/>
      <c r="G3" s="247"/>
      <c r="H3" s="247"/>
      <c r="I3" s="247"/>
    </row>
    <row r="4" spans="1:13" ht="12">
      <c r="A4" s="249"/>
      <c r="B4" s="249"/>
      <c r="C4" s="250" t="s">
        <v>890</v>
      </c>
      <c r="D4" s="250"/>
      <c r="E4" s="250"/>
      <c r="F4" s="249"/>
      <c r="G4" s="249"/>
      <c r="H4" s="249"/>
      <c r="I4" s="249"/>
    </row>
    <row r="5" spans="1:13" ht="12">
      <c r="A5" s="249"/>
      <c r="B5" s="249"/>
      <c r="C5" s="250"/>
      <c r="D5" s="250"/>
      <c r="E5" s="250"/>
      <c r="F5" s="249"/>
      <c r="G5" s="249"/>
      <c r="H5" s="249"/>
      <c r="I5" s="249"/>
    </row>
    <row r="6" spans="1:13" ht="12">
      <c r="A6" s="251" t="s">
        <v>891</v>
      </c>
      <c r="B6" s="251"/>
      <c r="C6" s="251"/>
      <c r="D6" s="251"/>
      <c r="E6" s="251"/>
      <c r="F6" s="251" t="s">
        <v>892</v>
      </c>
      <c r="G6" s="251" t="s">
        <v>130</v>
      </c>
      <c r="H6" s="252" t="s">
        <v>893</v>
      </c>
      <c r="I6" s="252" t="s">
        <v>894</v>
      </c>
    </row>
    <row r="7" spans="1:13" ht="12">
      <c r="A7" s="249">
        <v>1</v>
      </c>
      <c r="B7" s="250" t="s">
        <v>895</v>
      </c>
      <c r="C7" s="249"/>
      <c r="D7" s="249"/>
      <c r="E7" s="249"/>
      <c r="F7" s="249"/>
      <c r="G7" s="249"/>
      <c r="H7" s="249"/>
      <c r="I7" s="249"/>
    </row>
    <row r="8" spans="1:13" ht="12">
      <c r="A8" s="249"/>
      <c r="B8" s="249" t="s">
        <v>896</v>
      </c>
      <c r="C8" s="249"/>
      <c r="D8" s="249"/>
      <c r="E8" s="249"/>
      <c r="F8" s="249" t="s">
        <v>229</v>
      </c>
      <c r="G8" s="249">
        <v>1</v>
      </c>
      <c r="H8" s="249"/>
      <c r="I8" s="249"/>
    </row>
    <row r="9" spans="1:13" ht="12">
      <c r="A9" s="249"/>
      <c r="B9" s="249" t="s">
        <v>897</v>
      </c>
      <c r="C9" s="249"/>
      <c r="D9" s="249"/>
      <c r="E9" s="249"/>
      <c r="F9" s="249" t="s">
        <v>229</v>
      </c>
      <c r="G9" s="249">
        <v>1</v>
      </c>
      <c r="H9" s="249"/>
      <c r="I9" s="249"/>
    </row>
    <row r="10" spans="1:13" ht="12">
      <c r="A10" s="249"/>
      <c r="B10" s="249" t="s">
        <v>898</v>
      </c>
      <c r="C10" s="249"/>
      <c r="D10" s="249"/>
      <c r="E10" s="249"/>
      <c r="F10" s="249" t="s">
        <v>229</v>
      </c>
      <c r="G10" s="249">
        <v>1</v>
      </c>
      <c r="H10" s="249"/>
      <c r="I10" s="249"/>
      <c r="J10" s="253"/>
      <c r="K10" s="254"/>
      <c r="L10" s="255"/>
      <c r="M10" s="256"/>
    </row>
    <row r="11" spans="1:13" ht="12">
      <c r="A11" s="249"/>
      <c r="B11" s="249"/>
      <c r="C11" s="249"/>
      <c r="D11" s="249"/>
      <c r="E11" s="249"/>
      <c r="F11" s="249"/>
      <c r="G11" s="249"/>
      <c r="H11" s="249"/>
      <c r="I11" s="249"/>
      <c r="J11" s="253"/>
      <c r="K11" s="254"/>
      <c r="L11" s="255"/>
      <c r="M11" s="256"/>
    </row>
    <row r="12" spans="1:13" ht="12">
      <c r="A12" s="249">
        <v>2</v>
      </c>
      <c r="B12" s="250" t="s">
        <v>899</v>
      </c>
      <c r="C12" s="250"/>
      <c r="D12" s="249"/>
      <c r="E12" s="249"/>
      <c r="F12" s="249"/>
      <c r="G12" s="249"/>
      <c r="H12" s="249"/>
      <c r="I12" s="249"/>
    </row>
    <row r="13" spans="1:13" ht="12">
      <c r="A13" s="249"/>
      <c r="B13" s="249" t="s">
        <v>900</v>
      </c>
      <c r="C13" s="249"/>
      <c r="D13" s="249"/>
      <c r="E13" s="249"/>
      <c r="F13" s="257"/>
      <c r="G13" s="257"/>
      <c r="H13" s="257"/>
      <c r="I13" s="257"/>
    </row>
    <row r="14" spans="1:13" ht="12">
      <c r="A14" s="249"/>
      <c r="B14" s="249" t="s">
        <v>901</v>
      </c>
      <c r="C14" s="249"/>
      <c r="D14" s="249"/>
      <c r="E14" s="249"/>
      <c r="F14" s="249" t="s">
        <v>161</v>
      </c>
      <c r="G14" s="249">
        <v>32</v>
      </c>
      <c r="H14" s="249"/>
      <c r="I14" s="249"/>
    </row>
    <row r="15" spans="1:13" ht="12">
      <c r="A15" s="249"/>
      <c r="B15" s="249" t="s">
        <v>902</v>
      </c>
      <c r="C15" s="249"/>
      <c r="D15" s="249"/>
      <c r="E15" s="249"/>
      <c r="F15" s="249" t="s">
        <v>161</v>
      </c>
      <c r="G15" s="249">
        <v>55</v>
      </c>
      <c r="H15" s="258"/>
      <c r="I15" s="249"/>
    </row>
    <row r="16" spans="1:13" ht="12">
      <c r="A16" s="249"/>
      <c r="B16" s="249" t="s">
        <v>903</v>
      </c>
      <c r="C16" s="249"/>
      <c r="D16" s="249"/>
      <c r="E16" s="249"/>
      <c r="F16" s="249" t="s">
        <v>161</v>
      </c>
      <c r="G16" s="249">
        <v>58</v>
      </c>
      <c r="H16" s="249"/>
      <c r="I16" s="249"/>
    </row>
    <row r="17" spans="1:9" ht="12">
      <c r="A17" s="249"/>
      <c r="B17" s="249" t="s">
        <v>904</v>
      </c>
      <c r="C17" s="249"/>
      <c r="D17" s="249"/>
      <c r="E17" s="249"/>
      <c r="F17" s="249" t="s">
        <v>161</v>
      </c>
      <c r="G17" s="249">
        <v>32</v>
      </c>
      <c r="H17" s="249"/>
      <c r="I17" s="249"/>
    </row>
    <row r="18" spans="1:9" ht="12">
      <c r="A18" s="249"/>
      <c r="B18" s="249" t="s">
        <v>905</v>
      </c>
      <c r="C18" s="249"/>
      <c r="D18" s="249"/>
      <c r="E18" s="249"/>
      <c r="F18" s="249" t="s">
        <v>161</v>
      </c>
      <c r="G18" s="249">
        <v>55</v>
      </c>
      <c r="H18" s="249"/>
      <c r="I18" s="249"/>
    </row>
    <row r="19" spans="1:9" ht="12">
      <c r="A19" s="249"/>
      <c r="B19" s="249" t="s">
        <v>906</v>
      </c>
      <c r="C19" s="249"/>
      <c r="D19" s="249"/>
      <c r="E19" s="249"/>
      <c r="F19" s="249" t="s">
        <v>161</v>
      </c>
      <c r="G19" s="249">
        <v>58</v>
      </c>
      <c r="H19" s="249"/>
      <c r="I19" s="249"/>
    </row>
    <row r="20" spans="1:9" ht="12">
      <c r="A20" s="249"/>
      <c r="B20" s="249" t="s">
        <v>907</v>
      </c>
      <c r="C20" s="249"/>
      <c r="D20" s="249"/>
      <c r="E20" s="249"/>
      <c r="F20" s="249" t="s">
        <v>161</v>
      </c>
      <c r="G20" s="259">
        <v>54</v>
      </c>
      <c r="H20" s="259"/>
      <c r="I20" s="259"/>
    </row>
    <row r="21" spans="1:9" ht="12">
      <c r="A21" s="249"/>
      <c r="B21" s="249"/>
      <c r="C21" s="249"/>
      <c r="D21" s="249"/>
      <c r="E21" s="249"/>
      <c r="F21" s="249"/>
      <c r="G21" s="249"/>
      <c r="H21" s="249"/>
      <c r="I21" s="249"/>
    </row>
    <row r="22" spans="1:9" ht="12">
      <c r="A22" s="249">
        <v>3</v>
      </c>
      <c r="B22" s="250" t="s">
        <v>908</v>
      </c>
      <c r="C22" s="249"/>
      <c r="D22" s="249"/>
      <c r="E22" s="249"/>
      <c r="F22" s="249"/>
      <c r="G22" s="249"/>
      <c r="H22" s="249"/>
      <c r="I22" s="249"/>
    </row>
    <row r="23" spans="1:9" ht="12">
      <c r="A23" s="249"/>
      <c r="B23" s="249" t="s">
        <v>909</v>
      </c>
      <c r="C23" s="249"/>
      <c r="D23" s="249"/>
      <c r="E23" s="249"/>
      <c r="F23" s="249" t="s">
        <v>229</v>
      </c>
      <c r="G23" s="249">
        <v>2</v>
      </c>
      <c r="H23" s="258"/>
      <c r="I23" s="258"/>
    </row>
    <row r="24" spans="1:9" ht="12">
      <c r="A24" s="249"/>
      <c r="B24" s="249" t="s">
        <v>910</v>
      </c>
      <c r="C24" s="249"/>
      <c r="D24" s="249"/>
      <c r="E24" s="249"/>
      <c r="F24" s="249" t="s">
        <v>229</v>
      </c>
      <c r="G24" s="249">
        <v>1</v>
      </c>
      <c r="H24" s="258"/>
      <c r="I24" s="258"/>
    </row>
    <row r="25" spans="1:9" ht="12">
      <c r="A25" s="249"/>
      <c r="B25" s="249" t="s">
        <v>911</v>
      </c>
      <c r="C25" s="249"/>
      <c r="D25" s="249"/>
      <c r="E25" s="249"/>
      <c r="F25" s="249" t="s">
        <v>229</v>
      </c>
      <c r="G25" s="249">
        <v>2</v>
      </c>
      <c r="H25" s="258"/>
      <c r="I25" s="258"/>
    </row>
    <row r="26" spans="1:9" ht="12">
      <c r="A26" s="249"/>
      <c r="B26" s="249" t="s">
        <v>912</v>
      </c>
      <c r="C26" s="249"/>
      <c r="D26" s="249"/>
      <c r="E26" s="249"/>
      <c r="F26" s="249" t="s">
        <v>229</v>
      </c>
      <c r="G26" s="249">
        <v>14</v>
      </c>
      <c r="H26" s="249"/>
      <c r="I26" s="249"/>
    </row>
    <row r="27" spans="1:9" ht="12">
      <c r="A27" s="249"/>
      <c r="B27" s="249" t="s">
        <v>913</v>
      </c>
      <c r="C27" s="249"/>
      <c r="D27" s="249"/>
      <c r="E27" s="249"/>
      <c r="F27" s="249" t="s">
        <v>229</v>
      </c>
      <c r="G27" s="249">
        <v>12</v>
      </c>
      <c r="H27" s="249"/>
      <c r="I27" s="249"/>
    </row>
    <row r="28" spans="1:9" ht="12">
      <c r="A28" s="249"/>
      <c r="B28" s="249" t="s">
        <v>914</v>
      </c>
      <c r="C28" s="249"/>
      <c r="D28" s="249"/>
      <c r="E28" s="249"/>
      <c r="F28" s="249" t="s">
        <v>229</v>
      </c>
      <c r="G28" s="249">
        <v>2</v>
      </c>
      <c r="H28" s="249"/>
      <c r="I28" s="249"/>
    </row>
    <row r="29" spans="1:9" ht="12">
      <c r="A29" s="249"/>
      <c r="B29" s="249" t="s">
        <v>915</v>
      </c>
      <c r="C29" s="249"/>
      <c r="D29" s="249"/>
      <c r="E29" s="249"/>
      <c r="F29" s="249" t="s">
        <v>229</v>
      </c>
      <c r="G29" s="249">
        <v>19</v>
      </c>
      <c r="H29" s="249"/>
      <c r="I29" s="249"/>
    </row>
    <row r="30" spans="1:9" ht="12">
      <c r="A30" s="249"/>
      <c r="B30" s="249"/>
      <c r="C30" s="249"/>
      <c r="D30" s="249"/>
      <c r="E30" s="249"/>
      <c r="F30" s="249"/>
      <c r="G30" s="249"/>
      <c r="H30" s="249"/>
      <c r="I30" s="249"/>
    </row>
    <row r="31" spans="1:9" ht="12">
      <c r="A31" s="249">
        <v>4</v>
      </c>
      <c r="B31" s="250" t="s">
        <v>916</v>
      </c>
      <c r="C31" s="249"/>
      <c r="D31" s="249"/>
      <c r="E31" s="249"/>
      <c r="F31" s="249"/>
      <c r="G31" s="249"/>
      <c r="H31" s="249"/>
      <c r="I31" s="249"/>
    </row>
    <row r="32" spans="1:9" ht="12">
      <c r="A32" s="249"/>
      <c r="B32" s="249" t="s">
        <v>917</v>
      </c>
      <c r="C32" s="249"/>
      <c r="D32" s="249"/>
      <c r="E32" s="249"/>
      <c r="F32" s="249"/>
      <c r="G32" s="249"/>
      <c r="H32" s="249"/>
      <c r="I32" s="249"/>
    </row>
    <row r="33" spans="1:9" ht="12">
      <c r="A33" s="249"/>
      <c r="B33" s="249" t="s">
        <v>918</v>
      </c>
      <c r="C33" s="249"/>
      <c r="D33" s="249"/>
      <c r="E33" s="249"/>
      <c r="F33" s="249" t="s">
        <v>229</v>
      </c>
      <c r="G33" s="249">
        <v>4</v>
      </c>
      <c r="H33" s="249"/>
      <c r="I33" s="249"/>
    </row>
    <row r="34" spans="1:9" ht="12">
      <c r="A34" s="249"/>
      <c r="B34" s="249" t="s">
        <v>919</v>
      </c>
      <c r="C34" s="249"/>
      <c r="D34" s="249"/>
      <c r="E34" s="249"/>
      <c r="F34" s="249" t="s">
        <v>229</v>
      </c>
      <c r="G34" s="249">
        <v>7</v>
      </c>
      <c r="H34" s="249"/>
      <c r="I34" s="249"/>
    </row>
    <row r="35" spans="1:9" ht="12">
      <c r="A35" s="249"/>
      <c r="B35" s="249" t="s">
        <v>920</v>
      </c>
      <c r="C35" s="249"/>
      <c r="D35" s="249"/>
      <c r="E35" s="249"/>
      <c r="F35" s="249" t="s">
        <v>229</v>
      </c>
      <c r="G35" s="249">
        <v>3</v>
      </c>
      <c r="H35" s="249"/>
      <c r="I35" s="249"/>
    </row>
    <row r="36" spans="1:9" ht="12">
      <c r="A36" s="249"/>
      <c r="B36" s="249" t="s">
        <v>921</v>
      </c>
      <c r="C36" s="249"/>
      <c r="D36" s="249"/>
      <c r="E36" s="249"/>
      <c r="F36" s="249" t="s">
        <v>229</v>
      </c>
      <c r="G36" s="249">
        <f>SUM(G33:G35)</f>
        <v>14</v>
      </c>
      <c r="H36" s="249"/>
      <c r="I36" s="258"/>
    </row>
    <row r="37" spans="1:9" ht="12">
      <c r="A37" s="249"/>
      <c r="B37" s="249" t="s">
        <v>922</v>
      </c>
      <c r="C37" s="249"/>
      <c r="D37" s="249"/>
      <c r="E37" s="249"/>
      <c r="F37" s="249" t="s">
        <v>229</v>
      </c>
      <c r="G37" s="249">
        <v>14</v>
      </c>
      <c r="H37" s="249"/>
      <c r="I37" s="258"/>
    </row>
    <row r="38" spans="1:9" ht="12">
      <c r="A38" s="249"/>
      <c r="B38" s="249" t="s">
        <v>923</v>
      </c>
      <c r="C38" s="249"/>
      <c r="D38" s="249"/>
      <c r="E38" s="249"/>
      <c r="F38" s="249" t="s">
        <v>229</v>
      </c>
      <c r="G38" s="249">
        <v>11</v>
      </c>
      <c r="H38" s="258"/>
      <c r="I38" s="258"/>
    </row>
    <row r="39" spans="1:9" ht="12">
      <c r="A39" s="249"/>
      <c r="B39" s="249" t="s">
        <v>924</v>
      </c>
      <c r="C39" s="249"/>
      <c r="D39" s="249"/>
      <c r="E39" s="249"/>
      <c r="F39" s="249" t="s">
        <v>229</v>
      </c>
      <c r="G39" s="249">
        <v>6</v>
      </c>
      <c r="H39" s="258"/>
      <c r="I39" s="258"/>
    </row>
    <row r="40" spans="1:9" ht="12">
      <c r="A40" s="249"/>
      <c r="B40" s="249" t="s">
        <v>925</v>
      </c>
      <c r="C40" s="249"/>
      <c r="D40" s="249"/>
      <c r="E40" s="249"/>
      <c r="F40" s="249" t="s">
        <v>229</v>
      </c>
      <c r="G40" s="249">
        <v>14</v>
      </c>
      <c r="H40" s="249"/>
      <c r="I40" s="249"/>
    </row>
    <row r="41" spans="1:9" ht="12">
      <c r="A41" s="249"/>
      <c r="B41" s="249"/>
      <c r="C41" s="249"/>
      <c r="D41" s="249"/>
      <c r="E41" s="249"/>
      <c r="F41" s="249"/>
      <c r="G41" s="249"/>
      <c r="H41" s="249"/>
      <c r="I41" s="249"/>
    </row>
    <row r="42" spans="1:9" ht="12">
      <c r="A42" s="249">
        <v>5</v>
      </c>
      <c r="B42" s="250" t="s">
        <v>926</v>
      </c>
      <c r="C42" s="249"/>
      <c r="D42" s="249"/>
      <c r="E42" s="249"/>
      <c r="F42" s="249" t="s">
        <v>483</v>
      </c>
      <c r="G42" s="249">
        <v>1</v>
      </c>
      <c r="H42" s="249"/>
      <c r="I42" s="249"/>
    </row>
    <row r="43" spans="1:9" ht="12">
      <c r="A43" s="260"/>
      <c r="B43" s="250"/>
      <c r="C43" s="249"/>
      <c r="D43" s="249"/>
      <c r="E43" s="249"/>
      <c r="F43" s="249"/>
      <c r="G43" s="249"/>
      <c r="H43" s="249"/>
      <c r="I43" s="249"/>
    </row>
    <row r="44" spans="1:9" ht="12">
      <c r="A44" s="249"/>
      <c r="B44" s="249"/>
      <c r="C44" s="249"/>
      <c r="D44" s="249"/>
      <c r="E44" s="249"/>
      <c r="F44" s="249"/>
      <c r="G44" s="249" t="s">
        <v>927</v>
      </c>
      <c r="H44" s="249"/>
      <c r="I44" s="250"/>
    </row>
    <row r="45" spans="1:9" ht="12.75">
      <c r="B45" s="247"/>
      <c r="C45" s="247"/>
      <c r="D45" s="247"/>
      <c r="E45" s="247"/>
      <c r="F45" s="247"/>
      <c r="G45" s="247"/>
    </row>
    <row r="46" spans="1:9" ht="12.75">
      <c r="B46" s="247"/>
      <c r="C46" s="247"/>
      <c r="D46" s="247"/>
      <c r="E46" s="247"/>
      <c r="F46" s="247"/>
      <c r="G46" s="247"/>
    </row>
    <row r="47" spans="1:9" ht="12.75">
      <c r="B47" s="247"/>
      <c r="C47" s="247"/>
      <c r="D47" s="247"/>
      <c r="E47" s="247"/>
      <c r="F47" s="247"/>
      <c r="G47" s="247"/>
    </row>
    <row r="48" spans="1:9" ht="12.75">
      <c r="B48" s="247"/>
      <c r="C48" s="247"/>
      <c r="D48" s="247"/>
      <c r="E48" s="247"/>
      <c r="F48" s="247"/>
      <c r="G48" s="247"/>
    </row>
    <row r="49" spans="2:7" ht="12.75">
      <c r="B49" s="247"/>
      <c r="C49" s="247"/>
      <c r="D49" s="247"/>
      <c r="E49" s="247"/>
      <c r="F49" s="247"/>
      <c r="G49" s="247"/>
    </row>
    <row r="50" spans="2:7" ht="12.75">
      <c r="B50" s="247"/>
      <c r="C50" s="247"/>
      <c r="D50" s="247"/>
      <c r="E50" s="247"/>
      <c r="F50" s="247"/>
      <c r="G50" s="247"/>
    </row>
    <row r="51" spans="2:7" ht="12.75">
      <c r="B51" s="247"/>
      <c r="C51" s="247"/>
      <c r="D51" s="247"/>
      <c r="E51" s="247"/>
      <c r="F51" s="247"/>
      <c r="G51" s="247"/>
    </row>
    <row r="52" spans="2:7" ht="12.75">
      <c r="B52" s="247"/>
      <c r="C52" s="247"/>
      <c r="D52" s="247"/>
      <c r="E52" s="247"/>
      <c r="F52" s="247"/>
      <c r="G52" s="247"/>
    </row>
    <row r="53" spans="2:7" ht="12.75">
      <c r="G53" s="261"/>
    </row>
    <row r="54" spans="2:7" ht="12.75">
      <c r="G54" s="261"/>
    </row>
    <row r="55" spans="2:7" ht="12.75">
      <c r="G55" s="261"/>
    </row>
    <row r="56" spans="2:7" ht="12.75">
      <c r="G56" s="261"/>
    </row>
    <row r="57" spans="2:7" ht="12.75">
      <c r="G57" s="261"/>
    </row>
    <row r="58" spans="2:7" ht="12.75">
      <c r="G58" s="261"/>
    </row>
    <row r="59" spans="2:7" ht="12.75">
      <c r="G59" s="261"/>
    </row>
    <row r="60" spans="2:7" ht="12.75">
      <c r="G60" s="261"/>
    </row>
    <row r="61" spans="2:7" ht="12.75">
      <c r="G61" s="261"/>
    </row>
    <row r="62" spans="2:7" ht="12.75">
      <c r="G62" s="261"/>
    </row>
    <row r="63" spans="2:7" ht="12.75">
      <c r="G63" s="261"/>
    </row>
    <row r="64" spans="2:7" ht="12.75">
      <c r="G64" s="261"/>
    </row>
    <row r="65" spans="7:7" ht="12.75">
      <c r="G65" s="261"/>
    </row>
    <row r="66" spans="7:7" ht="12.75">
      <c r="G66" s="261"/>
    </row>
    <row r="67" spans="7:7" ht="12.75">
      <c r="G67" s="261"/>
    </row>
    <row r="68" spans="7:7" ht="12.75">
      <c r="G68" s="261"/>
    </row>
    <row r="69" spans="7:7" ht="12.75">
      <c r="G69" s="261"/>
    </row>
    <row r="70" spans="7:7" ht="12.75">
      <c r="G70" s="261"/>
    </row>
    <row r="71" spans="7:7" ht="12.75">
      <c r="G71" s="261"/>
    </row>
    <row r="72" spans="7:7" ht="12.75">
      <c r="G72" s="261"/>
    </row>
    <row r="73" spans="7:7" ht="12.75">
      <c r="G73" s="261"/>
    </row>
    <row r="74" spans="7:7" ht="12.75">
      <c r="G74" s="261"/>
    </row>
    <row r="75" spans="7:7" ht="12.75">
      <c r="G75" s="2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09"/>
  <sheetViews>
    <sheetView showGridLines="0" topLeftCell="A221" workbookViewId="0">
      <selection activeCell="J12" sqref="J1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370" t="s">
        <v>5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94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386" t="str">
        <f>'Rekapitulácia stavby'!K6</f>
        <v>REKONŠTRUKCIA MEŠTIANSKEHO DOMU</v>
      </c>
      <c r="F7" s="387"/>
      <c r="G7" s="387"/>
      <c r="H7" s="387"/>
      <c r="L7" s="17"/>
    </row>
    <row r="8" spans="1:46" s="2" customFormat="1" ht="12" customHeight="1">
      <c r="A8" s="26"/>
      <c r="B8" s="27"/>
      <c r="C8" s="26"/>
      <c r="D8" s="23" t="s">
        <v>95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380" t="s">
        <v>96</v>
      </c>
      <c r="F9" s="385"/>
      <c r="G9" s="385"/>
      <c r="H9" s="38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364" t="str">
        <f>'Rekapitulácia stavby'!E14</f>
        <v xml:space="preserve"> </v>
      </c>
      <c r="F18" s="364"/>
      <c r="G18" s="364"/>
      <c r="H18" s="364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371" t="s">
        <v>1</v>
      </c>
      <c r="F27" s="371"/>
      <c r="G27" s="371"/>
      <c r="H27" s="3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32</v>
      </c>
      <c r="E30" s="26"/>
      <c r="F30" s="26"/>
      <c r="G30" s="26"/>
      <c r="H30" s="26"/>
      <c r="I30" s="26"/>
      <c r="J30" s="65">
        <f>ROUND(J141,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36</v>
      </c>
      <c r="E33" s="23" t="s">
        <v>37</v>
      </c>
      <c r="F33" s="94">
        <f>ROUND((SUM(BE141:BE308)),  2)</f>
        <v>0</v>
      </c>
      <c r="G33" s="26"/>
      <c r="H33" s="26"/>
      <c r="I33" s="95">
        <v>0.2</v>
      </c>
      <c r="J33" s="94">
        <f>ROUND(((SUM(BE141:BE308))*I33),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38</v>
      </c>
      <c r="F34" s="94">
        <f>ROUND((SUM(BF141:BF308)),  2)</f>
        <v>0</v>
      </c>
      <c r="G34" s="26"/>
      <c r="H34" s="26"/>
      <c r="I34" s="95">
        <v>0.2</v>
      </c>
      <c r="J34" s="94">
        <f>ROUND(((SUM(BF141:BF308))*I34),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94">
        <f>ROUND((SUM(BG141:BG308)),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4">
        <f>ROUND((SUM(BH141:BH308)),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4">
        <f>ROUND((SUM(BI141:BI308)),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42</v>
      </c>
      <c r="E39" s="54"/>
      <c r="F39" s="54"/>
      <c r="G39" s="98" t="s">
        <v>43</v>
      </c>
      <c r="H39" s="99" t="s">
        <v>44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102" t="s">
        <v>48</v>
      </c>
      <c r="G61" s="39" t="s">
        <v>47</v>
      </c>
      <c r="H61" s="29"/>
      <c r="I61" s="29"/>
      <c r="J61" s="103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102" t="s">
        <v>48</v>
      </c>
      <c r="G76" s="39" t="s">
        <v>47</v>
      </c>
      <c r="H76" s="29"/>
      <c r="I76" s="29"/>
      <c r="J76" s="103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386" t="str">
        <f>E7</f>
        <v>REKONŠTRUKCIA MEŠTIANSKEHO DOMU</v>
      </c>
      <c r="F85" s="387"/>
      <c r="G85" s="387"/>
      <c r="H85" s="38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95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380" t="str">
        <f>E9</f>
        <v>01 - 1.NP + 2.NP - Búracie práce / Architektúra</v>
      </c>
      <c r="F87" s="385"/>
      <c r="G87" s="385"/>
      <c r="H87" s="38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Trnava</v>
      </c>
      <c r="G89" s="26"/>
      <c r="H89" s="26"/>
      <c r="I89" s="23" t="s">
        <v>19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>
      <c r="A91" s="26"/>
      <c r="B91" s="27"/>
      <c r="C91" s="23" t="s">
        <v>20</v>
      </c>
      <c r="D91" s="26"/>
      <c r="E91" s="26"/>
      <c r="F91" s="21" t="str">
        <f>E15</f>
        <v>Mesto Trnava</v>
      </c>
      <c r="G91" s="26"/>
      <c r="H91" s="26"/>
      <c r="I91" s="23" t="s">
        <v>26</v>
      </c>
      <c r="J91" s="24" t="str">
        <f>E21</f>
        <v>Ing. Ladislav Lukačovič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98</v>
      </c>
      <c r="D94" s="96"/>
      <c r="E94" s="96"/>
      <c r="F94" s="96"/>
      <c r="G94" s="96"/>
      <c r="H94" s="96"/>
      <c r="I94" s="96"/>
      <c r="J94" s="105" t="s">
        <v>99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100</v>
      </c>
      <c r="D96" s="26"/>
      <c r="E96" s="26"/>
      <c r="F96" s="26"/>
      <c r="G96" s="26"/>
      <c r="H96" s="26"/>
      <c r="I96" s="26"/>
      <c r="J96" s="65">
        <f>J141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101</v>
      </c>
    </row>
    <row r="97" spans="2:12" s="9" customFormat="1" ht="24.95" customHeight="1">
      <c r="B97" s="107"/>
      <c r="D97" s="108" t="s">
        <v>102</v>
      </c>
      <c r="E97" s="109"/>
      <c r="F97" s="109"/>
      <c r="G97" s="109"/>
      <c r="H97" s="109"/>
      <c r="I97" s="109"/>
      <c r="J97" s="110">
        <f>J142</f>
        <v>0</v>
      </c>
      <c r="L97" s="107"/>
    </row>
    <row r="98" spans="2:12" s="10" customFormat="1" ht="19.899999999999999" customHeight="1">
      <c r="B98" s="111"/>
      <c r="D98" s="112" t="s">
        <v>103</v>
      </c>
      <c r="E98" s="113"/>
      <c r="F98" s="113"/>
      <c r="G98" s="113"/>
      <c r="H98" s="113"/>
      <c r="I98" s="113"/>
      <c r="J98" s="114">
        <f>J143</f>
        <v>0</v>
      </c>
      <c r="L98" s="111"/>
    </row>
    <row r="99" spans="2:12" s="10" customFormat="1" ht="19.899999999999999" customHeight="1">
      <c r="B99" s="111"/>
      <c r="D99" s="112" t="s">
        <v>104</v>
      </c>
      <c r="E99" s="113"/>
      <c r="F99" s="113"/>
      <c r="G99" s="113"/>
      <c r="H99" s="113"/>
      <c r="I99" s="113"/>
      <c r="J99" s="114">
        <f>J149</f>
        <v>0</v>
      </c>
      <c r="L99" s="111"/>
    </row>
    <row r="100" spans="2:12" s="10" customFormat="1" ht="19.899999999999999" customHeight="1">
      <c r="B100" s="111"/>
      <c r="D100" s="112" t="s">
        <v>105</v>
      </c>
      <c r="E100" s="113"/>
      <c r="F100" s="113"/>
      <c r="G100" s="113"/>
      <c r="H100" s="113"/>
      <c r="I100" s="113"/>
      <c r="J100" s="114">
        <f>J162</f>
        <v>0</v>
      </c>
      <c r="L100" s="111"/>
    </row>
    <row r="101" spans="2:12" s="10" customFormat="1" ht="19.899999999999999" customHeight="1">
      <c r="B101" s="111"/>
      <c r="D101" s="112" t="s">
        <v>106</v>
      </c>
      <c r="E101" s="113"/>
      <c r="F101" s="113"/>
      <c r="G101" s="113"/>
      <c r="H101" s="113"/>
      <c r="I101" s="113"/>
      <c r="J101" s="114">
        <f>J192</f>
        <v>0</v>
      </c>
      <c r="L101" s="111"/>
    </row>
    <row r="102" spans="2:12" s="9" customFormat="1" ht="24.95" customHeight="1">
      <c r="B102" s="107"/>
      <c r="D102" s="108" t="s">
        <v>107</v>
      </c>
      <c r="E102" s="109"/>
      <c r="F102" s="109"/>
      <c r="G102" s="109"/>
      <c r="H102" s="109"/>
      <c r="I102" s="109"/>
      <c r="J102" s="110">
        <f>J194</f>
        <v>0</v>
      </c>
      <c r="L102" s="107"/>
    </row>
    <row r="103" spans="2:12" s="10" customFormat="1" ht="19.899999999999999" customHeight="1">
      <c r="B103" s="111"/>
      <c r="D103" s="112" t="s">
        <v>108</v>
      </c>
      <c r="E103" s="113"/>
      <c r="F103" s="113"/>
      <c r="G103" s="113"/>
      <c r="H103" s="113"/>
      <c r="I103" s="113"/>
      <c r="J103" s="114">
        <f>J195</f>
        <v>0</v>
      </c>
      <c r="L103" s="111"/>
    </row>
    <row r="104" spans="2:12" s="10" customFormat="1" ht="19.899999999999999" customHeight="1">
      <c r="B104" s="111"/>
      <c r="D104" s="112" t="s">
        <v>109</v>
      </c>
      <c r="E104" s="113"/>
      <c r="F104" s="113"/>
      <c r="G104" s="113"/>
      <c r="H104" s="113"/>
      <c r="I104" s="113"/>
      <c r="J104" s="114">
        <f>J198</f>
        <v>0</v>
      </c>
      <c r="L104" s="111"/>
    </row>
    <row r="105" spans="2:12" s="10" customFormat="1" ht="19.899999999999999" customHeight="1">
      <c r="B105" s="111"/>
      <c r="D105" s="112" t="s">
        <v>110</v>
      </c>
      <c r="E105" s="113"/>
      <c r="F105" s="113"/>
      <c r="G105" s="113"/>
      <c r="H105" s="113"/>
      <c r="I105" s="113"/>
      <c r="J105" s="114">
        <f>J204</f>
        <v>0</v>
      </c>
      <c r="L105" s="111"/>
    </row>
    <row r="106" spans="2:12" s="10" customFormat="1" ht="19.899999999999999" customHeight="1">
      <c r="B106" s="111"/>
      <c r="D106" s="112" t="s">
        <v>111</v>
      </c>
      <c r="E106" s="113"/>
      <c r="F106" s="113"/>
      <c r="G106" s="113"/>
      <c r="H106" s="113"/>
      <c r="I106" s="113"/>
      <c r="J106" s="114">
        <f>J208</f>
        <v>0</v>
      </c>
      <c r="L106" s="111"/>
    </row>
    <row r="107" spans="2:12" s="10" customFormat="1" ht="19.899999999999999" customHeight="1">
      <c r="B107" s="111"/>
      <c r="D107" s="112" t="s">
        <v>112</v>
      </c>
      <c r="E107" s="113"/>
      <c r="F107" s="113"/>
      <c r="G107" s="113"/>
      <c r="H107" s="113"/>
      <c r="I107" s="113"/>
      <c r="J107" s="114">
        <f>J217</f>
        <v>0</v>
      </c>
      <c r="L107" s="111"/>
    </row>
    <row r="108" spans="2:12" s="10" customFormat="1" ht="19.899999999999999" customHeight="1">
      <c r="B108" s="111"/>
      <c r="D108" s="112" t="s">
        <v>113</v>
      </c>
      <c r="E108" s="113"/>
      <c r="F108" s="113"/>
      <c r="G108" s="113"/>
      <c r="H108" s="113"/>
      <c r="I108" s="113"/>
      <c r="J108" s="114">
        <f>J228</f>
        <v>0</v>
      </c>
      <c r="L108" s="111"/>
    </row>
    <row r="109" spans="2:12" s="10" customFormat="1" ht="19.899999999999999" customHeight="1">
      <c r="B109" s="111"/>
      <c r="D109" s="112" t="s">
        <v>114</v>
      </c>
      <c r="E109" s="113"/>
      <c r="F109" s="113"/>
      <c r="G109" s="113"/>
      <c r="H109" s="113"/>
      <c r="I109" s="113"/>
      <c r="J109" s="114">
        <f>J231</f>
        <v>0</v>
      </c>
      <c r="L109" s="111"/>
    </row>
    <row r="110" spans="2:12" s="10" customFormat="1" ht="19.899999999999999" customHeight="1">
      <c r="B110" s="111"/>
      <c r="D110" s="112" t="s">
        <v>115</v>
      </c>
      <c r="E110" s="113"/>
      <c r="F110" s="113"/>
      <c r="G110" s="113"/>
      <c r="H110" s="113"/>
      <c r="I110" s="113"/>
      <c r="J110" s="114">
        <f>J259</f>
        <v>0</v>
      </c>
      <c r="L110" s="111"/>
    </row>
    <row r="111" spans="2:12" s="10" customFormat="1" ht="19.899999999999999" customHeight="1">
      <c r="B111" s="111"/>
      <c r="D111" s="112" t="s">
        <v>116</v>
      </c>
      <c r="E111" s="113"/>
      <c r="F111" s="113"/>
      <c r="G111" s="113"/>
      <c r="H111" s="113"/>
      <c r="I111" s="113"/>
      <c r="J111" s="114">
        <f>J265</f>
        <v>0</v>
      </c>
      <c r="L111" s="111"/>
    </row>
    <row r="112" spans="2:12" s="10" customFormat="1" ht="19.899999999999999" customHeight="1">
      <c r="B112" s="111"/>
      <c r="D112" s="112" t="s">
        <v>117</v>
      </c>
      <c r="E112" s="113"/>
      <c r="F112" s="113"/>
      <c r="G112" s="113"/>
      <c r="H112" s="113"/>
      <c r="I112" s="113"/>
      <c r="J112" s="114">
        <f>J268</f>
        <v>0</v>
      </c>
      <c r="L112" s="111"/>
    </row>
    <row r="113" spans="1:31" s="10" customFormat="1" ht="19.899999999999999" customHeight="1">
      <c r="B113" s="111"/>
      <c r="D113" s="112" t="s">
        <v>118</v>
      </c>
      <c r="E113" s="113"/>
      <c r="F113" s="113"/>
      <c r="G113" s="113"/>
      <c r="H113" s="113"/>
      <c r="I113" s="113"/>
      <c r="J113" s="114">
        <f>J279</f>
        <v>0</v>
      </c>
      <c r="L113" s="111"/>
    </row>
    <row r="114" spans="1:31" s="10" customFormat="1" ht="19.899999999999999" customHeight="1">
      <c r="B114" s="111"/>
      <c r="D114" s="112" t="s">
        <v>119</v>
      </c>
      <c r="E114" s="113"/>
      <c r="F114" s="113"/>
      <c r="G114" s="113"/>
      <c r="H114" s="113"/>
      <c r="I114" s="113"/>
      <c r="J114" s="114">
        <f>J281</f>
        <v>0</v>
      </c>
      <c r="L114" s="111"/>
    </row>
    <row r="115" spans="1:31" s="10" customFormat="1" ht="19.899999999999999" customHeight="1">
      <c r="B115" s="111"/>
      <c r="D115" s="112" t="s">
        <v>120</v>
      </c>
      <c r="E115" s="113"/>
      <c r="F115" s="113"/>
      <c r="G115" s="113"/>
      <c r="H115" s="113"/>
      <c r="I115" s="113"/>
      <c r="J115" s="114">
        <f>J290</f>
        <v>0</v>
      </c>
      <c r="L115" s="111"/>
    </row>
    <row r="116" spans="1:31" s="10" customFormat="1" ht="19.899999999999999" customHeight="1">
      <c r="B116" s="111"/>
      <c r="D116" s="112" t="s">
        <v>121</v>
      </c>
      <c r="E116" s="113"/>
      <c r="F116" s="113"/>
      <c r="G116" s="113"/>
      <c r="H116" s="113"/>
      <c r="I116" s="113"/>
      <c r="J116" s="114">
        <f>J294</f>
        <v>0</v>
      </c>
      <c r="L116" s="111"/>
    </row>
    <row r="117" spans="1:31" s="10" customFormat="1" ht="19.899999999999999" customHeight="1">
      <c r="B117" s="111"/>
      <c r="D117" s="112" t="s">
        <v>122</v>
      </c>
      <c r="E117" s="113"/>
      <c r="F117" s="113"/>
      <c r="G117" s="113"/>
      <c r="H117" s="113"/>
      <c r="I117" s="113"/>
      <c r="J117" s="114">
        <f>J297</f>
        <v>0</v>
      </c>
      <c r="L117" s="111"/>
    </row>
    <row r="118" spans="1:31" s="10" customFormat="1" ht="19.899999999999999" customHeight="1">
      <c r="B118" s="111"/>
      <c r="D118" s="112" t="s">
        <v>123</v>
      </c>
      <c r="E118" s="113"/>
      <c r="F118" s="113"/>
      <c r="G118" s="113"/>
      <c r="H118" s="113"/>
      <c r="I118" s="113"/>
      <c r="J118" s="114">
        <f>J301</f>
        <v>0</v>
      </c>
      <c r="L118" s="111"/>
    </row>
    <row r="119" spans="1:31" s="9" customFormat="1" ht="24.95" customHeight="1">
      <c r="B119" s="107"/>
      <c r="D119" s="108" t="s">
        <v>124</v>
      </c>
      <c r="E119" s="109"/>
      <c r="F119" s="109"/>
      <c r="G119" s="109"/>
      <c r="H119" s="109"/>
      <c r="I119" s="109"/>
      <c r="J119" s="110">
        <f>J303</f>
        <v>0</v>
      </c>
      <c r="L119" s="107"/>
    </row>
    <row r="120" spans="1:31" s="10" customFormat="1" ht="19.899999999999999" customHeight="1">
      <c r="B120" s="111"/>
      <c r="D120" s="112" t="s">
        <v>125</v>
      </c>
      <c r="E120" s="113"/>
      <c r="F120" s="113"/>
      <c r="G120" s="113"/>
      <c r="H120" s="113"/>
      <c r="I120" s="113"/>
      <c r="J120" s="114">
        <f>J304</f>
        <v>0</v>
      </c>
      <c r="L120" s="111"/>
    </row>
    <row r="121" spans="1:31" s="9" customFormat="1" ht="24.95" customHeight="1">
      <c r="B121" s="107"/>
      <c r="D121" s="108" t="s">
        <v>126</v>
      </c>
      <c r="E121" s="109"/>
      <c r="F121" s="109"/>
      <c r="G121" s="109"/>
      <c r="H121" s="109"/>
      <c r="I121" s="109"/>
      <c r="J121" s="110">
        <f>J307</f>
        <v>0</v>
      </c>
      <c r="L121" s="107"/>
    </row>
    <row r="122" spans="1:31" s="2" customFormat="1" ht="21.7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>
      <c r="A123" s="26"/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7" spans="1:31" s="2" customFormat="1" ht="6.95" customHeight="1">
      <c r="A127" s="26"/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24.95" customHeight="1">
      <c r="A128" s="26"/>
      <c r="B128" s="27"/>
      <c r="C128" s="18" t="s">
        <v>127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6.9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2" customHeight="1">
      <c r="A130" s="26"/>
      <c r="B130" s="27"/>
      <c r="C130" s="23" t="s">
        <v>13</v>
      </c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6.5" customHeight="1">
      <c r="A131" s="26"/>
      <c r="B131" s="27"/>
      <c r="C131" s="26"/>
      <c r="D131" s="26"/>
      <c r="E131" s="386" t="str">
        <f>E7</f>
        <v>REKONŠTRUKCIA MEŠTIANSKEHO DOMU</v>
      </c>
      <c r="F131" s="387"/>
      <c r="G131" s="387"/>
      <c r="H131" s="387"/>
      <c r="I131" s="26"/>
      <c r="J131" s="26"/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12" customHeight="1">
      <c r="A132" s="26"/>
      <c r="B132" s="27"/>
      <c r="C132" s="23" t="s">
        <v>95</v>
      </c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6.5" customHeight="1">
      <c r="A133" s="26"/>
      <c r="B133" s="27"/>
      <c r="C133" s="26"/>
      <c r="D133" s="26"/>
      <c r="E133" s="380" t="str">
        <f>E9</f>
        <v>01 - 1.NP + 2.NP - Búracie práce / Architektúra</v>
      </c>
      <c r="F133" s="385"/>
      <c r="G133" s="385"/>
      <c r="H133" s="385"/>
      <c r="I133" s="26"/>
      <c r="J133" s="26"/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6.95" customHeight="1">
      <c r="A134" s="26"/>
      <c r="B134" s="27"/>
      <c r="C134" s="26"/>
      <c r="D134" s="26"/>
      <c r="E134" s="26"/>
      <c r="F134" s="26"/>
      <c r="G134" s="26"/>
      <c r="H134" s="26"/>
      <c r="I134" s="26"/>
      <c r="J134" s="26"/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2" customHeight="1">
      <c r="A135" s="26"/>
      <c r="B135" s="27"/>
      <c r="C135" s="23" t="s">
        <v>17</v>
      </c>
      <c r="D135" s="26"/>
      <c r="E135" s="26"/>
      <c r="F135" s="21" t="str">
        <f>F12</f>
        <v>Trnava</v>
      </c>
      <c r="G135" s="26"/>
      <c r="H135" s="26"/>
      <c r="I135" s="23" t="s">
        <v>19</v>
      </c>
      <c r="J135" s="49" t="str">
        <f>IF(J12="","",J12)</f>
        <v/>
      </c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2" customFormat="1" ht="6.95" customHeight="1">
      <c r="A136" s="26"/>
      <c r="B136" s="27"/>
      <c r="C136" s="26"/>
      <c r="D136" s="26"/>
      <c r="E136" s="26"/>
      <c r="F136" s="26"/>
      <c r="G136" s="26"/>
      <c r="H136" s="26"/>
      <c r="I136" s="26"/>
      <c r="J136" s="26"/>
      <c r="K136" s="26"/>
      <c r="L136" s="3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65" s="2" customFormat="1" ht="27.95" customHeight="1">
      <c r="A137" s="26"/>
      <c r="B137" s="27"/>
      <c r="C137" s="23" t="s">
        <v>20</v>
      </c>
      <c r="D137" s="26"/>
      <c r="E137" s="26"/>
      <c r="F137" s="21" t="str">
        <f>E15</f>
        <v>Mesto Trnava</v>
      </c>
      <c r="G137" s="26"/>
      <c r="H137" s="26"/>
      <c r="I137" s="23" t="s">
        <v>26</v>
      </c>
      <c r="J137" s="24" t="str">
        <f>E21</f>
        <v>Ing. Ladislav Lukačovič</v>
      </c>
      <c r="K137" s="26"/>
      <c r="L137" s="3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65" s="2" customFormat="1" ht="27.95" customHeight="1">
      <c r="A138" s="26"/>
      <c r="B138" s="27"/>
      <c r="C138" s="23" t="s">
        <v>24</v>
      </c>
      <c r="D138" s="26"/>
      <c r="E138" s="26"/>
      <c r="F138" s="21" t="str">
        <f>IF(E18="","",E18)</f>
        <v xml:space="preserve"> </v>
      </c>
      <c r="G138" s="26"/>
      <c r="H138" s="26"/>
      <c r="I138" s="23" t="s">
        <v>29</v>
      </c>
      <c r="J138" s="24" t="str">
        <f>E24</f>
        <v>www.stavebnycenar.sk</v>
      </c>
      <c r="K138" s="26"/>
      <c r="L138" s="3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65" s="2" customFormat="1" ht="10.35" customHeight="1">
      <c r="A139" s="26"/>
      <c r="B139" s="27"/>
      <c r="C139" s="26"/>
      <c r="D139" s="26"/>
      <c r="E139" s="26"/>
      <c r="F139" s="26"/>
      <c r="G139" s="26"/>
      <c r="H139" s="26"/>
      <c r="I139" s="26"/>
      <c r="J139" s="26"/>
      <c r="K139" s="26"/>
      <c r="L139" s="3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65" s="11" customFormat="1" ht="29.25" customHeight="1">
      <c r="A140" s="115"/>
      <c r="B140" s="116"/>
      <c r="C140" s="117" t="s">
        <v>128</v>
      </c>
      <c r="D140" s="118" t="s">
        <v>57</v>
      </c>
      <c r="E140" s="118" t="s">
        <v>53</v>
      </c>
      <c r="F140" s="118" t="s">
        <v>54</v>
      </c>
      <c r="G140" s="118" t="s">
        <v>129</v>
      </c>
      <c r="H140" s="118" t="s">
        <v>130</v>
      </c>
      <c r="I140" s="118" t="s">
        <v>131</v>
      </c>
      <c r="J140" s="119" t="s">
        <v>99</v>
      </c>
      <c r="K140" s="120" t="s">
        <v>132</v>
      </c>
      <c r="L140" s="121"/>
      <c r="M140" s="56" t="s">
        <v>1</v>
      </c>
      <c r="N140" s="57" t="s">
        <v>36</v>
      </c>
      <c r="O140" s="57" t="s">
        <v>133</v>
      </c>
      <c r="P140" s="57" t="s">
        <v>134</v>
      </c>
      <c r="Q140" s="57" t="s">
        <v>135</v>
      </c>
      <c r="R140" s="57" t="s">
        <v>136</v>
      </c>
      <c r="S140" s="57" t="s">
        <v>137</v>
      </c>
      <c r="T140" s="58" t="s">
        <v>138</v>
      </c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</row>
    <row r="141" spans="1:65" s="2" customFormat="1" ht="22.9" customHeight="1">
      <c r="A141" s="26"/>
      <c r="B141" s="27"/>
      <c r="C141" s="63" t="s">
        <v>100</v>
      </c>
      <c r="D141" s="26"/>
      <c r="E141" s="26"/>
      <c r="F141" s="26"/>
      <c r="G141" s="26"/>
      <c r="H141" s="26"/>
      <c r="I141" s="26"/>
      <c r="J141" s="122">
        <f>BK141</f>
        <v>0</v>
      </c>
      <c r="K141" s="26"/>
      <c r="L141" s="27"/>
      <c r="M141" s="59"/>
      <c r="N141" s="50"/>
      <c r="O141" s="60"/>
      <c r="P141" s="123">
        <f>P142+P194+P303+P307</f>
        <v>1757.3039900000001</v>
      </c>
      <c r="Q141" s="60"/>
      <c r="R141" s="123">
        <f>R142+R194+R303+R307</f>
        <v>26.848140000000001</v>
      </c>
      <c r="S141" s="60"/>
      <c r="T141" s="124">
        <f>T142+T194+T303+T307</f>
        <v>25.21414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T141" s="14" t="s">
        <v>71</v>
      </c>
      <c r="AU141" s="14" t="s">
        <v>101</v>
      </c>
      <c r="BK141" s="125">
        <f>BK142+BK194+BK303+BK307</f>
        <v>0</v>
      </c>
    </row>
    <row r="142" spans="1:65" s="12" customFormat="1" ht="25.9" customHeight="1">
      <c r="B142" s="126"/>
      <c r="D142" s="127" t="s">
        <v>71</v>
      </c>
      <c r="E142" s="128" t="s">
        <v>139</v>
      </c>
      <c r="F142" s="128" t="s">
        <v>140</v>
      </c>
      <c r="J142" s="129">
        <f>BK142</f>
        <v>0</v>
      </c>
      <c r="L142" s="126"/>
      <c r="M142" s="130"/>
      <c r="N142" s="131"/>
      <c r="O142" s="131"/>
      <c r="P142" s="132">
        <f>P143+P149+P162+P192</f>
        <v>711.25505999999996</v>
      </c>
      <c r="Q142" s="131"/>
      <c r="R142" s="132">
        <f>R143+R149+R162+R192</f>
        <v>15.07812</v>
      </c>
      <c r="S142" s="131"/>
      <c r="T142" s="133">
        <f>T143+T149+T162+T192</f>
        <v>17.574010000000001</v>
      </c>
      <c r="AR142" s="127" t="s">
        <v>80</v>
      </c>
      <c r="AT142" s="134" t="s">
        <v>71</v>
      </c>
      <c r="AU142" s="134" t="s">
        <v>72</v>
      </c>
      <c r="AY142" s="127" t="s">
        <v>141</v>
      </c>
      <c r="BK142" s="135">
        <f>BK143+BK149+BK162+BK192</f>
        <v>0</v>
      </c>
    </row>
    <row r="143" spans="1:65" s="12" customFormat="1" ht="22.9" customHeight="1">
      <c r="B143" s="126"/>
      <c r="D143" s="127" t="s">
        <v>71</v>
      </c>
      <c r="E143" s="136" t="s">
        <v>142</v>
      </c>
      <c r="F143" s="136" t="s">
        <v>143</v>
      </c>
      <c r="J143" s="137">
        <f>BK143</f>
        <v>0</v>
      </c>
      <c r="L143" s="126"/>
      <c r="M143" s="130"/>
      <c r="N143" s="131"/>
      <c r="O143" s="131"/>
      <c r="P143" s="132">
        <f>SUM(P144:P148)</f>
        <v>5.50495</v>
      </c>
      <c r="Q143" s="131"/>
      <c r="R143" s="132">
        <f>SUM(R144:R148)</f>
        <v>1.78769</v>
      </c>
      <c r="S143" s="131"/>
      <c r="T143" s="133">
        <f>SUM(T144:T148)</f>
        <v>0</v>
      </c>
      <c r="AR143" s="127" t="s">
        <v>80</v>
      </c>
      <c r="AT143" s="134" t="s">
        <v>71</v>
      </c>
      <c r="AU143" s="134" t="s">
        <v>80</v>
      </c>
      <c r="AY143" s="127" t="s">
        <v>141</v>
      </c>
      <c r="BK143" s="135">
        <f>SUM(BK144:BK148)</f>
        <v>0</v>
      </c>
    </row>
    <row r="144" spans="1:65" s="2" customFormat="1" ht="36" customHeight="1">
      <c r="A144" s="26"/>
      <c r="B144" s="138"/>
      <c r="C144" s="139" t="s">
        <v>80</v>
      </c>
      <c r="D144" s="139" t="s">
        <v>144</v>
      </c>
      <c r="E144" s="140" t="s">
        <v>145</v>
      </c>
      <c r="F144" s="141" t="s">
        <v>146</v>
      </c>
      <c r="G144" s="142" t="s">
        <v>147</v>
      </c>
      <c r="H144" s="143">
        <v>0.128</v>
      </c>
      <c r="I144" s="144"/>
      <c r="J144" s="144">
        <f>ROUND(I144*H144,2)</f>
        <v>0</v>
      </c>
      <c r="K144" s="145"/>
      <c r="L144" s="27"/>
      <c r="M144" s="146" t="s">
        <v>1</v>
      </c>
      <c r="N144" s="147" t="s">
        <v>38</v>
      </c>
      <c r="O144" s="148">
        <v>4.6609999999999996</v>
      </c>
      <c r="P144" s="148">
        <f>O144*H144</f>
        <v>0.59660999999999997</v>
      </c>
      <c r="Q144" s="148">
        <v>1.6780600000000001</v>
      </c>
      <c r="R144" s="148">
        <f>Q144*H144</f>
        <v>0.21479000000000001</v>
      </c>
      <c r="S144" s="148">
        <v>0</v>
      </c>
      <c r="T144" s="149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148</v>
      </c>
      <c r="AT144" s="150" t="s">
        <v>144</v>
      </c>
      <c r="AU144" s="150" t="s">
        <v>149</v>
      </c>
      <c r="AY144" s="14" t="s">
        <v>141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4" t="s">
        <v>149</v>
      </c>
      <c r="BK144" s="151">
        <f>ROUND(I144*H144,2)</f>
        <v>0</v>
      </c>
      <c r="BL144" s="14" t="s">
        <v>148</v>
      </c>
      <c r="BM144" s="150" t="s">
        <v>150</v>
      </c>
    </row>
    <row r="145" spans="1:65" s="2" customFormat="1" ht="24" customHeight="1">
      <c r="A145" s="26"/>
      <c r="B145" s="138"/>
      <c r="C145" s="139" t="s">
        <v>149</v>
      </c>
      <c r="D145" s="139" t="s">
        <v>144</v>
      </c>
      <c r="E145" s="140" t="s">
        <v>151</v>
      </c>
      <c r="F145" s="141" t="s">
        <v>152</v>
      </c>
      <c r="G145" s="142" t="s">
        <v>147</v>
      </c>
      <c r="H145" s="143">
        <v>0.64800000000000002</v>
      </c>
      <c r="I145" s="144"/>
      <c r="J145" s="144">
        <f>ROUND(I145*H145,2)</f>
        <v>0</v>
      </c>
      <c r="K145" s="145"/>
      <c r="L145" s="27"/>
      <c r="M145" s="146" t="s">
        <v>1</v>
      </c>
      <c r="N145" s="147" t="s">
        <v>38</v>
      </c>
      <c r="O145" s="148">
        <v>3.6520000000000001</v>
      </c>
      <c r="P145" s="148">
        <f>O145*H145</f>
        <v>2.3664999999999998</v>
      </c>
      <c r="Q145" s="148">
        <v>1.6780600000000001</v>
      </c>
      <c r="R145" s="148">
        <f>Q145*H145</f>
        <v>1.08738</v>
      </c>
      <c r="S145" s="148">
        <v>0</v>
      </c>
      <c r="T145" s="149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148</v>
      </c>
      <c r="AT145" s="150" t="s">
        <v>144</v>
      </c>
      <c r="AU145" s="150" t="s">
        <v>149</v>
      </c>
      <c r="AY145" s="14" t="s">
        <v>141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4" t="s">
        <v>149</v>
      </c>
      <c r="BK145" s="151">
        <f>ROUND(I145*H145,2)</f>
        <v>0</v>
      </c>
      <c r="BL145" s="14" t="s">
        <v>148</v>
      </c>
      <c r="BM145" s="150" t="s">
        <v>153</v>
      </c>
    </row>
    <row r="146" spans="1:65" s="2" customFormat="1" ht="24" customHeight="1">
      <c r="A146" s="26"/>
      <c r="B146" s="138"/>
      <c r="C146" s="139" t="s">
        <v>142</v>
      </c>
      <c r="D146" s="139" t="s">
        <v>144</v>
      </c>
      <c r="E146" s="140" t="s">
        <v>154</v>
      </c>
      <c r="F146" s="141" t="s">
        <v>155</v>
      </c>
      <c r="G146" s="142" t="s">
        <v>156</v>
      </c>
      <c r="H146" s="143">
        <v>9.0999999999999998E-2</v>
      </c>
      <c r="I146" s="144"/>
      <c r="J146" s="144">
        <f>ROUND(I146*H146,2)</f>
        <v>0</v>
      </c>
      <c r="K146" s="145"/>
      <c r="L146" s="27"/>
      <c r="M146" s="146" t="s">
        <v>1</v>
      </c>
      <c r="N146" s="147" t="s">
        <v>38</v>
      </c>
      <c r="O146" s="148">
        <v>15.818</v>
      </c>
      <c r="P146" s="148">
        <f>O146*H146</f>
        <v>1.4394400000000001</v>
      </c>
      <c r="Q146" s="148">
        <v>1.4970000000000001E-2</v>
      </c>
      <c r="R146" s="148">
        <f>Q146*H146</f>
        <v>1.3600000000000001E-3</v>
      </c>
      <c r="S146" s="148">
        <v>0</v>
      </c>
      <c r="T146" s="149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148</v>
      </c>
      <c r="AT146" s="150" t="s">
        <v>144</v>
      </c>
      <c r="AU146" s="150" t="s">
        <v>149</v>
      </c>
      <c r="AY146" s="14" t="s">
        <v>141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4" t="s">
        <v>149</v>
      </c>
      <c r="BK146" s="151">
        <f>ROUND(I146*H146,2)</f>
        <v>0</v>
      </c>
      <c r="BL146" s="14" t="s">
        <v>148</v>
      </c>
      <c r="BM146" s="150" t="s">
        <v>157</v>
      </c>
    </row>
    <row r="147" spans="1:65" s="2" customFormat="1" ht="16.5" customHeight="1">
      <c r="A147" s="26"/>
      <c r="B147" s="138"/>
      <c r="C147" s="152" t="s">
        <v>148</v>
      </c>
      <c r="D147" s="152" t="s">
        <v>158</v>
      </c>
      <c r="E147" s="153" t="s">
        <v>159</v>
      </c>
      <c r="F147" s="154" t="s">
        <v>160</v>
      </c>
      <c r="G147" s="155" t="s">
        <v>161</v>
      </c>
      <c r="H147" s="156">
        <v>3</v>
      </c>
      <c r="I147" s="157"/>
      <c r="J147" s="157">
        <f>ROUND(I147*H147,2)</f>
        <v>0</v>
      </c>
      <c r="K147" s="158"/>
      <c r="L147" s="159"/>
      <c r="M147" s="160" t="s">
        <v>1</v>
      </c>
      <c r="N147" s="161" t="s">
        <v>38</v>
      </c>
      <c r="O147" s="148">
        <v>0</v>
      </c>
      <c r="P147" s="148">
        <f>O147*H147</f>
        <v>0</v>
      </c>
      <c r="Q147" s="148">
        <v>3.1199999999999999E-2</v>
      </c>
      <c r="R147" s="148">
        <f>Q147*H147</f>
        <v>9.3600000000000003E-2</v>
      </c>
      <c r="S147" s="148">
        <v>0</v>
      </c>
      <c r="T147" s="149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162</v>
      </c>
      <c r="AT147" s="150" t="s">
        <v>158</v>
      </c>
      <c r="AU147" s="150" t="s">
        <v>149</v>
      </c>
      <c r="AY147" s="14" t="s">
        <v>141</v>
      </c>
      <c r="BE147" s="151">
        <f>IF(N147="základná",J147,0)</f>
        <v>0</v>
      </c>
      <c r="BF147" s="151">
        <f>IF(N147="znížená",J147,0)</f>
        <v>0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4" t="s">
        <v>149</v>
      </c>
      <c r="BK147" s="151">
        <f>ROUND(I147*H147,2)</f>
        <v>0</v>
      </c>
      <c r="BL147" s="14" t="s">
        <v>148</v>
      </c>
      <c r="BM147" s="150" t="s">
        <v>163</v>
      </c>
    </row>
    <row r="148" spans="1:65" s="2" customFormat="1" ht="24" customHeight="1">
      <c r="A148" s="26"/>
      <c r="B148" s="138"/>
      <c r="C148" s="139" t="s">
        <v>164</v>
      </c>
      <c r="D148" s="139" t="s">
        <v>144</v>
      </c>
      <c r="E148" s="140" t="s">
        <v>165</v>
      </c>
      <c r="F148" s="141" t="s">
        <v>166</v>
      </c>
      <c r="G148" s="142" t="s">
        <v>167</v>
      </c>
      <c r="H148" s="143">
        <v>1.6</v>
      </c>
      <c r="I148" s="144"/>
      <c r="J148" s="144">
        <f>ROUND(I148*H148,2)</f>
        <v>0</v>
      </c>
      <c r="K148" s="145"/>
      <c r="L148" s="27"/>
      <c r="M148" s="146" t="s">
        <v>1</v>
      </c>
      <c r="N148" s="147" t="s">
        <v>38</v>
      </c>
      <c r="O148" s="148">
        <v>0.68899999999999995</v>
      </c>
      <c r="P148" s="148">
        <f>O148*H148</f>
        <v>1.1024</v>
      </c>
      <c r="Q148" s="148">
        <v>0.24410000000000001</v>
      </c>
      <c r="R148" s="148">
        <f>Q148*H148</f>
        <v>0.39056000000000002</v>
      </c>
      <c r="S148" s="148">
        <v>0</v>
      </c>
      <c r="T148" s="149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148</v>
      </c>
      <c r="AT148" s="150" t="s">
        <v>144</v>
      </c>
      <c r="AU148" s="150" t="s">
        <v>149</v>
      </c>
      <c r="AY148" s="14" t="s">
        <v>141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4" t="s">
        <v>149</v>
      </c>
      <c r="BK148" s="151">
        <f>ROUND(I148*H148,2)</f>
        <v>0</v>
      </c>
      <c r="BL148" s="14" t="s">
        <v>148</v>
      </c>
      <c r="BM148" s="150" t="s">
        <v>168</v>
      </c>
    </row>
    <row r="149" spans="1:65" s="12" customFormat="1" ht="22.9" customHeight="1">
      <c r="B149" s="126"/>
      <c r="D149" s="127" t="s">
        <v>71</v>
      </c>
      <c r="E149" s="136" t="s">
        <v>169</v>
      </c>
      <c r="F149" s="136" t="s">
        <v>170</v>
      </c>
      <c r="J149" s="137">
        <f>BK149</f>
        <v>0</v>
      </c>
      <c r="L149" s="126"/>
      <c r="M149" s="130"/>
      <c r="N149" s="131"/>
      <c r="O149" s="131"/>
      <c r="P149" s="132">
        <f>SUM(P150:P161)</f>
        <v>290.60192999999998</v>
      </c>
      <c r="Q149" s="131"/>
      <c r="R149" s="132">
        <f>SUM(R150:R161)</f>
        <v>12.69852</v>
      </c>
      <c r="S149" s="131"/>
      <c r="T149" s="133">
        <f>SUM(T150:T161)</f>
        <v>0</v>
      </c>
      <c r="AR149" s="127" t="s">
        <v>80</v>
      </c>
      <c r="AT149" s="134" t="s">
        <v>71</v>
      </c>
      <c r="AU149" s="134" t="s">
        <v>80</v>
      </c>
      <c r="AY149" s="127" t="s">
        <v>141</v>
      </c>
      <c r="BK149" s="135">
        <f>SUM(BK150:BK161)</f>
        <v>0</v>
      </c>
    </row>
    <row r="150" spans="1:65" s="2" customFormat="1" ht="24" customHeight="1">
      <c r="A150" s="26"/>
      <c r="B150" s="138"/>
      <c r="C150" s="139" t="s">
        <v>169</v>
      </c>
      <c r="D150" s="139" t="s">
        <v>144</v>
      </c>
      <c r="E150" s="140" t="s">
        <v>171</v>
      </c>
      <c r="F150" s="141" t="s">
        <v>172</v>
      </c>
      <c r="G150" s="142" t="s">
        <v>167</v>
      </c>
      <c r="H150" s="143">
        <v>563.63599999999997</v>
      </c>
      <c r="I150" s="144"/>
      <c r="J150" s="144">
        <f t="shared" ref="J150:J161" si="0">ROUND(I150*H150,2)</f>
        <v>0</v>
      </c>
      <c r="K150" s="145"/>
      <c r="L150" s="27"/>
      <c r="M150" s="146" t="s">
        <v>1</v>
      </c>
      <c r="N150" s="147" t="s">
        <v>38</v>
      </c>
      <c r="O150" s="148">
        <v>0.22500000000000001</v>
      </c>
      <c r="P150" s="148">
        <f t="shared" ref="P150:P161" si="1">O150*H150</f>
        <v>126.8181</v>
      </c>
      <c r="Q150" s="148">
        <v>1.119E-2</v>
      </c>
      <c r="R150" s="148">
        <f t="shared" ref="R150:R161" si="2">Q150*H150</f>
        <v>6.3070899999999996</v>
      </c>
      <c r="S150" s="148">
        <v>0</v>
      </c>
      <c r="T150" s="149">
        <f t="shared" ref="T150:T161" si="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148</v>
      </c>
      <c r="AT150" s="150" t="s">
        <v>144</v>
      </c>
      <c r="AU150" s="150" t="s">
        <v>149</v>
      </c>
      <c r="AY150" s="14" t="s">
        <v>141</v>
      </c>
      <c r="BE150" s="151">
        <f t="shared" ref="BE150:BE161" si="4">IF(N150="základná",J150,0)</f>
        <v>0</v>
      </c>
      <c r="BF150" s="151">
        <f t="shared" ref="BF150:BF161" si="5">IF(N150="znížená",J150,0)</f>
        <v>0</v>
      </c>
      <c r="BG150" s="151">
        <f t="shared" ref="BG150:BG161" si="6">IF(N150="zákl. prenesená",J150,0)</f>
        <v>0</v>
      </c>
      <c r="BH150" s="151">
        <f t="shared" ref="BH150:BH161" si="7">IF(N150="zníž. prenesená",J150,0)</f>
        <v>0</v>
      </c>
      <c r="BI150" s="151">
        <f t="shared" ref="BI150:BI161" si="8">IF(N150="nulová",J150,0)</f>
        <v>0</v>
      </c>
      <c r="BJ150" s="14" t="s">
        <v>149</v>
      </c>
      <c r="BK150" s="151">
        <f t="shared" ref="BK150:BK161" si="9">ROUND(I150*H150,2)</f>
        <v>0</v>
      </c>
      <c r="BL150" s="14" t="s">
        <v>148</v>
      </c>
      <c r="BM150" s="150" t="s">
        <v>173</v>
      </c>
    </row>
    <row r="151" spans="1:65" s="2" customFormat="1" ht="24" customHeight="1">
      <c r="A151" s="26"/>
      <c r="B151" s="138"/>
      <c r="C151" s="139" t="s">
        <v>174</v>
      </c>
      <c r="D151" s="139" t="s">
        <v>144</v>
      </c>
      <c r="E151" s="140" t="s">
        <v>175</v>
      </c>
      <c r="F151" s="141" t="s">
        <v>176</v>
      </c>
      <c r="G151" s="142" t="s">
        <v>167</v>
      </c>
      <c r="H151" s="143">
        <v>7.8</v>
      </c>
      <c r="I151" s="144"/>
      <c r="J151" s="144">
        <f t="shared" si="0"/>
        <v>0</v>
      </c>
      <c r="K151" s="145"/>
      <c r="L151" s="27"/>
      <c r="M151" s="146" t="s">
        <v>1</v>
      </c>
      <c r="N151" s="147" t="s">
        <v>38</v>
      </c>
      <c r="O151" s="148">
        <v>1.1950000000000001</v>
      </c>
      <c r="P151" s="148">
        <f t="shared" si="1"/>
        <v>9.3209999999999997</v>
      </c>
      <c r="Q151" s="148">
        <v>3.9800000000000002E-2</v>
      </c>
      <c r="R151" s="148">
        <f t="shared" si="2"/>
        <v>0.31043999999999999</v>
      </c>
      <c r="S151" s="148">
        <v>0</v>
      </c>
      <c r="T151" s="14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148</v>
      </c>
      <c r="AT151" s="150" t="s">
        <v>144</v>
      </c>
      <c r="AU151" s="150" t="s">
        <v>149</v>
      </c>
      <c r="AY151" s="14" t="s">
        <v>141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4" t="s">
        <v>149</v>
      </c>
      <c r="BK151" s="151">
        <f t="shared" si="9"/>
        <v>0</v>
      </c>
      <c r="BL151" s="14" t="s">
        <v>148</v>
      </c>
      <c r="BM151" s="150" t="s">
        <v>177</v>
      </c>
    </row>
    <row r="152" spans="1:65" s="2" customFormat="1" ht="24" customHeight="1">
      <c r="A152" s="26"/>
      <c r="B152" s="138"/>
      <c r="C152" s="139" t="s">
        <v>162</v>
      </c>
      <c r="D152" s="139" t="s">
        <v>144</v>
      </c>
      <c r="E152" s="140" t="s">
        <v>178</v>
      </c>
      <c r="F152" s="141" t="s">
        <v>179</v>
      </c>
      <c r="G152" s="142" t="s">
        <v>167</v>
      </c>
      <c r="H152" s="143">
        <v>0.8</v>
      </c>
      <c r="I152" s="144"/>
      <c r="J152" s="144">
        <f t="shared" si="0"/>
        <v>0</v>
      </c>
      <c r="K152" s="145"/>
      <c r="L152" s="27"/>
      <c r="M152" s="146" t="s">
        <v>1</v>
      </c>
      <c r="N152" s="147" t="s">
        <v>38</v>
      </c>
      <c r="O152" s="148">
        <v>1.1240000000000001</v>
      </c>
      <c r="P152" s="148">
        <f t="shared" si="1"/>
        <v>0.8992</v>
      </c>
      <c r="Q152" s="148">
        <v>3.9800000000000002E-2</v>
      </c>
      <c r="R152" s="148">
        <f t="shared" si="2"/>
        <v>3.184E-2</v>
      </c>
      <c r="S152" s="148">
        <v>0</v>
      </c>
      <c r="T152" s="149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148</v>
      </c>
      <c r="AT152" s="150" t="s">
        <v>144</v>
      </c>
      <c r="AU152" s="150" t="s">
        <v>149</v>
      </c>
      <c r="AY152" s="14" t="s">
        <v>141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4" t="s">
        <v>149</v>
      </c>
      <c r="BK152" s="151">
        <f t="shared" si="9"/>
        <v>0</v>
      </c>
      <c r="BL152" s="14" t="s">
        <v>148</v>
      </c>
      <c r="BM152" s="150" t="s">
        <v>180</v>
      </c>
    </row>
    <row r="153" spans="1:65" s="2" customFormat="1" ht="24" customHeight="1">
      <c r="A153" s="26"/>
      <c r="B153" s="138"/>
      <c r="C153" s="139" t="s">
        <v>181</v>
      </c>
      <c r="D153" s="139" t="s">
        <v>144</v>
      </c>
      <c r="E153" s="140" t="s">
        <v>182</v>
      </c>
      <c r="F153" s="141" t="s">
        <v>183</v>
      </c>
      <c r="G153" s="142" t="s">
        <v>167</v>
      </c>
      <c r="H153" s="143">
        <v>57.67</v>
      </c>
      <c r="I153" s="144"/>
      <c r="J153" s="144">
        <f t="shared" si="0"/>
        <v>0</v>
      </c>
      <c r="K153" s="145"/>
      <c r="L153" s="27"/>
      <c r="M153" s="146" t="s">
        <v>1</v>
      </c>
      <c r="N153" s="147" t="s">
        <v>38</v>
      </c>
      <c r="O153" s="148">
        <v>0.8</v>
      </c>
      <c r="P153" s="148">
        <f t="shared" si="1"/>
        <v>46.136000000000003</v>
      </c>
      <c r="Q153" s="148">
        <v>3.7560000000000003E-2</v>
      </c>
      <c r="R153" s="148">
        <f t="shared" si="2"/>
        <v>2.1660900000000001</v>
      </c>
      <c r="S153" s="148">
        <v>0</v>
      </c>
      <c r="T153" s="149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148</v>
      </c>
      <c r="AT153" s="150" t="s">
        <v>144</v>
      </c>
      <c r="AU153" s="150" t="s">
        <v>149</v>
      </c>
      <c r="AY153" s="14" t="s">
        <v>141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4" t="s">
        <v>149</v>
      </c>
      <c r="BK153" s="151">
        <f t="shared" si="9"/>
        <v>0</v>
      </c>
      <c r="BL153" s="14" t="s">
        <v>148</v>
      </c>
      <c r="BM153" s="150" t="s">
        <v>184</v>
      </c>
    </row>
    <row r="154" spans="1:65" s="2" customFormat="1" ht="24" customHeight="1">
      <c r="A154" s="26"/>
      <c r="B154" s="138"/>
      <c r="C154" s="139" t="s">
        <v>185</v>
      </c>
      <c r="D154" s="139" t="s">
        <v>144</v>
      </c>
      <c r="E154" s="140" t="s">
        <v>186</v>
      </c>
      <c r="F154" s="141" t="s">
        <v>187</v>
      </c>
      <c r="G154" s="142" t="s">
        <v>167</v>
      </c>
      <c r="H154" s="143">
        <v>8.64</v>
      </c>
      <c r="I154" s="144"/>
      <c r="J154" s="144">
        <f t="shared" si="0"/>
        <v>0</v>
      </c>
      <c r="K154" s="145"/>
      <c r="L154" s="27"/>
      <c r="M154" s="146" t="s">
        <v>1</v>
      </c>
      <c r="N154" s="147" t="s">
        <v>38</v>
      </c>
      <c r="O154" s="148">
        <v>0.248</v>
      </c>
      <c r="P154" s="148">
        <f t="shared" si="1"/>
        <v>2.1427200000000002</v>
      </c>
      <c r="Q154" s="148">
        <v>4.9300000000000004E-3</v>
      </c>
      <c r="R154" s="148">
        <f t="shared" si="2"/>
        <v>4.2599999999999999E-2</v>
      </c>
      <c r="S154" s="148">
        <v>0</v>
      </c>
      <c r="T154" s="149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148</v>
      </c>
      <c r="AT154" s="150" t="s">
        <v>144</v>
      </c>
      <c r="AU154" s="150" t="s">
        <v>149</v>
      </c>
      <c r="AY154" s="14" t="s">
        <v>141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4" t="s">
        <v>149</v>
      </c>
      <c r="BK154" s="151">
        <f t="shared" si="9"/>
        <v>0</v>
      </c>
      <c r="BL154" s="14" t="s">
        <v>148</v>
      </c>
      <c r="BM154" s="150" t="s">
        <v>188</v>
      </c>
    </row>
    <row r="155" spans="1:65" s="2" customFormat="1" ht="24" customHeight="1">
      <c r="A155" s="26"/>
      <c r="B155" s="138"/>
      <c r="C155" s="139" t="s">
        <v>189</v>
      </c>
      <c r="D155" s="139" t="s">
        <v>144</v>
      </c>
      <c r="E155" s="140" t="s">
        <v>190</v>
      </c>
      <c r="F155" s="141" t="s">
        <v>191</v>
      </c>
      <c r="G155" s="142" t="s">
        <v>167</v>
      </c>
      <c r="H155" s="143">
        <v>8.64</v>
      </c>
      <c r="I155" s="144"/>
      <c r="J155" s="144">
        <f t="shared" si="0"/>
        <v>0</v>
      </c>
      <c r="K155" s="145"/>
      <c r="L155" s="27"/>
      <c r="M155" s="146" t="s">
        <v>1</v>
      </c>
      <c r="N155" s="147" t="s">
        <v>38</v>
      </c>
      <c r="O155" s="148">
        <v>0.40200000000000002</v>
      </c>
      <c r="P155" s="148">
        <f t="shared" si="1"/>
        <v>3.4732799999999999</v>
      </c>
      <c r="Q155" s="148">
        <v>2.3619999999999999E-2</v>
      </c>
      <c r="R155" s="148">
        <f t="shared" si="2"/>
        <v>0.20408000000000001</v>
      </c>
      <c r="S155" s="148">
        <v>0</v>
      </c>
      <c r="T155" s="149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148</v>
      </c>
      <c r="AT155" s="150" t="s">
        <v>144</v>
      </c>
      <c r="AU155" s="150" t="s">
        <v>149</v>
      </c>
      <c r="AY155" s="14" t="s">
        <v>141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4" t="s">
        <v>149</v>
      </c>
      <c r="BK155" s="151">
        <f t="shared" si="9"/>
        <v>0</v>
      </c>
      <c r="BL155" s="14" t="s">
        <v>148</v>
      </c>
      <c r="BM155" s="150" t="s">
        <v>192</v>
      </c>
    </row>
    <row r="156" spans="1:65" s="2" customFormat="1" ht="24" customHeight="1">
      <c r="A156" s="26"/>
      <c r="B156" s="138"/>
      <c r="C156" s="139" t="s">
        <v>193</v>
      </c>
      <c r="D156" s="139" t="s">
        <v>144</v>
      </c>
      <c r="E156" s="140" t="s">
        <v>194</v>
      </c>
      <c r="F156" s="141" t="s">
        <v>195</v>
      </c>
      <c r="G156" s="142" t="s">
        <v>167</v>
      </c>
      <c r="H156" s="143">
        <v>8.64</v>
      </c>
      <c r="I156" s="144"/>
      <c r="J156" s="144">
        <f t="shared" si="0"/>
        <v>0</v>
      </c>
      <c r="K156" s="145"/>
      <c r="L156" s="27"/>
      <c r="M156" s="146" t="s">
        <v>1</v>
      </c>
      <c r="N156" s="147" t="s">
        <v>38</v>
      </c>
      <c r="O156" s="148">
        <v>0.318</v>
      </c>
      <c r="P156" s="148">
        <f t="shared" si="1"/>
        <v>2.7475200000000002</v>
      </c>
      <c r="Q156" s="148">
        <v>4.7200000000000002E-3</v>
      </c>
      <c r="R156" s="148">
        <f t="shared" si="2"/>
        <v>4.0779999999999997E-2</v>
      </c>
      <c r="S156" s="148">
        <v>0</v>
      </c>
      <c r="T156" s="149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148</v>
      </c>
      <c r="AT156" s="150" t="s">
        <v>144</v>
      </c>
      <c r="AU156" s="150" t="s">
        <v>149</v>
      </c>
      <c r="AY156" s="14" t="s">
        <v>141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4" t="s">
        <v>149</v>
      </c>
      <c r="BK156" s="151">
        <f t="shared" si="9"/>
        <v>0</v>
      </c>
      <c r="BL156" s="14" t="s">
        <v>148</v>
      </c>
      <c r="BM156" s="150" t="s">
        <v>196</v>
      </c>
    </row>
    <row r="157" spans="1:65" s="2" customFormat="1" ht="16.5" customHeight="1">
      <c r="A157" s="26"/>
      <c r="B157" s="138"/>
      <c r="C157" s="139" t="s">
        <v>197</v>
      </c>
      <c r="D157" s="139" t="s">
        <v>144</v>
      </c>
      <c r="E157" s="140" t="s">
        <v>198</v>
      </c>
      <c r="F157" s="141" t="s">
        <v>199</v>
      </c>
      <c r="G157" s="142" t="s">
        <v>167</v>
      </c>
      <c r="H157" s="143">
        <v>21.5</v>
      </c>
      <c r="I157" s="144"/>
      <c r="J157" s="144">
        <f t="shared" si="0"/>
        <v>0</v>
      </c>
      <c r="K157" s="145"/>
      <c r="L157" s="27"/>
      <c r="M157" s="146" t="s">
        <v>1</v>
      </c>
      <c r="N157" s="147" t="s">
        <v>38</v>
      </c>
      <c r="O157" s="148">
        <v>0.34699999999999998</v>
      </c>
      <c r="P157" s="148">
        <f t="shared" si="1"/>
        <v>7.4604999999999997</v>
      </c>
      <c r="Q157" s="148">
        <v>6.1799999999999997E-3</v>
      </c>
      <c r="R157" s="148">
        <f t="shared" si="2"/>
        <v>0.13286999999999999</v>
      </c>
      <c r="S157" s="148">
        <v>0</v>
      </c>
      <c r="T157" s="149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148</v>
      </c>
      <c r="AT157" s="150" t="s">
        <v>144</v>
      </c>
      <c r="AU157" s="150" t="s">
        <v>149</v>
      </c>
      <c r="AY157" s="14" t="s">
        <v>141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4" t="s">
        <v>149</v>
      </c>
      <c r="BK157" s="151">
        <f t="shared" si="9"/>
        <v>0</v>
      </c>
      <c r="BL157" s="14" t="s">
        <v>148</v>
      </c>
      <c r="BM157" s="150" t="s">
        <v>200</v>
      </c>
    </row>
    <row r="158" spans="1:65" s="2" customFormat="1" ht="24" customHeight="1">
      <c r="A158" s="26"/>
      <c r="B158" s="138"/>
      <c r="C158" s="139" t="s">
        <v>201</v>
      </c>
      <c r="D158" s="139" t="s">
        <v>144</v>
      </c>
      <c r="E158" s="140" t="s">
        <v>202</v>
      </c>
      <c r="F158" s="141" t="s">
        <v>203</v>
      </c>
      <c r="G158" s="142" t="s">
        <v>167</v>
      </c>
      <c r="H158" s="143">
        <v>299.85399999999998</v>
      </c>
      <c r="I158" s="144"/>
      <c r="J158" s="144">
        <f t="shared" si="0"/>
        <v>0</v>
      </c>
      <c r="K158" s="145"/>
      <c r="L158" s="27"/>
      <c r="M158" s="146" t="s">
        <v>1</v>
      </c>
      <c r="N158" s="147" t="s">
        <v>38</v>
      </c>
      <c r="O158" s="148">
        <v>3.5000000000000003E-2</v>
      </c>
      <c r="P158" s="148">
        <f t="shared" si="1"/>
        <v>10.49489</v>
      </c>
      <c r="Q158" s="148">
        <v>0</v>
      </c>
      <c r="R158" s="148">
        <f t="shared" si="2"/>
        <v>0</v>
      </c>
      <c r="S158" s="148">
        <v>0</v>
      </c>
      <c r="T158" s="149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148</v>
      </c>
      <c r="AT158" s="150" t="s">
        <v>144</v>
      </c>
      <c r="AU158" s="150" t="s">
        <v>149</v>
      </c>
      <c r="AY158" s="14" t="s">
        <v>141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4" t="s">
        <v>149</v>
      </c>
      <c r="BK158" s="151">
        <f t="shared" si="9"/>
        <v>0</v>
      </c>
      <c r="BL158" s="14" t="s">
        <v>148</v>
      </c>
      <c r="BM158" s="150" t="s">
        <v>204</v>
      </c>
    </row>
    <row r="159" spans="1:65" s="2" customFormat="1" ht="24" customHeight="1">
      <c r="A159" s="26"/>
      <c r="B159" s="138"/>
      <c r="C159" s="152" t="s">
        <v>205</v>
      </c>
      <c r="D159" s="152" t="s">
        <v>158</v>
      </c>
      <c r="E159" s="153" t="s">
        <v>206</v>
      </c>
      <c r="F159" s="154" t="s">
        <v>207</v>
      </c>
      <c r="G159" s="155" t="s">
        <v>208</v>
      </c>
      <c r="H159" s="156">
        <v>46.326999999999998</v>
      </c>
      <c r="I159" s="157"/>
      <c r="J159" s="157">
        <f t="shared" si="0"/>
        <v>0</v>
      </c>
      <c r="K159" s="158"/>
      <c r="L159" s="159"/>
      <c r="M159" s="160" t="s">
        <v>1</v>
      </c>
      <c r="N159" s="161" t="s">
        <v>38</v>
      </c>
      <c r="O159" s="148">
        <v>0</v>
      </c>
      <c r="P159" s="148">
        <f t="shared" si="1"/>
        <v>0</v>
      </c>
      <c r="Q159" s="148">
        <v>1E-3</v>
      </c>
      <c r="R159" s="148">
        <f t="shared" si="2"/>
        <v>4.6330000000000003E-2</v>
      </c>
      <c r="S159" s="148">
        <v>0</v>
      </c>
      <c r="T159" s="149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162</v>
      </c>
      <c r="AT159" s="150" t="s">
        <v>158</v>
      </c>
      <c r="AU159" s="150" t="s">
        <v>149</v>
      </c>
      <c r="AY159" s="14" t="s">
        <v>141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4" t="s">
        <v>149</v>
      </c>
      <c r="BK159" s="151">
        <f t="shared" si="9"/>
        <v>0</v>
      </c>
      <c r="BL159" s="14" t="s">
        <v>148</v>
      </c>
      <c r="BM159" s="150" t="s">
        <v>209</v>
      </c>
    </row>
    <row r="160" spans="1:65" s="2" customFormat="1" ht="16.5" customHeight="1">
      <c r="A160" s="26"/>
      <c r="B160" s="138"/>
      <c r="C160" s="139" t="s">
        <v>210</v>
      </c>
      <c r="D160" s="139" t="s">
        <v>144</v>
      </c>
      <c r="E160" s="140" t="s">
        <v>211</v>
      </c>
      <c r="F160" s="141" t="s">
        <v>212</v>
      </c>
      <c r="G160" s="142" t="s">
        <v>167</v>
      </c>
      <c r="H160" s="143">
        <v>292.60000000000002</v>
      </c>
      <c r="I160" s="144"/>
      <c r="J160" s="144">
        <f t="shared" si="0"/>
        <v>0</v>
      </c>
      <c r="K160" s="145"/>
      <c r="L160" s="27"/>
      <c r="M160" s="146" t="s">
        <v>1</v>
      </c>
      <c r="N160" s="147" t="s">
        <v>38</v>
      </c>
      <c r="O160" s="148">
        <v>0.20899999999999999</v>
      </c>
      <c r="P160" s="148">
        <f t="shared" si="1"/>
        <v>61.153399999999998</v>
      </c>
      <c r="Q160" s="148">
        <v>7.6499999999999997E-3</v>
      </c>
      <c r="R160" s="148">
        <f t="shared" si="2"/>
        <v>2.2383899999999999</v>
      </c>
      <c r="S160" s="148">
        <v>0</v>
      </c>
      <c r="T160" s="149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148</v>
      </c>
      <c r="AT160" s="150" t="s">
        <v>144</v>
      </c>
      <c r="AU160" s="150" t="s">
        <v>149</v>
      </c>
      <c r="AY160" s="14" t="s">
        <v>141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4" t="s">
        <v>149</v>
      </c>
      <c r="BK160" s="151">
        <f t="shared" si="9"/>
        <v>0</v>
      </c>
      <c r="BL160" s="14" t="s">
        <v>148</v>
      </c>
      <c r="BM160" s="150" t="s">
        <v>213</v>
      </c>
    </row>
    <row r="161" spans="1:65" s="2" customFormat="1" ht="24" customHeight="1">
      <c r="A161" s="26"/>
      <c r="B161" s="138"/>
      <c r="C161" s="139" t="s">
        <v>214</v>
      </c>
      <c r="D161" s="139" t="s">
        <v>144</v>
      </c>
      <c r="E161" s="140" t="s">
        <v>215</v>
      </c>
      <c r="F161" s="141" t="s">
        <v>216</v>
      </c>
      <c r="G161" s="142" t="s">
        <v>167</v>
      </c>
      <c r="H161" s="143">
        <v>58.52</v>
      </c>
      <c r="I161" s="144"/>
      <c r="J161" s="144">
        <f t="shared" si="0"/>
        <v>0</v>
      </c>
      <c r="K161" s="145"/>
      <c r="L161" s="27"/>
      <c r="M161" s="146" t="s">
        <v>1</v>
      </c>
      <c r="N161" s="147" t="s">
        <v>38</v>
      </c>
      <c r="O161" s="148">
        <v>0.34100000000000003</v>
      </c>
      <c r="P161" s="148">
        <f t="shared" si="1"/>
        <v>19.95532</v>
      </c>
      <c r="Q161" s="148">
        <v>2.0129999999999999E-2</v>
      </c>
      <c r="R161" s="148">
        <f t="shared" si="2"/>
        <v>1.17801</v>
      </c>
      <c r="S161" s="148">
        <v>0</v>
      </c>
      <c r="T161" s="149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148</v>
      </c>
      <c r="AT161" s="150" t="s">
        <v>144</v>
      </c>
      <c r="AU161" s="150" t="s">
        <v>149</v>
      </c>
      <c r="AY161" s="14" t="s">
        <v>141</v>
      </c>
      <c r="BE161" s="151">
        <f t="shared" si="4"/>
        <v>0</v>
      </c>
      <c r="BF161" s="151">
        <f t="shared" si="5"/>
        <v>0</v>
      </c>
      <c r="BG161" s="151">
        <f t="shared" si="6"/>
        <v>0</v>
      </c>
      <c r="BH161" s="151">
        <f t="shared" si="7"/>
        <v>0</v>
      </c>
      <c r="BI161" s="151">
        <f t="shared" si="8"/>
        <v>0</v>
      </c>
      <c r="BJ161" s="14" t="s">
        <v>149</v>
      </c>
      <c r="BK161" s="151">
        <f t="shared" si="9"/>
        <v>0</v>
      </c>
      <c r="BL161" s="14" t="s">
        <v>148</v>
      </c>
      <c r="BM161" s="150" t="s">
        <v>217</v>
      </c>
    </row>
    <row r="162" spans="1:65" s="12" customFormat="1" ht="22.9" customHeight="1">
      <c r="B162" s="126"/>
      <c r="D162" s="127" t="s">
        <v>71</v>
      </c>
      <c r="E162" s="136" t="s">
        <v>181</v>
      </c>
      <c r="F162" s="136" t="s">
        <v>218</v>
      </c>
      <c r="J162" s="137">
        <f>BK162</f>
        <v>0</v>
      </c>
      <c r="L162" s="126"/>
      <c r="M162" s="130"/>
      <c r="N162" s="131"/>
      <c r="O162" s="131"/>
      <c r="P162" s="132">
        <f>SUM(P163:P191)</f>
        <v>377.85343</v>
      </c>
      <c r="Q162" s="131"/>
      <c r="R162" s="132">
        <f>SUM(R163:R191)</f>
        <v>0.59191000000000005</v>
      </c>
      <c r="S162" s="131"/>
      <c r="T162" s="133">
        <f>SUM(T163:T191)</f>
        <v>17.574010000000001</v>
      </c>
      <c r="AR162" s="127" t="s">
        <v>80</v>
      </c>
      <c r="AT162" s="134" t="s">
        <v>71</v>
      </c>
      <c r="AU162" s="134" t="s">
        <v>80</v>
      </c>
      <c r="AY162" s="127" t="s">
        <v>141</v>
      </c>
      <c r="BK162" s="135">
        <f>SUM(BK163:BK191)</f>
        <v>0</v>
      </c>
    </row>
    <row r="163" spans="1:65" s="2" customFormat="1" ht="24" customHeight="1">
      <c r="A163" s="26"/>
      <c r="B163" s="138"/>
      <c r="C163" s="139" t="s">
        <v>219</v>
      </c>
      <c r="D163" s="139" t="s">
        <v>144</v>
      </c>
      <c r="E163" s="140" t="s">
        <v>220</v>
      </c>
      <c r="F163" s="141" t="s">
        <v>221</v>
      </c>
      <c r="G163" s="142" t="s">
        <v>167</v>
      </c>
      <c r="H163" s="143">
        <v>292.60000000000002</v>
      </c>
      <c r="I163" s="144"/>
      <c r="J163" s="144">
        <f t="shared" ref="J163:J191" si="10">ROUND(I163*H163,2)</f>
        <v>0</v>
      </c>
      <c r="K163" s="145"/>
      <c r="L163" s="27"/>
      <c r="M163" s="146" t="s">
        <v>1</v>
      </c>
      <c r="N163" s="147" t="s">
        <v>38</v>
      </c>
      <c r="O163" s="148">
        <v>0.13800000000000001</v>
      </c>
      <c r="P163" s="148">
        <f t="shared" ref="P163:P191" si="11">O163*H163</f>
        <v>40.378799999999998</v>
      </c>
      <c r="Q163" s="148">
        <v>1.92E-3</v>
      </c>
      <c r="R163" s="148">
        <f t="shared" ref="R163:R191" si="12">Q163*H163</f>
        <v>0.56179000000000001</v>
      </c>
      <c r="S163" s="148">
        <v>0</v>
      </c>
      <c r="T163" s="149">
        <f t="shared" ref="T163:T191" si="13"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148</v>
      </c>
      <c r="AT163" s="150" t="s">
        <v>144</v>
      </c>
      <c r="AU163" s="150" t="s">
        <v>149</v>
      </c>
      <c r="AY163" s="14" t="s">
        <v>141</v>
      </c>
      <c r="BE163" s="151">
        <f t="shared" ref="BE163:BE191" si="14">IF(N163="základná",J163,0)</f>
        <v>0</v>
      </c>
      <c r="BF163" s="151">
        <f t="shared" ref="BF163:BF191" si="15">IF(N163="znížená",J163,0)</f>
        <v>0</v>
      </c>
      <c r="BG163" s="151">
        <f t="shared" ref="BG163:BG191" si="16">IF(N163="zákl. prenesená",J163,0)</f>
        <v>0</v>
      </c>
      <c r="BH163" s="151">
        <f t="shared" ref="BH163:BH191" si="17">IF(N163="zníž. prenesená",J163,0)</f>
        <v>0</v>
      </c>
      <c r="BI163" s="151">
        <f t="shared" ref="BI163:BI191" si="18">IF(N163="nulová",J163,0)</f>
        <v>0</v>
      </c>
      <c r="BJ163" s="14" t="s">
        <v>149</v>
      </c>
      <c r="BK163" s="151">
        <f t="shared" ref="BK163:BK191" si="19">ROUND(I163*H163,2)</f>
        <v>0</v>
      </c>
      <c r="BL163" s="14" t="s">
        <v>148</v>
      </c>
      <c r="BM163" s="150" t="s">
        <v>222</v>
      </c>
    </row>
    <row r="164" spans="1:65" s="2" customFormat="1" ht="16.5" customHeight="1">
      <c r="A164" s="26"/>
      <c r="B164" s="138"/>
      <c r="C164" s="139" t="s">
        <v>223</v>
      </c>
      <c r="D164" s="139" t="s">
        <v>144</v>
      </c>
      <c r="E164" s="140" t="s">
        <v>224</v>
      </c>
      <c r="F164" s="141" t="s">
        <v>225</v>
      </c>
      <c r="G164" s="142" t="s">
        <v>167</v>
      </c>
      <c r="H164" s="143">
        <v>292.60000000000002</v>
      </c>
      <c r="I164" s="144"/>
      <c r="J164" s="144">
        <f t="shared" si="10"/>
        <v>0</v>
      </c>
      <c r="K164" s="145"/>
      <c r="L164" s="27"/>
      <c r="M164" s="146" t="s">
        <v>1</v>
      </c>
      <c r="N164" s="147" t="s">
        <v>38</v>
      </c>
      <c r="O164" s="148">
        <v>0.32400000000000001</v>
      </c>
      <c r="P164" s="148">
        <f t="shared" si="11"/>
        <v>94.802400000000006</v>
      </c>
      <c r="Q164" s="148">
        <v>5.0000000000000002E-5</v>
      </c>
      <c r="R164" s="148">
        <f t="shared" si="12"/>
        <v>1.4630000000000001E-2</v>
      </c>
      <c r="S164" s="148">
        <v>0</v>
      </c>
      <c r="T164" s="14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148</v>
      </c>
      <c r="AT164" s="150" t="s">
        <v>144</v>
      </c>
      <c r="AU164" s="150" t="s">
        <v>149</v>
      </c>
      <c r="AY164" s="14" t="s">
        <v>141</v>
      </c>
      <c r="BE164" s="151">
        <f t="shared" si="14"/>
        <v>0</v>
      </c>
      <c r="BF164" s="151">
        <f t="shared" si="15"/>
        <v>0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4" t="s">
        <v>149</v>
      </c>
      <c r="BK164" s="151">
        <f t="shared" si="19"/>
        <v>0</v>
      </c>
      <c r="BL164" s="14" t="s">
        <v>148</v>
      </c>
      <c r="BM164" s="150" t="s">
        <v>226</v>
      </c>
    </row>
    <row r="165" spans="1:65" s="2" customFormat="1" ht="24" customHeight="1">
      <c r="A165" s="26"/>
      <c r="B165" s="138"/>
      <c r="C165" s="139" t="s">
        <v>7</v>
      </c>
      <c r="D165" s="139" t="s">
        <v>144</v>
      </c>
      <c r="E165" s="140" t="s">
        <v>227</v>
      </c>
      <c r="F165" s="141" t="s">
        <v>228</v>
      </c>
      <c r="G165" s="142" t="s">
        <v>229</v>
      </c>
      <c r="H165" s="143">
        <v>3</v>
      </c>
      <c r="I165" s="144"/>
      <c r="J165" s="144">
        <f t="shared" si="10"/>
        <v>0</v>
      </c>
      <c r="K165" s="145"/>
      <c r="L165" s="27"/>
      <c r="M165" s="146" t="s">
        <v>1</v>
      </c>
      <c r="N165" s="147" t="s">
        <v>38</v>
      </c>
      <c r="O165" s="148">
        <v>6.7000000000000004E-2</v>
      </c>
      <c r="P165" s="148">
        <f t="shared" si="11"/>
        <v>0.20100000000000001</v>
      </c>
      <c r="Q165" s="148">
        <v>2.0000000000000002E-5</v>
      </c>
      <c r="R165" s="148">
        <f t="shared" si="12"/>
        <v>6.0000000000000002E-5</v>
      </c>
      <c r="S165" s="148">
        <v>0</v>
      </c>
      <c r="T165" s="14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148</v>
      </c>
      <c r="AT165" s="150" t="s">
        <v>144</v>
      </c>
      <c r="AU165" s="150" t="s">
        <v>149</v>
      </c>
      <c r="AY165" s="14" t="s">
        <v>141</v>
      </c>
      <c r="BE165" s="151">
        <f t="shared" si="14"/>
        <v>0</v>
      </c>
      <c r="BF165" s="151">
        <f t="shared" si="15"/>
        <v>0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4" t="s">
        <v>149</v>
      </c>
      <c r="BK165" s="151">
        <f t="shared" si="19"/>
        <v>0</v>
      </c>
      <c r="BL165" s="14" t="s">
        <v>148</v>
      </c>
      <c r="BM165" s="150" t="s">
        <v>230</v>
      </c>
    </row>
    <row r="166" spans="1:65" s="2" customFormat="1" ht="16.5" customHeight="1">
      <c r="A166" s="26"/>
      <c r="B166" s="138"/>
      <c r="C166" s="152" t="s">
        <v>231</v>
      </c>
      <c r="D166" s="152" t="s">
        <v>158</v>
      </c>
      <c r="E166" s="153" t="s">
        <v>232</v>
      </c>
      <c r="F166" s="154" t="s">
        <v>233</v>
      </c>
      <c r="G166" s="155" t="s">
        <v>229</v>
      </c>
      <c r="H166" s="156">
        <v>3</v>
      </c>
      <c r="I166" s="157"/>
      <c r="J166" s="157">
        <f t="shared" si="10"/>
        <v>0</v>
      </c>
      <c r="K166" s="158"/>
      <c r="L166" s="159"/>
      <c r="M166" s="160" t="s">
        <v>1</v>
      </c>
      <c r="N166" s="161" t="s">
        <v>38</v>
      </c>
      <c r="O166" s="148">
        <v>0</v>
      </c>
      <c r="P166" s="148">
        <f t="shared" si="11"/>
        <v>0</v>
      </c>
      <c r="Q166" s="148">
        <v>5.9000000000000003E-4</v>
      </c>
      <c r="R166" s="148">
        <f t="shared" si="12"/>
        <v>1.7700000000000001E-3</v>
      </c>
      <c r="S166" s="148">
        <v>0</v>
      </c>
      <c r="T166" s="149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162</v>
      </c>
      <c r="AT166" s="150" t="s">
        <v>158</v>
      </c>
      <c r="AU166" s="150" t="s">
        <v>149</v>
      </c>
      <c r="AY166" s="14" t="s">
        <v>141</v>
      </c>
      <c r="BE166" s="151">
        <f t="shared" si="14"/>
        <v>0</v>
      </c>
      <c r="BF166" s="151">
        <f t="shared" si="15"/>
        <v>0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4" t="s">
        <v>149</v>
      </c>
      <c r="BK166" s="151">
        <f t="shared" si="19"/>
        <v>0</v>
      </c>
      <c r="BL166" s="14" t="s">
        <v>148</v>
      </c>
      <c r="BM166" s="150" t="s">
        <v>234</v>
      </c>
    </row>
    <row r="167" spans="1:65" s="2" customFormat="1" ht="36" customHeight="1">
      <c r="A167" s="26"/>
      <c r="B167" s="138"/>
      <c r="C167" s="139" t="s">
        <v>235</v>
      </c>
      <c r="D167" s="139" t="s">
        <v>144</v>
      </c>
      <c r="E167" s="140" t="s">
        <v>236</v>
      </c>
      <c r="F167" s="141" t="s">
        <v>237</v>
      </c>
      <c r="G167" s="142" t="s">
        <v>167</v>
      </c>
      <c r="H167" s="143">
        <v>56.929000000000002</v>
      </c>
      <c r="I167" s="144"/>
      <c r="J167" s="144">
        <f t="shared" si="10"/>
        <v>0</v>
      </c>
      <c r="K167" s="145"/>
      <c r="L167" s="27"/>
      <c r="M167" s="146" t="s">
        <v>1</v>
      </c>
      <c r="N167" s="147" t="s">
        <v>38</v>
      </c>
      <c r="O167" s="148">
        <v>0.16400000000000001</v>
      </c>
      <c r="P167" s="148">
        <f t="shared" si="11"/>
        <v>9.3363600000000009</v>
      </c>
      <c r="Q167" s="148">
        <v>0</v>
      </c>
      <c r="R167" s="148">
        <f t="shared" si="12"/>
        <v>0</v>
      </c>
      <c r="S167" s="148">
        <v>0.19600000000000001</v>
      </c>
      <c r="T167" s="149">
        <f t="shared" si="13"/>
        <v>11.15808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148</v>
      </c>
      <c r="AT167" s="150" t="s">
        <v>144</v>
      </c>
      <c r="AU167" s="150" t="s">
        <v>149</v>
      </c>
      <c r="AY167" s="14" t="s">
        <v>141</v>
      </c>
      <c r="BE167" s="151">
        <f t="shared" si="14"/>
        <v>0</v>
      </c>
      <c r="BF167" s="151">
        <f t="shared" si="15"/>
        <v>0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4" t="s">
        <v>149</v>
      </c>
      <c r="BK167" s="151">
        <f t="shared" si="19"/>
        <v>0</v>
      </c>
      <c r="BL167" s="14" t="s">
        <v>148</v>
      </c>
      <c r="BM167" s="150" t="s">
        <v>238</v>
      </c>
    </row>
    <row r="168" spans="1:65" s="2" customFormat="1" ht="24" customHeight="1">
      <c r="A168" s="26"/>
      <c r="B168" s="138"/>
      <c r="C168" s="139" t="s">
        <v>239</v>
      </c>
      <c r="D168" s="139" t="s">
        <v>144</v>
      </c>
      <c r="E168" s="140" t="s">
        <v>240</v>
      </c>
      <c r="F168" s="141" t="s">
        <v>241</v>
      </c>
      <c r="G168" s="142" t="s">
        <v>167</v>
      </c>
      <c r="H168" s="143">
        <v>299.85399999999998</v>
      </c>
      <c r="I168" s="144"/>
      <c r="J168" s="144">
        <f t="shared" si="10"/>
        <v>0</v>
      </c>
      <c r="K168" s="145"/>
      <c r="L168" s="27"/>
      <c r="M168" s="146" t="s">
        <v>1</v>
      </c>
      <c r="N168" s="147" t="s">
        <v>38</v>
      </c>
      <c r="O168" s="148">
        <v>0.307</v>
      </c>
      <c r="P168" s="148">
        <f t="shared" si="11"/>
        <v>92.055179999999993</v>
      </c>
      <c r="Q168" s="148">
        <v>1.0000000000000001E-5</v>
      </c>
      <c r="R168" s="148">
        <f t="shared" si="12"/>
        <v>3.0000000000000001E-3</v>
      </c>
      <c r="S168" s="148">
        <v>0</v>
      </c>
      <c r="T168" s="149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148</v>
      </c>
      <c r="AT168" s="150" t="s">
        <v>144</v>
      </c>
      <c r="AU168" s="150" t="s">
        <v>149</v>
      </c>
      <c r="AY168" s="14" t="s">
        <v>141</v>
      </c>
      <c r="BE168" s="151">
        <f t="shared" si="14"/>
        <v>0</v>
      </c>
      <c r="BF168" s="151">
        <f t="shared" si="15"/>
        <v>0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4" t="s">
        <v>149</v>
      </c>
      <c r="BK168" s="151">
        <f t="shared" si="19"/>
        <v>0</v>
      </c>
      <c r="BL168" s="14" t="s">
        <v>148</v>
      </c>
      <c r="BM168" s="150" t="s">
        <v>242</v>
      </c>
    </row>
    <row r="169" spans="1:65" s="2" customFormat="1" ht="24" customHeight="1">
      <c r="A169" s="26"/>
      <c r="B169" s="138"/>
      <c r="C169" s="139" t="s">
        <v>243</v>
      </c>
      <c r="D169" s="139" t="s">
        <v>144</v>
      </c>
      <c r="E169" s="140" t="s">
        <v>244</v>
      </c>
      <c r="F169" s="141" t="s">
        <v>245</v>
      </c>
      <c r="G169" s="142" t="s">
        <v>167</v>
      </c>
      <c r="H169" s="143">
        <v>20.91</v>
      </c>
      <c r="I169" s="144"/>
      <c r="J169" s="144">
        <f t="shared" si="10"/>
        <v>0</v>
      </c>
      <c r="K169" s="145"/>
      <c r="L169" s="27"/>
      <c r="M169" s="146" t="s">
        <v>1</v>
      </c>
      <c r="N169" s="147" t="s">
        <v>38</v>
      </c>
      <c r="O169" s="148">
        <v>0.16600000000000001</v>
      </c>
      <c r="P169" s="148">
        <f t="shared" si="11"/>
        <v>3.47106</v>
      </c>
      <c r="Q169" s="148">
        <v>0</v>
      </c>
      <c r="R169" s="148">
        <f t="shared" si="12"/>
        <v>0</v>
      </c>
      <c r="S169" s="148">
        <v>0.02</v>
      </c>
      <c r="T169" s="149">
        <f t="shared" si="13"/>
        <v>0.41820000000000002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148</v>
      </c>
      <c r="AT169" s="150" t="s">
        <v>144</v>
      </c>
      <c r="AU169" s="150" t="s">
        <v>149</v>
      </c>
      <c r="AY169" s="14" t="s">
        <v>141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4" t="s">
        <v>149</v>
      </c>
      <c r="BK169" s="151">
        <f t="shared" si="19"/>
        <v>0</v>
      </c>
      <c r="BL169" s="14" t="s">
        <v>148</v>
      </c>
      <c r="BM169" s="150" t="s">
        <v>246</v>
      </c>
    </row>
    <row r="170" spans="1:65" s="2" customFormat="1" ht="24" customHeight="1">
      <c r="A170" s="26"/>
      <c r="B170" s="138"/>
      <c r="C170" s="139" t="s">
        <v>247</v>
      </c>
      <c r="D170" s="139" t="s">
        <v>144</v>
      </c>
      <c r="E170" s="140" t="s">
        <v>248</v>
      </c>
      <c r="F170" s="141" t="s">
        <v>249</v>
      </c>
      <c r="G170" s="142" t="s">
        <v>229</v>
      </c>
      <c r="H170" s="143">
        <v>1</v>
      </c>
      <c r="I170" s="144"/>
      <c r="J170" s="144">
        <f t="shared" si="10"/>
        <v>0</v>
      </c>
      <c r="K170" s="145"/>
      <c r="L170" s="27"/>
      <c r="M170" s="146" t="s">
        <v>1</v>
      </c>
      <c r="N170" s="147" t="s">
        <v>38</v>
      </c>
      <c r="O170" s="148">
        <v>0.03</v>
      </c>
      <c r="P170" s="148">
        <f t="shared" si="11"/>
        <v>0.03</v>
      </c>
      <c r="Q170" s="148">
        <v>0</v>
      </c>
      <c r="R170" s="148">
        <f t="shared" si="12"/>
        <v>0</v>
      </c>
      <c r="S170" s="148">
        <v>1.2E-2</v>
      </c>
      <c r="T170" s="149">
        <f t="shared" si="13"/>
        <v>1.2E-2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148</v>
      </c>
      <c r="AT170" s="150" t="s">
        <v>144</v>
      </c>
      <c r="AU170" s="150" t="s">
        <v>149</v>
      </c>
      <c r="AY170" s="14" t="s">
        <v>141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4" t="s">
        <v>149</v>
      </c>
      <c r="BK170" s="151">
        <f t="shared" si="19"/>
        <v>0</v>
      </c>
      <c r="BL170" s="14" t="s">
        <v>148</v>
      </c>
      <c r="BM170" s="150" t="s">
        <v>250</v>
      </c>
    </row>
    <row r="171" spans="1:65" s="2" customFormat="1" ht="24" customHeight="1">
      <c r="A171" s="26"/>
      <c r="B171" s="138"/>
      <c r="C171" s="139" t="s">
        <v>251</v>
      </c>
      <c r="D171" s="139" t="s">
        <v>144</v>
      </c>
      <c r="E171" s="140" t="s">
        <v>252</v>
      </c>
      <c r="F171" s="141" t="s">
        <v>253</v>
      </c>
      <c r="G171" s="142" t="s">
        <v>229</v>
      </c>
      <c r="H171" s="143">
        <v>1</v>
      </c>
      <c r="I171" s="144"/>
      <c r="J171" s="144">
        <f t="shared" si="10"/>
        <v>0</v>
      </c>
      <c r="K171" s="145"/>
      <c r="L171" s="27"/>
      <c r="M171" s="146" t="s">
        <v>1</v>
      </c>
      <c r="N171" s="147" t="s">
        <v>38</v>
      </c>
      <c r="O171" s="148">
        <v>6.0999999999999999E-2</v>
      </c>
      <c r="P171" s="148">
        <f t="shared" si="11"/>
        <v>6.0999999999999999E-2</v>
      </c>
      <c r="Q171" s="148">
        <v>0</v>
      </c>
      <c r="R171" s="148">
        <f t="shared" si="12"/>
        <v>0</v>
      </c>
      <c r="S171" s="148">
        <v>1.6E-2</v>
      </c>
      <c r="T171" s="149">
        <f t="shared" si="13"/>
        <v>1.6E-2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148</v>
      </c>
      <c r="AT171" s="150" t="s">
        <v>144</v>
      </c>
      <c r="AU171" s="150" t="s">
        <v>149</v>
      </c>
      <c r="AY171" s="14" t="s">
        <v>141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4" t="s">
        <v>149</v>
      </c>
      <c r="BK171" s="151">
        <f t="shared" si="19"/>
        <v>0</v>
      </c>
      <c r="BL171" s="14" t="s">
        <v>148</v>
      </c>
      <c r="BM171" s="150" t="s">
        <v>254</v>
      </c>
    </row>
    <row r="172" spans="1:65" s="2" customFormat="1" ht="24" customHeight="1">
      <c r="A172" s="26"/>
      <c r="B172" s="138"/>
      <c r="C172" s="139" t="s">
        <v>255</v>
      </c>
      <c r="D172" s="139" t="s">
        <v>144</v>
      </c>
      <c r="E172" s="140" t="s">
        <v>256</v>
      </c>
      <c r="F172" s="141" t="s">
        <v>257</v>
      </c>
      <c r="G172" s="142" t="s">
        <v>229</v>
      </c>
      <c r="H172" s="143">
        <v>17</v>
      </c>
      <c r="I172" s="144"/>
      <c r="J172" s="144">
        <f t="shared" si="10"/>
        <v>0</v>
      </c>
      <c r="K172" s="145"/>
      <c r="L172" s="27"/>
      <c r="M172" s="146" t="s">
        <v>1</v>
      </c>
      <c r="N172" s="147" t="s">
        <v>38</v>
      </c>
      <c r="O172" s="148">
        <v>4.9000000000000002E-2</v>
      </c>
      <c r="P172" s="148">
        <f t="shared" si="11"/>
        <v>0.83299999999999996</v>
      </c>
      <c r="Q172" s="148">
        <v>0</v>
      </c>
      <c r="R172" s="148">
        <f t="shared" si="12"/>
        <v>0</v>
      </c>
      <c r="S172" s="148">
        <v>2.4E-2</v>
      </c>
      <c r="T172" s="149">
        <f t="shared" si="13"/>
        <v>0.40799999999999997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148</v>
      </c>
      <c r="AT172" s="150" t="s">
        <v>144</v>
      </c>
      <c r="AU172" s="150" t="s">
        <v>149</v>
      </c>
      <c r="AY172" s="14" t="s">
        <v>141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4" t="s">
        <v>149</v>
      </c>
      <c r="BK172" s="151">
        <f t="shared" si="19"/>
        <v>0</v>
      </c>
      <c r="BL172" s="14" t="s">
        <v>148</v>
      </c>
      <c r="BM172" s="150" t="s">
        <v>258</v>
      </c>
    </row>
    <row r="173" spans="1:65" s="2" customFormat="1" ht="24" customHeight="1">
      <c r="A173" s="26"/>
      <c r="B173" s="138"/>
      <c r="C173" s="139" t="s">
        <v>259</v>
      </c>
      <c r="D173" s="139" t="s">
        <v>144</v>
      </c>
      <c r="E173" s="140" t="s">
        <v>260</v>
      </c>
      <c r="F173" s="141" t="s">
        <v>261</v>
      </c>
      <c r="G173" s="142" t="s">
        <v>229</v>
      </c>
      <c r="H173" s="143">
        <v>1</v>
      </c>
      <c r="I173" s="144"/>
      <c r="J173" s="144">
        <f t="shared" si="10"/>
        <v>0</v>
      </c>
      <c r="K173" s="145"/>
      <c r="L173" s="27"/>
      <c r="M173" s="146" t="s">
        <v>1</v>
      </c>
      <c r="N173" s="147" t="s">
        <v>38</v>
      </c>
      <c r="O173" s="148">
        <v>8.8999999999999996E-2</v>
      </c>
      <c r="P173" s="148">
        <f t="shared" si="11"/>
        <v>8.8999999999999996E-2</v>
      </c>
      <c r="Q173" s="148">
        <v>0</v>
      </c>
      <c r="R173" s="148">
        <f t="shared" si="12"/>
        <v>0</v>
      </c>
      <c r="S173" s="148">
        <v>2.7E-2</v>
      </c>
      <c r="T173" s="149">
        <f t="shared" si="13"/>
        <v>2.7E-2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148</v>
      </c>
      <c r="AT173" s="150" t="s">
        <v>144</v>
      </c>
      <c r="AU173" s="150" t="s">
        <v>149</v>
      </c>
      <c r="AY173" s="14" t="s">
        <v>141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4" t="s">
        <v>149</v>
      </c>
      <c r="BK173" s="151">
        <f t="shared" si="19"/>
        <v>0</v>
      </c>
      <c r="BL173" s="14" t="s">
        <v>148</v>
      </c>
      <c r="BM173" s="150" t="s">
        <v>262</v>
      </c>
    </row>
    <row r="174" spans="1:65" s="2" customFormat="1" ht="24" customHeight="1">
      <c r="A174" s="26"/>
      <c r="B174" s="138"/>
      <c r="C174" s="139" t="s">
        <v>263</v>
      </c>
      <c r="D174" s="139" t="s">
        <v>144</v>
      </c>
      <c r="E174" s="140" t="s">
        <v>264</v>
      </c>
      <c r="F174" s="141" t="s">
        <v>265</v>
      </c>
      <c r="G174" s="142" t="s">
        <v>167</v>
      </c>
      <c r="H174" s="143">
        <v>0.72</v>
      </c>
      <c r="I174" s="144"/>
      <c r="J174" s="144">
        <f t="shared" si="10"/>
        <v>0</v>
      </c>
      <c r="K174" s="145"/>
      <c r="L174" s="27"/>
      <c r="M174" s="146" t="s">
        <v>1</v>
      </c>
      <c r="N174" s="147" t="s">
        <v>38</v>
      </c>
      <c r="O174" s="148">
        <v>0.93300000000000005</v>
      </c>
      <c r="P174" s="148">
        <f t="shared" si="11"/>
        <v>0.67176000000000002</v>
      </c>
      <c r="Q174" s="148">
        <v>0</v>
      </c>
      <c r="R174" s="148">
        <f t="shared" si="12"/>
        <v>0</v>
      </c>
      <c r="S174" s="148">
        <v>7.4999999999999997E-2</v>
      </c>
      <c r="T174" s="149">
        <f t="shared" si="13"/>
        <v>5.3999999999999999E-2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148</v>
      </c>
      <c r="AT174" s="150" t="s">
        <v>144</v>
      </c>
      <c r="AU174" s="150" t="s">
        <v>149</v>
      </c>
      <c r="AY174" s="14" t="s">
        <v>141</v>
      </c>
      <c r="BE174" s="151">
        <f t="shared" si="14"/>
        <v>0</v>
      </c>
      <c r="BF174" s="151">
        <f t="shared" si="15"/>
        <v>0</v>
      </c>
      <c r="BG174" s="151">
        <f t="shared" si="16"/>
        <v>0</v>
      </c>
      <c r="BH174" s="151">
        <f t="shared" si="17"/>
        <v>0</v>
      </c>
      <c r="BI174" s="151">
        <f t="shared" si="18"/>
        <v>0</v>
      </c>
      <c r="BJ174" s="14" t="s">
        <v>149</v>
      </c>
      <c r="BK174" s="151">
        <f t="shared" si="19"/>
        <v>0</v>
      </c>
      <c r="BL174" s="14" t="s">
        <v>148</v>
      </c>
      <c r="BM174" s="150" t="s">
        <v>266</v>
      </c>
    </row>
    <row r="175" spans="1:65" s="2" customFormat="1" ht="24" customHeight="1">
      <c r="A175" s="26"/>
      <c r="B175" s="138"/>
      <c r="C175" s="139" t="s">
        <v>267</v>
      </c>
      <c r="D175" s="139" t="s">
        <v>144</v>
      </c>
      <c r="E175" s="140" t="s">
        <v>268</v>
      </c>
      <c r="F175" s="141" t="s">
        <v>269</v>
      </c>
      <c r="G175" s="142" t="s">
        <v>167</v>
      </c>
      <c r="H175" s="143">
        <v>4.1399999999999997</v>
      </c>
      <c r="I175" s="144"/>
      <c r="J175" s="144">
        <f t="shared" si="10"/>
        <v>0</v>
      </c>
      <c r="K175" s="145"/>
      <c r="L175" s="27"/>
      <c r="M175" s="146" t="s">
        <v>1</v>
      </c>
      <c r="N175" s="147" t="s">
        <v>38</v>
      </c>
      <c r="O175" s="148">
        <v>0.37</v>
      </c>
      <c r="P175" s="148">
        <f t="shared" si="11"/>
        <v>1.5318000000000001</v>
      </c>
      <c r="Q175" s="148">
        <v>0</v>
      </c>
      <c r="R175" s="148">
        <f t="shared" si="12"/>
        <v>0</v>
      </c>
      <c r="S175" s="148">
        <v>4.7E-2</v>
      </c>
      <c r="T175" s="149">
        <f t="shared" si="13"/>
        <v>0.19458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148</v>
      </c>
      <c r="AT175" s="150" t="s">
        <v>144</v>
      </c>
      <c r="AU175" s="150" t="s">
        <v>149</v>
      </c>
      <c r="AY175" s="14" t="s">
        <v>141</v>
      </c>
      <c r="BE175" s="151">
        <f t="shared" si="14"/>
        <v>0</v>
      </c>
      <c r="BF175" s="151">
        <f t="shared" si="15"/>
        <v>0</v>
      </c>
      <c r="BG175" s="151">
        <f t="shared" si="16"/>
        <v>0</v>
      </c>
      <c r="BH175" s="151">
        <f t="shared" si="17"/>
        <v>0</v>
      </c>
      <c r="BI175" s="151">
        <f t="shared" si="18"/>
        <v>0</v>
      </c>
      <c r="BJ175" s="14" t="s">
        <v>149</v>
      </c>
      <c r="BK175" s="151">
        <f t="shared" si="19"/>
        <v>0</v>
      </c>
      <c r="BL175" s="14" t="s">
        <v>148</v>
      </c>
      <c r="BM175" s="150" t="s">
        <v>270</v>
      </c>
    </row>
    <row r="176" spans="1:65" s="2" customFormat="1" ht="24" customHeight="1">
      <c r="A176" s="26"/>
      <c r="B176" s="138"/>
      <c r="C176" s="139" t="s">
        <v>271</v>
      </c>
      <c r="D176" s="139" t="s">
        <v>144</v>
      </c>
      <c r="E176" s="140" t="s">
        <v>272</v>
      </c>
      <c r="F176" s="141" t="s">
        <v>273</v>
      </c>
      <c r="G176" s="142" t="s">
        <v>167</v>
      </c>
      <c r="H176" s="143">
        <v>3.24</v>
      </c>
      <c r="I176" s="144"/>
      <c r="J176" s="144">
        <f t="shared" si="10"/>
        <v>0</v>
      </c>
      <c r="K176" s="145"/>
      <c r="L176" s="27"/>
      <c r="M176" s="146" t="s">
        <v>1</v>
      </c>
      <c r="N176" s="147" t="s">
        <v>38</v>
      </c>
      <c r="O176" s="148">
        <v>0.8</v>
      </c>
      <c r="P176" s="148">
        <f t="shared" si="11"/>
        <v>2.5920000000000001</v>
      </c>
      <c r="Q176" s="148">
        <v>0</v>
      </c>
      <c r="R176" s="148">
        <f t="shared" si="12"/>
        <v>0</v>
      </c>
      <c r="S176" s="148">
        <v>6.7000000000000004E-2</v>
      </c>
      <c r="T176" s="149">
        <f t="shared" si="13"/>
        <v>0.21708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148</v>
      </c>
      <c r="AT176" s="150" t="s">
        <v>144</v>
      </c>
      <c r="AU176" s="150" t="s">
        <v>149</v>
      </c>
      <c r="AY176" s="14" t="s">
        <v>141</v>
      </c>
      <c r="BE176" s="151">
        <f t="shared" si="14"/>
        <v>0</v>
      </c>
      <c r="BF176" s="151">
        <f t="shared" si="15"/>
        <v>0</v>
      </c>
      <c r="BG176" s="151">
        <f t="shared" si="16"/>
        <v>0</v>
      </c>
      <c r="BH176" s="151">
        <f t="shared" si="17"/>
        <v>0</v>
      </c>
      <c r="BI176" s="151">
        <f t="shared" si="18"/>
        <v>0</v>
      </c>
      <c r="BJ176" s="14" t="s">
        <v>149</v>
      </c>
      <c r="BK176" s="151">
        <f t="shared" si="19"/>
        <v>0</v>
      </c>
      <c r="BL176" s="14" t="s">
        <v>148</v>
      </c>
      <c r="BM176" s="150" t="s">
        <v>274</v>
      </c>
    </row>
    <row r="177" spans="1:65" s="2" customFormat="1" ht="24" customHeight="1">
      <c r="A177" s="26"/>
      <c r="B177" s="138"/>
      <c r="C177" s="139" t="s">
        <v>275</v>
      </c>
      <c r="D177" s="139" t="s">
        <v>144</v>
      </c>
      <c r="E177" s="140" t="s">
        <v>276</v>
      </c>
      <c r="F177" s="141" t="s">
        <v>277</v>
      </c>
      <c r="G177" s="142" t="s">
        <v>167</v>
      </c>
      <c r="H177" s="143">
        <v>24.428000000000001</v>
      </c>
      <c r="I177" s="144"/>
      <c r="J177" s="144">
        <f t="shared" si="10"/>
        <v>0</v>
      </c>
      <c r="K177" s="145"/>
      <c r="L177" s="27"/>
      <c r="M177" s="146" t="s">
        <v>1</v>
      </c>
      <c r="N177" s="147" t="s">
        <v>38</v>
      </c>
      <c r="O177" s="148">
        <v>1.6</v>
      </c>
      <c r="P177" s="148">
        <f t="shared" si="11"/>
        <v>39.084800000000001</v>
      </c>
      <c r="Q177" s="148">
        <v>0</v>
      </c>
      <c r="R177" s="148">
        <f t="shared" si="12"/>
        <v>0</v>
      </c>
      <c r="S177" s="148">
        <v>7.5999999999999998E-2</v>
      </c>
      <c r="T177" s="149">
        <f t="shared" si="13"/>
        <v>1.85653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148</v>
      </c>
      <c r="AT177" s="150" t="s">
        <v>144</v>
      </c>
      <c r="AU177" s="150" t="s">
        <v>149</v>
      </c>
      <c r="AY177" s="14" t="s">
        <v>141</v>
      </c>
      <c r="BE177" s="151">
        <f t="shared" si="14"/>
        <v>0</v>
      </c>
      <c r="BF177" s="151">
        <f t="shared" si="15"/>
        <v>0</v>
      </c>
      <c r="BG177" s="151">
        <f t="shared" si="16"/>
        <v>0</v>
      </c>
      <c r="BH177" s="151">
        <f t="shared" si="17"/>
        <v>0</v>
      </c>
      <c r="BI177" s="151">
        <f t="shared" si="18"/>
        <v>0</v>
      </c>
      <c r="BJ177" s="14" t="s">
        <v>149</v>
      </c>
      <c r="BK177" s="151">
        <f t="shared" si="19"/>
        <v>0</v>
      </c>
      <c r="BL177" s="14" t="s">
        <v>148</v>
      </c>
      <c r="BM177" s="150" t="s">
        <v>278</v>
      </c>
    </row>
    <row r="178" spans="1:65" s="2" customFormat="1" ht="24" customHeight="1">
      <c r="A178" s="26"/>
      <c r="B178" s="138"/>
      <c r="C178" s="139" t="s">
        <v>279</v>
      </c>
      <c r="D178" s="139" t="s">
        <v>144</v>
      </c>
      <c r="E178" s="140" t="s">
        <v>280</v>
      </c>
      <c r="F178" s="141" t="s">
        <v>281</v>
      </c>
      <c r="G178" s="142" t="s">
        <v>147</v>
      </c>
      <c r="H178" s="143">
        <v>0.38800000000000001</v>
      </c>
      <c r="I178" s="144"/>
      <c r="J178" s="144">
        <f t="shared" si="10"/>
        <v>0</v>
      </c>
      <c r="K178" s="145"/>
      <c r="L178" s="27"/>
      <c r="M178" s="146" t="s">
        <v>1</v>
      </c>
      <c r="N178" s="147" t="s">
        <v>38</v>
      </c>
      <c r="O178" s="148">
        <v>5.41</v>
      </c>
      <c r="P178" s="148">
        <f t="shared" si="11"/>
        <v>2.0990799999999998</v>
      </c>
      <c r="Q178" s="148">
        <v>0</v>
      </c>
      <c r="R178" s="148">
        <f t="shared" si="12"/>
        <v>0</v>
      </c>
      <c r="S178" s="148">
        <v>1.875</v>
      </c>
      <c r="T178" s="149">
        <f t="shared" si="13"/>
        <v>0.72750000000000004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0" t="s">
        <v>148</v>
      </c>
      <c r="AT178" s="150" t="s">
        <v>144</v>
      </c>
      <c r="AU178" s="150" t="s">
        <v>149</v>
      </c>
      <c r="AY178" s="14" t="s">
        <v>141</v>
      </c>
      <c r="BE178" s="151">
        <f t="shared" si="14"/>
        <v>0</v>
      </c>
      <c r="BF178" s="151">
        <f t="shared" si="15"/>
        <v>0</v>
      </c>
      <c r="BG178" s="151">
        <f t="shared" si="16"/>
        <v>0</v>
      </c>
      <c r="BH178" s="151">
        <f t="shared" si="17"/>
        <v>0</v>
      </c>
      <c r="BI178" s="151">
        <f t="shared" si="18"/>
        <v>0</v>
      </c>
      <c r="BJ178" s="14" t="s">
        <v>149</v>
      </c>
      <c r="BK178" s="151">
        <f t="shared" si="19"/>
        <v>0</v>
      </c>
      <c r="BL178" s="14" t="s">
        <v>148</v>
      </c>
      <c r="BM178" s="150" t="s">
        <v>282</v>
      </c>
    </row>
    <row r="179" spans="1:65" s="2" customFormat="1" ht="24" customHeight="1">
      <c r="A179" s="26"/>
      <c r="B179" s="138"/>
      <c r="C179" s="139" t="s">
        <v>283</v>
      </c>
      <c r="D179" s="139" t="s">
        <v>144</v>
      </c>
      <c r="E179" s="140" t="s">
        <v>284</v>
      </c>
      <c r="F179" s="141" t="s">
        <v>285</v>
      </c>
      <c r="G179" s="142" t="s">
        <v>147</v>
      </c>
      <c r="H179" s="143">
        <v>0.85099999999999998</v>
      </c>
      <c r="I179" s="144"/>
      <c r="J179" s="144">
        <f t="shared" si="10"/>
        <v>0</v>
      </c>
      <c r="K179" s="145"/>
      <c r="L179" s="27"/>
      <c r="M179" s="146" t="s">
        <v>1</v>
      </c>
      <c r="N179" s="147" t="s">
        <v>38</v>
      </c>
      <c r="O179" s="148">
        <v>4.2140000000000004</v>
      </c>
      <c r="P179" s="148">
        <f t="shared" si="11"/>
        <v>3.5861100000000001</v>
      </c>
      <c r="Q179" s="148">
        <v>0</v>
      </c>
      <c r="R179" s="148">
        <f t="shared" si="12"/>
        <v>0</v>
      </c>
      <c r="S179" s="148">
        <v>1.875</v>
      </c>
      <c r="T179" s="149">
        <f t="shared" si="13"/>
        <v>1.5956300000000001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148</v>
      </c>
      <c r="AT179" s="150" t="s">
        <v>144</v>
      </c>
      <c r="AU179" s="150" t="s">
        <v>149</v>
      </c>
      <c r="AY179" s="14" t="s">
        <v>141</v>
      </c>
      <c r="BE179" s="151">
        <f t="shared" si="14"/>
        <v>0</v>
      </c>
      <c r="BF179" s="151">
        <f t="shared" si="15"/>
        <v>0</v>
      </c>
      <c r="BG179" s="151">
        <f t="shared" si="16"/>
        <v>0</v>
      </c>
      <c r="BH179" s="151">
        <f t="shared" si="17"/>
        <v>0</v>
      </c>
      <c r="BI179" s="151">
        <f t="shared" si="18"/>
        <v>0</v>
      </c>
      <c r="BJ179" s="14" t="s">
        <v>149</v>
      </c>
      <c r="BK179" s="151">
        <f t="shared" si="19"/>
        <v>0</v>
      </c>
      <c r="BL179" s="14" t="s">
        <v>148</v>
      </c>
      <c r="BM179" s="150" t="s">
        <v>286</v>
      </c>
    </row>
    <row r="180" spans="1:65" s="2" customFormat="1" ht="24" customHeight="1">
      <c r="A180" s="26"/>
      <c r="B180" s="138"/>
      <c r="C180" s="139" t="s">
        <v>287</v>
      </c>
      <c r="D180" s="139" t="s">
        <v>144</v>
      </c>
      <c r="E180" s="140" t="s">
        <v>288</v>
      </c>
      <c r="F180" s="141" t="s">
        <v>289</v>
      </c>
      <c r="G180" s="142" t="s">
        <v>290</v>
      </c>
      <c r="H180" s="143">
        <v>25</v>
      </c>
      <c r="I180" s="144"/>
      <c r="J180" s="144">
        <f t="shared" si="10"/>
        <v>0</v>
      </c>
      <c r="K180" s="145"/>
      <c r="L180" s="27"/>
      <c r="M180" s="146" t="s">
        <v>1</v>
      </c>
      <c r="N180" s="147" t="s">
        <v>38</v>
      </c>
      <c r="O180" s="148">
        <v>5.4299999999999999E-3</v>
      </c>
      <c r="P180" s="148">
        <f t="shared" si="11"/>
        <v>0.13575000000000001</v>
      </c>
      <c r="Q180" s="148">
        <v>1.0000000000000001E-5</v>
      </c>
      <c r="R180" s="148">
        <f t="shared" si="12"/>
        <v>2.5000000000000001E-4</v>
      </c>
      <c r="S180" s="148">
        <v>3.0000000000000001E-5</v>
      </c>
      <c r="T180" s="149">
        <f t="shared" si="13"/>
        <v>7.5000000000000002E-4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148</v>
      </c>
      <c r="AT180" s="150" t="s">
        <v>144</v>
      </c>
      <c r="AU180" s="150" t="s">
        <v>149</v>
      </c>
      <c r="AY180" s="14" t="s">
        <v>141</v>
      </c>
      <c r="BE180" s="151">
        <f t="shared" si="14"/>
        <v>0</v>
      </c>
      <c r="BF180" s="151">
        <f t="shared" si="15"/>
        <v>0</v>
      </c>
      <c r="BG180" s="151">
        <f t="shared" si="16"/>
        <v>0</v>
      </c>
      <c r="BH180" s="151">
        <f t="shared" si="17"/>
        <v>0</v>
      </c>
      <c r="BI180" s="151">
        <f t="shared" si="18"/>
        <v>0</v>
      </c>
      <c r="BJ180" s="14" t="s">
        <v>149</v>
      </c>
      <c r="BK180" s="151">
        <f t="shared" si="19"/>
        <v>0</v>
      </c>
      <c r="BL180" s="14" t="s">
        <v>148</v>
      </c>
      <c r="BM180" s="150" t="s">
        <v>291</v>
      </c>
    </row>
    <row r="181" spans="1:65" s="2" customFormat="1" ht="24" customHeight="1">
      <c r="A181" s="26"/>
      <c r="B181" s="138"/>
      <c r="C181" s="139" t="s">
        <v>292</v>
      </c>
      <c r="D181" s="139" t="s">
        <v>144</v>
      </c>
      <c r="E181" s="140" t="s">
        <v>293</v>
      </c>
      <c r="F181" s="141" t="s">
        <v>294</v>
      </c>
      <c r="G181" s="142" t="s">
        <v>290</v>
      </c>
      <c r="H181" s="143">
        <v>360</v>
      </c>
      <c r="I181" s="144"/>
      <c r="J181" s="144">
        <f t="shared" si="10"/>
        <v>0</v>
      </c>
      <c r="K181" s="145"/>
      <c r="L181" s="27"/>
      <c r="M181" s="146" t="s">
        <v>1</v>
      </c>
      <c r="N181" s="147" t="s">
        <v>38</v>
      </c>
      <c r="O181" s="148">
        <v>1.4E-2</v>
      </c>
      <c r="P181" s="148">
        <f t="shared" si="11"/>
        <v>5.04</v>
      </c>
      <c r="Q181" s="148">
        <v>1.0000000000000001E-5</v>
      </c>
      <c r="R181" s="148">
        <f t="shared" si="12"/>
        <v>3.5999999999999999E-3</v>
      </c>
      <c r="S181" s="148">
        <v>1.2999999999999999E-4</v>
      </c>
      <c r="T181" s="149">
        <f t="shared" si="13"/>
        <v>4.6800000000000001E-2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148</v>
      </c>
      <c r="AT181" s="150" t="s">
        <v>144</v>
      </c>
      <c r="AU181" s="150" t="s">
        <v>149</v>
      </c>
      <c r="AY181" s="14" t="s">
        <v>141</v>
      </c>
      <c r="BE181" s="151">
        <f t="shared" si="14"/>
        <v>0</v>
      </c>
      <c r="BF181" s="151">
        <f t="shared" si="15"/>
        <v>0</v>
      </c>
      <c r="BG181" s="151">
        <f t="shared" si="16"/>
        <v>0</v>
      </c>
      <c r="BH181" s="151">
        <f t="shared" si="17"/>
        <v>0</v>
      </c>
      <c r="BI181" s="151">
        <f t="shared" si="18"/>
        <v>0</v>
      </c>
      <c r="BJ181" s="14" t="s">
        <v>149</v>
      </c>
      <c r="BK181" s="151">
        <f t="shared" si="19"/>
        <v>0</v>
      </c>
      <c r="BL181" s="14" t="s">
        <v>148</v>
      </c>
      <c r="BM181" s="150" t="s">
        <v>295</v>
      </c>
    </row>
    <row r="182" spans="1:65" s="2" customFormat="1" ht="24" customHeight="1">
      <c r="A182" s="26"/>
      <c r="B182" s="138"/>
      <c r="C182" s="139" t="s">
        <v>296</v>
      </c>
      <c r="D182" s="139" t="s">
        <v>144</v>
      </c>
      <c r="E182" s="140" t="s">
        <v>297</v>
      </c>
      <c r="F182" s="141" t="s">
        <v>298</v>
      </c>
      <c r="G182" s="142" t="s">
        <v>290</v>
      </c>
      <c r="H182" s="143">
        <v>226.9</v>
      </c>
      <c r="I182" s="144"/>
      <c r="J182" s="144">
        <f t="shared" si="10"/>
        <v>0</v>
      </c>
      <c r="K182" s="145"/>
      <c r="L182" s="27"/>
      <c r="M182" s="146" t="s">
        <v>1</v>
      </c>
      <c r="N182" s="147" t="s">
        <v>38</v>
      </c>
      <c r="O182" s="148">
        <v>2.5000000000000001E-2</v>
      </c>
      <c r="P182" s="148">
        <f t="shared" si="11"/>
        <v>5.6725000000000003</v>
      </c>
      <c r="Q182" s="148">
        <v>3.0000000000000001E-5</v>
      </c>
      <c r="R182" s="148">
        <f t="shared" si="12"/>
        <v>6.8100000000000001E-3</v>
      </c>
      <c r="S182" s="148">
        <v>2.7999999999999998E-4</v>
      </c>
      <c r="T182" s="149">
        <f t="shared" si="13"/>
        <v>6.3530000000000003E-2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148</v>
      </c>
      <c r="AT182" s="150" t="s">
        <v>144</v>
      </c>
      <c r="AU182" s="150" t="s">
        <v>149</v>
      </c>
      <c r="AY182" s="14" t="s">
        <v>141</v>
      </c>
      <c r="BE182" s="151">
        <f t="shared" si="14"/>
        <v>0</v>
      </c>
      <c r="BF182" s="151">
        <f t="shared" si="15"/>
        <v>0</v>
      </c>
      <c r="BG182" s="151">
        <f t="shared" si="16"/>
        <v>0</v>
      </c>
      <c r="BH182" s="151">
        <f t="shared" si="17"/>
        <v>0</v>
      </c>
      <c r="BI182" s="151">
        <f t="shared" si="18"/>
        <v>0</v>
      </c>
      <c r="BJ182" s="14" t="s">
        <v>149</v>
      </c>
      <c r="BK182" s="151">
        <f t="shared" si="19"/>
        <v>0</v>
      </c>
      <c r="BL182" s="14" t="s">
        <v>148</v>
      </c>
      <c r="BM182" s="150" t="s">
        <v>299</v>
      </c>
    </row>
    <row r="183" spans="1:65" s="2" customFormat="1" ht="36" customHeight="1">
      <c r="A183" s="26"/>
      <c r="B183" s="138"/>
      <c r="C183" s="139" t="s">
        <v>300</v>
      </c>
      <c r="D183" s="139" t="s">
        <v>144</v>
      </c>
      <c r="E183" s="140" t="s">
        <v>301</v>
      </c>
      <c r="F183" s="141" t="s">
        <v>302</v>
      </c>
      <c r="G183" s="142" t="s">
        <v>161</v>
      </c>
      <c r="H183" s="143">
        <v>31</v>
      </c>
      <c r="I183" s="144"/>
      <c r="J183" s="144">
        <f t="shared" si="10"/>
        <v>0</v>
      </c>
      <c r="K183" s="145"/>
      <c r="L183" s="27"/>
      <c r="M183" s="146" t="s">
        <v>1</v>
      </c>
      <c r="N183" s="147" t="s">
        <v>38</v>
      </c>
      <c r="O183" s="148">
        <v>0.23576</v>
      </c>
      <c r="P183" s="148">
        <f t="shared" si="11"/>
        <v>7.3085599999999999</v>
      </c>
      <c r="Q183" s="148">
        <v>0</v>
      </c>
      <c r="R183" s="148">
        <f t="shared" si="12"/>
        <v>0</v>
      </c>
      <c r="S183" s="148">
        <v>8.9999999999999993E-3</v>
      </c>
      <c r="T183" s="149">
        <f t="shared" si="13"/>
        <v>0.27900000000000003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148</v>
      </c>
      <c r="AT183" s="150" t="s">
        <v>144</v>
      </c>
      <c r="AU183" s="150" t="s">
        <v>149</v>
      </c>
      <c r="AY183" s="14" t="s">
        <v>141</v>
      </c>
      <c r="BE183" s="151">
        <f t="shared" si="14"/>
        <v>0</v>
      </c>
      <c r="BF183" s="151">
        <f t="shared" si="15"/>
        <v>0</v>
      </c>
      <c r="BG183" s="151">
        <f t="shared" si="16"/>
        <v>0</v>
      </c>
      <c r="BH183" s="151">
        <f t="shared" si="17"/>
        <v>0</v>
      </c>
      <c r="BI183" s="151">
        <f t="shared" si="18"/>
        <v>0</v>
      </c>
      <c r="BJ183" s="14" t="s">
        <v>149</v>
      </c>
      <c r="BK183" s="151">
        <f t="shared" si="19"/>
        <v>0</v>
      </c>
      <c r="BL183" s="14" t="s">
        <v>148</v>
      </c>
      <c r="BM183" s="150" t="s">
        <v>303</v>
      </c>
    </row>
    <row r="184" spans="1:65" s="2" customFormat="1" ht="36" customHeight="1">
      <c r="A184" s="26"/>
      <c r="B184" s="138"/>
      <c r="C184" s="139" t="s">
        <v>304</v>
      </c>
      <c r="D184" s="139" t="s">
        <v>144</v>
      </c>
      <c r="E184" s="140" t="s">
        <v>305</v>
      </c>
      <c r="F184" s="141" t="s">
        <v>306</v>
      </c>
      <c r="G184" s="142" t="s">
        <v>161</v>
      </c>
      <c r="H184" s="143">
        <v>4</v>
      </c>
      <c r="I184" s="144"/>
      <c r="J184" s="144">
        <f t="shared" si="10"/>
        <v>0</v>
      </c>
      <c r="K184" s="145"/>
      <c r="L184" s="27"/>
      <c r="M184" s="146" t="s">
        <v>1</v>
      </c>
      <c r="N184" s="147" t="s">
        <v>38</v>
      </c>
      <c r="O184" s="148">
        <v>0.33522999999999997</v>
      </c>
      <c r="P184" s="148">
        <f t="shared" si="11"/>
        <v>1.3409199999999999</v>
      </c>
      <c r="Q184" s="148">
        <v>0</v>
      </c>
      <c r="R184" s="148">
        <f t="shared" si="12"/>
        <v>0</v>
      </c>
      <c r="S184" s="148">
        <v>1.7999999999999999E-2</v>
      </c>
      <c r="T184" s="149">
        <f t="shared" si="13"/>
        <v>7.1999999999999995E-2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148</v>
      </c>
      <c r="AT184" s="150" t="s">
        <v>144</v>
      </c>
      <c r="AU184" s="150" t="s">
        <v>149</v>
      </c>
      <c r="AY184" s="14" t="s">
        <v>141</v>
      </c>
      <c r="BE184" s="151">
        <f t="shared" si="14"/>
        <v>0</v>
      </c>
      <c r="BF184" s="151">
        <f t="shared" si="15"/>
        <v>0</v>
      </c>
      <c r="BG184" s="151">
        <f t="shared" si="16"/>
        <v>0</v>
      </c>
      <c r="BH184" s="151">
        <f t="shared" si="17"/>
        <v>0</v>
      </c>
      <c r="BI184" s="151">
        <f t="shared" si="18"/>
        <v>0</v>
      </c>
      <c r="BJ184" s="14" t="s">
        <v>149</v>
      </c>
      <c r="BK184" s="151">
        <f t="shared" si="19"/>
        <v>0</v>
      </c>
      <c r="BL184" s="14" t="s">
        <v>148</v>
      </c>
      <c r="BM184" s="150" t="s">
        <v>307</v>
      </c>
    </row>
    <row r="185" spans="1:65" s="2" customFormat="1" ht="36" customHeight="1">
      <c r="A185" s="26"/>
      <c r="B185" s="138"/>
      <c r="C185" s="139" t="s">
        <v>308</v>
      </c>
      <c r="D185" s="139" t="s">
        <v>144</v>
      </c>
      <c r="E185" s="140" t="s">
        <v>309</v>
      </c>
      <c r="F185" s="141" t="s">
        <v>310</v>
      </c>
      <c r="G185" s="142" t="s">
        <v>161</v>
      </c>
      <c r="H185" s="143">
        <v>11</v>
      </c>
      <c r="I185" s="144"/>
      <c r="J185" s="144">
        <f t="shared" si="10"/>
        <v>0</v>
      </c>
      <c r="K185" s="145"/>
      <c r="L185" s="27"/>
      <c r="M185" s="146" t="s">
        <v>1</v>
      </c>
      <c r="N185" s="147" t="s">
        <v>38</v>
      </c>
      <c r="O185" s="148">
        <v>0.28071000000000002</v>
      </c>
      <c r="P185" s="148">
        <f t="shared" si="11"/>
        <v>3.0878100000000002</v>
      </c>
      <c r="Q185" s="148">
        <v>0</v>
      </c>
      <c r="R185" s="148">
        <f t="shared" si="12"/>
        <v>0</v>
      </c>
      <c r="S185" s="148">
        <v>1.7999999999999999E-2</v>
      </c>
      <c r="T185" s="149">
        <f t="shared" si="13"/>
        <v>0.19800000000000001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148</v>
      </c>
      <c r="AT185" s="150" t="s">
        <v>144</v>
      </c>
      <c r="AU185" s="150" t="s">
        <v>149</v>
      </c>
      <c r="AY185" s="14" t="s">
        <v>141</v>
      </c>
      <c r="BE185" s="151">
        <f t="shared" si="14"/>
        <v>0</v>
      </c>
      <c r="BF185" s="151">
        <f t="shared" si="15"/>
        <v>0</v>
      </c>
      <c r="BG185" s="151">
        <f t="shared" si="16"/>
        <v>0</v>
      </c>
      <c r="BH185" s="151">
        <f t="shared" si="17"/>
        <v>0</v>
      </c>
      <c r="BI185" s="151">
        <f t="shared" si="18"/>
        <v>0</v>
      </c>
      <c r="BJ185" s="14" t="s">
        <v>149</v>
      </c>
      <c r="BK185" s="151">
        <f t="shared" si="19"/>
        <v>0</v>
      </c>
      <c r="BL185" s="14" t="s">
        <v>148</v>
      </c>
      <c r="BM185" s="150" t="s">
        <v>311</v>
      </c>
    </row>
    <row r="186" spans="1:65" s="2" customFormat="1" ht="16.5" customHeight="1">
      <c r="A186" s="26"/>
      <c r="B186" s="138"/>
      <c r="C186" s="139" t="s">
        <v>312</v>
      </c>
      <c r="D186" s="139" t="s">
        <v>144</v>
      </c>
      <c r="E186" s="140" t="s">
        <v>313</v>
      </c>
      <c r="F186" s="141" t="s">
        <v>314</v>
      </c>
      <c r="G186" s="142" t="s">
        <v>161</v>
      </c>
      <c r="H186" s="143">
        <v>6.1980000000000004</v>
      </c>
      <c r="I186" s="144"/>
      <c r="J186" s="144">
        <f t="shared" si="10"/>
        <v>0</v>
      </c>
      <c r="K186" s="145"/>
      <c r="L186" s="27"/>
      <c r="M186" s="146" t="s">
        <v>1</v>
      </c>
      <c r="N186" s="147" t="s">
        <v>38</v>
      </c>
      <c r="O186" s="148">
        <v>0.52</v>
      </c>
      <c r="P186" s="148">
        <f t="shared" si="11"/>
        <v>3.22296</v>
      </c>
      <c r="Q186" s="148">
        <v>0</v>
      </c>
      <c r="R186" s="148">
        <f t="shared" si="12"/>
        <v>0</v>
      </c>
      <c r="S186" s="148">
        <v>3.6999999999999998E-2</v>
      </c>
      <c r="T186" s="149">
        <f t="shared" si="13"/>
        <v>0.22933000000000001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0" t="s">
        <v>148</v>
      </c>
      <c r="AT186" s="150" t="s">
        <v>144</v>
      </c>
      <c r="AU186" s="150" t="s">
        <v>149</v>
      </c>
      <c r="AY186" s="14" t="s">
        <v>141</v>
      </c>
      <c r="BE186" s="151">
        <f t="shared" si="14"/>
        <v>0</v>
      </c>
      <c r="BF186" s="151">
        <f t="shared" si="15"/>
        <v>0</v>
      </c>
      <c r="BG186" s="151">
        <f t="shared" si="16"/>
        <v>0</v>
      </c>
      <c r="BH186" s="151">
        <f t="shared" si="17"/>
        <v>0</v>
      </c>
      <c r="BI186" s="151">
        <f t="shared" si="18"/>
        <v>0</v>
      </c>
      <c r="BJ186" s="14" t="s">
        <v>149</v>
      </c>
      <c r="BK186" s="151">
        <f t="shared" si="19"/>
        <v>0</v>
      </c>
      <c r="BL186" s="14" t="s">
        <v>148</v>
      </c>
      <c r="BM186" s="150" t="s">
        <v>315</v>
      </c>
    </row>
    <row r="187" spans="1:65" s="2" customFormat="1" ht="24" customHeight="1">
      <c r="A187" s="26"/>
      <c r="B187" s="138"/>
      <c r="C187" s="139" t="s">
        <v>316</v>
      </c>
      <c r="D187" s="139" t="s">
        <v>144</v>
      </c>
      <c r="E187" s="140" t="s">
        <v>317</v>
      </c>
      <c r="F187" s="141" t="s">
        <v>318</v>
      </c>
      <c r="G187" s="142" t="s">
        <v>156</v>
      </c>
      <c r="H187" s="143">
        <v>25.163</v>
      </c>
      <c r="I187" s="144"/>
      <c r="J187" s="144">
        <f t="shared" si="10"/>
        <v>0</v>
      </c>
      <c r="K187" s="145"/>
      <c r="L187" s="27"/>
      <c r="M187" s="146" t="s">
        <v>1</v>
      </c>
      <c r="N187" s="147" t="s">
        <v>38</v>
      </c>
      <c r="O187" s="148">
        <v>0.88200000000000001</v>
      </c>
      <c r="P187" s="148">
        <f t="shared" si="11"/>
        <v>22.193770000000001</v>
      </c>
      <c r="Q187" s="148">
        <v>0</v>
      </c>
      <c r="R187" s="148">
        <f t="shared" si="12"/>
        <v>0</v>
      </c>
      <c r="S187" s="148">
        <v>0</v>
      </c>
      <c r="T187" s="149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148</v>
      </c>
      <c r="AT187" s="150" t="s">
        <v>144</v>
      </c>
      <c r="AU187" s="150" t="s">
        <v>149</v>
      </c>
      <c r="AY187" s="14" t="s">
        <v>141</v>
      </c>
      <c r="BE187" s="151">
        <f t="shared" si="14"/>
        <v>0</v>
      </c>
      <c r="BF187" s="151">
        <f t="shared" si="15"/>
        <v>0</v>
      </c>
      <c r="BG187" s="151">
        <f t="shared" si="16"/>
        <v>0</v>
      </c>
      <c r="BH187" s="151">
        <f t="shared" si="17"/>
        <v>0</v>
      </c>
      <c r="BI187" s="151">
        <f t="shared" si="18"/>
        <v>0</v>
      </c>
      <c r="BJ187" s="14" t="s">
        <v>149</v>
      </c>
      <c r="BK187" s="151">
        <f t="shared" si="19"/>
        <v>0</v>
      </c>
      <c r="BL187" s="14" t="s">
        <v>148</v>
      </c>
      <c r="BM187" s="150" t="s">
        <v>319</v>
      </c>
    </row>
    <row r="188" spans="1:65" s="2" customFormat="1" ht="16.5" customHeight="1">
      <c r="A188" s="26"/>
      <c r="B188" s="138"/>
      <c r="C188" s="139" t="s">
        <v>320</v>
      </c>
      <c r="D188" s="139" t="s">
        <v>144</v>
      </c>
      <c r="E188" s="140" t="s">
        <v>321</v>
      </c>
      <c r="F188" s="141" t="s">
        <v>322</v>
      </c>
      <c r="G188" s="142" t="s">
        <v>156</v>
      </c>
      <c r="H188" s="143">
        <v>25.163</v>
      </c>
      <c r="I188" s="144"/>
      <c r="J188" s="144">
        <f t="shared" si="10"/>
        <v>0</v>
      </c>
      <c r="K188" s="145"/>
      <c r="L188" s="27"/>
      <c r="M188" s="146" t="s">
        <v>1</v>
      </c>
      <c r="N188" s="147" t="s">
        <v>38</v>
      </c>
      <c r="O188" s="148">
        <v>0.59799999999999998</v>
      </c>
      <c r="P188" s="148">
        <f t="shared" si="11"/>
        <v>15.047470000000001</v>
      </c>
      <c r="Q188" s="148">
        <v>0</v>
      </c>
      <c r="R188" s="148">
        <f t="shared" si="12"/>
        <v>0</v>
      </c>
      <c r="S188" s="148">
        <v>0</v>
      </c>
      <c r="T188" s="149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148</v>
      </c>
      <c r="AT188" s="150" t="s">
        <v>144</v>
      </c>
      <c r="AU188" s="150" t="s">
        <v>149</v>
      </c>
      <c r="AY188" s="14" t="s">
        <v>141</v>
      </c>
      <c r="BE188" s="151">
        <f t="shared" si="14"/>
        <v>0</v>
      </c>
      <c r="BF188" s="151">
        <f t="shared" si="15"/>
        <v>0</v>
      </c>
      <c r="BG188" s="151">
        <f t="shared" si="16"/>
        <v>0</v>
      </c>
      <c r="BH188" s="151">
        <f t="shared" si="17"/>
        <v>0</v>
      </c>
      <c r="BI188" s="151">
        <f t="shared" si="18"/>
        <v>0</v>
      </c>
      <c r="BJ188" s="14" t="s">
        <v>149</v>
      </c>
      <c r="BK188" s="151">
        <f t="shared" si="19"/>
        <v>0</v>
      </c>
      <c r="BL188" s="14" t="s">
        <v>148</v>
      </c>
      <c r="BM188" s="150" t="s">
        <v>323</v>
      </c>
    </row>
    <row r="189" spans="1:65" s="2" customFormat="1" ht="24" customHeight="1">
      <c r="A189" s="26"/>
      <c r="B189" s="138"/>
      <c r="C189" s="139" t="s">
        <v>324</v>
      </c>
      <c r="D189" s="139" t="s">
        <v>144</v>
      </c>
      <c r="E189" s="140" t="s">
        <v>325</v>
      </c>
      <c r="F189" s="141" t="s">
        <v>326</v>
      </c>
      <c r="G189" s="142" t="s">
        <v>156</v>
      </c>
      <c r="H189" s="143">
        <v>226.46700000000001</v>
      </c>
      <c r="I189" s="144"/>
      <c r="J189" s="144">
        <f t="shared" si="10"/>
        <v>0</v>
      </c>
      <c r="K189" s="145"/>
      <c r="L189" s="27"/>
      <c r="M189" s="146" t="s">
        <v>1</v>
      </c>
      <c r="N189" s="147" t="s">
        <v>38</v>
      </c>
      <c r="O189" s="148">
        <v>7.0000000000000001E-3</v>
      </c>
      <c r="P189" s="148">
        <f t="shared" si="11"/>
        <v>1.58527</v>
      </c>
      <c r="Q189" s="148">
        <v>0</v>
      </c>
      <c r="R189" s="148">
        <f t="shared" si="12"/>
        <v>0</v>
      </c>
      <c r="S189" s="148">
        <v>0</v>
      </c>
      <c r="T189" s="149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148</v>
      </c>
      <c r="AT189" s="150" t="s">
        <v>144</v>
      </c>
      <c r="AU189" s="150" t="s">
        <v>149</v>
      </c>
      <c r="AY189" s="14" t="s">
        <v>141</v>
      </c>
      <c r="BE189" s="151">
        <f t="shared" si="14"/>
        <v>0</v>
      </c>
      <c r="BF189" s="151">
        <f t="shared" si="15"/>
        <v>0</v>
      </c>
      <c r="BG189" s="151">
        <f t="shared" si="16"/>
        <v>0</v>
      </c>
      <c r="BH189" s="151">
        <f t="shared" si="17"/>
        <v>0</v>
      </c>
      <c r="BI189" s="151">
        <f t="shared" si="18"/>
        <v>0</v>
      </c>
      <c r="BJ189" s="14" t="s">
        <v>149</v>
      </c>
      <c r="BK189" s="151">
        <f t="shared" si="19"/>
        <v>0</v>
      </c>
      <c r="BL189" s="14" t="s">
        <v>148</v>
      </c>
      <c r="BM189" s="150" t="s">
        <v>327</v>
      </c>
    </row>
    <row r="190" spans="1:65" s="2" customFormat="1" ht="24" customHeight="1">
      <c r="A190" s="26"/>
      <c r="B190" s="138"/>
      <c r="C190" s="139" t="s">
        <v>328</v>
      </c>
      <c r="D190" s="139" t="s">
        <v>144</v>
      </c>
      <c r="E190" s="140" t="s">
        <v>329</v>
      </c>
      <c r="F190" s="141" t="s">
        <v>330</v>
      </c>
      <c r="G190" s="142" t="s">
        <v>156</v>
      </c>
      <c r="H190" s="143">
        <v>25.163</v>
      </c>
      <c r="I190" s="144"/>
      <c r="J190" s="144">
        <f t="shared" si="10"/>
        <v>0</v>
      </c>
      <c r="K190" s="145"/>
      <c r="L190" s="27"/>
      <c r="M190" s="146" t="s">
        <v>1</v>
      </c>
      <c r="N190" s="147" t="s">
        <v>38</v>
      </c>
      <c r="O190" s="148">
        <v>0.89</v>
      </c>
      <c r="P190" s="148">
        <f t="shared" si="11"/>
        <v>22.39507</v>
      </c>
      <c r="Q190" s="148">
        <v>0</v>
      </c>
      <c r="R190" s="148">
        <f t="shared" si="12"/>
        <v>0</v>
      </c>
      <c r="S190" s="148">
        <v>0</v>
      </c>
      <c r="T190" s="149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0" t="s">
        <v>148</v>
      </c>
      <c r="AT190" s="150" t="s">
        <v>144</v>
      </c>
      <c r="AU190" s="150" t="s">
        <v>149</v>
      </c>
      <c r="AY190" s="14" t="s">
        <v>141</v>
      </c>
      <c r="BE190" s="151">
        <f t="shared" si="14"/>
        <v>0</v>
      </c>
      <c r="BF190" s="151">
        <f t="shared" si="15"/>
        <v>0</v>
      </c>
      <c r="BG190" s="151">
        <f t="shared" si="16"/>
        <v>0</v>
      </c>
      <c r="BH190" s="151">
        <f t="shared" si="17"/>
        <v>0</v>
      </c>
      <c r="BI190" s="151">
        <f t="shared" si="18"/>
        <v>0</v>
      </c>
      <c r="BJ190" s="14" t="s">
        <v>149</v>
      </c>
      <c r="BK190" s="151">
        <f t="shared" si="19"/>
        <v>0</v>
      </c>
      <c r="BL190" s="14" t="s">
        <v>148</v>
      </c>
      <c r="BM190" s="150" t="s">
        <v>331</v>
      </c>
    </row>
    <row r="191" spans="1:65" s="2" customFormat="1" ht="24" customHeight="1">
      <c r="A191" s="26"/>
      <c r="B191" s="138"/>
      <c r="C191" s="139" t="s">
        <v>332</v>
      </c>
      <c r="D191" s="139" t="s">
        <v>144</v>
      </c>
      <c r="E191" s="140" t="s">
        <v>333</v>
      </c>
      <c r="F191" s="141" t="s">
        <v>334</v>
      </c>
      <c r="G191" s="142" t="s">
        <v>156</v>
      </c>
      <c r="H191" s="143">
        <v>25.163</v>
      </c>
      <c r="I191" s="144"/>
      <c r="J191" s="144">
        <f t="shared" si="10"/>
        <v>0</v>
      </c>
      <c r="K191" s="145"/>
      <c r="L191" s="27"/>
      <c r="M191" s="146" t="s">
        <v>1</v>
      </c>
      <c r="N191" s="147" t="s">
        <v>38</v>
      </c>
      <c r="O191" s="148">
        <v>0</v>
      </c>
      <c r="P191" s="148">
        <f t="shared" si="11"/>
        <v>0</v>
      </c>
      <c r="Q191" s="148">
        <v>0</v>
      </c>
      <c r="R191" s="148">
        <f t="shared" si="12"/>
        <v>0</v>
      </c>
      <c r="S191" s="148">
        <v>0</v>
      </c>
      <c r="T191" s="149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148</v>
      </c>
      <c r="AT191" s="150" t="s">
        <v>144</v>
      </c>
      <c r="AU191" s="150" t="s">
        <v>149</v>
      </c>
      <c r="AY191" s="14" t="s">
        <v>141</v>
      </c>
      <c r="BE191" s="151">
        <f t="shared" si="14"/>
        <v>0</v>
      </c>
      <c r="BF191" s="151">
        <f t="shared" si="15"/>
        <v>0</v>
      </c>
      <c r="BG191" s="151">
        <f t="shared" si="16"/>
        <v>0</v>
      </c>
      <c r="BH191" s="151">
        <f t="shared" si="17"/>
        <v>0</v>
      </c>
      <c r="BI191" s="151">
        <f t="shared" si="18"/>
        <v>0</v>
      </c>
      <c r="BJ191" s="14" t="s">
        <v>149</v>
      </c>
      <c r="BK191" s="151">
        <f t="shared" si="19"/>
        <v>0</v>
      </c>
      <c r="BL191" s="14" t="s">
        <v>148</v>
      </c>
      <c r="BM191" s="150" t="s">
        <v>335</v>
      </c>
    </row>
    <row r="192" spans="1:65" s="12" customFormat="1" ht="22.9" customHeight="1">
      <c r="B192" s="126"/>
      <c r="D192" s="127" t="s">
        <v>71</v>
      </c>
      <c r="E192" s="136" t="s">
        <v>336</v>
      </c>
      <c r="F192" s="136" t="s">
        <v>337</v>
      </c>
      <c r="J192" s="137">
        <f>BK192</f>
        <v>0</v>
      </c>
      <c r="L192" s="126"/>
      <c r="M192" s="130"/>
      <c r="N192" s="131"/>
      <c r="O192" s="131"/>
      <c r="P192" s="132">
        <f>P193</f>
        <v>37.294750000000001</v>
      </c>
      <c r="Q192" s="131"/>
      <c r="R192" s="132">
        <f>R193</f>
        <v>0</v>
      </c>
      <c r="S192" s="131"/>
      <c r="T192" s="133">
        <f>T193</f>
        <v>0</v>
      </c>
      <c r="AR192" s="127" t="s">
        <v>80</v>
      </c>
      <c r="AT192" s="134" t="s">
        <v>71</v>
      </c>
      <c r="AU192" s="134" t="s">
        <v>80</v>
      </c>
      <c r="AY192" s="127" t="s">
        <v>141</v>
      </c>
      <c r="BK192" s="135">
        <f>BK193</f>
        <v>0</v>
      </c>
    </row>
    <row r="193" spans="1:65" s="2" customFormat="1" ht="24" customHeight="1">
      <c r="A193" s="26"/>
      <c r="B193" s="138"/>
      <c r="C193" s="139" t="s">
        <v>338</v>
      </c>
      <c r="D193" s="139" t="s">
        <v>144</v>
      </c>
      <c r="E193" s="140" t="s">
        <v>339</v>
      </c>
      <c r="F193" s="141" t="s">
        <v>340</v>
      </c>
      <c r="G193" s="142" t="s">
        <v>156</v>
      </c>
      <c r="H193" s="143">
        <v>15.141999999999999</v>
      </c>
      <c r="I193" s="144"/>
      <c r="J193" s="144">
        <f>ROUND(I193*H193,2)</f>
        <v>0</v>
      </c>
      <c r="K193" s="145"/>
      <c r="L193" s="27"/>
      <c r="M193" s="146" t="s">
        <v>1</v>
      </c>
      <c r="N193" s="147" t="s">
        <v>38</v>
      </c>
      <c r="O193" s="148">
        <v>2.4630000000000001</v>
      </c>
      <c r="P193" s="148">
        <f>O193*H193</f>
        <v>37.294750000000001</v>
      </c>
      <c r="Q193" s="148">
        <v>0</v>
      </c>
      <c r="R193" s="148">
        <f>Q193*H193</f>
        <v>0</v>
      </c>
      <c r="S193" s="148">
        <v>0</v>
      </c>
      <c r="T193" s="149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148</v>
      </c>
      <c r="AT193" s="150" t="s">
        <v>144</v>
      </c>
      <c r="AU193" s="150" t="s">
        <v>149</v>
      </c>
      <c r="AY193" s="14" t="s">
        <v>141</v>
      </c>
      <c r="BE193" s="151">
        <f>IF(N193="základná",J193,0)</f>
        <v>0</v>
      </c>
      <c r="BF193" s="151">
        <f>IF(N193="znížená",J193,0)</f>
        <v>0</v>
      </c>
      <c r="BG193" s="151">
        <f>IF(N193="zákl. prenesená",J193,0)</f>
        <v>0</v>
      </c>
      <c r="BH193" s="151">
        <f>IF(N193="zníž. prenesená",J193,0)</f>
        <v>0</v>
      </c>
      <c r="BI193" s="151">
        <f>IF(N193="nulová",J193,0)</f>
        <v>0</v>
      </c>
      <c r="BJ193" s="14" t="s">
        <v>149</v>
      </c>
      <c r="BK193" s="151">
        <f>ROUND(I193*H193,2)</f>
        <v>0</v>
      </c>
      <c r="BL193" s="14" t="s">
        <v>148</v>
      </c>
      <c r="BM193" s="150" t="s">
        <v>341</v>
      </c>
    </row>
    <row r="194" spans="1:65" s="12" customFormat="1" ht="25.9" customHeight="1">
      <c r="B194" s="126"/>
      <c r="D194" s="127" t="s">
        <v>71</v>
      </c>
      <c r="E194" s="128" t="s">
        <v>342</v>
      </c>
      <c r="F194" s="128" t="s">
        <v>343</v>
      </c>
      <c r="J194" s="129">
        <f>BK194</f>
        <v>0</v>
      </c>
      <c r="L194" s="126"/>
      <c r="M194" s="130"/>
      <c r="N194" s="131"/>
      <c r="O194" s="131"/>
      <c r="P194" s="132">
        <f>P195+P198+P204+P208+P217+P228+P231+P259+P265+P268+P279+P281+P290+P294+P297+P301</f>
        <v>1043.68613</v>
      </c>
      <c r="Q194" s="131"/>
      <c r="R194" s="132">
        <f>R195+R198+R204+R208+R217+R228+R231+R259+R265+R268+R279+R281+R290+R294+R297+R301</f>
        <v>11.770020000000001</v>
      </c>
      <c r="S194" s="131"/>
      <c r="T194" s="133">
        <f>T195+T198+T204+T208+T217+T228+T231+T259+T265+T268+T279+T281+T290+T294+T297+T301</f>
        <v>7.5885800000000003</v>
      </c>
      <c r="AR194" s="127" t="s">
        <v>149</v>
      </c>
      <c r="AT194" s="134" t="s">
        <v>71</v>
      </c>
      <c r="AU194" s="134" t="s">
        <v>72</v>
      </c>
      <c r="AY194" s="127" t="s">
        <v>141</v>
      </c>
      <c r="BK194" s="135">
        <f>BK195+BK198+BK204+BK208+BK217+BK228+BK231+BK259+BK265+BK268+BK279+BK281+BK290+BK294+BK297+BK301</f>
        <v>0</v>
      </c>
    </row>
    <row r="195" spans="1:65" s="12" customFormat="1" ht="22.9" customHeight="1">
      <c r="B195" s="126"/>
      <c r="D195" s="127" t="s">
        <v>71</v>
      </c>
      <c r="E195" s="136" t="s">
        <v>344</v>
      </c>
      <c r="F195" s="136" t="s">
        <v>345</v>
      </c>
      <c r="J195" s="137">
        <f>BK195</f>
        <v>0</v>
      </c>
      <c r="L195" s="126"/>
      <c r="M195" s="130"/>
      <c r="N195" s="131"/>
      <c r="O195" s="131"/>
      <c r="P195" s="132">
        <f>SUM(P196:P197)</f>
        <v>2.6084999999999998</v>
      </c>
      <c r="Q195" s="131"/>
      <c r="R195" s="132">
        <f>SUM(R196:R197)</f>
        <v>2.6270000000000002E-2</v>
      </c>
      <c r="S195" s="131"/>
      <c r="T195" s="133">
        <f>SUM(T196:T197)</f>
        <v>0</v>
      </c>
      <c r="AR195" s="127" t="s">
        <v>149</v>
      </c>
      <c r="AT195" s="134" t="s">
        <v>71</v>
      </c>
      <c r="AU195" s="134" t="s">
        <v>80</v>
      </c>
      <c r="AY195" s="127" t="s">
        <v>141</v>
      </c>
      <c r="BK195" s="135">
        <f>SUM(BK196:BK197)</f>
        <v>0</v>
      </c>
    </row>
    <row r="196" spans="1:65" s="2" customFormat="1" ht="24" customHeight="1">
      <c r="A196" s="26"/>
      <c r="B196" s="138"/>
      <c r="C196" s="139" t="s">
        <v>346</v>
      </c>
      <c r="D196" s="139" t="s">
        <v>144</v>
      </c>
      <c r="E196" s="140" t="s">
        <v>347</v>
      </c>
      <c r="F196" s="141" t="s">
        <v>348</v>
      </c>
      <c r="G196" s="142" t="s">
        <v>167</v>
      </c>
      <c r="H196" s="143">
        <v>18.5</v>
      </c>
      <c r="I196" s="144"/>
      <c r="J196" s="144">
        <f>ROUND(I196*H196,2)</f>
        <v>0</v>
      </c>
      <c r="K196" s="145"/>
      <c r="L196" s="27"/>
      <c r="M196" s="146" t="s">
        <v>1</v>
      </c>
      <c r="N196" s="147" t="s">
        <v>38</v>
      </c>
      <c r="O196" s="148">
        <v>0.14099999999999999</v>
      </c>
      <c r="P196" s="148">
        <f>O196*H196</f>
        <v>2.6084999999999998</v>
      </c>
      <c r="Q196" s="148">
        <v>1.42E-3</v>
      </c>
      <c r="R196" s="148">
        <f>Q196*H196</f>
        <v>2.6270000000000002E-2</v>
      </c>
      <c r="S196" s="148">
        <v>0</v>
      </c>
      <c r="T196" s="149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0" t="s">
        <v>210</v>
      </c>
      <c r="AT196" s="150" t="s">
        <v>144</v>
      </c>
      <c r="AU196" s="150" t="s">
        <v>149</v>
      </c>
      <c r="AY196" s="14" t="s">
        <v>141</v>
      </c>
      <c r="BE196" s="151">
        <f>IF(N196="základná",J196,0)</f>
        <v>0</v>
      </c>
      <c r="BF196" s="151">
        <f>IF(N196="znížená",J196,0)</f>
        <v>0</v>
      </c>
      <c r="BG196" s="151">
        <f>IF(N196="zákl. prenesená",J196,0)</f>
        <v>0</v>
      </c>
      <c r="BH196" s="151">
        <f>IF(N196="zníž. prenesená",J196,0)</f>
        <v>0</v>
      </c>
      <c r="BI196" s="151">
        <f>IF(N196="nulová",J196,0)</f>
        <v>0</v>
      </c>
      <c r="BJ196" s="14" t="s">
        <v>149</v>
      </c>
      <c r="BK196" s="151">
        <f>ROUND(I196*H196,2)</f>
        <v>0</v>
      </c>
      <c r="BL196" s="14" t="s">
        <v>210</v>
      </c>
      <c r="BM196" s="150" t="s">
        <v>349</v>
      </c>
    </row>
    <row r="197" spans="1:65" s="2" customFormat="1" ht="24" customHeight="1">
      <c r="A197" s="26"/>
      <c r="B197" s="138"/>
      <c r="C197" s="139" t="s">
        <v>350</v>
      </c>
      <c r="D197" s="139" t="s">
        <v>144</v>
      </c>
      <c r="E197" s="140" t="s">
        <v>351</v>
      </c>
      <c r="F197" s="141" t="s">
        <v>352</v>
      </c>
      <c r="G197" s="142" t="s">
        <v>353</v>
      </c>
      <c r="H197" s="143">
        <v>1.21</v>
      </c>
      <c r="I197" s="144"/>
      <c r="J197" s="144">
        <f>ROUND(I197*H197,2)</f>
        <v>0</v>
      </c>
      <c r="K197" s="145"/>
      <c r="L197" s="27"/>
      <c r="M197" s="146" t="s">
        <v>1</v>
      </c>
      <c r="N197" s="147" t="s">
        <v>38</v>
      </c>
      <c r="O197" s="148">
        <v>0</v>
      </c>
      <c r="P197" s="148">
        <f>O197*H197</f>
        <v>0</v>
      </c>
      <c r="Q197" s="148">
        <v>0</v>
      </c>
      <c r="R197" s="148">
        <f>Q197*H197</f>
        <v>0</v>
      </c>
      <c r="S197" s="148">
        <v>0</v>
      </c>
      <c r="T197" s="149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0" t="s">
        <v>210</v>
      </c>
      <c r="AT197" s="150" t="s">
        <v>144</v>
      </c>
      <c r="AU197" s="150" t="s">
        <v>149</v>
      </c>
      <c r="AY197" s="14" t="s">
        <v>141</v>
      </c>
      <c r="BE197" s="151">
        <f>IF(N197="základná",J197,0)</f>
        <v>0</v>
      </c>
      <c r="BF197" s="151">
        <f>IF(N197="znížená",J197,0)</f>
        <v>0</v>
      </c>
      <c r="BG197" s="151">
        <f>IF(N197="zákl. prenesená",J197,0)</f>
        <v>0</v>
      </c>
      <c r="BH197" s="151">
        <f>IF(N197="zníž. prenesená",J197,0)</f>
        <v>0</v>
      </c>
      <c r="BI197" s="151">
        <f>IF(N197="nulová",J197,0)</f>
        <v>0</v>
      </c>
      <c r="BJ197" s="14" t="s">
        <v>149</v>
      </c>
      <c r="BK197" s="151">
        <f>ROUND(I197*H197,2)</f>
        <v>0</v>
      </c>
      <c r="BL197" s="14" t="s">
        <v>210</v>
      </c>
      <c r="BM197" s="150" t="s">
        <v>354</v>
      </c>
    </row>
    <row r="198" spans="1:65" s="12" customFormat="1" ht="22.9" customHeight="1">
      <c r="B198" s="126"/>
      <c r="D198" s="127" t="s">
        <v>71</v>
      </c>
      <c r="E198" s="136" t="s">
        <v>355</v>
      </c>
      <c r="F198" s="136" t="s">
        <v>356</v>
      </c>
      <c r="J198" s="137">
        <f>BK198</f>
        <v>0</v>
      </c>
      <c r="L198" s="126"/>
      <c r="M198" s="130"/>
      <c r="N198" s="131"/>
      <c r="O198" s="131"/>
      <c r="P198" s="132">
        <f>SUM(P199:P203)</f>
        <v>4.7939699999999998</v>
      </c>
      <c r="Q198" s="131"/>
      <c r="R198" s="132">
        <f>SUM(R199:R203)</f>
        <v>0.36352000000000001</v>
      </c>
      <c r="S198" s="131"/>
      <c r="T198" s="133">
        <f>SUM(T199:T203)</f>
        <v>3.5279999999999999E-2</v>
      </c>
      <c r="AR198" s="127" t="s">
        <v>149</v>
      </c>
      <c r="AT198" s="134" t="s">
        <v>71</v>
      </c>
      <c r="AU198" s="134" t="s">
        <v>80</v>
      </c>
      <c r="AY198" s="127" t="s">
        <v>141</v>
      </c>
      <c r="BK198" s="135">
        <f>SUM(BK199:BK203)</f>
        <v>0</v>
      </c>
    </row>
    <row r="199" spans="1:65" s="2" customFormat="1" ht="24" customHeight="1">
      <c r="A199" s="26"/>
      <c r="B199" s="138"/>
      <c r="C199" s="139" t="s">
        <v>357</v>
      </c>
      <c r="D199" s="139" t="s">
        <v>144</v>
      </c>
      <c r="E199" s="140" t="s">
        <v>358</v>
      </c>
      <c r="F199" s="141" t="s">
        <v>359</v>
      </c>
      <c r="G199" s="142" t="s">
        <v>167</v>
      </c>
      <c r="H199" s="143">
        <v>10.5</v>
      </c>
      <c r="I199" s="144"/>
      <c r="J199" s="144">
        <f>ROUND(I199*H199,2)</f>
        <v>0</v>
      </c>
      <c r="K199" s="145"/>
      <c r="L199" s="27"/>
      <c r="M199" s="146" t="s">
        <v>1</v>
      </c>
      <c r="N199" s="147" t="s">
        <v>38</v>
      </c>
      <c r="O199" s="148">
        <v>6.6000000000000003E-2</v>
      </c>
      <c r="P199" s="148">
        <f>O199*H199</f>
        <v>0.69299999999999995</v>
      </c>
      <c r="Q199" s="148">
        <v>0</v>
      </c>
      <c r="R199" s="148">
        <f>Q199*H199</f>
        <v>0</v>
      </c>
      <c r="S199" s="148">
        <v>3.3600000000000001E-3</v>
      </c>
      <c r="T199" s="149">
        <f>S199*H199</f>
        <v>3.5279999999999999E-2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0" t="s">
        <v>210</v>
      </c>
      <c r="AT199" s="150" t="s">
        <v>144</v>
      </c>
      <c r="AU199" s="150" t="s">
        <v>149</v>
      </c>
      <c r="AY199" s="14" t="s">
        <v>141</v>
      </c>
      <c r="BE199" s="151">
        <f>IF(N199="základná",J199,0)</f>
        <v>0</v>
      </c>
      <c r="BF199" s="151">
        <f>IF(N199="znížená",J199,0)</f>
        <v>0</v>
      </c>
      <c r="BG199" s="151">
        <f>IF(N199="zákl. prenesená",J199,0)</f>
        <v>0</v>
      </c>
      <c r="BH199" s="151">
        <f>IF(N199="zníž. prenesená",J199,0)</f>
        <v>0</v>
      </c>
      <c r="BI199" s="151">
        <f>IF(N199="nulová",J199,0)</f>
        <v>0</v>
      </c>
      <c r="BJ199" s="14" t="s">
        <v>149</v>
      </c>
      <c r="BK199" s="151">
        <f>ROUND(I199*H199,2)</f>
        <v>0</v>
      </c>
      <c r="BL199" s="14" t="s">
        <v>210</v>
      </c>
      <c r="BM199" s="150" t="s">
        <v>360</v>
      </c>
    </row>
    <row r="200" spans="1:65" s="2" customFormat="1" ht="24" customHeight="1">
      <c r="A200" s="26"/>
      <c r="B200" s="138"/>
      <c r="C200" s="139" t="s">
        <v>361</v>
      </c>
      <c r="D200" s="139" t="s">
        <v>144</v>
      </c>
      <c r="E200" s="140" t="s">
        <v>362</v>
      </c>
      <c r="F200" s="141" t="s">
        <v>363</v>
      </c>
      <c r="G200" s="142" t="s">
        <v>167</v>
      </c>
      <c r="H200" s="143">
        <v>17.376999999999999</v>
      </c>
      <c r="I200" s="144"/>
      <c r="J200" s="144">
        <f>ROUND(I200*H200,2)</f>
        <v>0</v>
      </c>
      <c r="K200" s="145"/>
      <c r="L200" s="27"/>
      <c r="M200" s="146" t="s">
        <v>1</v>
      </c>
      <c r="N200" s="147" t="s">
        <v>38</v>
      </c>
      <c r="O200" s="148">
        <v>0.23599999999999999</v>
      </c>
      <c r="P200" s="148">
        <f>O200*H200</f>
        <v>4.1009700000000002</v>
      </c>
      <c r="Q200" s="148">
        <v>2.9999999999999997E-4</v>
      </c>
      <c r="R200" s="148">
        <f>Q200*H200</f>
        <v>5.2100000000000002E-3</v>
      </c>
      <c r="S200" s="148">
        <v>0</v>
      </c>
      <c r="T200" s="149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0" t="s">
        <v>210</v>
      </c>
      <c r="AT200" s="150" t="s">
        <v>144</v>
      </c>
      <c r="AU200" s="150" t="s">
        <v>149</v>
      </c>
      <c r="AY200" s="14" t="s">
        <v>141</v>
      </c>
      <c r="BE200" s="151">
        <f>IF(N200="základná",J200,0)</f>
        <v>0</v>
      </c>
      <c r="BF200" s="151">
        <f>IF(N200="znížená",J200,0)</f>
        <v>0</v>
      </c>
      <c r="BG200" s="151">
        <f>IF(N200="zákl. prenesená",J200,0)</f>
        <v>0</v>
      </c>
      <c r="BH200" s="151">
        <f>IF(N200="zníž. prenesená",J200,0)</f>
        <v>0</v>
      </c>
      <c r="BI200" s="151">
        <f>IF(N200="nulová",J200,0)</f>
        <v>0</v>
      </c>
      <c r="BJ200" s="14" t="s">
        <v>149</v>
      </c>
      <c r="BK200" s="151">
        <f>ROUND(I200*H200,2)</f>
        <v>0</v>
      </c>
      <c r="BL200" s="14" t="s">
        <v>210</v>
      </c>
      <c r="BM200" s="150" t="s">
        <v>364</v>
      </c>
    </row>
    <row r="201" spans="1:65" s="2" customFormat="1" ht="24" customHeight="1">
      <c r="A201" s="26"/>
      <c r="B201" s="138"/>
      <c r="C201" s="152" t="s">
        <v>365</v>
      </c>
      <c r="D201" s="152" t="s">
        <v>158</v>
      </c>
      <c r="E201" s="153" t="s">
        <v>366</v>
      </c>
      <c r="F201" s="154" t="s">
        <v>367</v>
      </c>
      <c r="G201" s="155" t="s">
        <v>167</v>
      </c>
      <c r="H201" s="156">
        <v>18.245999999999999</v>
      </c>
      <c r="I201" s="157"/>
      <c r="J201" s="157">
        <f>ROUND(I201*H201,2)</f>
        <v>0</v>
      </c>
      <c r="K201" s="158"/>
      <c r="L201" s="159"/>
      <c r="M201" s="160" t="s">
        <v>1</v>
      </c>
      <c r="N201" s="161" t="s">
        <v>38</v>
      </c>
      <c r="O201" s="148">
        <v>0</v>
      </c>
      <c r="P201" s="148">
        <f>O201*H201</f>
        <v>0</v>
      </c>
      <c r="Q201" s="148">
        <v>1.0800000000000001E-2</v>
      </c>
      <c r="R201" s="148">
        <f>Q201*H201</f>
        <v>0.19706000000000001</v>
      </c>
      <c r="S201" s="148">
        <v>0</v>
      </c>
      <c r="T201" s="149">
        <f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0" t="s">
        <v>275</v>
      </c>
      <c r="AT201" s="150" t="s">
        <v>158</v>
      </c>
      <c r="AU201" s="150" t="s">
        <v>149</v>
      </c>
      <c r="AY201" s="14" t="s">
        <v>141</v>
      </c>
      <c r="BE201" s="151">
        <f>IF(N201="základná",J201,0)</f>
        <v>0</v>
      </c>
      <c r="BF201" s="151">
        <f>IF(N201="znížená",J201,0)</f>
        <v>0</v>
      </c>
      <c r="BG201" s="151">
        <f>IF(N201="zákl. prenesená",J201,0)</f>
        <v>0</v>
      </c>
      <c r="BH201" s="151">
        <f>IF(N201="zníž. prenesená",J201,0)</f>
        <v>0</v>
      </c>
      <c r="BI201" s="151">
        <f>IF(N201="nulová",J201,0)</f>
        <v>0</v>
      </c>
      <c r="BJ201" s="14" t="s">
        <v>149</v>
      </c>
      <c r="BK201" s="151">
        <f>ROUND(I201*H201,2)</f>
        <v>0</v>
      </c>
      <c r="BL201" s="14" t="s">
        <v>210</v>
      </c>
      <c r="BM201" s="150" t="s">
        <v>368</v>
      </c>
    </row>
    <row r="202" spans="1:65" s="2" customFormat="1" ht="24" customHeight="1">
      <c r="A202" s="26"/>
      <c r="B202" s="138"/>
      <c r="C202" s="152" t="s">
        <v>369</v>
      </c>
      <c r="D202" s="152" t="s">
        <v>158</v>
      </c>
      <c r="E202" s="153" t="s">
        <v>370</v>
      </c>
      <c r="F202" s="154" t="s">
        <v>371</v>
      </c>
      <c r="G202" s="155" t="s">
        <v>167</v>
      </c>
      <c r="H202" s="156">
        <v>18.245999999999999</v>
      </c>
      <c r="I202" s="157"/>
      <c r="J202" s="157">
        <f>ROUND(I202*H202,2)</f>
        <v>0</v>
      </c>
      <c r="K202" s="158"/>
      <c r="L202" s="159"/>
      <c r="M202" s="160" t="s">
        <v>1</v>
      </c>
      <c r="N202" s="161" t="s">
        <v>38</v>
      </c>
      <c r="O202" s="148">
        <v>0</v>
      </c>
      <c r="P202" s="148">
        <f>O202*H202</f>
        <v>0</v>
      </c>
      <c r="Q202" s="148">
        <v>8.6400000000000001E-3</v>
      </c>
      <c r="R202" s="148">
        <f>Q202*H202</f>
        <v>0.15765000000000001</v>
      </c>
      <c r="S202" s="148">
        <v>0</v>
      </c>
      <c r="T202" s="149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0" t="s">
        <v>275</v>
      </c>
      <c r="AT202" s="150" t="s">
        <v>158</v>
      </c>
      <c r="AU202" s="150" t="s">
        <v>149</v>
      </c>
      <c r="AY202" s="14" t="s">
        <v>141</v>
      </c>
      <c r="BE202" s="151">
        <f>IF(N202="základná",J202,0)</f>
        <v>0</v>
      </c>
      <c r="BF202" s="151">
        <f>IF(N202="znížená",J202,0)</f>
        <v>0</v>
      </c>
      <c r="BG202" s="151">
        <f>IF(N202="zákl. prenesená",J202,0)</f>
        <v>0</v>
      </c>
      <c r="BH202" s="151">
        <f>IF(N202="zníž. prenesená",J202,0)</f>
        <v>0</v>
      </c>
      <c r="BI202" s="151">
        <f>IF(N202="nulová",J202,0)</f>
        <v>0</v>
      </c>
      <c r="BJ202" s="14" t="s">
        <v>149</v>
      </c>
      <c r="BK202" s="151">
        <f>ROUND(I202*H202,2)</f>
        <v>0</v>
      </c>
      <c r="BL202" s="14" t="s">
        <v>210</v>
      </c>
      <c r="BM202" s="150" t="s">
        <v>372</v>
      </c>
    </row>
    <row r="203" spans="1:65" s="2" customFormat="1" ht="48" customHeight="1">
      <c r="A203" s="26"/>
      <c r="B203" s="138"/>
      <c r="C203" s="152" t="s">
        <v>373</v>
      </c>
      <c r="D203" s="152" t="s">
        <v>158</v>
      </c>
      <c r="E203" s="153" t="s">
        <v>374</v>
      </c>
      <c r="F203" s="154" t="s">
        <v>375</v>
      </c>
      <c r="G203" s="155" t="s">
        <v>167</v>
      </c>
      <c r="H203" s="156">
        <v>19.984000000000002</v>
      </c>
      <c r="I203" s="157"/>
      <c r="J203" s="157">
        <f>ROUND(I203*H203,2)</f>
        <v>0</v>
      </c>
      <c r="K203" s="158"/>
      <c r="L203" s="159"/>
      <c r="M203" s="160" t="s">
        <v>1</v>
      </c>
      <c r="N203" s="161" t="s">
        <v>38</v>
      </c>
      <c r="O203" s="148">
        <v>0</v>
      </c>
      <c r="P203" s="148">
        <f>O203*H203</f>
        <v>0</v>
      </c>
      <c r="Q203" s="148">
        <v>1.8000000000000001E-4</v>
      </c>
      <c r="R203" s="148">
        <f>Q203*H203</f>
        <v>3.5999999999999999E-3</v>
      </c>
      <c r="S203" s="148">
        <v>0</v>
      </c>
      <c r="T203" s="149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0" t="s">
        <v>275</v>
      </c>
      <c r="AT203" s="150" t="s">
        <v>158</v>
      </c>
      <c r="AU203" s="150" t="s">
        <v>149</v>
      </c>
      <c r="AY203" s="14" t="s">
        <v>141</v>
      </c>
      <c r="BE203" s="151">
        <f>IF(N203="základná",J203,0)</f>
        <v>0</v>
      </c>
      <c r="BF203" s="151">
        <f>IF(N203="znížená",J203,0)</f>
        <v>0</v>
      </c>
      <c r="BG203" s="151">
        <f>IF(N203="zákl. prenesená",J203,0)</f>
        <v>0</v>
      </c>
      <c r="BH203" s="151">
        <f>IF(N203="zníž. prenesená",J203,0)</f>
        <v>0</v>
      </c>
      <c r="BI203" s="151">
        <f>IF(N203="nulová",J203,0)</f>
        <v>0</v>
      </c>
      <c r="BJ203" s="14" t="s">
        <v>149</v>
      </c>
      <c r="BK203" s="151">
        <f>ROUND(I203*H203,2)</f>
        <v>0</v>
      </c>
      <c r="BL203" s="14" t="s">
        <v>210</v>
      </c>
      <c r="BM203" s="150" t="s">
        <v>376</v>
      </c>
    </row>
    <row r="204" spans="1:65" s="12" customFormat="1" ht="22.9" customHeight="1">
      <c r="B204" s="126"/>
      <c r="D204" s="127" t="s">
        <v>71</v>
      </c>
      <c r="E204" s="136" t="s">
        <v>377</v>
      </c>
      <c r="F204" s="136" t="s">
        <v>378</v>
      </c>
      <c r="J204" s="137">
        <f>BK204</f>
        <v>0</v>
      </c>
      <c r="L204" s="126"/>
      <c r="M204" s="130"/>
      <c r="N204" s="131"/>
      <c r="O204" s="131"/>
      <c r="P204" s="132">
        <f>SUM(P205:P207)</f>
        <v>1.9191400000000001</v>
      </c>
      <c r="Q204" s="131"/>
      <c r="R204" s="132">
        <f>SUM(R205:R207)</f>
        <v>6.4219999999999999E-2</v>
      </c>
      <c r="S204" s="131"/>
      <c r="T204" s="133">
        <f>SUM(T205:T207)</f>
        <v>0</v>
      </c>
      <c r="AR204" s="127" t="s">
        <v>149</v>
      </c>
      <c r="AT204" s="134" t="s">
        <v>71</v>
      </c>
      <c r="AU204" s="134" t="s">
        <v>80</v>
      </c>
      <c r="AY204" s="127" t="s">
        <v>141</v>
      </c>
      <c r="BK204" s="135">
        <f>SUM(BK205:BK207)</f>
        <v>0</v>
      </c>
    </row>
    <row r="205" spans="1:65" s="2" customFormat="1" ht="16.5" customHeight="1">
      <c r="A205" s="26"/>
      <c r="B205" s="138"/>
      <c r="C205" s="139" t="s">
        <v>379</v>
      </c>
      <c r="D205" s="139" t="s">
        <v>144</v>
      </c>
      <c r="E205" s="140" t="s">
        <v>380</v>
      </c>
      <c r="F205" s="141" t="s">
        <v>381</v>
      </c>
      <c r="G205" s="142" t="s">
        <v>382</v>
      </c>
      <c r="H205" s="143">
        <v>1</v>
      </c>
      <c r="I205" s="144"/>
      <c r="J205" s="144">
        <f>ROUND(I205*H205,2)</f>
        <v>0</v>
      </c>
      <c r="K205" s="145"/>
      <c r="L205" s="27"/>
      <c r="M205" s="146" t="s">
        <v>1</v>
      </c>
      <c r="N205" s="147" t="s">
        <v>38</v>
      </c>
      <c r="O205" s="148">
        <v>1.1348199999999999</v>
      </c>
      <c r="P205" s="148">
        <f>O205*H205</f>
        <v>1.1348199999999999</v>
      </c>
      <c r="Q205" s="148">
        <v>2.5999999999999998E-4</v>
      </c>
      <c r="R205" s="148">
        <f>Q205*H205</f>
        <v>2.5999999999999998E-4</v>
      </c>
      <c r="S205" s="148">
        <v>0</v>
      </c>
      <c r="T205" s="149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0" t="s">
        <v>210</v>
      </c>
      <c r="AT205" s="150" t="s">
        <v>144</v>
      </c>
      <c r="AU205" s="150" t="s">
        <v>149</v>
      </c>
      <c r="AY205" s="14" t="s">
        <v>141</v>
      </c>
      <c r="BE205" s="151">
        <f>IF(N205="základná",J205,0)</f>
        <v>0</v>
      </c>
      <c r="BF205" s="151">
        <f>IF(N205="znížená",J205,0)</f>
        <v>0</v>
      </c>
      <c r="BG205" s="151">
        <f>IF(N205="zákl. prenesená",J205,0)</f>
        <v>0</v>
      </c>
      <c r="BH205" s="151">
        <f>IF(N205="zníž. prenesená",J205,0)</f>
        <v>0</v>
      </c>
      <c r="BI205" s="151">
        <f>IF(N205="nulová",J205,0)</f>
        <v>0</v>
      </c>
      <c r="BJ205" s="14" t="s">
        <v>149</v>
      </c>
      <c r="BK205" s="151">
        <f>ROUND(I205*H205,2)</f>
        <v>0</v>
      </c>
      <c r="BL205" s="14" t="s">
        <v>210</v>
      </c>
      <c r="BM205" s="150" t="s">
        <v>383</v>
      </c>
    </row>
    <row r="206" spans="1:65" s="2" customFormat="1" ht="16.5" customHeight="1">
      <c r="A206" s="26"/>
      <c r="B206" s="138"/>
      <c r="C206" s="139" t="s">
        <v>384</v>
      </c>
      <c r="D206" s="139" t="s">
        <v>144</v>
      </c>
      <c r="E206" s="140" t="s">
        <v>385</v>
      </c>
      <c r="F206" s="141" t="s">
        <v>386</v>
      </c>
      <c r="G206" s="142" t="s">
        <v>229</v>
      </c>
      <c r="H206" s="143">
        <v>3</v>
      </c>
      <c r="I206" s="144"/>
      <c r="J206" s="144">
        <f>ROUND(I206*H206,2)</f>
        <v>0</v>
      </c>
      <c r="K206" s="145"/>
      <c r="L206" s="27"/>
      <c r="M206" s="146" t="s">
        <v>1</v>
      </c>
      <c r="N206" s="147" t="s">
        <v>38</v>
      </c>
      <c r="O206" s="148">
        <v>0.26144000000000001</v>
      </c>
      <c r="P206" s="148">
        <f>O206*H206</f>
        <v>0.78432000000000002</v>
      </c>
      <c r="Q206" s="148">
        <v>0</v>
      </c>
      <c r="R206" s="148">
        <f>Q206*H206</f>
        <v>0</v>
      </c>
      <c r="S206" s="148">
        <v>0</v>
      </c>
      <c r="T206" s="149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0" t="s">
        <v>148</v>
      </c>
      <c r="AT206" s="150" t="s">
        <v>144</v>
      </c>
      <c r="AU206" s="150" t="s">
        <v>149</v>
      </c>
      <c r="AY206" s="14" t="s">
        <v>141</v>
      </c>
      <c r="BE206" s="151">
        <f>IF(N206="základná",J206,0)</f>
        <v>0</v>
      </c>
      <c r="BF206" s="151">
        <f>IF(N206="znížená",J206,0)</f>
        <v>0</v>
      </c>
      <c r="BG206" s="151">
        <f>IF(N206="zákl. prenesená",J206,0)</f>
        <v>0</v>
      </c>
      <c r="BH206" s="151">
        <f>IF(N206="zníž. prenesená",J206,0)</f>
        <v>0</v>
      </c>
      <c r="BI206" s="151">
        <f>IF(N206="nulová",J206,0)</f>
        <v>0</v>
      </c>
      <c r="BJ206" s="14" t="s">
        <v>149</v>
      </c>
      <c r="BK206" s="151">
        <f>ROUND(I206*H206,2)</f>
        <v>0</v>
      </c>
      <c r="BL206" s="14" t="s">
        <v>148</v>
      </c>
      <c r="BM206" s="150" t="s">
        <v>387</v>
      </c>
    </row>
    <row r="207" spans="1:65" s="2" customFormat="1" ht="16.5" customHeight="1">
      <c r="A207" s="26"/>
      <c r="B207" s="138"/>
      <c r="C207" s="152" t="s">
        <v>388</v>
      </c>
      <c r="D207" s="152" t="s">
        <v>158</v>
      </c>
      <c r="E207" s="153" t="s">
        <v>389</v>
      </c>
      <c r="F207" s="154" t="s">
        <v>390</v>
      </c>
      <c r="G207" s="155" t="s">
        <v>229</v>
      </c>
      <c r="H207" s="156">
        <v>3</v>
      </c>
      <c r="I207" s="157"/>
      <c r="J207" s="157">
        <f>ROUND(I207*H207,2)</f>
        <v>0</v>
      </c>
      <c r="K207" s="158"/>
      <c r="L207" s="159"/>
      <c r="M207" s="160" t="s">
        <v>1</v>
      </c>
      <c r="N207" s="161" t="s">
        <v>38</v>
      </c>
      <c r="O207" s="148">
        <v>0</v>
      </c>
      <c r="P207" s="148">
        <f>O207*H207</f>
        <v>0</v>
      </c>
      <c r="Q207" s="148">
        <v>2.1319999999999999E-2</v>
      </c>
      <c r="R207" s="148">
        <f>Q207*H207</f>
        <v>6.3960000000000003E-2</v>
      </c>
      <c r="S207" s="148">
        <v>0</v>
      </c>
      <c r="T207" s="149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0" t="s">
        <v>162</v>
      </c>
      <c r="AT207" s="150" t="s">
        <v>158</v>
      </c>
      <c r="AU207" s="150" t="s">
        <v>149</v>
      </c>
      <c r="AY207" s="14" t="s">
        <v>141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4" t="s">
        <v>149</v>
      </c>
      <c r="BK207" s="151">
        <f>ROUND(I207*H207,2)</f>
        <v>0</v>
      </c>
      <c r="BL207" s="14" t="s">
        <v>148</v>
      </c>
      <c r="BM207" s="150" t="s">
        <v>391</v>
      </c>
    </row>
    <row r="208" spans="1:65" s="12" customFormat="1" ht="22.9" customHeight="1">
      <c r="B208" s="126"/>
      <c r="D208" s="127" t="s">
        <v>71</v>
      </c>
      <c r="E208" s="136" t="s">
        <v>392</v>
      </c>
      <c r="F208" s="136" t="s">
        <v>393</v>
      </c>
      <c r="J208" s="137">
        <f>BK208</f>
        <v>0</v>
      </c>
      <c r="L208" s="126"/>
      <c r="M208" s="130"/>
      <c r="N208" s="131"/>
      <c r="O208" s="131"/>
      <c r="P208" s="132">
        <f>SUM(P209:P216)</f>
        <v>3.9750000000000001</v>
      </c>
      <c r="Q208" s="131"/>
      <c r="R208" s="132">
        <f>SUM(R209:R216)</f>
        <v>0</v>
      </c>
      <c r="S208" s="131"/>
      <c r="T208" s="133">
        <f>SUM(T209:T216)</f>
        <v>0.33916000000000002</v>
      </c>
      <c r="AR208" s="127" t="s">
        <v>149</v>
      </c>
      <c r="AT208" s="134" t="s">
        <v>71</v>
      </c>
      <c r="AU208" s="134" t="s">
        <v>80</v>
      </c>
      <c r="AY208" s="127" t="s">
        <v>141</v>
      </c>
      <c r="BK208" s="135">
        <f>SUM(BK209:BK216)</f>
        <v>0</v>
      </c>
    </row>
    <row r="209" spans="1:65" s="2" customFormat="1" ht="24" customHeight="1">
      <c r="A209" s="26"/>
      <c r="B209" s="138"/>
      <c r="C209" s="139" t="s">
        <v>394</v>
      </c>
      <c r="D209" s="139" t="s">
        <v>144</v>
      </c>
      <c r="E209" s="140" t="s">
        <v>395</v>
      </c>
      <c r="F209" s="141" t="s">
        <v>396</v>
      </c>
      <c r="G209" s="142" t="s">
        <v>382</v>
      </c>
      <c r="H209" s="143">
        <v>2</v>
      </c>
      <c r="I209" s="144"/>
      <c r="J209" s="144">
        <f t="shared" ref="J209:J216" si="20">ROUND(I209*H209,2)</f>
        <v>0</v>
      </c>
      <c r="K209" s="145"/>
      <c r="L209" s="27"/>
      <c r="M209" s="146" t="s">
        <v>1</v>
      </c>
      <c r="N209" s="147" t="s">
        <v>38</v>
      </c>
      <c r="O209" s="148">
        <v>0.44</v>
      </c>
      <c r="P209" s="148">
        <f t="shared" ref="P209:P216" si="21">O209*H209</f>
        <v>0.88</v>
      </c>
      <c r="Q209" s="148">
        <v>0</v>
      </c>
      <c r="R209" s="148">
        <f t="shared" ref="R209:R216" si="22">Q209*H209</f>
        <v>0</v>
      </c>
      <c r="S209" s="148">
        <v>3.4200000000000001E-2</v>
      </c>
      <c r="T209" s="149">
        <f t="shared" ref="T209:T216" si="23">S209*H209</f>
        <v>6.8400000000000002E-2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0" t="s">
        <v>210</v>
      </c>
      <c r="AT209" s="150" t="s">
        <v>144</v>
      </c>
      <c r="AU209" s="150" t="s">
        <v>149</v>
      </c>
      <c r="AY209" s="14" t="s">
        <v>141</v>
      </c>
      <c r="BE209" s="151">
        <f t="shared" ref="BE209:BE216" si="24">IF(N209="základná",J209,0)</f>
        <v>0</v>
      </c>
      <c r="BF209" s="151">
        <f t="shared" ref="BF209:BF216" si="25">IF(N209="znížená",J209,0)</f>
        <v>0</v>
      </c>
      <c r="BG209" s="151">
        <f t="shared" ref="BG209:BG216" si="26">IF(N209="zákl. prenesená",J209,0)</f>
        <v>0</v>
      </c>
      <c r="BH209" s="151">
        <f t="shared" ref="BH209:BH216" si="27">IF(N209="zníž. prenesená",J209,0)</f>
        <v>0</v>
      </c>
      <c r="BI209" s="151">
        <f t="shared" ref="BI209:BI216" si="28">IF(N209="nulová",J209,0)</f>
        <v>0</v>
      </c>
      <c r="BJ209" s="14" t="s">
        <v>149</v>
      </c>
      <c r="BK209" s="151">
        <f t="shared" ref="BK209:BK216" si="29">ROUND(I209*H209,2)</f>
        <v>0</v>
      </c>
      <c r="BL209" s="14" t="s">
        <v>210</v>
      </c>
      <c r="BM209" s="150" t="s">
        <v>397</v>
      </c>
    </row>
    <row r="210" spans="1:65" s="2" customFormat="1" ht="24" customHeight="1">
      <c r="A210" s="26"/>
      <c r="B210" s="138"/>
      <c r="C210" s="139" t="s">
        <v>398</v>
      </c>
      <c r="D210" s="139" t="s">
        <v>144</v>
      </c>
      <c r="E210" s="140" t="s">
        <v>399</v>
      </c>
      <c r="F210" s="141" t="s">
        <v>400</v>
      </c>
      <c r="G210" s="142" t="s">
        <v>382</v>
      </c>
      <c r="H210" s="143">
        <v>2</v>
      </c>
      <c r="I210" s="144"/>
      <c r="J210" s="144">
        <f t="shared" si="20"/>
        <v>0</v>
      </c>
      <c r="K210" s="145"/>
      <c r="L210" s="27"/>
      <c r="M210" s="146" t="s">
        <v>1</v>
      </c>
      <c r="N210" s="147" t="s">
        <v>38</v>
      </c>
      <c r="O210" s="148">
        <v>0.34200000000000003</v>
      </c>
      <c r="P210" s="148">
        <f t="shared" si="21"/>
        <v>0.68400000000000005</v>
      </c>
      <c r="Q210" s="148">
        <v>0</v>
      </c>
      <c r="R210" s="148">
        <f t="shared" si="22"/>
        <v>0</v>
      </c>
      <c r="S210" s="148">
        <v>1.9460000000000002E-2</v>
      </c>
      <c r="T210" s="149">
        <f t="shared" si="23"/>
        <v>3.8920000000000003E-2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0" t="s">
        <v>210</v>
      </c>
      <c r="AT210" s="150" t="s">
        <v>144</v>
      </c>
      <c r="AU210" s="150" t="s">
        <v>149</v>
      </c>
      <c r="AY210" s="14" t="s">
        <v>141</v>
      </c>
      <c r="BE210" s="151">
        <f t="shared" si="24"/>
        <v>0</v>
      </c>
      <c r="BF210" s="151">
        <f t="shared" si="25"/>
        <v>0</v>
      </c>
      <c r="BG210" s="151">
        <f t="shared" si="26"/>
        <v>0</v>
      </c>
      <c r="BH210" s="151">
        <f t="shared" si="27"/>
        <v>0</v>
      </c>
      <c r="BI210" s="151">
        <f t="shared" si="28"/>
        <v>0</v>
      </c>
      <c r="BJ210" s="14" t="s">
        <v>149</v>
      </c>
      <c r="BK210" s="151">
        <f t="shared" si="29"/>
        <v>0</v>
      </c>
      <c r="BL210" s="14" t="s">
        <v>210</v>
      </c>
      <c r="BM210" s="150" t="s">
        <v>401</v>
      </c>
    </row>
    <row r="211" spans="1:65" s="2" customFormat="1" ht="24" customHeight="1">
      <c r="A211" s="26"/>
      <c r="B211" s="138"/>
      <c r="C211" s="139" t="s">
        <v>402</v>
      </c>
      <c r="D211" s="139" t="s">
        <v>144</v>
      </c>
      <c r="E211" s="140" t="s">
        <v>403</v>
      </c>
      <c r="F211" s="141" t="s">
        <v>404</v>
      </c>
      <c r="G211" s="142" t="s">
        <v>382</v>
      </c>
      <c r="H211" s="143">
        <v>1</v>
      </c>
      <c r="I211" s="144"/>
      <c r="J211" s="144">
        <f t="shared" si="20"/>
        <v>0</v>
      </c>
      <c r="K211" s="145"/>
      <c r="L211" s="27"/>
      <c r="M211" s="146" t="s">
        <v>1</v>
      </c>
      <c r="N211" s="147" t="s">
        <v>38</v>
      </c>
      <c r="O211" s="148">
        <v>0.79200000000000004</v>
      </c>
      <c r="P211" s="148">
        <f t="shared" si="21"/>
        <v>0.79200000000000004</v>
      </c>
      <c r="Q211" s="148">
        <v>0</v>
      </c>
      <c r="R211" s="148">
        <f t="shared" si="22"/>
        <v>0</v>
      </c>
      <c r="S211" s="148">
        <v>0.155</v>
      </c>
      <c r="T211" s="149">
        <f t="shared" si="23"/>
        <v>0.155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0" t="s">
        <v>210</v>
      </c>
      <c r="AT211" s="150" t="s">
        <v>144</v>
      </c>
      <c r="AU211" s="150" t="s">
        <v>149</v>
      </c>
      <c r="AY211" s="14" t="s">
        <v>141</v>
      </c>
      <c r="BE211" s="151">
        <f t="shared" si="24"/>
        <v>0</v>
      </c>
      <c r="BF211" s="151">
        <f t="shared" si="25"/>
        <v>0</v>
      </c>
      <c r="BG211" s="151">
        <f t="shared" si="26"/>
        <v>0</v>
      </c>
      <c r="BH211" s="151">
        <f t="shared" si="27"/>
        <v>0</v>
      </c>
      <c r="BI211" s="151">
        <f t="shared" si="28"/>
        <v>0</v>
      </c>
      <c r="BJ211" s="14" t="s">
        <v>149</v>
      </c>
      <c r="BK211" s="151">
        <f t="shared" si="29"/>
        <v>0</v>
      </c>
      <c r="BL211" s="14" t="s">
        <v>210</v>
      </c>
      <c r="BM211" s="150" t="s">
        <v>405</v>
      </c>
    </row>
    <row r="212" spans="1:65" s="2" customFormat="1" ht="24" customHeight="1">
      <c r="A212" s="26"/>
      <c r="B212" s="138"/>
      <c r="C212" s="139" t="s">
        <v>406</v>
      </c>
      <c r="D212" s="139" t="s">
        <v>144</v>
      </c>
      <c r="E212" s="140" t="s">
        <v>407</v>
      </c>
      <c r="F212" s="141" t="s">
        <v>408</v>
      </c>
      <c r="G212" s="142" t="s">
        <v>382</v>
      </c>
      <c r="H212" s="143">
        <v>1</v>
      </c>
      <c r="I212" s="144"/>
      <c r="J212" s="144">
        <f t="shared" si="20"/>
        <v>0</v>
      </c>
      <c r="K212" s="145"/>
      <c r="L212" s="27"/>
      <c r="M212" s="146" t="s">
        <v>1</v>
      </c>
      <c r="N212" s="147" t="s">
        <v>38</v>
      </c>
      <c r="O212" s="148">
        <v>0.29299999999999998</v>
      </c>
      <c r="P212" s="148">
        <f t="shared" si="21"/>
        <v>0.29299999999999998</v>
      </c>
      <c r="Q212" s="148">
        <v>0</v>
      </c>
      <c r="R212" s="148">
        <f t="shared" si="22"/>
        <v>0</v>
      </c>
      <c r="S212" s="148">
        <v>6.7000000000000004E-2</v>
      </c>
      <c r="T212" s="149">
        <f t="shared" si="23"/>
        <v>6.7000000000000004E-2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0" t="s">
        <v>210</v>
      </c>
      <c r="AT212" s="150" t="s">
        <v>144</v>
      </c>
      <c r="AU212" s="150" t="s">
        <v>149</v>
      </c>
      <c r="AY212" s="14" t="s">
        <v>141</v>
      </c>
      <c r="BE212" s="151">
        <f t="shared" si="24"/>
        <v>0</v>
      </c>
      <c r="BF212" s="151">
        <f t="shared" si="25"/>
        <v>0</v>
      </c>
      <c r="BG212" s="151">
        <f t="shared" si="26"/>
        <v>0</v>
      </c>
      <c r="BH212" s="151">
        <f t="shared" si="27"/>
        <v>0</v>
      </c>
      <c r="BI212" s="151">
        <f t="shared" si="28"/>
        <v>0</v>
      </c>
      <c r="BJ212" s="14" t="s">
        <v>149</v>
      </c>
      <c r="BK212" s="151">
        <f t="shared" si="29"/>
        <v>0</v>
      </c>
      <c r="BL212" s="14" t="s">
        <v>210</v>
      </c>
      <c r="BM212" s="150" t="s">
        <v>409</v>
      </c>
    </row>
    <row r="213" spans="1:65" s="2" customFormat="1" ht="16.5" customHeight="1">
      <c r="A213" s="26"/>
      <c r="B213" s="138"/>
      <c r="C213" s="139" t="s">
        <v>410</v>
      </c>
      <c r="D213" s="139" t="s">
        <v>144</v>
      </c>
      <c r="E213" s="140" t="s">
        <v>411</v>
      </c>
      <c r="F213" s="141" t="s">
        <v>412</v>
      </c>
      <c r="G213" s="142" t="s">
        <v>229</v>
      </c>
      <c r="H213" s="143">
        <v>6</v>
      </c>
      <c r="I213" s="144"/>
      <c r="J213" s="144">
        <f t="shared" si="20"/>
        <v>0</v>
      </c>
      <c r="K213" s="145"/>
      <c r="L213" s="27"/>
      <c r="M213" s="146" t="s">
        <v>1</v>
      </c>
      <c r="N213" s="147" t="s">
        <v>38</v>
      </c>
      <c r="O213" s="148">
        <v>0.108</v>
      </c>
      <c r="P213" s="148">
        <f t="shared" si="21"/>
        <v>0.64800000000000002</v>
      </c>
      <c r="Q213" s="148">
        <v>0</v>
      </c>
      <c r="R213" s="148">
        <f t="shared" si="22"/>
        <v>0</v>
      </c>
      <c r="S213" s="148">
        <v>4.8999999999999998E-4</v>
      </c>
      <c r="T213" s="149">
        <f t="shared" si="23"/>
        <v>2.9399999999999999E-3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0" t="s">
        <v>210</v>
      </c>
      <c r="AT213" s="150" t="s">
        <v>144</v>
      </c>
      <c r="AU213" s="150" t="s">
        <v>149</v>
      </c>
      <c r="AY213" s="14" t="s">
        <v>141</v>
      </c>
      <c r="BE213" s="151">
        <f t="shared" si="24"/>
        <v>0</v>
      </c>
      <c r="BF213" s="151">
        <f t="shared" si="25"/>
        <v>0</v>
      </c>
      <c r="BG213" s="151">
        <f t="shared" si="26"/>
        <v>0</v>
      </c>
      <c r="BH213" s="151">
        <f t="shared" si="27"/>
        <v>0</v>
      </c>
      <c r="BI213" s="151">
        <f t="shared" si="28"/>
        <v>0</v>
      </c>
      <c r="BJ213" s="14" t="s">
        <v>149</v>
      </c>
      <c r="BK213" s="151">
        <f t="shared" si="29"/>
        <v>0</v>
      </c>
      <c r="BL213" s="14" t="s">
        <v>210</v>
      </c>
      <c r="BM213" s="150" t="s">
        <v>413</v>
      </c>
    </row>
    <row r="214" spans="1:65" s="2" customFormat="1" ht="24" customHeight="1">
      <c r="A214" s="26"/>
      <c r="B214" s="138"/>
      <c r="C214" s="139" t="s">
        <v>414</v>
      </c>
      <c r="D214" s="139" t="s">
        <v>144</v>
      </c>
      <c r="E214" s="140" t="s">
        <v>415</v>
      </c>
      <c r="F214" s="141" t="s">
        <v>416</v>
      </c>
      <c r="G214" s="142" t="s">
        <v>382</v>
      </c>
      <c r="H214" s="143">
        <v>2</v>
      </c>
      <c r="I214" s="144"/>
      <c r="J214" s="144">
        <f t="shared" si="20"/>
        <v>0</v>
      </c>
      <c r="K214" s="145"/>
      <c r="L214" s="27"/>
      <c r="M214" s="146" t="s">
        <v>1</v>
      </c>
      <c r="N214" s="147" t="s">
        <v>38</v>
      </c>
      <c r="O214" s="148">
        <v>0.25</v>
      </c>
      <c r="P214" s="148">
        <f t="shared" si="21"/>
        <v>0.5</v>
      </c>
      <c r="Q214" s="148">
        <v>0</v>
      </c>
      <c r="R214" s="148">
        <f t="shared" si="22"/>
        <v>0</v>
      </c>
      <c r="S214" s="148">
        <v>2.5999999999999999E-3</v>
      </c>
      <c r="T214" s="149">
        <f t="shared" si="23"/>
        <v>5.1999999999999998E-3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0" t="s">
        <v>210</v>
      </c>
      <c r="AT214" s="150" t="s">
        <v>144</v>
      </c>
      <c r="AU214" s="150" t="s">
        <v>149</v>
      </c>
      <c r="AY214" s="14" t="s">
        <v>141</v>
      </c>
      <c r="BE214" s="151">
        <f t="shared" si="24"/>
        <v>0</v>
      </c>
      <c r="BF214" s="151">
        <f t="shared" si="25"/>
        <v>0</v>
      </c>
      <c r="BG214" s="151">
        <f t="shared" si="26"/>
        <v>0</v>
      </c>
      <c r="BH214" s="151">
        <f t="shared" si="27"/>
        <v>0</v>
      </c>
      <c r="BI214" s="151">
        <f t="shared" si="28"/>
        <v>0</v>
      </c>
      <c r="BJ214" s="14" t="s">
        <v>149</v>
      </c>
      <c r="BK214" s="151">
        <f t="shared" si="29"/>
        <v>0</v>
      </c>
      <c r="BL214" s="14" t="s">
        <v>210</v>
      </c>
      <c r="BM214" s="150" t="s">
        <v>417</v>
      </c>
    </row>
    <row r="215" spans="1:65" s="2" customFormat="1" ht="36" customHeight="1">
      <c r="A215" s="26"/>
      <c r="B215" s="138"/>
      <c r="C215" s="139" t="s">
        <v>418</v>
      </c>
      <c r="D215" s="139" t="s">
        <v>144</v>
      </c>
      <c r="E215" s="140" t="s">
        <v>419</v>
      </c>
      <c r="F215" s="141" t="s">
        <v>420</v>
      </c>
      <c r="G215" s="142" t="s">
        <v>229</v>
      </c>
      <c r="H215" s="143">
        <v>2</v>
      </c>
      <c r="I215" s="144"/>
      <c r="J215" s="144">
        <f t="shared" si="20"/>
        <v>0</v>
      </c>
      <c r="K215" s="145"/>
      <c r="L215" s="27"/>
      <c r="M215" s="146" t="s">
        <v>1</v>
      </c>
      <c r="N215" s="147" t="s">
        <v>38</v>
      </c>
      <c r="O215" s="148">
        <v>8.8999999999999996E-2</v>
      </c>
      <c r="P215" s="148">
        <f t="shared" si="21"/>
        <v>0.17799999999999999</v>
      </c>
      <c r="Q215" s="148">
        <v>0</v>
      </c>
      <c r="R215" s="148">
        <f t="shared" si="22"/>
        <v>0</v>
      </c>
      <c r="S215" s="148">
        <v>8.4999999999999995E-4</v>
      </c>
      <c r="T215" s="149">
        <f t="shared" si="23"/>
        <v>1.6999999999999999E-3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0" t="s">
        <v>210</v>
      </c>
      <c r="AT215" s="150" t="s">
        <v>144</v>
      </c>
      <c r="AU215" s="150" t="s">
        <v>149</v>
      </c>
      <c r="AY215" s="14" t="s">
        <v>141</v>
      </c>
      <c r="BE215" s="151">
        <f t="shared" si="24"/>
        <v>0</v>
      </c>
      <c r="BF215" s="151">
        <f t="shared" si="25"/>
        <v>0</v>
      </c>
      <c r="BG215" s="151">
        <f t="shared" si="26"/>
        <v>0</v>
      </c>
      <c r="BH215" s="151">
        <f t="shared" si="27"/>
        <v>0</v>
      </c>
      <c r="BI215" s="151">
        <f t="shared" si="28"/>
        <v>0</v>
      </c>
      <c r="BJ215" s="14" t="s">
        <v>149</v>
      </c>
      <c r="BK215" s="151">
        <f t="shared" si="29"/>
        <v>0</v>
      </c>
      <c r="BL215" s="14" t="s">
        <v>210</v>
      </c>
      <c r="BM215" s="150" t="s">
        <v>421</v>
      </c>
    </row>
    <row r="216" spans="1:65" s="2" customFormat="1" ht="24" customHeight="1">
      <c r="A216" s="26"/>
      <c r="B216" s="138"/>
      <c r="C216" s="139" t="s">
        <v>422</v>
      </c>
      <c r="D216" s="139" t="s">
        <v>144</v>
      </c>
      <c r="E216" s="140" t="s">
        <v>423</v>
      </c>
      <c r="F216" s="141" t="s">
        <v>424</v>
      </c>
      <c r="G216" s="142" t="s">
        <v>353</v>
      </c>
      <c r="H216" s="143">
        <v>2.3620000000000001</v>
      </c>
      <c r="I216" s="144"/>
      <c r="J216" s="144">
        <f t="shared" si="20"/>
        <v>0</v>
      </c>
      <c r="K216" s="145"/>
      <c r="L216" s="27"/>
      <c r="M216" s="146" t="s">
        <v>1</v>
      </c>
      <c r="N216" s="147" t="s">
        <v>38</v>
      </c>
      <c r="O216" s="148">
        <v>0</v>
      </c>
      <c r="P216" s="148">
        <f t="shared" si="21"/>
        <v>0</v>
      </c>
      <c r="Q216" s="148">
        <v>0</v>
      </c>
      <c r="R216" s="148">
        <f t="shared" si="22"/>
        <v>0</v>
      </c>
      <c r="S216" s="148">
        <v>0</v>
      </c>
      <c r="T216" s="149">
        <f t="shared" si="2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0" t="s">
        <v>210</v>
      </c>
      <c r="AT216" s="150" t="s">
        <v>144</v>
      </c>
      <c r="AU216" s="150" t="s">
        <v>149</v>
      </c>
      <c r="AY216" s="14" t="s">
        <v>141</v>
      </c>
      <c r="BE216" s="151">
        <f t="shared" si="24"/>
        <v>0</v>
      </c>
      <c r="BF216" s="151">
        <f t="shared" si="25"/>
        <v>0</v>
      </c>
      <c r="BG216" s="151">
        <f t="shared" si="26"/>
        <v>0</v>
      </c>
      <c r="BH216" s="151">
        <f t="shared" si="27"/>
        <v>0</v>
      </c>
      <c r="BI216" s="151">
        <f t="shared" si="28"/>
        <v>0</v>
      </c>
      <c r="BJ216" s="14" t="s">
        <v>149</v>
      </c>
      <c r="BK216" s="151">
        <f t="shared" si="29"/>
        <v>0</v>
      </c>
      <c r="BL216" s="14" t="s">
        <v>210</v>
      </c>
      <c r="BM216" s="150" t="s">
        <v>425</v>
      </c>
    </row>
    <row r="217" spans="1:65" s="12" customFormat="1" ht="22.9" customHeight="1">
      <c r="B217" s="126"/>
      <c r="D217" s="127" t="s">
        <v>71</v>
      </c>
      <c r="E217" s="136" t="s">
        <v>426</v>
      </c>
      <c r="F217" s="136" t="s">
        <v>427</v>
      </c>
      <c r="J217" s="137">
        <f>BK217</f>
        <v>0</v>
      </c>
      <c r="L217" s="126"/>
      <c r="M217" s="130"/>
      <c r="N217" s="131"/>
      <c r="O217" s="131"/>
      <c r="P217" s="132">
        <f>SUM(P218:P227)</f>
        <v>339.2251</v>
      </c>
      <c r="Q217" s="131"/>
      <c r="R217" s="132">
        <f>SUM(R218:R227)</f>
        <v>5.5501300000000002</v>
      </c>
      <c r="S217" s="131"/>
      <c r="T217" s="133">
        <f>SUM(T218:T227)</f>
        <v>1.5327500000000001</v>
      </c>
      <c r="AR217" s="127" t="s">
        <v>149</v>
      </c>
      <c r="AT217" s="134" t="s">
        <v>71</v>
      </c>
      <c r="AU217" s="134" t="s">
        <v>80</v>
      </c>
      <c r="AY217" s="127" t="s">
        <v>141</v>
      </c>
      <c r="BK217" s="135">
        <f>SUM(BK218:BK227)</f>
        <v>0</v>
      </c>
    </row>
    <row r="218" spans="1:65" s="2" customFormat="1" ht="36" customHeight="1">
      <c r="A218" s="26"/>
      <c r="B218" s="138"/>
      <c r="C218" s="139" t="s">
        <v>428</v>
      </c>
      <c r="D218" s="139" t="s">
        <v>144</v>
      </c>
      <c r="E218" s="140" t="s">
        <v>429</v>
      </c>
      <c r="F218" s="141" t="s">
        <v>430</v>
      </c>
      <c r="G218" s="142" t="s">
        <v>167</v>
      </c>
      <c r="H218" s="143">
        <v>27.361000000000001</v>
      </c>
      <c r="I218" s="144"/>
      <c r="J218" s="144">
        <f t="shared" ref="J218:J227" si="30">ROUND(I218*H218,2)</f>
        <v>0</v>
      </c>
      <c r="K218" s="145"/>
      <c r="L218" s="27"/>
      <c r="M218" s="146" t="s">
        <v>1</v>
      </c>
      <c r="N218" s="147" t="s">
        <v>38</v>
      </c>
      <c r="O218" s="148">
        <v>0.88600000000000001</v>
      </c>
      <c r="P218" s="148">
        <f t="shared" ref="P218:P227" si="31">O218*H218</f>
        <v>24.241849999999999</v>
      </c>
      <c r="Q218" s="148">
        <v>2.5680000000000001E-2</v>
      </c>
      <c r="R218" s="148">
        <f t="shared" ref="R218:R227" si="32">Q218*H218</f>
        <v>0.70262999999999998</v>
      </c>
      <c r="S218" s="148">
        <v>0</v>
      </c>
      <c r="T218" s="149">
        <f t="shared" ref="T218:T227" si="33"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0" t="s">
        <v>210</v>
      </c>
      <c r="AT218" s="150" t="s">
        <v>144</v>
      </c>
      <c r="AU218" s="150" t="s">
        <v>149</v>
      </c>
      <c r="AY218" s="14" t="s">
        <v>141</v>
      </c>
      <c r="BE218" s="151">
        <f t="shared" ref="BE218:BE227" si="34">IF(N218="základná",J218,0)</f>
        <v>0</v>
      </c>
      <c r="BF218" s="151">
        <f t="shared" ref="BF218:BF227" si="35">IF(N218="znížená",J218,0)</f>
        <v>0</v>
      </c>
      <c r="BG218" s="151">
        <f t="shared" ref="BG218:BG227" si="36">IF(N218="zákl. prenesená",J218,0)</f>
        <v>0</v>
      </c>
      <c r="BH218" s="151">
        <f t="shared" ref="BH218:BH227" si="37">IF(N218="zníž. prenesená",J218,0)</f>
        <v>0</v>
      </c>
      <c r="BI218" s="151">
        <f t="shared" ref="BI218:BI227" si="38">IF(N218="nulová",J218,0)</f>
        <v>0</v>
      </c>
      <c r="BJ218" s="14" t="s">
        <v>149</v>
      </c>
      <c r="BK218" s="151">
        <f t="shared" ref="BK218:BK227" si="39">ROUND(I218*H218,2)</f>
        <v>0</v>
      </c>
      <c r="BL218" s="14" t="s">
        <v>210</v>
      </c>
      <c r="BM218" s="150" t="s">
        <v>431</v>
      </c>
    </row>
    <row r="219" spans="1:65" s="2" customFormat="1" ht="24" customHeight="1">
      <c r="A219" s="26"/>
      <c r="B219" s="138"/>
      <c r="C219" s="139" t="s">
        <v>432</v>
      </c>
      <c r="D219" s="139" t="s">
        <v>144</v>
      </c>
      <c r="E219" s="140" t="s">
        <v>433</v>
      </c>
      <c r="F219" s="141" t="s">
        <v>434</v>
      </c>
      <c r="G219" s="142" t="s">
        <v>167</v>
      </c>
      <c r="H219" s="143">
        <v>22.608000000000001</v>
      </c>
      <c r="I219" s="144"/>
      <c r="J219" s="144">
        <f t="shared" si="30"/>
        <v>0</v>
      </c>
      <c r="K219" s="145"/>
      <c r="L219" s="27"/>
      <c r="M219" s="146" t="s">
        <v>1</v>
      </c>
      <c r="N219" s="147" t="s">
        <v>38</v>
      </c>
      <c r="O219" s="148">
        <v>0.90300000000000002</v>
      </c>
      <c r="P219" s="148">
        <f t="shared" si="31"/>
        <v>20.415019999999998</v>
      </c>
      <c r="Q219" s="148">
        <v>3.0089999999999999E-2</v>
      </c>
      <c r="R219" s="148">
        <f t="shared" si="32"/>
        <v>0.68027000000000004</v>
      </c>
      <c r="S219" s="148">
        <v>0</v>
      </c>
      <c r="T219" s="149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0" t="s">
        <v>210</v>
      </c>
      <c r="AT219" s="150" t="s">
        <v>144</v>
      </c>
      <c r="AU219" s="150" t="s">
        <v>149</v>
      </c>
      <c r="AY219" s="14" t="s">
        <v>141</v>
      </c>
      <c r="BE219" s="151">
        <f t="shared" si="34"/>
        <v>0</v>
      </c>
      <c r="BF219" s="151">
        <f t="shared" si="35"/>
        <v>0</v>
      </c>
      <c r="BG219" s="151">
        <f t="shared" si="36"/>
        <v>0</v>
      </c>
      <c r="BH219" s="151">
        <f t="shared" si="37"/>
        <v>0</v>
      </c>
      <c r="BI219" s="151">
        <f t="shared" si="38"/>
        <v>0</v>
      </c>
      <c r="BJ219" s="14" t="s">
        <v>149</v>
      </c>
      <c r="BK219" s="151">
        <f t="shared" si="39"/>
        <v>0</v>
      </c>
      <c r="BL219" s="14" t="s">
        <v>210</v>
      </c>
      <c r="BM219" s="150" t="s">
        <v>435</v>
      </c>
    </row>
    <row r="220" spans="1:65" s="2" customFormat="1" ht="36" customHeight="1">
      <c r="A220" s="26"/>
      <c r="B220" s="138"/>
      <c r="C220" s="139" t="s">
        <v>436</v>
      </c>
      <c r="D220" s="139" t="s">
        <v>144</v>
      </c>
      <c r="E220" s="140" t="s">
        <v>437</v>
      </c>
      <c r="F220" s="141" t="s">
        <v>438</v>
      </c>
      <c r="G220" s="142" t="s">
        <v>167</v>
      </c>
      <c r="H220" s="143">
        <v>14.734999999999999</v>
      </c>
      <c r="I220" s="144"/>
      <c r="J220" s="144">
        <f t="shared" si="30"/>
        <v>0</v>
      </c>
      <c r="K220" s="145"/>
      <c r="L220" s="27"/>
      <c r="M220" s="146" t="s">
        <v>1</v>
      </c>
      <c r="N220" s="147" t="s">
        <v>38</v>
      </c>
      <c r="O220" s="148">
        <v>1.46</v>
      </c>
      <c r="P220" s="148">
        <f t="shared" si="31"/>
        <v>21.513100000000001</v>
      </c>
      <c r="Q220" s="148">
        <v>4.7E-2</v>
      </c>
      <c r="R220" s="148">
        <f t="shared" si="32"/>
        <v>0.69255</v>
      </c>
      <c r="S220" s="148">
        <v>0</v>
      </c>
      <c r="T220" s="149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0" t="s">
        <v>210</v>
      </c>
      <c r="AT220" s="150" t="s">
        <v>144</v>
      </c>
      <c r="AU220" s="150" t="s">
        <v>149</v>
      </c>
      <c r="AY220" s="14" t="s">
        <v>141</v>
      </c>
      <c r="BE220" s="151">
        <f t="shared" si="34"/>
        <v>0</v>
      </c>
      <c r="BF220" s="151">
        <f t="shared" si="35"/>
        <v>0</v>
      </c>
      <c r="BG220" s="151">
        <f t="shared" si="36"/>
        <v>0</v>
      </c>
      <c r="BH220" s="151">
        <f t="shared" si="37"/>
        <v>0</v>
      </c>
      <c r="BI220" s="151">
        <f t="shared" si="38"/>
        <v>0</v>
      </c>
      <c r="BJ220" s="14" t="s">
        <v>149</v>
      </c>
      <c r="BK220" s="151">
        <f t="shared" si="39"/>
        <v>0</v>
      </c>
      <c r="BL220" s="14" t="s">
        <v>210</v>
      </c>
      <c r="BM220" s="150" t="s">
        <v>439</v>
      </c>
    </row>
    <row r="221" spans="1:65" s="2" customFormat="1" ht="36" customHeight="1">
      <c r="A221" s="26"/>
      <c r="B221" s="138"/>
      <c r="C221" s="139" t="s">
        <v>440</v>
      </c>
      <c r="D221" s="139" t="s">
        <v>144</v>
      </c>
      <c r="E221" s="140" t="s">
        <v>441</v>
      </c>
      <c r="F221" s="141" t="s">
        <v>442</v>
      </c>
      <c r="G221" s="142" t="s">
        <v>167</v>
      </c>
      <c r="H221" s="143">
        <v>45.298000000000002</v>
      </c>
      <c r="I221" s="144"/>
      <c r="J221" s="144">
        <f t="shared" si="30"/>
        <v>0</v>
      </c>
      <c r="K221" s="145"/>
      <c r="L221" s="27"/>
      <c r="M221" s="146" t="s">
        <v>1</v>
      </c>
      <c r="N221" s="147" t="s">
        <v>38</v>
      </c>
      <c r="O221" s="148">
        <v>0.19</v>
      </c>
      <c r="P221" s="148">
        <f t="shared" si="31"/>
        <v>8.6066199999999995</v>
      </c>
      <c r="Q221" s="148">
        <v>0</v>
      </c>
      <c r="R221" s="148">
        <f t="shared" si="32"/>
        <v>0</v>
      </c>
      <c r="S221" s="148">
        <v>3.0360000000000002E-2</v>
      </c>
      <c r="T221" s="149">
        <f t="shared" si="33"/>
        <v>1.3752500000000001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0" t="s">
        <v>210</v>
      </c>
      <c r="AT221" s="150" t="s">
        <v>144</v>
      </c>
      <c r="AU221" s="150" t="s">
        <v>149</v>
      </c>
      <c r="AY221" s="14" t="s">
        <v>141</v>
      </c>
      <c r="BE221" s="151">
        <f t="shared" si="34"/>
        <v>0</v>
      </c>
      <c r="BF221" s="151">
        <f t="shared" si="35"/>
        <v>0</v>
      </c>
      <c r="BG221" s="151">
        <f t="shared" si="36"/>
        <v>0</v>
      </c>
      <c r="BH221" s="151">
        <f t="shared" si="37"/>
        <v>0</v>
      </c>
      <c r="BI221" s="151">
        <f t="shared" si="38"/>
        <v>0</v>
      </c>
      <c r="BJ221" s="14" t="s">
        <v>149</v>
      </c>
      <c r="BK221" s="151">
        <f t="shared" si="39"/>
        <v>0</v>
      </c>
      <c r="BL221" s="14" t="s">
        <v>210</v>
      </c>
      <c r="BM221" s="150" t="s">
        <v>443</v>
      </c>
    </row>
    <row r="222" spans="1:65" s="2" customFormat="1" ht="36" customHeight="1">
      <c r="A222" s="26"/>
      <c r="B222" s="138"/>
      <c r="C222" s="139" t="s">
        <v>444</v>
      </c>
      <c r="D222" s="139" t="s">
        <v>144</v>
      </c>
      <c r="E222" s="140" t="s">
        <v>445</v>
      </c>
      <c r="F222" s="141" t="s">
        <v>446</v>
      </c>
      <c r="G222" s="142" t="s">
        <v>167</v>
      </c>
      <c r="H222" s="143">
        <v>14.7</v>
      </c>
      <c r="I222" s="144"/>
      <c r="J222" s="144">
        <f t="shared" si="30"/>
        <v>0</v>
      </c>
      <c r="K222" s="145"/>
      <c r="L222" s="27"/>
      <c r="M222" s="146" t="s">
        <v>1</v>
      </c>
      <c r="N222" s="147" t="s">
        <v>38</v>
      </c>
      <c r="O222" s="148">
        <v>0.873</v>
      </c>
      <c r="P222" s="148">
        <f t="shared" si="31"/>
        <v>12.8331</v>
      </c>
      <c r="Q222" s="148">
        <v>1.2800000000000001E-2</v>
      </c>
      <c r="R222" s="148">
        <f t="shared" si="32"/>
        <v>0.18815999999999999</v>
      </c>
      <c r="S222" s="148">
        <v>0</v>
      </c>
      <c r="T222" s="149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0" t="s">
        <v>210</v>
      </c>
      <c r="AT222" s="150" t="s">
        <v>144</v>
      </c>
      <c r="AU222" s="150" t="s">
        <v>149</v>
      </c>
      <c r="AY222" s="14" t="s">
        <v>141</v>
      </c>
      <c r="BE222" s="151">
        <f t="shared" si="34"/>
        <v>0</v>
      </c>
      <c r="BF222" s="151">
        <f t="shared" si="35"/>
        <v>0</v>
      </c>
      <c r="BG222" s="151">
        <f t="shared" si="36"/>
        <v>0</v>
      </c>
      <c r="BH222" s="151">
        <f t="shared" si="37"/>
        <v>0</v>
      </c>
      <c r="BI222" s="151">
        <f t="shared" si="38"/>
        <v>0</v>
      </c>
      <c r="BJ222" s="14" t="s">
        <v>149</v>
      </c>
      <c r="BK222" s="151">
        <f t="shared" si="39"/>
        <v>0</v>
      </c>
      <c r="BL222" s="14" t="s">
        <v>210</v>
      </c>
      <c r="BM222" s="150" t="s">
        <v>447</v>
      </c>
    </row>
    <row r="223" spans="1:65" s="2" customFormat="1" ht="24" customHeight="1">
      <c r="A223" s="26"/>
      <c r="B223" s="138"/>
      <c r="C223" s="139" t="s">
        <v>448</v>
      </c>
      <c r="D223" s="139" t="s">
        <v>144</v>
      </c>
      <c r="E223" s="140" t="s">
        <v>449</v>
      </c>
      <c r="F223" s="141" t="s">
        <v>450</v>
      </c>
      <c r="G223" s="142" t="s">
        <v>167</v>
      </c>
      <c r="H223" s="143">
        <v>236.3</v>
      </c>
      <c r="I223" s="144"/>
      <c r="J223" s="144">
        <f t="shared" si="30"/>
        <v>0</v>
      </c>
      <c r="K223" s="145"/>
      <c r="L223" s="27"/>
      <c r="M223" s="146" t="s">
        <v>1</v>
      </c>
      <c r="N223" s="147" t="s">
        <v>38</v>
      </c>
      <c r="O223" s="148">
        <v>0.91600000000000004</v>
      </c>
      <c r="P223" s="148">
        <f t="shared" si="31"/>
        <v>216.45079999999999</v>
      </c>
      <c r="Q223" s="148">
        <v>1.184E-2</v>
      </c>
      <c r="R223" s="148">
        <f t="shared" si="32"/>
        <v>2.79779</v>
      </c>
      <c r="S223" s="148">
        <v>0</v>
      </c>
      <c r="T223" s="149">
        <f t="shared" si="3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0" t="s">
        <v>210</v>
      </c>
      <c r="AT223" s="150" t="s">
        <v>144</v>
      </c>
      <c r="AU223" s="150" t="s">
        <v>149</v>
      </c>
      <c r="AY223" s="14" t="s">
        <v>141</v>
      </c>
      <c r="BE223" s="151">
        <f t="shared" si="34"/>
        <v>0</v>
      </c>
      <c r="BF223" s="151">
        <f t="shared" si="35"/>
        <v>0</v>
      </c>
      <c r="BG223" s="151">
        <f t="shared" si="36"/>
        <v>0</v>
      </c>
      <c r="BH223" s="151">
        <f t="shared" si="37"/>
        <v>0</v>
      </c>
      <c r="BI223" s="151">
        <f t="shared" si="38"/>
        <v>0</v>
      </c>
      <c r="BJ223" s="14" t="s">
        <v>149</v>
      </c>
      <c r="BK223" s="151">
        <f t="shared" si="39"/>
        <v>0</v>
      </c>
      <c r="BL223" s="14" t="s">
        <v>210</v>
      </c>
      <c r="BM223" s="150" t="s">
        <v>451</v>
      </c>
    </row>
    <row r="224" spans="1:65" s="2" customFormat="1" ht="36" customHeight="1">
      <c r="A224" s="26"/>
      <c r="B224" s="138"/>
      <c r="C224" s="139" t="s">
        <v>452</v>
      </c>
      <c r="D224" s="139" t="s">
        <v>144</v>
      </c>
      <c r="E224" s="140" t="s">
        <v>453</v>
      </c>
      <c r="F224" s="141" t="s">
        <v>454</v>
      </c>
      <c r="G224" s="142" t="s">
        <v>167</v>
      </c>
      <c r="H224" s="143">
        <v>17.376999999999999</v>
      </c>
      <c r="I224" s="144"/>
      <c r="J224" s="144">
        <f t="shared" si="30"/>
        <v>0</v>
      </c>
      <c r="K224" s="145"/>
      <c r="L224" s="27"/>
      <c r="M224" s="146" t="s">
        <v>1</v>
      </c>
      <c r="N224" s="147" t="s">
        <v>38</v>
      </c>
      <c r="O224" s="148">
        <v>0.93</v>
      </c>
      <c r="P224" s="148">
        <f t="shared" si="31"/>
        <v>16.160609999999998</v>
      </c>
      <c r="Q224" s="148">
        <v>1.5520000000000001E-2</v>
      </c>
      <c r="R224" s="148">
        <f t="shared" si="32"/>
        <v>0.26968999999999999</v>
      </c>
      <c r="S224" s="148">
        <v>0</v>
      </c>
      <c r="T224" s="149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0" t="s">
        <v>210</v>
      </c>
      <c r="AT224" s="150" t="s">
        <v>144</v>
      </c>
      <c r="AU224" s="150" t="s">
        <v>149</v>
      </c>
      <c r="AY224" s="14" t="s">
        <v>141</v>
      </c>
      <c r="BE224" s="151">
        <f t="shared" si="34"/>
        <v>0</v>
      </c>
      <c r="BF224" s="151">
        <f t="shared" si="35"/>
        <v>0</v>
      </c>
      <c r="BG224" s="151">
        <f t="shared" si="36"/>
        <v>0</v>
      </c>
      <c r="BH224" s="151">
        <f t="shared" si="37"/>
        <v>0</v>
      </c>
      <c r="BI224" s="151">
        <f t="shared" si="38"/>
        <v>0</v>
      </c>
      <c r="BJ224" s="14" t="s">
        <v>149</v>
      </c>
      <c r="BK224" s="151">
        <f t="shared" si="39"/>
        <v>0</v>
      </c>
      <c r="BL224" s="14" t="s">
        <v>210</v>
      </c>
      <c r="BM224" s="150" t="s">
        <v>455</v>
      </c>
    </row>
    <row r="225" spans="1:65" s="2" customFormat="1" ht="24" customHeight="1">
      <c r="A225" s="26"/>
      <c r="B225" s="138"/>
      <c r="C225" s="139" t="s">
        <v>456</v>
      </c>
      <c r="D225" s="139" t="s">
        <v>144</v>
      </c>
      <c r="E225" s="140" t="s">
        <v>457</v>
      </c>
      <c r="F225" s="141" t="s">
        <v>458</v>
      </c>
      <c r="G225" s="142" t="s">
        <v>167</v>
      </c>
      <c r="H225" s="143">
        <v>18.5</v>
      </c>
      <c r="I225" s="144"/>
      <c r="J225" s="144">
        <f t="shared" si="30"/>
        <v>0</v>
      </c>
      <c r="K225" s="145"/>
      <c r="L225" s="27"/>
      <c r="M225" s="146" t="s">
        <v>1</v>
      </c>
      <c r="N225" s="147" t="s">
        <v>38</v>
      </c>
      <c r="O225" s="148">
        <v>0.91600000000000004</v>
      </c>
      <c r="P225" s="148">
        <f t="shared" si="31"/>
        <v>16.946000000000002</v>
      </c>
      <c r="Q225" s="148">
        <v>1.184E-2</v>
      </c>
      <c r="R225" s="148">
        <f t="shared" si="32"/>
        <v>0.21904000000000001</v>
      </c>
      <c r="S225" s="148">
        <v>0</v>
      </c>
      <c r="T225" s="149">
        <f t="shared" si="3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0" t="s">
        <v>210</v>
      </c>
      <c r="AT225" s="150" t="s">
        <v>144</v>
      </c>
      <c r="AU225" s="150" t="s">
        <v>149</v>
      </c>
      <c r="AY225" s="14" t="s">
        <v>141</v>
      </c>
      <c r="BE225" s="151">
        <f t="shared" si="34"/>
        <v>0</v>
      </c>
      <c r="BF225" s="151">
        <f t="shared" si="35"/>
        <v>0</v>
      </c>
      <c r="BG225" s="151">
        <f t="shared" si="36"/>
        <v>0</v>
      </c>
      <c r="BH225" s="151">
        <f t="shared" si="37"/>
        <v>0</v>
      </c>
      <c r="BI225" s="151">
        <f t="shared" si="38"/>
        <v>0</v>
      </c>
      <c r="BJ225" s="14" t="s">
        <v>149</v>
      </c>
      <c r="BK225" s="151">
        <f t="shared" si="39"/>
        <v>0</v>
      </c>
      <c r="BL225" s="14" t="s">
        <v>210</v>
      </c>
      <c r="BM225" s="150" t="s">
        <v>459</v>
      </c>
    </row>
    <row r="226" spans="1:65" s="2" customFormat="1" ht="36" customHeight="1">
      <c r="A226" s="26"/>
      <c r="B226" s="138"/>
      <c r="C226" s="139" t="s">
        <v>460</v>
      </c>
      <c r="D226" s="139" t="s">
        <v>144</v>
      </c>
      <c r="E226" s="140" t="s">
        <v>461</v>
      </c>
      <c r="F226" s="141" t="s">
        <v>462</v>
      </c>
      <c r="G226" s="142" t="s">
        <v>167</v>
      </c>
      <c r="H226" s="143">
        <v>10.5</v>
      </c>
      <c r="I226" s="144"/>
      <c r="J226" s="144">
        <f t="shared" si="30"/>
        <v>0</v>
      </c>
      <c r="K226" s="145"/>
      <c r="L226" s="27"/>
      <c r="M226" s="146" t="s">
        <v>1</v>
      </c>
      <c r="N226" s="147" t="s">
        <v>38</v>
      </c>
      <c r="O226" s="148">
        <v>0.19600000000000001</v>
      </c>
      <c r="P226" s="148">
        <f t="shared" si="31"/>
        <v>2.0579999999999998</v>
      </c>
      <c r="Q226" s="148">
        <v>0</v>
      </c>
      <c r="R226" s="148">
        <f t="shared" si="32"/>
        <v>0</v>
      </c>
      <c r="S226" s="148">
        <v>1.4999999999999999E-2</v>
      </c>
      <c r="T226" s="149">
        <f t="shared" si="33"/>
        <v>0.1575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0" t="s">
        <v>210</v>
      </c>
      <c r="AT226" s="150" t="s">
        <v>144</v>
      </c>
      <c r="AU226" s="150" t="s">
        <v>149</v>
      </c>
      <c r="AY226" s="14" t="s">
        <v>141</v>
      </c>
      <c r="BE226" s="151">
        <f t="shared" si="34"/>
        <v>0</v>
      </c>
      <c r="BF226" s="151">
        <f t="shared" si="35"/>
        <v>0</v>
      </c>
      <c r="BG226" s="151">
        <f t="shared" si="36"/>
        <v>0</v>
      </c>
      <c r="BH226" s="151">
        <f t="shared" si="37"/>
        <v>0</v>
      </c>
      <c r="BI226" s="151">
        <f t="shared" si="38"/>
        <v>0</v>
      </c>
      <c r="BJ226" s="14" t="s">
        <v>149</v>
      </c>
      <c r="BK226" s="151">
        <f t="shared" si="39"/>
        <v>0</v>
      </c>
      <c r="BL226" s="14" t="s">
        <v>210</v>
      </c>
      <c r="BM226" s="150" t="s">
        <v>463</v>
      </c>
    </row>
    <row r="227" spans="1:65" s="2" customFormat="1" ht="24" customHeight="1">
      <c r="A227" s="26"/>
      <c r="B227" s="138"/>
      <c r="C227" s="139" t="s">
        <v>464</v>
      </c>
      <c r="D227" s="139" t="s">
        <v>144</v>
      </c>
      <c r="E227" s="140" t="s">
        <v>465</v>
      </c>
      <c r="F227" s="141" t="s">
        <v>466</v>
      </c>
      <c r="G227" s="142" t="s">
        <v>353</v>
      </c>
      <c r="H227" s="143">
        <v>95.18</v>
      </c>
      <c r="I227" s="144"/>
      <c r="J227" s="144">
        <f t="shared" si="30"/>
        <v>0</v>
      </c>
      <c r="K227" s="145"/>
      <c r="L227" s="27"/>
      <c r="M227" s="146" t="s">
        <v>1</v>
      </c>
      <c r="N227" s="147" t="s">
        <v>38</v>
      </c>
      <c r="O227" s="148">
        <v>0</v>
      </c>
      <c r="P227" s="148">
        <f t="shared" si="31"/>
        <v>0</v>
      </c>
      <c r="Q227" s="148">
        <v>0</v>
      </c>
      <c r="R227" s="148">
        <f t="shared" si="32"/>
        <v>0</v>
      </c>
      <c r="S227" s="148">
        <v>0</v>
      </c>
      <c r="T227" s="149">
        <f t="shared" si="3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0" t="s">
        <v>210</v>
      </c>
      <c r="AT227" s="150" t="s">
        <v>144</v>
      </c>
      <c r="AU227" s="150" t="s">
        <v>149</v>
      </c>
      <c r="AY227" s="14" t="s">
        <v>141</v>
      </c>
      <c r="BE227" s="151">
        <f t="shared" si="34"/>
        <v>0</v>
      </c>
      <c r="BF227" s="151">
        <f t="shared" si="35"/>
        <v>0</v>
      </c>
      <c r="BG227" s="151">
        <f t="shared" si="36"/>
        <v>0</v>
      </c>
      <c r="BH227" s="151">
        <f t="shared" si="37"/>
        <v>0</v>
      </c>
      <c r="BI227" s="151">
        <f t="shared" si="38"/>
        <v>0</v>
      </c>
      <c r="BJ227" s="14" t="s">
        <v>149</v>
      </c>
      <c r="BK227" s="151">
        <f t="shared" si="39"/>
        <v>0</v>
      </c>
      <c r="BL227" s="14" t="s">
        <v>210</v>
      </c>
      <c r="BM227" s="150" t="s">
        <v>467</v>
      </c>
    </row>
    <row r="228" spans="1:65" s="12" customFormat="1" ht="22.9" customHeight="1">
      <c r="B228" s="126"/>
      <c r="D228" s="127" t="s">
        <v>71</v>
      </c>
      <c r="E228" s="136" t="s">
        <v>468</v>
      </c>
      <c r="F228" s="136" t="s">
        <v>469</v>
      </c>
      <c r="J228" s="137">
        <f>BK228</f>
        <v>0</v>
      </c>
      <c r="L228" s="126"/>
      <c r="M228" s="130"/>
      <c r="N228" s="131"/>
      <c r="O228" s="131"/>
      <c r="P228" s="132">
        <f>SUM(P229:P230)</f>
        <v>1.8959999999999999</v>
      </c>
      <c r="Q228" s="131"/>
      <c r="R228" s="132">
        <f>SUM(R229:R230)</f>
        <v>7.1000000000000004E-3</v>
      </c>
      <c r="S228" s="131"/>
      <c r="T228" s="133">
        <f>SUM(T229:T230)</f>
        <v>0</v>
      </c>
      <c r="AR228" s="127" t="s">
        <v>149</v>
      </c>
      <c r="AT228" s="134" t="s">
        <v>71</v>
      </c>
      <c r="AU228" s="134" t="s">
        <v>80</v>
      </c>
      <c r="AY228" s="127" t="s">
        <v>141</v>
      </c>
      <c r="BK228" s="135">
        <f>SUM(BK229:BK230)</f>
        <v>0</v>
      </c>
    </row>
    <row r="229" spans="1:65" s="2" customFormat="1" ht="24" customHeight="1">
      <c r="A229" s="26"/>
      <c r="B229" s="138"/>
      <c r="C229" s="139" t="s">
        <v>470</v>
      </c>
      <c r="D229" s="139" t="s">
        <v>144</v>
      </c>
      <c r="E229" s="140" t="s">
        <v>471</v>
      </c>
      <c r="F229" s="141" t="s">
        <v>472</v>
      </c>
      <c r="G229" s="142" t="s">
        <v>161</v>
      </c>
      <c r="H229" s="143">
        <v>4.8</v>
      </c>
      <c r="I229" s="144"/>
      <c r="J229" s="144">
        <f>ROUND(I229*H229,2)</f>
        <v>0</v>
      </c>
      <c r="K229" s="145"/>
      <c r="L229" s="27"/>
      <c r="M229" s="146" t="s">
        <v>1</v>
      </c>
      <c r="N229" s="147" t="s">
        <v>38</v>
      </c>
      <c r="O229" s="148">
        <v>0.39500000000000002</v>
      </c>
      <c r="P229" s="148">
        <f>O229*H229</f>
        <v>1.8959999999999999</v>
      </c>
      <c r="Q229" s="148">
        <v>1.48E-3</v>
      </c>
      <c r="R229" s="148">
        <f>Q229*H229</f>
        <v>7.1000000000000004E-3</v>
      </c>
      <c r="S229" s="148">
        <v>0</v>
      </c>
      <c r="T229" s="149">
        <f>S229*H229</f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0" t="s">
        <v>210</v>
      </c>
      <c r="AT229" s="150" t="s">
        <v>144</v>
      </c>
      <c r="AU229" s="150" t="s">
        <v>149</v>
      </c>
      <c r="AY229" s="14" t="s">
        <v>141</v>
      </c>
      <c r="BE229" s="151">
        <f>IF(N229="základná",J229,0)</f>
        <v>0</v>
      </c>
      <c r="BF229" s="151">
        <f>IF(N229="znížená",J229,0)</f>
        <v>0</v>
      </c>
      <c r="BG229" s="151">
        <f>IF(N229="zákl. prenesená",J229,0)</f>
        <v>0</v>
      </c>
      <c r="BH229" s="151">
        <f>IF(N229="zníž. prenesená",J229,0)</f>
        <v>0</v>
      </c>
      <c r="BI229" s="151">
        <f>IF(N229="nulová",J229,0)</f>
        <v>0</v>
      </c>
      <c r="BJ229" s="14" t="s">
        <v>149</v>
      </c>
      <c r="BK229" s="151">
        <f>ROUND(I229*H229,2)</f>
        <v>0</v>
      </c>
      <c r="BL229" s="14" t="s">
        <v>210</v>
      </c>
      <c r="BM229" s="150" t="s">
        <v>473</v>
      </c>
    </row>
    <row r="230" spans="1:65" s="2" customFormat="1" ht="24" customHeight="1">
      <c r="A230" s="26"/>
      <c r="B230" s="138"/>
      <c r="C230" s="139" t="s">
        <v>474</v>
      </c>
      <c r="D230" s="139" t="s">
        <v>144</v>
      </c>
      <c r="E230" s="140" t="s">
        <v>475</v>
      </c>
      <c r="F230" s="141" t="s">
        <v>476</v>
      </c>
      <c r="G230" s="142" t="s">
        <v>353</v>
      </c>
      <c r="H230" s="143">
        <v>0.97799999999999998</v>
      </c>
      <c r="I230" s="144"/>
      <c r="J230" s="144">
        <f>ROUND(I230*H230,2)</f>
        <v>0</v>
      </c>
      <c r="K230" s="145"/>
      <c r="L230" s="27"/>
      <c r="M230" s="146" t="s">
        <v>1</v>
      </c>
      <c r="N230" s="147" t="s">
        <v>38</v>
      </c>
      <c r="O230" s="148">
        <v>0</v>
      </c>
      <c r="P230" s="148">
        <f>O230*H230</f>
        <v>0</v>
      </c>
      <c r="Q230" s="148">
        <v>0</v>
      </c>
      <c r="R230" s="148">
        <f>Q230*H230</f>
        <v>0</v>
      </c>
      <c r="S230" s="148">
        <v>0</v>
      </c>
      <c r="T230" s="149">
        <f>S230*H230</f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0" t="s">
        <v>210</v>
      </c>
      <c r="AT230" s="150" t="s">
        <v>144</v>
      </c>
      <c r="AU230" s="150" t="s">
        <v>149</v>
      </c>
      <c r="AY230" s="14" t="s">
        <v>141</v>
      </c>
      <c r="BE230" s="151">
        <f>IF(N230="základná",J230,0)</f>
        <v>0</v>
      </c>
      <c r="BF230" s="151">
        <f>IF(N230="znížená",J230,0)</f>
        <v>0</v>
      </c>
      <c r="BG230" s="151">
        <f>IF(N230="zákl. prenesená",J230,0)</f>
        <v>0</v>
      </c>
      <c r="BH230" s="151">
        <f>IF(N230="zníž. prenesená",J230,0)</f>
        <v>0</v>
      </c>
      <c r="BI230" s="151">
        <f>IF(N230="nulová",J230,0)</f>
        <v>0</v>
      </c>
      <c r="BJ230" s="14" t="s">
        <v>149</v>
      </c>
      <c r="BK230" s="151">
        <f>ROUND(I230*H230,2)</f>
        <v>0</v>
      </c>
      <c r="BL230" s="14" t="s">
        <v>210</v>
      </c>
      <c r="BM230" s="150" t="s">
        <v>477</v>
      </c>
    </row>
    <row r="231" spans="1:65" s="12" customFormat="1" ht="22.9" customHeight="1">
      <c r="B231" s="126"/>
      <c r="D231" s="127" t="s">
        <v>71</v>
      </c>
      <c r="E231" s="136" t="s">
        <v>478</v>
      </c>
      <c r="F231" s="136" t="s">
        <v>479</v>
      </c>
      <c r="J231" s="137">
        <f>BK231</f>
        <v>0</v>
      </c>
      <c r="L231" s="126"/>
      <c r="M231" s="130"/>
      <c r="N231" s="131"/>
      <c r="O231" s="131"/>
      <c r="P231" s="132">
        <f>SUM(P232:P258)</f>
        <v>139.37378000000001</v>
      </c>
      <c r="Q231" s="131"/>
      <c r="R231" s="132">
        <f>SUM(R232:R258)</f>
        <v>0.63876999999999995</v>
      </c>
      <c r="S231" s="131"/>
      <c r="T231" s="133">
        <f>SUM(T232:T258)</f>
        <v>0.52658000000000005</v>
      </c>
      <c r="AR231" s="127" t="s">
        <v>149</v>
      </c>
      <c r="AT231" s="134" t="s">
        <v>71</v>
      </c>
      <c r="AU231" s="134" t="s">
        <v>80</v>
      </c>
      <c r="AY231" s="127" t="s">
        <v>141</v>
      </c>
      <c r="BK231" s="135">
        <f>SUM(BK232:BK258)</f>
        <v>0</v>
      </c>
    </row>
    <row r="232" spans="1:65" s="2" customFormat="1" ht="36" customHeight="1">
      <c r="A232" s="26"/>
      <c r="B232" s="138"/>
      <c r="C232" s="139" t="s">
        <v>480</v>
      </c>
      <c r="D232" s="139" t="s">
        <v>144</v>
      </c>
      <c r="E232" s="140" t="s">
        <v>481</v>
      </c>
      <c r="F232" s="141" t="s">
        <v>482</v>
      </c>
      <c r="G232" s="142" t="s">
        <v>483</v>
      </c>
      <c r="H232" s="143">
        <v>1</v>
      </c>
      <c r="I232" s="144"/>
      <c r="J232" s="144">
        <f t="shared" ref="J232:J258" si="40">ROUND(I232*H232,2)</f>
        <v>0</v>
      </c>
      <c r="K232" s="145"/>
      <c r="L232" s="27"/>
      <c r="M232" s="146" t="s">
        <v>1</v>
      </c>
      <c r="N232" s="147" t="s">
        <v>38</v>
      </c>
      <c r="O232" s="148">
        <v>0.88314999999999999</v>
      </c>
      <c r="P232" s="148">
        <f t="shared" ref="P232:P258" si="41">O232*H232</f>
        <v>0.88314999999999999</v>
      </c>
      <c r="Q232" s="148">
        <v>6.9999999999999994E-5</v>
      </c>
      <c r="R232" s="148">
        <f t="shared" ref="R232:R258" si="42">Q232*H232</f>
        <v>6.9999999999999994E-5</v>
      </c>
      <c r="S232" s="148">
        <v>0</v>
      </c>
      <c r="T232" s="149">
        <f t="shared" ref="T232:T258" si="43">S232*H232</f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0" t="s">
        <v>210</v>
      </c>
      <c r="AT232" s="150" t="s">
        <v>144</v>
      </c>
      <c r="AU232" s="150" t="s">
        <v>149</v>
      </c>
      <c r="AY232" s="14" t="s">
        <v>141</v>
      </c>
      <c r="BE232" s="151">
        <f t="shared" ref="BE232:BE258" si="44">IF(N232="základná",J232,0)</f>
        <v>0</v>
      </c>
      <c r="BF232" s="151">
        <f t="shared" ref="BF232:BF258" si="45">IF(N232="znížená",J232,0)</f>
        <v>0</v>
      </c>
      <c r="BG232" s="151">
        <f t="shared" ref="BG232:BG258" si="46">IF(N232="zákl. prenesená",J232,0)</f>
        <v>0</v>
      </c>
      <c r="BH232" s="151">
        <f t="shared" ref="BH232:BH258" si="47">IF(N232="zníž. prenesená",J232,0)</f>
        <v>0</v>
      </c>
      <c r="BI232" s="151">
        <f t="shared" ref="BI232:BI258" si="48">IF(N232="nulová",J232,0)</f>
        <v>0</v>
      </c>
      <c r="BJ232" s="14" t="s">
        <v>149</v>
      </c>
      <c r="BK232" s="151">
        <f t="shared" ref="BK232:BK258" si="49">ROUND(I232*H232,2)</f>
        <v>0</v>
      </c>
      <c r="BL232" s="14" t="s">
        <v>210</v>
      </c>
      <c r="BM232" s="150" t="s">
        <v>484</v>
      </c>
    </row>
    <row r="233" spans="1:65" s="2" customFormat="1" ht="24" customHeight="1">
      <c r="A233" s="26"/>
      <c r="B233" s="138"/>
      <c r="C233" s="152" t="s">
        <v>485</v>
      </c>
      <c r="D233" s="152" t="s">
        <v>158</v>
      </c>
      <c r="E233" s="153" t="s">
        <v>486</v>
      </c>
      <c r="F233" s="154" t="s">
        <v>487</v>
      </c>
      <c r="G233" s="155" t="s">
        <v>488</v>
      </c>
      <c r="H233" s="156">
        <v>1</v>
      </c>
      <c r="I233" s="157"/>
      <c r="J233" s="157">
        <f t="shared" si="40"/>
        <v>0</v>
      </c>
      <c r="K233" s="158"/>
      <c r="L233" s="159"/>
      <c r="M233" s="160" t="s">
        <v>1</v>
      </c>
      <c r="N233" s="161" t="s">
        <v>38</v>
      </c>
      <c r="O233" s="148">
        <v>0</v>
      </c>
      <c r="P233" s="148">
        <f t="shared" si="41"/>
        <v>0</v>
      </c>
      <c r="Q233" s="148">
        <v>9.75E-3</v>
      </c>
      <c r="R233" s="148">
        <f t="shared" si="42"/>
        <v>9.75E-3</v>
      </c>
      <c r="S233" s="148">
        <v>0</v>
      </c>
      <c r="T233" s="149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0" t="s">
        <v>275</v>
      </c>
      <c r="AT233" s="150" t="s">
        <v>158</v>
      </c>
      <c r="AU233" s="150" t="s">
        <v>149</v>
      </c>
      <c r="AY233" s="14" t="s">
        <v>141</v>
      </c>
      <c r="BE233" s="151">
        <f t="shared" si="44"/>
        <v>0</v>
      </c>
      <c r="BF233" s="151">
        <f t="shared" si="45"/>
        <v>0</v>
      </c>
      <c r="BG233" s="151">
        <f t="shared" si="46"/>
        <v>0</v>
      </c>
      <c r="BH233" s="151">
        <f t="shared" si="47"/>
        <v>0</v>
      </c>
      <c r="BI233" s="151">
        <f t="shared" si="48"/>
        <v>0</v>
      </c>
      <c r="BJ233" s="14" t="s">
        <v>149</v>
      </c>
      <c r="BK233" s="151">
        <f t="shared" si="49"/>
        <v>0</v>
      </c>
      <c r="BL233" s="14" t="s">
        <v>210</v>
      </c>
      <c r="BM233" s="150" t="s">
        <v>489</v>
      </c>
    </row>
    <row r="234" spans="1:65" s="2" customFormat="1" ht="16.5" customHeight="1">
      <c r="A234" s="26"/>
      <c r="B234" s="138"/>
      <c r="C234" s="152" t="s">
        <v>490</v>
      </c>
      <c r="D234" s="152" t="s">
        <v>158</v>
      </c>
      <c r="E234" s="153" t="s">
        <v>491</v>
      </c>
      <c r="F234" s="154" t="s">
        <v>492</v>
      </c>
      <c r="G234" s="155" t="s">
        <v>488</v>
      </c>
      <c r="H234" s="156">
        <v>1</v>
      </c>
      <c r="I234" s="157"/>
      <c r="J234" s="157">
        <f t="shared" si="40"/>
        <v>0</v>
      </c>
      <c r="K234" s="158"/>
      <c r="L234" s="159"/>
      <c r="M234" s="160" t="s">
        <v>1</v>
      </c>
      <c r="N234" s="161" t="s">
        <v>38</v>
      </c>
      <c r="O234" s="148">
        <v>0</v>
      </c>
      <c r="P234" s="148">
        <f t="shared" si="41"/>
        <v>0</v>
      </c>
      <c r="Q234" s="148">
        <v>9.75E-3</v>
      </c>
      <c r="R234" s="148">
        <f t="shared" si="42"/>
        <v>9.75E-3</v>
      </c>
      <c r="S234" s="148">
        <v>0</v>
      </c>
      <c r="T234" s="149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0" t="s">
        <v>275</v>
      </c>
      <c r="AT234" s="150" t="s">
        <v>158</v>
      </c>
      <c r="AU234" s="150" t="s">
        <v>149</v>
      </c>
      <c r="AY234" s="14" t="s">
        <v>141</v>
      </c>
      <c r="BE234" s="151">
        <f t="shared" si="44"/>
        <v>0</v>
      </c>
      <c r="BF234" s="151">
        <f t="shared" si="45"/>
        <v>0</v>
      </c>
      <c r="BG234" s="151">
        <f t="shared" si="46"/>
        <v>0</v>
      </c>
      <c r="BH234" s="151">
        <f t="shared" si="47"/>
        <v>0</v>
      </c>
      <c r="BI234" s="151">
        <f t="shared" si="48"/>
        <v>0</v>
      </c>
      <c r="BJ234" s="14" t="s">
        <v>149</v>
      </c>
      <c r="BK234" s="151">
        <f t="shared" si="49"/>
        <v>0</v>
      </c>
      <c r="BL234" s="14" t="s">
        <v>210</v>
      </c>
      <c r="BM234" s="150" t="s">
        <v>493</v>
      </c>
    </row>
    <row r="235" spans="1:65" s="2" customFormat="1" ht="16.5" customHeight="1">
      <c r="A235" s="26"/>
      <c r="B235" s="138"/>
      <c r="C235" s="152" t="s">
        <v>494</v>
      </c>
      <c r="D235" s="152" t="s">
        <v>158</v>
      </c>
      <c r="E235" s="153" t="s">
        <v>495</v>
      </c>
      <c r="F235" s="154" t="s">
        <v>496</v>
      </c>
      <c r="G235" s="155" t="s">
        <v>488</v>
      </c>
      <c r="H235" s="156">
        <v>3</v>
      </c>
      <c r="I235" s="157"/>
      <c r="J235" s="157">
        <f t="shared" si="40"/>
        <v>0</v>
      </c>
      <c r="K235" s="158"/>
      <c r="L235" s="159"/>
      <c r="M235" s="160" t="s">
        <v>1</v>
      </c>
      <c r="N235" s="161" t="s">
        <v>38</v>
      </c>
      <c r="O235" s="148">
        <v>0</v>
      </c>
      <c r="P235" s="148">
        <f t="shared" si="41"/>
        <v>0</v>
      </c>
      <c r="Q235" s="148">
        <v>9.75E-3</v>
      </c>
      <c r="R235" s="148">
        <f t="shared" si="42"/>
        <v>2.9250000000000002E-2</v>
      </c>
      <c r="S235" s="148">
        <v>0</v>
      </c>
      <c r="T235" s="149">
        <f t="shared" si="4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0" t="s">
        <v>275</v>
      </c>
      <c r="AT235" s="150" t="s">
        <v>158</v>
      </c>
      <c r="AU235" s="150" t="s">
        <v>149</v>
      </c>
      <c r="AY235" s="14" t="s">
        <v>141</v>
      </c>
      <c r="BE235" s="151">
        <f t="shared" si="44"/>
        <v>0</v>
      </c>
      <c r="BF235" s="151">
        <f t="shared" si="45"/>
        <v>0</v>
      </c>
      <c r="BG235" s="151">
        <f t="shared" si="46"/>
        <v>0</v>
      </c>
      <c r="BH235" s="151">
        <f t="shared" si="47"/>
        <v>0</v>
      </c>
      <c r="BI235" s="151">
        <f t="shared" si="48"/>
        <v>0</v>
      </c>
      <c r="BJ235" s="14" t="s">
        <v>149</v>
      </c>
      <c r="BK235" s="151">
        <f t="shared" si="49"/>
        <v>0</v>
      </c>
      <c r="BL235" s="14" t="s">
        <v>210</v>
      </c>
      <c r="BM235" s="150" t="s">
        <v>497</v>
      </c>
    </row>
    <row r="236" spans="1:65" s="2" customFormat="1" ht="24" customHeight="1">
      <c r="A236" s="26"/>
      <c r="B236" s="138"/>
      <c r="C236" s="152" t="s">
        <v>498</v>
      </c>
      <c r="D236" s="152" t="s">
        <v>158</v>
      </c>
      <c r="E236" s="153" t="s">
        <v>499</v>
      </c>
      <c r="F236" s="154" t="s">
        <v>500</v>
      </c>
      <c r="G236" s="155" t="s">
        <v>488</v>
      </c>
      <c r="H236" s="156">
        <v>1</v>
      </c>
      <c r="I236" s="157"/>
      <c r="J236" s="157">
        <f t="shared" si="40"/>
        <v>0</v>
      </c>
      <c r="K236" s="158"/>
      <c r="L236" s="159"/>
      <c r="M236" s="160" t="s">
        <v>1</v>
      </c>
      <c r="N236" s="161" t="s">
        <v>38</v>
      </c>
      <c r="O236" s="148">
        <v>0</v>
      </c>
      <c r="P236" s="148">
        <f t="shared" si="41"/>
        <v>0</v>
      </c>
      <c r="Q236" s="148">
        <v>9.75E-3</v>
      </c>
      <c r="R236" s="148">
        <f t="shared" si="42"/>
        <v>9.75E-3</v>
      </c>
      <c r="S236" s="148">
        <v>0</v>
      </c>
      <c r="T236" s="149">
        <f t="shared" si="4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0" t="s">
        <v>275</v>
      </c>
      <c r="AT236" s="150" t="s">
        <v>158</v>
      </c>
      <c r="AU236" s="150" t="s">
        <v>149</v>
      </c>
      <c r="AY236" s="14" t="s">
        <v>141</v>
      </c>
      <c r="BE236" s="151">
        <f t="shared" si="44"/>
        <v>0</v>
      </c>
      <c r="BF236" s="151">
        <f t="shared" si="45"/>
        <v>0</v>
      </c>
      <c r="BG236" s="151">
        <f t="shared" si="46"/>
        <v>0</v>
      </c>
      <c r="BH236" s="151">
        <f t="shared" si="47"/>
        <v>0</v>
      </c>
      <c r="BI236" s="151">
        <f t="shared" si="48"/>
        <v>0</v>
      </c>
      <c r="BJ236" s="14" t="s">
        <v>149</v>
      </c>
      <c r="BK236" s="151">
        <f t="shared" si="49"/>
        <v>0</v>
      </c>
      <c r="BL236" s="14" t="s">
        <v>210</v>
      </c>
      <c r="BM236" s="150" t="s">
        <v>501</v>
      </c>
    </row>
    <row r="237" spans="1:65" s="2" customFormat="1" ht="16.5" customHeight="1">
      <c r="A237" s="26"/>
      <c r="B237" s="138"/>
      <c r="C237" s="139" t="s">
        <v>502</v>
      </c>
      <c r="D237" s="139" t="s">
        <v>144</v>
      </c>
      <c r="E237" s="140" t="s">
        <v>503</v>
      </c>
      <c r="F237" s="141" t="s">
        <v>504</v>
      </c>
      <c r="G237" s="142" t="s">
        <v>488</v>
      </c>
      <c r="H237" s="143">
        <v>1</v>
      </c>
      <c r="I237" s="144"/>
      <c r="J237" s="144">
        <f t="shared" si="40"/>
        <v>0</v>
      </c>
      <c r="K237" s="145"/>
      <c r="L237" s="27"/>
      <c r="M237" s="146" t="s">
        <v>1</v>
      </c>
      <c r="N237" s="147" t="s">
        <v>38</v>
      </c>
      <c r="O237" s="148">
        <v>0.88314999999999999</v>
      </c>
      <c r="P237" s="148">
        <f t="shared" si="41"/>
        <v>0.88314999999999999</v>
      </c>
      <c r="Q237" s="148">
        <v>6.9999999999999994E-5</v>
      </c>
      <c r="R237" s="148">
        <f t="shared" si="42"/>
        <v>6.9999999999999994E-5</v>
      </c>
      <c r="S237" s="148">
        <v>0</v>
      </c>
      <c r="T237" s="149">
        <f t="shared" si="4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0" t="s">
        <v>210</v>
      </c>
      <c r="AT237" s="150" t="s">
        <v>144</v>
      </c>
      <c r="AU237" s="150" t="s">
        <v>149</v>
      </c>
      <c r="AY237" s="14" t="s">
        <v>141</v>
      </c>
      <c r="BE237" s="151">
        <f t="shared" si="44"/>
        <v>0</v>
      </c>
      <c r="BF237" s="151">
        <f t="shared" si="45"/>
        <v>0</v>
      </c>
      <c r="BG237" s="151">
        <f t="shared" si="46"/>
        <v>0</v>
      </c>
      <c r="BH237" s="151">
        <f t="shared" si="47"/>
        <v>0</v>
      </c>
      <c r="BI237" s="151">
        <f t="shared" si="48"/>
        <v>0</v>
      </c>
      <c r="BJ237" s="14" t="s">
        <v>149</v>
      </c>
      <c r="BK237" s="151">
        <f t="shared" si="49"/>
        <v>0</v>
      </c>
      <c r="BL237" s="14" t="s">
        <v>210</v>
      </c>
      <c r="BM237" s="150" t="s">
        <v>505</v>
      </c>
    </row>
    <row r="238" spans="1:65" s="2" customFormat="1" ht="24" customHeight="1">
      <c r="A238" s="26"/>
      <c r="B238" s="138"/>
      <c r="C238" s="139" t="s">
        <v>506</v>
      </c>
      <c r="D238" s="139" t="s">
        <v>144</v>
      </c>
      <c r="E238" s="140" t="s">
        <v>507</v>
      </c>
      <c r="F238" s="141" t="s">
        <v>508</v>
      </c>
      <c r="G238" s="142" t="s">
        <v>167</v>
      </c>
      <c r="H238" s="143">
        <v>16.128</v>
      </c>
      <c r="I238" s="144"/>
      <c r="J238" s="144">
        <f t="shared" si="40"/>
        <v>0</v>
      </c>
      <c r="K238" s="145"/>
      <c r="L238" s="27"/>
      <c r="M238" s="146" t="s">
        <v>1</v>
      </c>
      <c r="N238" s="147" t="s">
        <v>38</v>
      </c>
      <c r="O238" s="148">
        <v>0.26100000000000001</v>
      </c>
      <c r="P238" s="148">
        <f t="shared" si="41"/>
        <v>4.2094100000000001</v>
      </c>
      <c r="Q238" s="148">
        <v>0</v>
      </c>
      <c r="R238" s="148">
        <f t="shared" si="42"/>
        <v>0</v>
      </c>
      <c r="S238" s="148">
        <v>2.4649999999999998E-2</v>
      </c>
      <c r="T238" s="149">
        <f t="shared" si="43"/>
        <v>0.39756000000000002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0" t="s">
        <v>210</v>
      </c>
      <c r="AT238" s="150" t="s">
        <v>144</v>
      </c>
      <c r="AU238" s="150" t="s">
        <v>149</v>
      </c>
      <c r="AY238" s="14" t="s">
        <v>141</v>
      </c>
      <c r="BE238" s="151">
        <f t="shared" si="44"/>
        <v>0</v>
      </c>
      <c r="BF238" s="151">
        <f t="shared" si="45"/>
        <v>0</v>
      </c>
      <c r="BG238" s="151">
        <f t="shared" si="46"/>
        <v>0</v>
      </c>
      <c r="BH238" s="151">
        <f t="shared" si="47"/>
        <v>0</v>
      </c>
      <c r="BI238" s="151">
        <f t="shared" si="48"/>
        <v>0</v>
      </c>
      <c r="BJ238" s="14" t="s">
        <v>149</v>
      </c>
      <c r="BK238" s="151">
        <f t="shared" si="49"/>
        <v>0</v>
      </c>
      <c r="BL238" s="14" t="s">
        <v>210</v>
      </c>
      <c r="BM238" s="150" t="s">
        <v>509</v>
      </c>
    </row>
    <row r="239" spans="1:65" s="2" customFormat="1" ht="24" customHeight="1">
      <c r="A239" s="26"/>
      <c r="B239" s="138"/>
      <c r="C239" s="139" t="s">
        <v>510</v>
      </c>
      <c r="D239" s="139" t="s">
        <v>144</v>
      </c>
      <c r="E239" s="140" t="s">
        <v>511</v>
      </c>
      <c r="F239" s="141" t="s">
        <v>512</v>
      </c>
      <c r="G239" s="142" t="s">
        <v>167</v>
      </c>
      <c r="H239" s="143">
        <v>16.128</v>
      </c>
      <c r="I239" s="144"/>
      <c r="J239" s="144">
        <f t="shared" si="40"/>
        <v>0</v>
      </c>
      <c r="K239" s="145"/>
      <c r="L239" s="27"/>
      <c r="M239" s="146" t="s">
        <v>1</v>
      </c>
      <c r="N239" s="147" t="s">
        <v>38</v>
      </c>
      <c r="O239" s="148">
        <v>6.9000000000000006E-2</v>
      </c>
      <c r="P239" s="148">
        <f t="shared" si="41"/>
        <v>1.11283</v>
      </c>
      <c r="Q239" s="148">
        <v>0</v>
      </c>
      <c r="R239" s="148">
        <f t="shared" si="42"/>
        <v>0</v>
      </c>
      <c r="S239" s="148">
        <v>8.0000000000000002E-3</v>
      </c>
      <c r="T239" s="149">
        <f t="shared" si="43"/>
        <v>0.12902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0" t="s">
        <v>210</v>
      </c>
      <c r="AT239" s="150" t="s">
        <v>144</v>
      </c>
      <c r="AU239" s="150" t="s">
        <v>149</v>
      </c>
      <c r="AY239" s="14" t="s">
        <v>141</v>
      </c>
      <c r="BE239" s="151">
        <f t="shared" si="44"/>
        <v>0</v>
      </c>
      <c r="BF239" s="151">
        <f t="shared" si="45"/>
        <v>0</v>
      </c>
      <c r="BG239" s="151">
        <f t="shared" si="46"/>
        <v>0</v>
      </c>
      <c r="BH239" s="151">
        <f t="shared" si="47"/>
        <v>0</v>
      </c>
      <c r="BI239" s="151">
        <f t="shared" si="48"/>
        <v>0</v>
      </c>
      <c r="BJ239" s="14" t="s">
        <v>149</v>
      </c>
      <c r="BK239" s="151">
        <f t="shared" si="49"/>
        <v>0</v>
      </c>
      <c r="BL239" s="14" t="s">
        <v>210</v>
      </c>
      <c r="BM239" s="150" t="s">
        <v>513</v>
      </c>
    </row>
    <row r="240" spans="1:65" s="2" customFormat="1" ht="60" customHeight="1">
      <c r="A240" s="26"/>
      <c r="B240" s="138"/>
      <c r="C240" s="139" t="s">
        <v>514</v>
      </c>
      <c r="D240" s="139" t="s">
        <v>144</v>
      </c>
      <c r="E240" s="140" t="s">
        <v>515</v>
      </c>
      <c r="F240" s="141" t="s">
        <v>516</v>
      </c>
      <c r="G240" s="142" t="s">
        <v>229</v>
      </c>
      <c r="H240" s="143">
        <v>1</v>
      </c>
      <c r="I240" s="144"/>
      <c r="J240" s="144">
        <f t="shared" si="40"/>
        <v>0</v>
      </c>
      <c r="K240" s="145"/>
      <c r="L240" s="27"/>
      <c r="M240" s="146" t="s">
        <v>1</v>
      </c>
      <c r="N240" s="147" t="s">
        <v>38</v>
      </c>
      <c r="O240" s="148">
        <v>4.9596400000000003</v>
      </c>
      <c r="P240" s="148">
        <f t="shared" si="41"/>
        <v>4.9596400000000003</v>
      </c>
      <c r="Q240" s="148">
        <v>0</v>
      </c>
      <c r="R240" s="148">
        <f t="shared" si="42"/>
        <v>0</v>
      </c>
      <c r="S240" s="148">
        <v>0</v>
      </c>
      <c r="T240" s="149">
        <f t="shared" si="4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0" t="s">
        <v>210</v>
      </c>
      <c r="AT240" s="150" t="s">
        <v>144</v>
      </c>
      <c r="AU240" s="150" t="s">
        <v>149</v>
      </c>
      <c r="AY240" s="14" t="s">
        <v>141</v>
      </c>
      <c r="BE240" s="151">
        <f t="shared" si="44"/>
        <v>0</v>
      </c>
      <c r="BF240" s="151">
        <f t="shared" si="45"/>
        <v>0</v>
      </c>
      <c r="BG240" s="151">
        <f t="shared" si="46"/>
        <v>0</v>
      </c>
      <c r="BH240" s="151">
        <f t="shared" si="47"/>
        <v>0</v>
      </c>
      <c r="BI240" s="151">
        <f t="shared" si="48"/>
        <v>0</v>
      </c>
      <c r="BJ240" s="14" t="s">
        <v>149</v>
      </c>
      <c r="BK240" s="151">
        <f t="shared" si="49"/>
        <v>0</v>
      </c>
      <c r="BL240" s="14" t="s">
        <v>210</v>
      </c>
      <c r="BM240" s="150" t="s">
        <v>517</v>
      </c>
    </row>
    <row r="241" spans="1:65" s="2" customFormat="1" ht="48" customHeight="1">
      <c r="A241" s="26"/>
      <c r="B241" s="138"/>
      <c r="C241" s="139" t="s">
        <v>518</v>
      </c>
      <c r="D241" s="139" t="s">
        <v>144</v>
      </c>
      <c r="E241" s="140" t="s">
        <v>519</v>
      </c>
      <c r="F241" s="141" t="s">
        <v>520</v>
      </c>
      <c r="G241" s="142" t="s">
        <v>229</v>
      </c>
      <c r="H241" s="143">
        <v>11</v>
      </c>
      <c r="I241" s="144"/>
      <c r="J241" s="144">
        <f t="shared" si="40"/>
        <v>0</v>
      </c>
      <c r="K241" s="145"/>
      <c r="L241" s="27"/>
      <c r="M241" s="146" t="s">
        <v>1</v>
      </c>
      <c r="N241" s="147" t="s">
        <v>38</v>
      </c>
      <c r="O241" s="148">
        <v>4.9596400000000003</v>
      </c>
      <c r="P241" s="148">
        <f t="shared" si="41"/>
        <v>54.556040000000003</v>
      </c>
      <c r="Q241" s="148">
        <v>0</v>
      </c>
      <c r="R241" s="148">
        <f t="shared" si="42"/>
        <v>0</v>
      </c>
      <c r="S241" s="148">
        <v>0</v>
      </c>
      <c r="T241" s="149">
        <f t="shared" si="4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0" t="s">
        <v>210</v>
      </c>
      <c r="AT241" s="150" t="s">
        <v>144</v>
      </c>
      <c r="AU241" s="150" t="s">
        <v>149</v>
      </c>
      <c r="AY241" s="14" t="s">
        <v>141</v>
      </c>
      <c r="BE241" s="151">
        <f t="shared" si="44"/>
        <v>0</v>
      </c>
      <c r="BF241" s="151">
        <f t="shared" si="45"/>
        <v>0</v>
      </c>
      <c r="BG241" s="151">
        <f t="shared" si="46"/>
        <v>0</v>
      </c>
      <c r="BH241" s="151">
        <f t="shared" si="47"/>
        <v>0</v>
      </c>
      <c r="BI241" s="151">
        <f t="shared" si="48"/>
        <v>0</v>
      </c>
      <c r="BJ241" s="14" t="s">
        <v>149</v>
      </c>
      <c r="BK241" s="151">
        <f t="shared" si="49"/>
        <v>0</v>
      </c>
      <c r="BL241" s="14" t="s">
        <v>210</v>
      </c>
      <c r="BM241" s="150" t="s">
        <v>521</v>
      </c>
    </row>
    <row r="242" spans="1:65" s="2" customFormat="1" ht="48" customHeight="1">
      <c r="A242" s="26"/>
      <c r="B242" s="138"/>
      <c r="C242" s="139" t="s">
        <v>522</v>
      </c>
      <c r="D242" s="139" t="s">
        <v>144</v>
      </c>
      <c r="E242" s="140" t="s">
        <v>523</v>
      </c>
      <c r="F242" s="141" t="s">
        <v>524</v>
      </c>
      <c r="G242" s="142" t="s">
        <v>229</v>
      </c>
      <c r="H242" s="143">
        <v>2</v>
      </c>
      <c r="I242" s="144"/>
      <c r="J242" s="144">
        <f t="shared" si="40"/>
        <v>0</v>
      </c>
      <c r="K242" s="145"/>
      <c r="L242" s="27"/>
      <c r="M242" s="146" t="s">
        <v>1</v>
      </c>
      <c r="N242" s="147" t="s">
        <v>38</v>
      </c>
      <c r="O242" s="148">
        <v>4.9596400000000003</v>
      </c>
      <c r="P242" s="148">
        <f t="shared" si="41"/>
        <v>9.9192800000000005</v>
      </c>
      <c r="Q242" s="148">
        <v>0</v>
      </c>
      <c r="R242" s="148">
        <f t="shared" si="42"/>
        <v>0</v>
      </c>
      <c r="S242" s="148">
        <v>0</v>
      </c>
      <c r="T242" s="149">
        <f t="shared" si="4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0" t="s">
        <v>210</v>
      </c>
      <c r="AT242" s="150" t="s">
        <v>144</v>
      </c>
      <c r="AU242" s="150" t="s">
        <v>149</v>
      </c>
      <c r="AY242" s="14" t="s">
        <v>141</v>
      </c>
      <c r="BE242" s="151">
        <f t="shared" si="44"/>
        <v>0</v>
      </c>
      <c r="BF242" s="151">
        <f t="shared" si="45"/>
        <v>0</v>
      </c>
      <c r="BG242" s="151">
        <f t="shared" si="46"/>
        <v>0</v>
      </c>
      <c r="BH242" s="151">
        <f t="shared" si="47"/>
        <v>0</v>
      </c>
      <c r="BI242" s="151">
        <f t="shared" si="48"/>
        <v>0</v>
      </c>
      <c r="BJ242" s="14" t="s">
        <v>149</v>
      </c>
      <c r="BK242" s="151">
        <f t="shared" si="49"/>
        <v>0</v>
      </c>
      <c r="BL242" s="14" t="s">
        <v>210</v>
      </c>
      <c r="BM242" s="150" t="s">
        <v>525</v>
      </c>
    </row>
    <row r="243" spans="1:65" s="2" customFormat="1" ht="36" customHeight="1">
      <c r="A243" s="26"/>
      <c r="B243" s="138"/>
      <c r="C243" s="139" t="s">
        <v>526</v>
      </c>
      <c r="D243" s="139" t="s">
        <v>144</v>
      </c>
      <c r="E243" s="140" t="s">
        <v>527</v>
      </c>
      <c r="F243" s="141" t="s">
        <v>528</v>
      </c>
      <c r="G243" s="142" t="s">
        <v>229</v>
      </c>
      <c r="H243" s="143">
        <v>1</v>
      </c>
      <c r="I243" s="144"/>
      <c r="J243" s="144">
        <f t="shared" si="40"/>
        <v>0</v>
      </c>
      <c r="K243" s="145"/>
      <c r="L243" s="27"/>
      <c r="M243" s="146" t="s">
        <v>1</v>
      </c>
      <c r="N243" s="147" t="s">
        <v>38</v>
      </c>
      <c r="O243" s="148">
        <v>4.9596400000000003</v>
      </c>
      <c r="P243" s="148">
        <f t="shared" si="41"/>
        <v>4.9596400000000003</v>
      </c>
      <c r="Q243" s="148">
        <v>0</v>
      </c>
      <c r="R243" s="148">
        <f t="shared" si="42"/>
        <v>0</v>
      </c>
      <c r="S243" s="148">
        <v>0</v>
      </c>
      <c r="T243" s="149">
        <f t="shared" si="4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0" t="s">
        <v>210</v>
      </c>
      <c r="AT243" s="150" t="s">
        <v>144</v>
      </c>
      <c r="AU243" s="150" t="s">
        <v>149</v>
      </c>
      <c r="AY243" s="14" t="s">
        <v>141</v>
      </c>
      <c r="BE243" s="151">
        <f t="shared" si="44"/>
        <v>0</v>
      </c>
      <c r="BF243" s="151">
        <f t="shared" si="45"/>
        <v>0</v>
      </c>
      <c r="BG243" s="151">
        <f t="shared" si="46"/>
        <v>0</v>
      </c>
      <c r="BH243" s="151">
        <f t="shared" si="47"/>
        <v>0</v>
      </c>
      <c r="BI243" s="151">
        <f t="shared" si="48"/>
        <v>0</v>
      </c>
      <c r="BJ243" s="14" t="s">
        <v>149</v>
      </c>
      <c r="BK243" s="151">
        <f t="shared" si="49"/>
        <v>0</v>
      </c>
      <c r="BL243" s="14" t="s">
        <v>210</v>
      </c>
      <c r="BM243" s="150" t="s">
        <v>529</v>
      </c>
    </row>
    <row r="244" spans="1:65" s="2" customFormat="1" ht="36" customHeight="1">
      <c r="A244" s="26"/>
      <c r="B244" s="138"/>
      <c r="C244" s="139" t="s">
        <v>530</v>
      </c>
      <c r="D244" s="139" t="s">
        <v>144</v>
      </c>
      <c r="E244" s="140" t="s">
        <v>531</v>
      </c>
      <c r="F244" s="141" t="s">
        <v>532</v>
      </c>
      <c r="G244" s="142" t="s">
        <v>229</v>
      </c>
      <c r="H244" s="143">
        <v>1</v>
      </c>
      <c r="I244" s="144"/>
      <c r="J244" s="144">
        <f t="shared" si="40"/>
        <v>0</v>
      </c>
      <c r="K244" s="145"/>
      <c r="L244" s="27"/>
      <c r="M244" s="146" t="s">
        <v>1</v>
      </c>
      <c r="N244" s="147" t="s">
        <v>38</v>
      </c>
      <c r="O244" s="148">
        <v>4.9596400000000003</v>
      </c>
      <c r="P244" s="148">
        <f t="shared" si="41"/>
        <v>4.9596400000000003</v>
      </c>
      <c r="Q244" s="148">
        <v>0</v>
      </c>
      <c r="R244" s="148">
        <f t="shared" si="42"/>
        <v>0</v>
      </c>
      <c r="S244" s="148">
        <v>0</v>
      </c>
      <c r="T244" s="149">
        <f t="shared" si="4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0" t="s">
        <v>210</v>
      </c>
      <c r="AT244" s="150" t="s">
        <v>144</v>
      </c>
      <c r="AU244" s="150" t="s">
        <v>149</v>
      </c>
      <c r="AY244" s="14" t="s">
        <v>141</v>
      </c>
      <c r="BE244" s="151">
        <f t="shared" si="44"/>
        <v>0</v>
      </c>
      <c r="BF244" s="151">
        <f t="shared" si="45"/>
        <v>0</v>
      </c>
      <c r="BG244" s="151">
        <f t="shared" si="46"/>
        <v>0</v>
      </c>
      <c r="BH244" s="151">
        <f t="shared" si="47"/>
        <v>0</v>
      </c>
      <c r="BI244" s="151">
        <f t="shared" si="48"/>
        <v>0</v>
      </c>
      <c r="BJ244" s="14" t="s">
        <v>149</v>
      </c>
      <c r="BK244" s="151">
        <f t="shared" si="49"/>
        <v>0</v>
      </c>
      <c r="BL244" s="14" t="s">
        <v>210</v>
      </c>
      <c r="BM244" s="150" t="s">
        <v>533</v>
      </c>
    </row>
    <row r="245" spans="1:65" s="2" customFormat="1" ht="24" customHeight="1">
      <c r="A245" s="26"/>
      <c r="B245" s="138"/>
      <c r="C245" s="139" t="s">
        <v>534</v>
      </c>
      <c r="D245" s="139" t="s">
        <v>144</v>
      </c>
      <c r="E245" s="140" t="s">
        <v>535</v>
      </c>
      <c r="F245" s="141" t="s">
        <v>536</v>
      </c>
      <c r="G245" s="142" t="s">
        <v>229</v>
      </c>
      <c r="H245" s="143">
        <v>11</v>
      </c>
      <c r="I245" s="144"/>
      <c r="J245" s="144">
        <f t="shared" si="40"/>
        <v>0</v>
      </c>
      <c r="K245" s="145"/>
      <c r="L245" s="27"/>
      <c r="M245" s="146" t="s">
        <v>1</v>
      </c>
      <c r="N245" s="147" t="s">
        <v>38</v>
      </c>
      <c r="O245" s="148">
        <v>1.2250000000000001</v>
      </c>
      <c r="P245" s="148">
        <f t="shared" si="41"/>
        <v>13.475</v>
      </c>
      <c r="Q245" s="148">
        <v>0</v>
      </c>
      <c r="R245" s="148">
        <f t="shared" si="42"/>
        <v>0</v>
      </c>
      <c r="S245" s="148">
        <v>0</v>
      </c>
      <c r="T245" s="149">
        <f t="shared" si="4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0" t="s">
        <v>210</v>
      </c>
      <c r="AT245" s="150" t="s">
        <v>144</v>
      </c>
      <c r="AU245" s="150" t="s">
        <v>149</v>
      </c>
      <c r="AY245" s="14" t="s">
        <v>141</v>
      </c>
      <c r="BE245" s="151">
        <f t="shared" si="44"/>
        <v>0</v>
      </c>
      <c r="BF245" s="151">
        <f t="shared" si="45"/>
        <v>0</v>
      </c>
      <c r="BG245" s="151">
        <f t="shared" si="46"/>
        <v>0</v>
      </c>
      <c r="BH245" s="151">
        <f t="shared" si="47"/>
        <v>0</v>
      </c>
      <c r="BI245" s="151">
        <f t="shared" si="48"/>
        <v>0</v>
      </c>
      <c r="BJ245" s="14" t="s">
        <v>149</v>
      </c>
      <c r="BK245" s="151">
        <f t="shared" si="49"/>
        <v>0</v>
      </c>
      <c r="BL245" s="14" t="s">
        <v>210</v>
      </c>
      <c r="BM245" s="150" t="s">
        <v>537</v>
      </c>
    </row>
    <row r="246" spans="1:65" s="2" customFormat="1" ht="36" customHeight="1">
      <c r="A246" s="26"/>
      <c r="B246" s="138"/>
      <c r="C246" s="152" t="s">
        <v>538</v>
      </c>
      <c r="D246" s="152" t="s">
        <v>158</v>
      </c>
      <c r="E246" s="153" t="s">
        <v>539</v>
      </c>
      <c r="F246" s="154" t="s">
        <v>540</v>
      </c>
      <c r="G246" s="155" t="s">
        <v>229</v>
      </c>
      <c r="H246" s="156">
        <v>4</v>
      </c>
      <c r="I246" s="157"/>
      <c r="J246" s="157">
        <f t="shared" si="40"/>
        <v>0</v>
      </c>
      <c r="K246" s="158"/>
      <c r="L246" s="159"/>
      <c r="M246" s="160" t="s">
        <v>1</v>
      </c>
      <c r="N246" s="161" t="s">
        <v>38</v>
      </c>
      <c r="O246" s="148">
        <v>0</v>
      </c>
      <c r="P246" s="148">
        <f t="shared" si="41"/>
        <v>0</v>
      </c>
      <c r="Q246" s="148">
        <v>2.5000000000000001E-2</v>
      </c>
      <c r="R246" s="148">
        <f t="shared" si="42"/>
        <v>0.1</v>
      </c>
      <c r="S246" s="148">
        <v>0</v>
      </c>
      <c r="T246" s="149">
        <f t="shared" si="4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0" t="s">
        <v>275</v>
      </c>
      <c r="AT246" s="150" t="s">
        <v>158</v>
      </c>
      <c r="AU246" s="150" t="s">
        <v>149</v>
      </c>
      <c r="AY246" s="14" t="s">
        <v>141</v>
      </c>
      <c r="BE246" s="151">
        <f t="shared" si="44"/>
        <v>0</v>
      </c>
      <c r="BF246" s="151">
        <f t="shared" si="45"/>
        <v>0</v>
      </c>
      <c r="BG246" s="151">
        <f t="shared" si="46"/>
        <v>0</v>
      </c>
      <c r="BH246" s="151">
        <f t="shared" si="47"/>
        <v>0</v>
      </c>
      <c r="BI246" s="151">
        <f t="shared" si="48"/>
        <v>0</v>
      </c>
      <c r="BJ246" s="14" t="s">
        <v>149</v>
      </c>
      <c r="BK246" s="151">
        <f t="shared" si="49"/>
        <v>0</v>
      </c>
      <c r="BL246" s="14" t="s">
        <v>210</v>
      </c>
      <c r="BM246" s="150" t="s">
        <v>541</v>
      </c>
    </row>
    <row r="247" spans="1:65" s="2" customFormat="1" ht="36" customHeight="1">
      <c r="A247" s="26"/>
      <c r="B247" s="138"/>
      <c r="C247" s="152" t="s">
        <v>542</v>
      </c>
      <c r="D247" s="152" t="s">
        <v>158</v>
      </c>
      <c r="E247" s="153" t="s">
        <v>543</v>
      </c>
      <c r="F247" s="154" t="s">
        <v>544</v>
      </c>
      <c r="G247" s="155" t="s">
        <v>229</v>
      </c>
      <c r="H247" s="156">
        <v>7</v>
      </c>
      <c r="I247" s="157"/>
      <c r="J247" s="157">
        <f t="shared" si="40"/>
        <v>0</v>
      </c>
      <c r="K247" s="158"/>
      <c r="L247" s="159"/>
      <c r="M247" s="160" t="s">
        <v>1</v>
      </c>
      <c r="N247" s="161" t="s">
        <v>38</v>
      </c>
      <c r="O247" s="148">
        <v>0</v>
      </c>
      <c r="P247" s="148">
        <f t="shared" si="41"/>
        <v>0</v>
      </c>
      <c r="Q247" s="148">
        <v>3.7999999999999999E-2</v>
      </c>
      <c r="R247" s="148">
        <f t="shared" si="42"/>
        <v>0.26600000000000001</v>
      </c>
      <c r="S247" s="148">
        <v>0</v>
      </c>
      <c r="T247" s="149">
        <f t="shared" si="4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0" t="s">
        <v>275</v>
      </c>
      <c r="AT247" s="150" t="s">
        <v>158</v>
      </c>
      <c r="AU247" s="150" t="s">
        <v>149</v>
      </c>
      <c r="AY247" s="14" t="s">
        <v>141</v>
      </c>
      <c r="BE247" s="151">
        <f t="shared" si="44"/>
        <v>0</v>
      </c>
      <c r="BF247" s="151">
        <f t="shared" si="45"/>
        <v>0</v>
      </c>
      <c r="BG247" s="151">
        <f t="shared" si="46"/>
        <v>0</v>
      </c>
      <c r="BH247" s="151">
        <f t="shared" si="47"/>
        <v>0</v>
      </c>
      <c r="BI247" s="151">
        <f t="shared" si="48"/>
        <v>0</v>
      </c>
      <c r="BJ247" s="14" t="s">
        <v>149</v>
      </c>
      <c r="BK247" s="151">
        <f t="shared" si="49"/>
        <v>0</v>
      </c>
      <c r="BL247" s="14" t="s">
        <v>210</v>
      </c>
      <c r="BM247" s="150" t="s">
        <v>545</v>
      </c>
    </row>
    <row r="248" spans="1:65" s="2" customFormat="1" ht="24" customHeight="1">
      <c r="A248" s="26"/>
      <c r="B248" s="138"/>
      <c r="C248" s="152" t="s">
        <v>546</v>
      </c>
      <c r="D248" s="152" t="s">
        <v>158</v>
      </c>
      <c r="E248" s="153" t="s">
        <v>547</v>
      </c>
      <c r="F248" s="154" t="s">
        <v>548</v>
      </c>
      <c r="G248" s="155" t="s">
        <v>229</v>
      </c>
      <c r="H248" s="156">
        <v>4</v>
      </c>
      <c r="I248" s="157"/>
      <c r="J248" s="157">
        <f t="shared" si="40"/>
        <v>0</v>
      </c>
      <c r="K248" s="158"/>
      <c r="L248" s="159"/>
      <c r="M248" s="160" t="s">
        <v>1</v>
      </c>
      <c r="N248" s="161" t="s">
        <v>38</v>
      </c>
      <c r="O248" s="148">
        <v>0</v>
      </c>
      <c r="P248" s="148">
        <f t="shared" si="41"/>
        <v>0</v>
      </c>
      <c r="Q248" s="148">
        <v>1E-3</v>
      </c>
      <c r="R248" s="148">
        <f t="shared" si="42"/>
        <v>4.0000000000000001E-3</v>
      </c>
      <c r="S248" s="148">
        <v>0</v>
      </c>
      <c r="T248" s="149">
        <f t="shared" si="4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0" t="s">
        <v>275</v>
      </c>
      <c r="AT248" s="150" t="s">
        <v>158</v>
      </c>
      <c r="AU248" s="150" t="s">
        <v>149</v>
      </c>
      <c r="AY248" s="14" t="s">
        <v>141</v>
      </c>
      <c r="BE248" s="151">
        <f t="shared" si="44"/>
        <v>0</v>
      </c>
      <c r="BF248" s="151">
        <f t="shared" si="45"/>
        <v>0</v>
      </c>
      <c r="BG248" s="151">
        <f t="shared" si="46"/>
        <v>0</v>
      </c>
      <c r="BH248" s="151">
        <f t="shared" si="47"/>
        <v>0</v>
      </c>
      <c r="BI248" s="151">
        <f t="shared" si="48"/>
        <v>0</v>
      </c>
      <c r="BJ248" s="14" t="s">
        <v>149</v>
      </c>
      <c r="BK248" s="151">
        <f t="shared" si="49"/>
        <v>0</v>
      </c>
      <c r="BL248" s="14" t="s">
        <v>210</v>
      </c>
      <c r="BM248" s="150" t="s">
        <v>549</v>
      </c>
    </row>
    <row r="249" spans="1:65" s="2" customFormat="1" ht="24" customHeight="1">
      <c r="A249" s="26"/>
      <c r="B249" s="138"/>
      <c r="C249" s="152" t="s">
        <v>550</v>
      </c>
      <c r="D249" s="152" t="s">
        <v>158</v>
      </c>
      <c r="E249" s="153" t="s">
        <v>551</v>
      </c>
      <c r="F249" s="154" t="s">
        <v>552</v>
      </c>
      <c r="G249" s="155" t="s">
        <v>229</v>
      </c>
      <c r="H249" s="156">
        <v>7</v>
      </c>
      <c r="I249" s="157"/>
      <c r="J249" s="157">
        <f t="shared" si="40"/>
        <v>0</v>
      </c>
      <c r="K249" s="158"/>
      <c r="L249" s="159"/>
      <c r="M249" s="160" t="s">
        <v>1</v>
      </c>
      <c r="N249" s="161" t="s">
        <v>38</v>
      </c>
      <c r="O249" s="148">
        <v>0</v>
      </c>
      <c r="P249" s="148">
        <f t="shared" si="41"/>
        <v>0</v>
      </c>
      <c r="Q249" s="148">
        <v>1E-3</v>
      </c>
      <c r="R249" s="148">
        <f t="shared" si="42"/>
        <v>7.0000000000000001E-3</v>
      </c>
      <c r="S249" s="148">
        <v>0</v>
      </c>
      <c r="T249" s="149">
        <f t="shared" si="4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0" t="s">
        <v>275</v>
      </c>
      <c r="AT249" s="150" t="s">
        <v>158</v>
      </c>
      <c r="AU249" s="150" t="s">
        <v>149</v>
      </c>
      <c r="AY249" s="14" t="s">
        <v>141</v>
      </c>
      <c r="BE249" s="151">
        <f t="shared" si="44"/>
        <v>0</v>
      </c>
      <c r="BF249" s="151">
        <f t="shared" si="45"/>
        <v>0</v>
      </c>
      <c r="BG249" s="151">
        <f t="shared" si="46"/>
        <v>0</v>
      </c>
      <c r="BH249" s="151">
        <f t="shared" si="47"/>
        <v>0</v>
      </c>
      <c r="BI249" s="151">
        <f t="shared" si="48"/>
        <v>0</v>
      </c>
      <c r="BJ249" s="14" t="s">
        <v>149</v>
      </c>
      <c r="BK249" s="151">
        <f t="shared" si="49"/>
        <v>0</v>
      </c>
      <c r="BL249" s="14" t="s">
        <v>210</v>
      </c>
      <c r="BM249" s="150" t="s">
        <v>553</v>
      </c>
    </row>
    <row r="250" spans="1:65" s="2" customFormat="1" ht="24" customHeight="1">
      <c r="A250" s="26"/>
      <c r="B250" s="138"/>
      <c r="C250" s="139" t="s">
        <v>554</v>
      </c>
      <c r="D250" s="139" t="s">
        <v>144</v>
      </c>
      <c r="E250" s="140" t="s">
        <v>555</v>
      </c>
      <c r="F250" s="141" t="s">
        <v>556</v>
      </c>
      <c r="G250" s="142" t="s">
        <v>229</v>
      </c>
      <c r="H250" s="143">
        <v>9</v>
      </c>
      <c r="I250" s="144"/>
      <c r="J250" s="144">
        <f t="shared" si="40"/>
        <v>0</v>
      </c>
      <c r="K250" s="145"/>
      <c r="L250" s="27"/>
      <c r="M250" s="146" t="s">
        <v>1</v>
      </c>
      <c r="N250" s="147" t="s">
        <v>38</v>
      </c>
      <c r="O250" s="148">
        <v>0.53500000000000003</v>
      </c>
      <c r="P250" s="148">
        <f t="shared" si="41"/>
        <v>4.8150000000000004</v>
      </c>
      <c r="Q250" s="148">
        <v>0</v>
      </c>
      <c r="R250" s="148">
        <f t="shared" si="42"/>
        <v>0</v>
      </c>
      <c r="S250" s="148">
        <v>0</v>
      </c>
      <c r="T250" s="149">
        <f t="shared" si="4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0" t="s">
        <v>210</v>
      </c>
      <c r="AT250" s="150" t="s">
        <v>144</v>
      </c>
      <c r="AU250" s="150" t="s">
        <v>149</v>
      </c>
      <c r="AY250" s="14" t="s">
        <v>141</v>
      </c>
      <c r="BE250" s="151">
        <f t="shared" si="44"/>
        <v>0</v>
      </c>
      <c r="BF250" s="151">
        <f t="shared" si="45"/>
        <v>0</v>
      </c>
      <c r="BG250" s="151">
        <f t="shared" si="46"/>
        <v>0</v>
      </c>
      <c r="BH250" s="151">
        <f t="shared" si="47"/>
        <v>0</v>
      </c>
      <c r="BI250" s="151">
        <f t="shared" si="48"/>
        <v>0</v>
      </c>
      <c r="BJ250" s="14" t="s">
        <v>149</v>
      </c>
      <c r="BK250" s="151">
        <f t="shared" si="49"/>
        <v>0</v>
      </c>
      <c r="BL250" s="14" t="s">
        <v>210</v>
      </c>
      <c r="BM250" s="150" t="s">
        <v>557</v>
      </c>
    </row>
    <row r="251" spans="1:65" s="2" customFormat="1" ht="24" customHeight="1">
      <c r="A251" s="26"/>
      <c r="B251" s="138"/>
      <c r="C251" s="152" t="s">
        <v>558</v>
      </c>
      <c r="D251" s="152" t="s">
        <v>158</v>
      </c>
      <c r="E251" s="153" t="s">
        <v>559</v>
      </c>
      <c r="F251" s="154" t="s">
        <v>560</v>
      </c>
      <c r="G251" s="155" t="s">
        <v>229</v>
      </c>
      <c r="H251" s="156">
        <v>9</v>
      </c>
      <c r="I251" s="157"/>
      <c r="J251" s="157">
        <f t="shared" si="40"/>
        <v>0</v>
      </c>
      <c r="K251" s="158"/>
      <c r="L251" s="159"/>
      <c r="M251" s="160" t="s">
        <v>1</v>
      </c>
      <c r="N251" s="161" t="s">
        <v>38</v>
      </c>
      <c r="O251" s="148">
        <v>0</v>
      </c>
      <c r="P251" s="148">
        <f t="shared" si="41"/>
        <v>0</v>
      </c>
      <c r="Q251" s="148">
        <v>1E-3</v>
      </c>
      <c r="R251" s="148">
        <f t="shared" si="42"/>
        <v>8.9999999999999993E-3</v>
      </c>
      <c r="S251" s="148">
        <v>0</v>
      </c>
      <c r="T251" s="149">
        <f t="shared" si="4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0" t="s">
        <v>275</v>
      </c>
      <c r="AT251" s="150" t="s">
        <v>158</v>
      </c>
      <c r="AU251" s="150" t="s">
        <v>149</v>
      </c>
      <c r="AY251" s="14" t="s">
        <v>141</v>
      </c>
      <c r="BE251" s="151">
        <f t="shared" si="44"/>
        <v>0</v>
      </c>
      <c r="BF251" s="151">
        <f t="shared" si="45"/>
        <v>0</v>
      </c>
      <c r="BG251" s="151">
        <f t="shared" si="46"/>
        <v>0</v>
      </c>
      <c r="BH251" s="151">
        <f t="shared" si="47"/>
        <v>0</v>
      </c>
      <c r="BI251" s="151">
        <f t="shared" si="48"/>
        <v>0</v>
      </c>
      <c r="BJ251" s="14" t="s">
        <v>149</v>
      </c>
      <c r="BK251" s="151">
        <f t="shared" si="49"/>
        <v>0</v>
      </c>
      <c r="BL251" s="14" t="s">
        <v>210</v>
      </c>
      <c r="BM251" s="150" t="s">
        <v>561</v>
      </c>
    </row>
    <row r="252" spans="1:65" s="2" customFormat="1" ht="24" customHeight="1">
      <c r="A252" s="26"/>
      <c r="B252" s="138"/>
      <c r="C252" s="139" t="s">
        <v>562</v>
      </c>
      <c r="D252" s="139" t="s">
        <v>144</v>
      </c>
      <c r="E252" s="140" t="s">
        <v>563</v>
      </c>
      <c r="F252" s="141" t="s">
        <v>564</v>
      </c>
      <c r="G252" s="142" t="s">
        <v>229</v>
      </c>
      <c r="H252" s="143">
        <v>1</v>
      </c>
      <c r="I252" s="144"/>
      <c r="J252" s="144">
        <f t="shared" si="40"/>
        <v>0</v>
      </c>
      <c r="K252" s="145"/>
      <c r="L252" s="27"/>
      <c r="M252" s="146" t="s">
        <v>1</v>
      </c>
      <c r="N252" s="147" t="s">
        <v>38</v>
      </c>
      <c r="O252" s="148">
        <v>0.46100000000000002</v>
      </c>
      <c r="P252" s="148">
        <f t="shared" si="41"/>
        <v>0.46100000000000002</v>
      </c>
      <c r="Q252" s="148">
        <v>4.0000000000000003E-5</v>
      </c>
      <c r="R252" s="148">
        <f t="shared" si="42"/>
        <v>4.0000000000000003E-5</v>
      </c>
      <c r="S252" s="148">
        <v>0</v>
      </c>
      <c r="T252" s="149">
        <f t="shared" si="4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0" t="s">
        <v>210</v>
      </c>
      <c r="AT252" s="150" t="s">
        <v>144</v>
      </c>
      <c r="AU252" s="150" t="s">
        <v>149</v>
      </c>
      <c r="AY252" s="14" t="s">
        <v>141</v>
      </c>
      <c r="BE252" s="151">
        <f t="shared" si="44"/>
        <v>0</v>
      </c>
      <c r="BF252" s="151">
        <f t="shared" si="45"/>
        <v>0</v>
      </c>
      <c r="BG252" s="151">
        <f t="shared" si="46"/>
        <v>0</v>
      </c>
      <c r="BH252" s="151">
        <f t="shared" si="47"/>
        <v>0</v>
      </c>
      <c r="BI252" s="151">
        <f t="shared" si="48"/>
        <v>0</v>
      </c>
      <c r="BJ252" s="14" t="s">
        <v>149</v>
      </c>
      <c r="BK252" s="151">
        <f t="shared" si="49"/>
        <v>0</v>
      </c>
      <c r="BL252" s="14" t="s">
        <v>210</v>
      </c>
      <c r="BM252" s="150" t="s">
        <v>565</v>
      </c>
    </row>
    <row r="253" spans="1:65" s="2" customFormat="1" ht="24" customHeight="1">
      <c r="A253" s="26"/>
      <c r="B253" s="138"/>
      <c r="C253" s="139" t="s">
        <v>336</v>
      </c>
      <c r="D253" s="139" t="s">
        <v>144</v>
      </c>
      <c r="E253" s="140" t="s">
        <v>566</v>
      </c>
      <c r="F253" s="141" t="s">
        <v>567</v>
      </c>
      <c r="G253" s="142" t="s">
        <v>229</v>
      </c>
      <c r="H253" s="143">
        <v>1</v>
      </c>
      <c r="I253" s="144"/>
      <c r="J253" s="144">
        <f t="shared" si="40"/>
        <v>0</v>
      </c>
      <c r="K253" s="145"/>
      <c r="L253" s="27"/>
      <c r="M253" s="146" t="s">
        <v>1</v>
      </c>
      <c r="N253" s="147" t="s">
        <v>38</v>
      </c>
      <c r="O253" s="148">
        <v>0.69599999999999995</v>
      </c>
      <c r="P253" s="148">
        <f t="shared" si="41"/>
        <v>0.69599999999999995</v>
      </c>
      <c r="Q253" s="148">
        <v>6.0000000000000002E-5</v>
      </c>
      <c r="R253" s="148">
        <f t="shared" si="42"/>
        <v>6.0000000000000002E-5</v>
      </c>
      <c r="S253" s="148">
        <v>0</v>
      </c>
      <c r="T253" s="149">
        <f t="shared" si="4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0" t="s">
        <v>210</v>
      </c>
      <c r="AT253" s="150" t="s">
        <v>144</v>
      </c>
      <c r="AU253" s="150" t="s">
        <v>149</v>
      </c>
      <c r="AY253" s="14" t="s">
        <v>141</v>
      </c>
      <c r="BE253" s="151">
        <f t="shared" si="44"/>
        <v>0</v>
      </c>
      <c r="BF253" s="151">
        <f t="shared" si="45"/>
        <v>0</v>
      </c>
      <c r="BG253" s="151">
        <f t="shared" si="46"/>
        <v>0</v>
      </c>
      <c r="BH253" s="151">
        <f t="shared" si="47"/>
        <v>0</v>
      </c>
      <c r="BI253" s="151">
        <f t="shared" si="48"/>
        <v>0</v>
      </c>
      <c r="BJ253" s="14" t="s">
        <v>149</v>
      </c>
      <c r="BK253" s="151">
        <f t="shared" si="49"/>
        <v>0</v>
      </c>
      <c r="BL253" s="14" t="s">
        <v>210</v>
      </c>
      <c r="BM253" s="150" t="s">
        <v>568</v>
      </c>
    </row>
    <row r="254" spans="1:65" s="2" customFormat="1" ht="24" customHeight="1">
      <c r="A254" s="26"/>
      <c r="B254" s="138"/>
      <c r="C254" s="152" t="s">
        <v>569</v>
      </c>
      <c r="D254" s="152" t="s">
        <v>158</v>
      </c>
      <c r="E254" s="153" t="s">
        <v>570</v>
      </c>
      <c r="F254" s="154" t="s">
        <v>571</v>
      </c>
      <c r="G254" s="155" t="s">
        <v>161</v>
      </c>
      <c r="H254" s="156">
        <v>4.8</v>
      </c>
      <c r="I254" s="157"/>
      <c r="J254" s="157">
        <f t="shared" si="40"/>
        <v>0</v>
      </c>
      <c r="K254" s="158"/>
      <c r="L254" s="159"/>
      <c r="M254" s="160" t="s">
        <v>1</v>
      </c>
      <c r="N254" s="161" t="s">
        <v>38</v>
      </c>
      <c r="O254" s="148">
        <v>0</v>
      </c>
      <c r="P254" s="148">
        <f t="shared" si="41"/>
        <v>0</v>
      </c>
      <c r="Q254" s="148">
        <v>8.4999999999999995E-4</v>
      </c>
      <c r="R254" s="148">
        <f t="shared" si="42"/>
        <v>4.0800000000000003E-3</v>
      </c>
      <c r="S254" s="148">
        <v>0</v>
      </c>
      <c r="T254" s="149">
        <f t="shared" si="4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0" t="s">
        <v>275</v>
      </c>
      <c r="AT254" s="150" t="s">
        <v>158</v>
      </c>
      <c r="AU254" s="150" t="s">
        <v>149</v>
      </c>
      <c r="AY254" s="14" t="s">
        <v>141</v>
      </c>
      <c r="BE254" s="151">
        <f t="shared" si="44"/>
        <v>0</v>
      </c>
      <c r="BF254" s="151">
        <f t="shared" si="45"/>
        <v>0</v>
      </c>
      <c r="BG254" s="151">
        <f t="shared" si="46"/>
        <v>0</v>
      </c>
      <c r="BH254" s="151">
        <f t="shared" si="47"/>
        <v>0</v>
      </c>
      <c r="BI254" s="151">
        <f t="shared" si="48"/>
        <v>0</v>
      </c>
      <c r="BJ254" s="14" t="s">
        <v>149</v>
      </c>
      <c r="BK254" s="151">
        <f t="shared" si="49"/>
        <v>0</v>
      </c>
      <c r="BL254" s="14" t="s">
        <v>210</v>
      </c>
      <c r="BM254" s="150" t="s">
        <v>572</v>
      </c>
    </row>
    <row r="255" spans="1:65" s="2" customFormat="1" ht="16.5" customHeight="1">
      <c r="A255" s="26"/>
      <c r="B255" s="138"/>
      <c r="C255" s="139" t="s">
        <v>573</v>
      </c>
      <c r="D255" s="139" t="s">
        <v>144</v>
      </c>
      <c r="E255" s="140" t="s">
        <v>574</v>
      </c>
      <c r="F255" s="141" t="s">
        <v>575</v>
      </c>
      <c r="G255" s="142" t="s">
        <v>229</v>
      </c>
      <c r="H255" s="143">
        <v>11</v>
      </c>
      <c r="I255" s="144"/>
      <c r="J255" s="144">
        <f t="shared" si="40"/>
        <v>0</v>
      </c>
      <c r="K255" s="145"/>
      <c r="L255" s="27"/>
      <c r="M255" s="146" t="s">
        <v>1</v>
      </c>
      <c r="N255" s="147" t="s">
        <v>38</v>
      </c>
      <c r="O255" s="148">
        <v>3.044</v>
      </c>
      <c r="P255" s="148">
        <f t="shared" si="41"/>
        <v>33.484000000000002</v>
      </c>
      <c r="Q255" s="148">
        <v>4.4999999999999999E-4</v>
      </c>
      <c r="R255" s="148">
        <f t="shared" si="42"/>
        <v>4.9500000000000004E-3</v>
      </c>
      <c r="S255" s="148">
        <v>0</v>
      </c>
      <c r="T255" s="149">
        <f t="shared" si="4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0" t="s">
        <v>210</v>
      </c>
      <c r="AT255" s="150" t="s">
        <v>144</v>
      </c>
      <c r="AU255" s="150" t="s">
        <v>149</v>
      </c>
      <c r="AY255" s="14" t="s">
        <v>141</v>
      </c>
      <c r="BE255" s="151">
        <f t="shared" si="44"/>
        <v>0</v>
      </c>
      <c r="BF255" s="151">
        <f t="shared" si="45"/>
        <v>0</v>
      </c>
      <c r="BG255" s="151">
        <f t="shared" si="46"/>
        <v>0</v>
      </c>
      <c r="BH255" s="151">
        <f t="shared" si="47"/>
        <v>0</v>
      </c>
      <c r="BI255" s="151">
        <f t="shared" si="48"/>
        <v>0</v>
      </c>
      <c r="BJ255" s="14" t="s">
        <v>149</v>
      </c>
      <c r="BK255" s="151">
        <f t="shared" si="49"/>
        <v>0</v>
      </c>
      <c r="BL255" s="14" t="s">
        <v>210</v>
      </c>
      <c r="BM255" s="150" t="s">
        <v>576</v>
      </c>
    </row>
    <row r="256" spans="1:65" s="2" customFormat="1" ht="36" customHeight="1">
      <c r="A256" s="26"/>
      <c r="B256" s="138"/>
      <c r="C256" s="152" t="s">
        <v>577</v>
      </c>
      <c r="D256" s="152" t="s">
        <v>158</v>
      </c>
      <c r="E256" s="153" t="s">
        <v>578</v>
      </c>
      <c r="F256" s="154" t="s">
        <v>579</v>
      </c>
      <c r="G256" s="155" t="s">
        <v>229</v>
      </c>
      <c r="H256" s="156">
        <v>9</v>
      </c>
      <c r="I256" s="157"/>
      <c r="J256" s="157">
        <f t="shared" si="40"/>
        <v>0</v>
      </c>
      <c r="K256" s="158"/>
      <c r="L256" s="159"/>
      <c r="M256" s="160" t="s">
        <v>1</v>
      </c>
      <c r="N256" s="161" t="s">
        <v>38</v>
      </c>
      <c r="O256" s="148">
        <v>0</v>
      </c>
      <c r="P256" s="148">
        <f t="shared" si="41"/>
        <v>0</v>
      </c>
      <c r="Q256" s="148">
        <v>1.4999999999999999E-2</v>
      </c>
      <c r="R256" s="148">
        <f t="shared" si="42"/>
        <v>0.13500000000000001</v>
      </c>
      <c r="S256" s="148">
        <v>0</v>
      </c>
      <c r="T256" s="149">
        <f t="shared" si="4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0" t="s">
        <v>275</v>
      </c>
      <c r="AT256" s="150" t="s">
        <v>158</v>
      </c>
      <c r="AU256" s="150" t="s">
        <v>149</v>
      </c>
      <c r="AY256" s="14" t="s">
        <v>141</v>
      </c>
      <c r="BE256" s="151">
        <f t="shared" si="44"/>
        <v>0</v>
      </c>
      <c r="BF256" s="151">
        <f t="shared" si="45"/>
        <v>0</v>
      </c>
      <c r="BG256" s="151">
        <f t="shared" si="46"/>
        <v>0</v>
      </c>
      <c r="BH256" s="151">
        <f t="shared" si="47"/>
        <v>0</v>
      </c>
      <c r="BI256" s="151">
        <f t="shared" si="48"/>
        <v>0</v>
      </c>
      <c r="BJ256" s="14" t="s">
        <v>149</v>
      </c>
      <c r="BK256" s="151">
        <f t="shared" si="49"/>
        <v>0</v>
      </c>
      <c r="BL256" s="14" t="s">
        <v>210</v>
      </c>
      <c r="BM256" s="150" t="s">
        <v>580</v>
      </c>
    </row>
    <row r="257" spans="1:65" s="2" customFormat="1" ht="36" customHeight="1">
      <c r="A257" s="26"/>
      <c r="B257" s="138"/>
      <c r="C257" s="152" t="s">
        <v>581</v>
      </c>
      <c r="D257" s="152" t="s">
        <v>158</v>
      </c>
      <c r="E257" s="153" t="s">
        <v>582</v>
      </c>
      <c r="F257" s="154" t="s">
        <v>583</v>
      </c>
      <c r="G257" s="155" t="s">
        <v>229</v>
      </c>
      <c r="H257" s="156">
        <v>2</v>
      </c>
      <c r="I257" s="157"/>
      <c r="J257" s="157">
        <f t="shared" si="40"/>
        <v>0</v>
      </c>
      <c r="K257" s="158"/>
      <c r="L257" s="159"/>
      <c r="M257" s="160" t="s">
        <v>1</v>
      </c>
      <c r="N257" s="161" t="s">
        <v>38</v>
      </c>
      <c r="O257" s="148">
        <v>0</v>
      </c>
      <c r="P257" s="148">
        <f t="shared" si="41"/>
        <v>0</v>
      </c>
      <c r="Q257" s="148">
        <v>2.5000000000000001E-2</v>
      </c>
      <c r="R257" s="148">
        <f t="shared" si="42"/>
        <v>0.05</v>
      </c>
      <c r="S257" s="148">
        <v>0</v>
      </c>
      <c r="T257" s="149">
        <f t="shared" si="4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0" t="s">
        <v>275</v>
      </c>
      <c r="AT257" s="150" t="s">
        <v>158</v>
      </c>
      <c r="AU257" s="150" t="s">
        <v>149</v>
      </c>
      <c r="AY257" s="14" t="s">
        <v>141</v>
      </c>
      <c r="BE257" s="151">
        <f t="shared" si="44"/>
        <v>0</v>
      </c>
      <c r="BF257" s="151">
        <f t="shared" si="45"/>
        <v>0</v>
      </c>
      <c r="BG257" s="151">
        <f t="shared" si="46"/>
        <v>0</v>
      </c>
      <c r="BH257" s="151">
        <f t="shared" si="47"/>
        <v>0</v>
      </c>
      <c r="BI257" s="151">
        <f t="shared" si="48"/>
        <v>0</v>
      </c>
      <c r="BJ257" s="14" t="s">
        <v>149</v>
      </c>
      <c r="BK257" s="151">
        <f t="shared" si="49"/>
        <v>0</v>
      </c>
      <c r="BL257" s="14" t="s">
        <v>210</v>
      </c>
      <c r="BM257" s="150" t="s">
        <v>584</v>
      </c>
    </row>
    <row r="258" spans="1:65" s="2" customFormat="1" ht="24" customHeight="1">
      <c r="A258" s="26"/>
      <c r="B258" s="138"/>
      <c r="C258" s="139" t="s">
        <v>585</v>
      </c>
      <c r="D258" s="139" t="s">
        <v>144</v>
      </c>
      <c r="E258" s="140" t="s">
        <v>586</v>
      </c>
      <c r="F258" s="141" t="s">
        <v>587</v>
      </c>
      <c r="G258" s="142" t="s">
        <v>353</v>
      </c>
      <c r="H258" s="143">
        <v>196.80199999999999</v>
      </c>
      <c r="I258" s="144"/>
      <c r="J258" s="144">
        <f t="shared" si="40"/>
        <v>0</v>
      </c>
      <c r="K258" s="145"/>
      <c r="L258" s="27"/>
      <c r="M258" s="146" t="s">
        <v>1</v>
      </c>
      <c r="N258" s="147" t="s">
        <v>38</v>
      </c>
      <c r="O258" s="148">
        <v>0</v>
      </c>
      <c r="P258" s="148">
        <f t="shared" si="41"/>
        <v>0</v>
      </c>
      <c r="Q258" s="148">
        <v>0</v>
      </c>
      <c r="R258" s="148">
        <f t="shared" si="42"/>
        <v>0</v>
      </c>
      <c r="S258" s="148">
        <v>0</v>
      </c>
      <c r="T258" s="149">
        <f t="shared" si="4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0" t="s">
        <v>210</v>
      </c>
      <c r="AT258" s="150" t="s">
        <v>144</v>
      </c>
      <c r="AU258" s="150" t="s">
        <v>149</v>
      </c>
      <c r="AY258" s="14" t="s">
        <v>141</v>
      </c>
      <c r="BE258" s="151">
        <f t="shared" si="44"/>
        <v>0</v>
      </c>
      <c r="BF258" s="151">
        <f t="shared" si="45"/>
        <v>0</v>
      </c>
      <c r="BG258" s="151">
        <f t="shared" si="46"/>
        <v>0</v>
      </c>
      <c r="BH258" s="151">
        <f t="shared" si="47"/>
        <v>0</v>
      </c>
      <c r="BI258" s="151">
        <f t="shared" si="48"/>
        <v>0</v>
      </c>
      <c r="BJ258" s="14" t="s">
        <v>149</v>
      </c>
      <c r="BK258" s="151">
        <f t="shared" si="49"/>
        <v>0</v>
      </c>
      <c r="BL258" s="14" t="s">
        <v>210</v>
      </c>
      <c r="BM258" s="150" t="s">
        <v>588</v>
      </c>
    </row>
    <row r="259" spans="1:65" s="12" customFormat="1" ht="22.9" customHeight="1">
      <c r="B259" s="126"/>
      <c r="D259" s="127" t="s">
        <v>71</v>
      </c>
      <c r="E259" s="136" t="s">
        <v>589</v>
      </c>
      <c r="F259" s="136" t="s">
        <v>590</v>
      </c>
      <c r="J259" s="137">
        <f>BK259</f>
        <v>0</v>
      </c>
      <c r="L259" s="126"/>
      <c r="M259" s="130"/>
      <c r="N259" s="131"/>
      <c r="O259" s="131"/>
      <c r="P259" s="132">
        <f>SUM(P260:P264)</f>
        <v>107.096</v>
      </c>
      <c r="Q259" s="131"/>
      <c r="R259" s="132">
        <f>SUM(R260:R264)</f>
        <v>3.3999999999999998E-3</v>
      </c>
      <c r="S259" s="131"/>
      <c r="T259" s="133">
        <f>SUM(T260:T264)</f>
        <v>1.2152000000000001</v>
      </c>
      <c r="AR259" s="127" t="s">
        <v>149</v>
      </c>
      <c r="AT259" s="134" t="s">
        <v>71</v>
      </c>
      <c r="AU259" s="134" t="s">
        <v>80</v>
      </c>
      <c r="AY259" s="127" t="s">
        <v>141</v>
      </c>
      <c r="BK259" s="135">
        <f>SUM(BK260:BK264)</f>
        <v>0</v>
      </c>
    </row>
    <row r="260" spans="1:65" s="2" customFormat="1" ht="16.5" customHeight="1">
      <c r="A260" s="26"/>
      <c r="B260" s="138"/>
      <c r="C260" s="139" t="s">
        <v>591</v>
      </c>
      <c r="D260" s="139" t="s">
        <v>144</v>
      </c>
      <c r="E260" s="140" t="s">
        <v>592</v>
      </c>
      <c r="F260" s="141" t="s">
        <v>593</v>
      </c>
      <c r="G260" s="142" t="s">
        <v>167</v>
      </c>
      <c r="H260" s="143">
        <v>173.6</v>
      </c>
      <c r="I260" s="144"/>
      <c r="J260" s="144">
        <f>ROUND(I260*H260,2)</f>
        <v>0</v>
      </c>
      <c r="K260" s="145"/>
      <c r="L260" s="27"/>
      <c r="M260" s="146" t="s">
        <v>1</v>
      </c>
      <c r="N260" s="147" t="s">
        <v>38</v>
      </c>
      <c r="O260" s="148">
        <v>0.50600000000000001</v>
      </c>
      <c r="P260" s="148">
        <f>O260*H260</f>
        <v>87.8416</v>
      </c>
      <c r="Q260" s="148">
        <v>0</v>
      </c>
      <c r="R260" s="148">
        <f>Q260*H260</f>
        <v>0</v>
      </c>
      <c r="S260" s="148">
        <v>5.0000000000000001E-3</v>
      </c>
      <c r="T260" s="149">
        <f>S260*H260</f>
        <v>0.86799999999999999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0" t="s">
        <v>210</v>
      </c>
      <c r="AT260" s="150" t="s">
        <v>144</v>
      </c>
      <c r="AU260" s="150" t="s">
        <v>149</v>
      </c>
      <c r="AY260" s="14" t="s">
        <v>141</v>
      </c>
      <c r="BE260" s="151">
        <f>IF(N260="základná",J260,0)</f>
        <v>0</v>
      </c>
      <c r="BF260" s="151">
        <f>IF(N260="znížená",J260,0)</f>
        <v>0</v>
      </c>
      <c r="BG260" s="151">
        <f>IF(N260="zákl. prenesená",J260,0)</f>
        <v>0</v>
      </c>
      <c r="BH260" s="151">
        <f>IF(N260="zníž. prenesená",J260,0)</f>
        <v>0</v>
      </c>
      <c r="BI260" s="151">
        <f>IF(N260="nulová",J260,0)</f>
        <v>0</v>
      </c>
      <c r="BJ260" s="14" t="s">
        <v>149</v>
      </c>
      <c r="BK260" s="151">
        <f>ROUND(I260*H260,2)</f>
        <v>0</v>
      </c>
      <c r="BL260" s="14" t="s">
        <v>210</v>
      </c>
      <c r="BM260" s="150" t="s">
        <v>594</v>
      </c>
    </row>
    <row r="261" spans="1:65" s="2" customFormat="1" ht="16.5" customHeight="1">
      <c r="A261" s="26"/>
      <c r="B261" s="138"/>
      <c r="C261" s="139" t="s">
        <v>595</v>
      </c>
      <c r="D261" s="139" t="s">
        <v>144</v>
      </c>
      <c r="E261" s="140" t="s">
        <v>596</v>
      </c>
      <c r="F261" s="141" t="s">
        <v>597</v>
      </c>
      <c r="G261" s="142" t="s">
        <v>167</v>
      </c>
      <c r="H261" s="143">
        <v>173.6</v>
      </c>
      <c r="I261" s="144"/>
      <c r="J261" s="144">
        <f>ROUND(I261*H261,2)</f>
        <v>0</v>
      </c>
      <c r="K261" s="145"/>
      <c r="L261" s="27"/>
      <c r="M261" s="146" t="s">
        <v>1</v>
      </c>
      <c r="N261" s="147" t="s">
        <v>38</v>
      </c>
      <c r="O261" s="148">
        <v>9.9000000000000005E-2</v>
      </c>
      <c r="P261" s="148">
        <f>O261*H261</f>
        <v>17.186399999999999</v>
      </c>
      <c r="Q261" s="148">
        <v>0</v>
      </c>
      <c r="R261" s="148">
        <f>Q261*H261</f>
        <v>0</v>
      </c>
      <c r="S261" s="148">
        <v>2E-3</v>
      </c>
      <c r="T261" s="149">
        <f>S261*H261</f>
        <v>0.34720000000000001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0" t="s">
        <v>210</v>
      </c>
      <c r="AT261" s="150" t="s">
        <v>144</v>
      </c>
      <c r="AU261" s="150" t="s">
        <v>149</v>
      </c>
      <c r="AY261" s="14" t="s">
        <v>141</v>
      </c>
      <c r="BE261" s="151">
        <f>IF(N261="základná",J261,0)</f>
        <v>0</v>
      </c>
      <c r="BF261" s="151">
        <f>IF(N261="znížená",J261,0)</f>
        <v>0</v>
      </c>
      <c r="BG261" s="151">
        <f>IF(N261="zákl. prenesená",J261,0)</f>
        <v>0</v>
      </c>
      <c r="BH261" s="151">
        <f>IF(N261="zníž. prenesená",J261,0)</f>
        <v>0</v>
      </c>
      <c r="BI261" s="151">
        <f>IF(N261="nulová",J261,0)</f>
        <v>0</v>
      </c>
      <c r="BJ261" s="14" t="s">
        <v>149</v>
      </c>
      <c r="BK261" s="151">
        <f>ROUND(I261*H261,2)</f>
        <v>0</v>
      </c>
      <c r="BL261" s="14" t="s">
        <v>210</v>
      </c>
      <c r="BM261" s="150" t="s">
        <v>598</v>
      </c>
    </row>
    <row r="262" spans="1:65" s="2" customFormat="1" ht="16.5" customHeight="1">
      <c r="A262" s="26"/>
      <c r="B262" s="138"/>
      <c r="C262" s="139" t="s">
        <v>599</v>
      </c>
      <c r="D262" s="139" t="s">
        <v>144</v>
      </c>
      <c r="E262" s="140" t="s">
        <v>600</v>
      </c>
      <c r="F262" s="141" t="s">
        <v>601</v>
      </c>
      <c r="G262" s="142" t="s">
        <v>229</v>
      </c>
      <c r="H262" s="143">
        <v>4</v>
      </c>
      <c r="I262" s="144"/>
      <c r="J262" s="144">
        <f>ROUND(I262*H262,2)</f>
        <v>0</v>
      </c>
      <c r="K262" s="145"/>
      <c r="L262" s="27"/>
      <c r="M262" s="146" t="s">
        <v>1</v>
      </c>
      <c r="N262" s="147" t="s">
        <v>38</v>
      </c>
      <c r="O262" s="148">
        <v>0.51700000000000002</v>
      </c>
      <c r="P262" s="148">
        <f>O262*H262</f>
        <v>2.0680000000000001</v>
      </c>
      <c r="Q262" s="148">
        <v>0</v>
      </c>
      <c r="R262" s="148">
        <f>Q262*H262</f>
        <v>0</v>
      </c>
      <c r="S262" s="148">
        <v>0</v>
      </c>
      <c r="T262" s="149">
        <f>S262*H262</f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0" t="s">
        <v>210</v>
      </c>
      <c r="AT262" s="150" t="s">
        <v>144</v>
      </c>
      <c r="AU262" s="150" t="s">
        <v>149</v>
      </c>
      <c r="AY262" s="14" t="s">
        <v>141</v>
      </c>
      <c r="BE262" s="151">
        <f>IF(N262="základná",J262,0)</f>
        <v>0</v>
      </c>
      <c r="BF262" s="151">
        <f>IF(N262="znížená",J262,0)</f>
        <v>0</v>
      </c>
      <c r="BG262" s="151">
        <f>IF(N262="zákl. prenesená",J262,0)</f>
        <v>0</v>
      </c>
      <c r="BH262" s="151">
        <f>IF(N262="zníž. prenesená",J262,0)</f>
        <v>0</v>
      </c>
      <c r="BI262" s="151">
        <f>IF(N262="nulová",J262,0)</f>
        <v>0</v>
      </c>
      <c r="BJ262" s="14" t="s">
        <v>149</v>
      </c>
      <c r="BK262" s="151">
        <f>ROUND(I262*H262,2)</f>
        <v>0</v>
      </c>
      <c r="BL262" s="14" t="s">
        <v>210</v>
      </c>
      <c r="BM262" s="150" t="s">
        <v>602</v>
      </c>
    </row>
    <row r="263" spans="1:65" s="2" customFormat="1" ht="16.5" customHeight="1">
      <c r="A263" s="26"/>
      <c r="B263" s="138"/>
      <c r="C263" s="152" t="s">
        <v>603</v>
      </c>
      <c r="D263" s="152" t="s">
        <v>158</v>
      </c>
      <c r="E263" s="153" t="s">
        <v>604</v>
      </c>
      <c r="F263" s="154" t="s">
        <v>605</v>
      </c>
      <c r="G263" s="155" t="s">
        <v>229</v>
      </c>
      <c r="H263" s="156">
        <v>4</v>
      </c>
      <c r="I263" s="157"/>
      <c r="J263" s="157">
        <f>ROUND(I263*H263,2)</f>
        <v>0</v>
      </c>
      <c r="K263" s="158"/>
      <c r="L263" s="159"/>
      <c r="M263" s="160" t="s">
        <v>1</v>
      </c>
      <c r="N263" s="161" t="s">
        <v>38</v>
      </c>
      <c r="O263" s="148">
        <v>0</v>
      </c>
      <c r="P263" s="148">
        <f>O263*H263</f>
        <v>0</v>
      </c>
      <c r="Q263" s="148">
        <v>8.4999999999999995E-4</v>
      </c>
      <c r="R263" s="148">
        <f>Q263*H263</f>
        <v>3.3999999999999998E-3</v>
      </c>
      <c r="S263" s="148">
        <v>0</v>
      </c>
      <c r="T263" s="149">
        <f>S263*H263</f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0" t="s">
        <v>275</v>
      </c>
      <c r="AT263" s="150" t="s">
        <v>158</v>
      </c>
      <c r="AU263" s="150" t="s">
        <v>149</v>
      </c>
      <c r="AY263" s="14" t="s">
        <v>141</v>
      </c>
      <c r="BE263" s="151">
        <f>IF(N263="základná",J263,0)</f>
        <v>0</v>
      </c>
      <c r="BF263" s="151">
        <f>IF(N263="znížená",J263,0)</f>
        <v>0</v>
      </c>
      <c r="BG263" s="151">
        <f>IF(N263="zákl. prenesená",J263,0)</f>
        <v>0</v>
      </c>
      <c r="BH263" s="151">
        <f>IF(N263="zníž. prenesená",J263,0)</f>
        <v>0</v>
      </c>
      <c r="BI263" s="151">
        <f>IF(N263="nulová",J263,0)</f>
        <v>0</v>
      </c>
      <c r="BJ263" s="14" t="s">
        <v>149</v>
      </c>
      <c r="BK263" s="151">
        <f>ROUND(I263*H263,2)</f>
        <v>0</v>
      </c>
      <c r="BL263" s="14" t="s">
        <v>210</v>
      </c>
      <c r="BM263" s="150" t="s">
        <v>606</v>
      </c>
    </row>
    <row r="264" spans="1:65" s="2" customFormat="1" ht="24" customHeight="1">
      <c r="A264" s="26"/>
      <c r="B264" s="138"/>
      <c r="C264" s="139" t="s">
        <v>607</v>
      </c>
      <c r="D264" s="139" t="s">
        <v>144</v>
      </c>
      <c r="E264" s="140" t="s">
        <v>608</v>
      </c>
      <c r="F264" s="141" t="s">
        <v>609</v>
      </c>
      <c r="G264" s="142" t="s">
        <v>353</v>
      </c>
      <c r="H264" s="143">
        <v>16.28</v>
      </c>
      <c r="I264" s="144"/>
      <c r="J264" s="144">
        <f>ROUND(I264*H264,2)</f>
        <v>0</v>
      </c>
      <c r="K264" s="145"/>
      <c r="L264" s="27"/>
      <c r="M264" s="146" t="s">
        <v>1</v>
      </c>
      <c r="N264" s="147" t="s">
        <v>38</v>
      </c>
      <c r="O264" s="148">
        <v>0</v>
      </c>
      <c r="P264" s="148">
        <f>O264*H264</f>
        <v>0</v>
      </c>
      <c r="Q264" s="148">
        <v>0</v>
      </c>
      <c r="R264" s="148">
        <f>Q264*H264</f>
        <v>0</v>
      </c>
      <c r="S264" s="148">
        <v>0</v>
      </c>
      <c r="T264" s="149">
        <f>S264*H264</f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0" t="s">
        <v>210</v>
      </c>
      <c r="AT264" s="150" t="s">
        <v>144</v>
      </c>
      <c r="AU264" s="150" t="s">
        <v>149</v>
      </c>
      <c r="AY264" s="14" t="s">
        <v>141</v>
      </c>
      <c r="BE264" s="151">
        <f>IF(N264="základná",J264,0)</f>
        <v>0</v>
      </c>
      <c r="BF264" s="151">
        <f>IF(N264="znížená",J264,0)</f>
        <v>0</v>
      </c>
      <c r="BG264" s="151">
        <f>IF(N264="zákl. prenesená",J264,0)</f>
        <v>0</v>
      </c>
      <c r="BH264" s="151">
        <f>IF(N264="zníž. prenesená",J264,0)</f>
        <v>0</v>
      </c>
      <c r="BI264" s="151">
        <f>IF(N264="nulová",J264,0)</f>
        <v>0</v>
      </c>
      <c r="BJ264" s="14" t="s">
        <v>149</v>
      </c>
      <c r="BK264" s="151">
        <f>ROUND(I264*H264,2)</f>
        <v>0</v>
      </c>
      <c r="BL264" s="14" t="s">
        <v>210</v>
      </c>
      <c r="BM264" s="150" t="s">
        <v>610</v>
      </c>
    </row>
    <row r="265" spans="1:65" s="12" customFormat="1" ht="22.9" customHeight="1">
      <c r="B265" s="126"/>
      <c r="D265" s="127" t="s">
        <v>71</v>
      </c>
      <c r="E265" s="136" t="s">
        <v>611</v>
      </c>
      <c r="F265" s="136" t="s">
        <v>612</v>
      </c>
      <c r="J265" s="137">
        <f>BK265</f>
        <v>0</v>
      </c>
      <c r="L265" s="126"/>
      <c r="M265" s="130"/>
      <c r="N265" s="131"/>
      <c r="O265" s="131"/>
      <c r="P265" s="132">
        <f>SUM(P266:P267)</f>
        <v>0.25384000000000001</v>
      </c>
      <c r="Q265" s="131"/>
      <c r="R265" s="132">
        <f>SUM(R266:R267)</f>
        <v>0</v>
      </c>
      <c r="S265" s="131"/>
      <c r="T265" s="133">
        <f>SUM(T266:T267)</f>
        <v>0</v>
      </c>
      <c r="AR265" s="127" t="s">
        <v>149</v>
      </c>
      <c r="AT265" s="134" t="s">
        <v>71</v>
      </c>
      <c r="AU265" s="134" t="s">
        <v>80</v>
      </c>
      <c r="AY265" s="127" t="s">
        <v>141</v>
      </c>
      <c r="BK265" s="135">
        <f>SUM(BK266:BK267)</f>
        <v>0</v>
      </c>
    </row>
    <row r="266" spans="1:65" s="2" customFormat="1" ht="24" customHeight="1">
      <c r="A266" s="26"/>
      <c r="B266" s="138"/>
      <c r="C266" s="139" t="s">
        <v>613</v>
      </c>
      <c r="D266" s="139" t="s">
        <v>144</v>
      </c>
      <c r="E266" s="140" t="s">
        <v>614</v>
      </c>
      <c r="F266" s="141" t="s">
        <v>615</v>
      </c>
      <c r="G266" s="142" t="s">
        <v>229</v>
      </c>
      <c r="H266" s="143">
        <v>2</v>
      </c>
      <c r="I266" s="144"/>
      <c r="J266" s="144">
        <f>ROUND(I266*H266,2)</f>
        <v>0</v>
      </c>
      <c r="K266" s="145"/>
      <c r="L266" s="27"/>
      <c r="M266" s="146" t="s">
        <v>1</v>
      </c>
      <c r="N266" s="147" t="s">
        <v>38</v>
      </c>
      <c r="O266" s="148">
        <v>0.12692000000000001</v>
      </c>
      <c r="P266" s="148">
        <f>O266*H266</f>
        <v>0.25384000000000001</v>
      </c>
      <c r="Q266" s="148">
        <v>0</v>
      </c>
      <c r="R266" s="148">
        <f>Q266*H266</f>
        <v>0</v>
      </c>
      <c r="S266" s="148">
        <v>0</v>
      </c>
      <c r="T266" s="149">
        <f>S266*H266</f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0" t="s">
        <v>210</v>
      </c>
      <c r="AT266" s="150" t="s">
        <v>144</v>
      </c>
      <c r="AU266" s="150" t="s">
        <v>149</v>
      </c>
      <c r="AY266" s="14" t="s">
        <v>141</v>
      </c>
      <c r="BE266" s="151">
        <f>IF(N266="základná",J266,0)</f>
        <v>0</v>
      </c>
      <c r="BF266" s="151">
        <f>IF(N266="znížená",J266,0)</f>
        <v>0</v>
      </c>
      <c r="BG266" s="151">
        <f>IF(N266="zákl. prenesená",J266,0)</f>
        <v>0</v>
      </c>
      <c r="BH266" s="151">
        <f>IF(N266="zníž. prenesená",J266,0)</f>
        <v>0</v>
      </c>
      <c r="BI266" s="151">
        <f>IF(N266="nulová",J266,0)</f>
        <v>0</v>
      </c>
      <c r="BJ266" s="14" t="s">
        <v>149</v>
      </c>
      <c r="BK266" s="151">
        <f>ROUND(I266*H266,2)</f>
        <v>0</v>
      </c>
      <c r="BL266" s="14" t="s">
        <v>210</v>
      </c>
      <c r="BM266" s="150" t="s">
        <v>616</v>
      </c>
    </row>
    <row r="267" spans="1:65" s="2" customFormat="1" ht="24" customHeight="1">
      <c r="A267" s="26"/>
      <c r="B267" s="138"/>
      <c r="C267" s="139" t="s">
        <v>617</v>
      </c>
      <c r="D267" s="139" t="s">
        <v>144</v>
      </c>
      <c r="E267" s="140" t="s">
        <v>618</v>
      </c>
      <c r="F267" s="141" t="s">
        <v>619</v>
      </c>
      <c r="G267" s="142" t="s">
        <v>353</v>
      </c>
      <c r="H267" s="143">
        <v>3.9E-2</v>
      </c>
      <c r="I267" s="144"/>
      <c r="J267" s="144">
        <f>ROUND(I267*H267,2)</f>
        <v>0</v>
      </c>
      <c r="K267" s="145"/>
      <c r="L267" s="27"/>
      <c r="M267" s="146" t="s">
        <v>1</v>
      </c>
      <c r="N267" s="147" t="s">
        <v>38</v>
      </c>
      <c r="O267" s="148">
        <v>0</v>
      </c>
      <c r="P267" s="148">
        <f>O267*H267</f>
        <v>0</v>
      </c>
      <c r="Q267" s="148">
        <v>0</v>
      </c>
      <c r="R267" s="148">
        <f>Q267*H267</f>
        <v>0</v>
      </c>
      <c r="S267" s="148">
        <v>0</v>
      </c>
      <c r="T267" s="149">
        <f>S267*H267</f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0" t="s">
        <v>210</v>
      </c>
      <c r="AT267" s="150" t="s">
        <v>144</v>
      </c>
      <c r="AU267" s="150" t="s">
        <v>149</v>
      </c>
      <c r="AY267" s="14" t="s">
        <v>141</v>
      </c>
      <c r="BE267" s="151">
        <f>IF(N267="základná",J267,0)</f>
        <v>0</v>
      </c>
      <c r="BF267" s="151">
        <f>IF(N267="znížená",J267,0)</f>
        <v>0</v>
      </c>
      <c r="BG267" s="151">
        <f>IF(N267="zákl. prenesená",J267,0)</f>
        <v>0</v>
      </c>
      <c r="BH267" s="151">
        <f>IF(N267="zníž. prenesená",J267,0)</f>
        <v>0</v>
      </c>
      <c r="BI267" s="151">
        <f>IF(N267="nulová",J267,0)</f>
        <v>0</v>
      </c>
      <c r="BJ267" s="14" t="s">
        <v>149</v>
      </c>
      <c r="BK267" s="151">
        <f>ROUND(I267*H267,2)</f>
        <v>0</v>
      </c>
      <c r="BL267" s="14" t="s">
        <v>210</v>
      </c>
      <c r="BM267" s="150" t="s">
        <v>620</v>
      </c>
    </row>
    <row r="268" spans="1:65" s="12" customFormat="1" ht="22.9" customHeight="1">
      <c r="B268" s="126"/>
      <c r="D268" s="127" t="s">
        <v>71</v>
      </c>
      <c r="E268" s="136" t="s">
        <v>621</v>
      </c>
      <c r="F268" s="136" t="s">
        <v>622</v>
      </c>
      <c r="J268" s="137">
        <f>BK268</f>
        <v>0</v>
      </c>
      <c r="L268" s="126"/>
      <c r="M268" s="130"/>
      <c r="N268" s="131"/>
      <c r="O268" s="131"/>
      <c r="P268" s="132">
        <f>SUM(P269:P278)</f>
        <v>140.22469000000001</v>
      </c>
      <c r="Q268" s="131"/>
      <c r="R268" s="132">
        <f>SUM(R269:R278)</f>
        <v>2.8643000000000001</v>
      </c>
      <c r="S268" s="131"/>
      <c r="T268" s="133">
        <f>SUM(T269:T278)</f>
        <v>0</v>
      </c>
      <c r="AR268" s="127" t="s">
        <v>149</v>
      </c>
      <c r="AT268" s="134" t="s">
        <v>71</v>
      </c>
      <c r="AU268" s="134" t="s">
        <v>80</v>
      </c>
      <c r="AY268" s="127" t="s">
        <v>141</v>
      </c>
      <c r="BK268" s="135">
        <f>SUM(BK269:BK278)</f>
        <v>0</v>
      </c>
    </row>
    <row r="269" spans="1:65" s="2" customFormat="1" ht="24" customHeight="1">
      <c r="A269" s="26"/>
      <c r="B269" s="138"/>
      <c r="C269" s="139" t="s">
        <v>623</v>
      </c>
      <c r="D269" s="139" t="s">
        <v>144</v>
      </c>
      <c r="E269" s="140" t="s">
        <v>624</v>
      </c>
      <c r="F269" s="141" t="s">
        <v>625</v>
      </c>
      <c r="G269" s="142" t="s">
        <v>167</v>
      </c>
      <c r="H269" s="143">
        <v>17.518000000000001</v>
      </c>
      <c r="I269" s="144"/>
      <c r="J269" s="144">
        <f t="shared" ref="J269:J278" si="50">ROUND(I269*H269,2)</f>
        <v>0</v>
      </c>
      <c r="K269" s="145"/>
      <c r="L269" s="27"/>
      <c r="M269" s="146" t="s">
        <v>1</v>
      </c>
      <c r="N269" s="147" t="s">
        <v>38</v>
      </c>
      <c r="O269" s="148">
        <v>1.585</v>
      </c>
      <c r="P269" s="148">
        <f t="shared" ref="P269:P278" si="51">O269*H269</f>
        <v>27.766030000000001</v>
      </c>
      <c r="Q269" s="148">
        <v>3.9100000000000003E-3</v>
      </c>
      <c r="R269" s="148">
        <f t="shared" ref="R269:R278" si="52">Q269*H269</f>
        <v>6.8500000000000005E-2</v>
      </c>
      <c r="S269" s="148">
        <v>0</v>
      </c>
      <c r="T269" s="149">
        <f t="shared" ref="T269:T278" si="53">S269*H269</f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0" t="s">
        <v>210</v>
      </c>
      <c r="AT269" s="150" t="s">
        <v>144</v>
      </c>
      <c r="AU269" s="150" t="s">
        <v>149</v>
      </c>
      <c r="AY269" s="14" t="s">
        <v>141</v>
      </c>
      <c r="BE269" s="151">
        <f t="shared" ref="BE269:BE278" si="54">IF(N269="základná",J269,0)</f>
        <v>0</v>
      </c>
      <c r="BF269" s="151">
        <f t="shared" ref="BF269:BF278" si="55">IF(N269="znížená",J269,0)</f>
        <v>0</v>
      </c>
      <c r="BG269" s="151">
        <f t="shared" ref="BG269:BG278" si="56">IF(N269="zákl. prenesená",J269,0)</f>
        <v>0</v>
      </c>
      <c r="BH269" s="151">
        <f t="shared" ref="BH269:BH278" si="57">IF(N269="zníž. prenesená",J269,0)</f>
        <v>0</v>
      </c>
      <c r="BI269" s="151">
        <f t="shared" ref="BI269:BI278" si="58">IF(N269="nulová",J269,0)</f>
        <v>0</v>
      </c>
      <c r="BJ269" s="14" t="s">
        <v>149</v>
      </c>
      <c r="BK269" s="151">
        <f t="shared" ref="BK269:BK278" si="59">ROUND(I269*H269,2)</f>
        <v>0</v>
      </c>
      <c r="BL269" s="14" t="s">
        <v>210</v>
      </c>
      <c r="BM269" s="150" t="s">
        <v>626</v>
      </c>
    </row>
    <row r="270" spans="1:65" s="2" customFormat="1" ht="16.5" customHeight="1">
      <c r="A270" s="26"/>
      <c r="B270" s="138"/>
      <c r="C270" s="152" t="s">
        <v>627</v>
      </c>
      <c r="D270" s="152" t="s">
        <v>158</v>
      </c>
      <c r="E270" s="153" t="s">
        <v>628</v>
      </c>
      <c r="F270" s="154" t="s">
        <v>629</v>
      </c>
      <c r="G270" s="155" t="s">
        <v>167</v>
      </c>
      <c r="H270" s="156">
        <v>18.393999999999998</v>
      </c>
      <c r="I270" s="157"/>
      <c r="J270" s="157">
        <f t="shared" si="50"/>
        <v>0</v>
      </c>
      <c r="K270" s="158"/>
      <c r="L270" s="159"/>
      <c r="M270" s="160" t="s">
        <v>1</v>
      </c>
      <c r="N270" s="161" t="s">
        <v>38</v>
      </c>
      <c r="O270" s="148">
        <v>0</v>
      </c>
      <c r="P270" s="148">
        <f t="shared" si="51"/>
        <v>0</v>
      </c>
      <c r="Q270" s="148">
        <v>1.9199999999999998E-2</v>
      </c>
      <c r="R270" s="148">
        <f t="shared" si="52"/>
        <v>0.35315999999999997</v>
      </c>
      <c r="S270" s="148">
        <v>0</v>
      </c>
      <c r="T270" s="149">
        <f t="shared" si="5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0" t="s">
        <v>275</v>
      </c>
      <c r="AT270" s="150" t="s">
        <v>158</v>
      </c>
      <c r="AU270" s="150" t="s">
        <v>149</v>
      </c>
      <c r="AY270" s="14" t="s">
        <v>141</v>
      </c>
      <c r="BE270" s="151">
        <f t="shared" si="54"/>
        <v>0</v>
      </c>
      <c r="BF270" s="151">
        <f t="shared" si="55"/>
        <v>0</v>
      </c>
      <c r="BG270" s="151">
        <f t="shared" si="56"/>
        <v>0</v>
      </c>
      <c r="BH270" s="151">
        <f t="shared" si="57"/>
        <v>0</v>
      </c>
      <c r="BI270" s="151">
        <f t="shared" si="58"/>
        <v>0</v>
      </c>
      <c r="BJ270" s="14" t="s">
        <v>149</v>
      </c>
      <c r="BK270" s="151">
        <f t="shared" si="59"/>
        <v>0</v>
      </c>
      <c r="BL270" s="14" t="s">
        <v>210</v>
      </c>
      <c r="BM270" s="150" t="s">
        <v>630</v>
      </c>
    </row>
    <row r="271" spans="1:65" s="2" customFormat="1" ht="24" customHeight="1">
      <c r="A271" s="26"/>
      <c r="B271" s="138"/>
      <c r="C271" s="139" t="s">
        <v>631</v>
      </c>
      <c r="D271" s="139" t="s">
        <v>144</v>
      </c>
      <c r="E271" s="140" t="s">
        <v>632</v>
      </c>
      <c r="F271" s="141" t="s">
        <v>633</v>
      </c>
      <c r="G271" s="142" t="s">
        <v>161</v>
      </c>
      <c r="H271" s="143">
        <v>26.12</v>
      </c>
      <c r="I271" s="144"/>
      <c r="J271" s="144">
        <f t="shared" si="50"/>
        <v>0</v>
      </c>
      <c r="K271" s="145"/>
      <c r="L271" s="27"/>
      <c r="M271" s="146" t="s">
        <v>1</v>
      </c>
      <c r="N271" s="147" t="s">
        <v>38</v>
      </c>
      <c r="O271" s="148">
        <v>0.40699999999999997</v>
      </c>
      <c r="P271" s="148">
        <f t="shared" si="51"/>
        <v>10.630839999999999</v>
      </c>
      <c r="Q271" s="148">
        <v>6.6400000000000001E-3</v>
      </c>
      <c r="R271" s="148">
        <f t="shared" si="52"/>
        <v>0.17344000000000001</v>
      </c>
      <c r="S271" s="148">
        <v>0</v>
      </c>
      <c r="T271" s="149">
        <f t="shared" si="5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0" t="s">
        <v>210</v>
      </c>
      <c r="AT271" s="150" t="s">
        <v>144</v>
      </c>
      <c r="AU271" s="150" t="s">
        <v>149</v>
      </c>
      <c r="AY271" s="14" t="s">
        <v>141</v>
      </c>
      <c r="BE271" s="151">
        <f t="shared" si="54"/>
        <v>0</v>
      </c>
      <c r="BF271" s="151">
        <f t="shared" si="55"/>
        <v>0</v>
      </c>
      <c r="BG271" s="151">
        <f t="shared" si="56"/>
        <v>0</v>
      </c>
      <c r="BH271" s="151">
        <f t="shared" si="57"/>
        <v>0</v>
      </c>
      <c r="BI271" s="151">
        <f t="shared" si="58"/>
        <v>0</v>
      </c>
      <c r="BJ271" s="14" t="s">
        <v>149</v>
      </c>
      <c r="BK271" s="151">
        <f t="shared" si="59"/>
        <v>0</v>
      </c>
      <c r="BL271" s="14" t="s">
        <v>210</v>
      </c>
      <c r="BM271" s="150" t="s">
        <v>634</v>
      </c>
    </row>
    <row r="272" spans="1:65" s="2" customFormat="1" ht="16.5" customHeight="1">
      <c r="A272" s="26"/>
      <c r="B272" s="138"/>
      <c r="C272" s="152" t="s">
        <v>635</v>
      </c>
      <c r="D272" s="152" t="s">
        <v>158</v>
      </c>
      <c r="E272" s="153" t="s">
        <v>628</v>
      </c>
      <c r="F272" s="154" t="s">
        <v>629</v>
      </c>
      <c r="G272" s="155" t="s">
        <v>167</v>
      </c>
      <c r="H272" s="156">
        <v>2.0569999999999999</v>
      </c>
      <c r="I272" s="157"/>
      <c r="J272" s="157">
        <f t="shared" si="50"/>
        <v>0</v>
      </c>
      <c r="K272" s="158"/>
      <c r="L272" s="159"/>
      <c r="M272" s="160" t="s">
        <v>1</v>
      </c>
      <c r="N272" s="161" t="s">
        <v>38</v>
      </c>
      <c r="O272" s="148">
        <v>0</v>
      </c>
      <c r="P272" s="148">
        <f t="shared" si="51"/>
        <v>0</v>
      </c>
      <c r="Q272" s="148">
        <v>1.9199999999999998E-2</v>
      </c>
      <c r="R272" s="148">
        <f t="shared" si="52"/>
        <v>3.9489999999999997E-2</v>
      </c>
      <c r="S272" s="148">
        <v>0</v>
      </c>
      <c r="T272" s="149">
        <f t="shared" si="5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0" t="s">
        <v>275</v>
      </c>
      <c r="AT272" s="150" t="s">
        <v>158</v>
      </c>
      <c r="AU272" s="150" t="s">
        <v>149</v>
      </c>
      <c r="AY272" s="14" t="s">
        <v>141</v>
      </c>
      <c r="BE272" s="151">
        <f t="shared" si="54"/>
        <v>0</v>
      </c>
      <c r="BF272" s="151">
        <f t="shared" si="55"/>
        <v>0</v>
      </c>
      <c r="BG272" s="151">
        <f t="shared" si="56"/>
        <v>0</v>
      </c>
      <c r="BH272" s="151">
        <f t="shared" si="57"/>
        <v>0</v>
      </c>
      <c r="BI272" s="151">
        <f t="shared" si="58"/>
        <v>0</v>
      </c>
      <c r="BJ272" s="14" t="s">
        <v>149</v>
      </c>
      <c r="BK272" s="151">
        <f t="shared" si="59"/>
        <v>0</v>
      </c>
      <c r="BL272" s="14" t="s">
        <v>210</v>
      </c>
      <c r="BM272" s="150" t="s">
        <v>636</v>
      </c>
    </row>
    <row r="273" spans="1:65" s="2" customFormat="1" ht="16.5" customHeight="1">
      <c r="A273" s="26"/>
      <c r="B273" s="138"/>
      <c r="C273" s="139" t="s">
        <v>637</v>
      </c>
      <c r="D273" s="139" t="s">
        <v>144</v>
      </c>
      <c r="E273" s="140" t="s">
        <v>638</v>
      </c>
      <c r="F273" s="141" t="s">
        <v>639</v>
      </c>
      <c r="G273" s="142" t="s">
        <v>161</v>
      </c>
      <c r="H273" s="143">
        <v>75.98</v>
      </c>
      <c r="I273" s="144"/>
      <c r="J273" s="144">
        <f t="shared" si="50"/>
        <v>0</v>
      </c>
      <c r="K273" s="145"/>
      <c r="L273" s="27"/>
      <c r="M273" s="146" t="s">
        <v>1</v>
      </c>
      <c r="N273" s="147" t="s">
        <v>38</v>
      </c>
      <c r="O273" s="148">
        <v>0.29899999999999999</v>
      </c>
      <c r="P273" s="148">
        <f t="shared" si="51"/>
        <v>22.718019999999999</v>
      </c>
      <c r="Q273" s="148">
        <v>1.1800000000000001E-3</v>
      </c>
      <c r="R273" s="148">
        <f t="shared" si="52"/>
        <v>8.9660000000000004E-2</v>
      </c>
      <c r="S273" s="148">
        <v>0</v>
      </c>
      <c r="T273" s="149">
        <f t="shared" si="5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0" t="s">
        <v>210</v>
      </c>
      <c r="AT273" s="150" t="s">
        <v>144</v>
      </c>
      <c r="AU273" s="150" t="s">
        <v>149</v>
      </c>
      <c r="AY273" s="14" t="s">
        <v>141</v>
      </c>
      <c r="BE273" s="151">
        <f t="shared" si="54"/>
        <v>0</v>
      </c>
      <c r="BF273" s="151">
        <f t="shared" si="55"/>
        <v>0</v>
      </c>
      <c r="BG273" s="151">
        <f t="shared" si="56"/>
        <v>0</v>
      </c>
      <c r="BH273" s="151">
        <f t="shared" si="57"/>
        <v>0</v>
      </c>
      <c r="BI273" s="151">
        <f t="shared" si="58"/>
        <v>0</v>
      </c>
      <c r="BJ273" s="14" t="s">
        <v>149</v>
      </c>
      <c r="BK273" s="151">
        <f t="shared" si="59"/>
        <v>0</v>
      </c>
      <c r="BL273" s="14" t="s">
        <v>210</v>
      </c>
      <c r="BM273" s="150" t="s">
        <v>640</v>
      </c>
    </row>
    <row r="274" spans="1:65" s="2" customFormat="1" ht="16.5" customHeight="1">
      <c r="A274" s="26"/>
      <c r="B274" s="138"/>
      <c r="C274" s="152" t="s">
        <v>641</v>
      </c>
      <c r="D274" s="152" t="s">
        <v>158</v>
      </c>
      <c r="E274" s="153" t="s">
        <v>642</v>
      </c>
      <c r="F274" s="154" t="s">
        <v>643</v>
      </c>
      <c r="G274" s="155" t="s">
        <v>167</v>
      </c>
      <c r="H274" s="156">
        <v>5.9829999999999997</v>
      </c>
      <c r="I274" s="157"/>
      <c r="J274" s="157">
        <f t="shared" si="50"/>
        <v>0</v>
      </c>
      <c r="K274" s="158"/>
      <c r="L274" s="159"/>
      <c r="M274" s="160" t="s">
        <v>1</v>
      </c>
      <c r="N274" s="161" t="s">
        <v>38</v>
      </c>
      <c r="O274" s="148">
        <v>0</v>
      </c>
      <c r="P274" s="148">
        <f t="shared" si="51"/>
        <v>0</v>
      </c>
      <c r="Q274" s="148">
        <v>1.9199999999999998E-2</v>
      </c>
      <c r="R274" s="148">
        <f t="shared" si="52"/>
        <v>0.11487</v>
      </c>
      <c r="S274" s="148">
        <v>0</v>
      </c>
      <c r="T274" s="149">
        <f t="shared" si="5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0" t="s">
        <v>275</v>
      </c>
      <c r="AT274" s="150" t="s">
        <v>158</v>
      </c>
      <c r="AU274" s="150" t="s">
        <v>149</v>
      </c>
      <c r="AY274" s="14" t="s">
        <v>141</v>
      </c>
      <c r="BE274" s="151">
        <f t="shared" si="54"/>
        <v>0</v>
      </c>
      <c r="BF274" s="151">
        <f t="shared" si="55"/>
        <v>0</v>
      </c>
      <c r="BG274" s="151">
        <f t="shared" si="56"/>
        <v>0</v>
      </c>
      <c r="BH274" s="151">
        <f t="shared" si="57"/>
        <v>0</v>
      </c>
      <c r="BI274" s="151">
        <f t="shared" si="58"/>
        <v>0</v>
      </c>
      <c r="BJ274" s="14" t="s">
        <v>149</v>
      </c>
      <c r="BK274" s="151">
        <f t="shared" si="59"/>
        <v>0</v>
      </c>
      <c r="BL274" s="14" t="s">
        <v>210</v>
      </c>
      <c r="BM274" s="150" t="s">
        <v>644</v>
      </c>
    </row>
    <row r="275" spans="1:65" s="2" customFormat="1" ht="16.5" customHeight="1">
      <c r="A275" s="26"/>
      <c r="B275" s="138"/>
      <c r="C275" s="139" t="s">
        <v>645</v>
      </c>
      <c r="D275" s="139" t="s">
        <v>144</v>
      </c>
      <c r="E275" s="140" t="s">
        <v>646</v>
      </c>
      <c r="F275" s="141" t="s">
        <v>647</v>
      </c>
      <c r="G275" s="142" t="s">
        <v>167</v>
      </c>
      <c r="H275" s="143">
        <v>84.7</v>
      </c>
      <c r="I275" s="144"/>
      <c r="J275" s="144">
        <f t="shared" si="50"/>
        <v>0</v>
      </c>
      <c r="K275" s="145"/>
      <c r="L275" s="27"/>
      <c r="M275" s="146" t="s">
        <v>1</v>
      </c>
      <c r="N275" s="147" t="s">
        <v>38</v>
      </c>
      <c r="O275" s="148">
        <v>0.93400000000000005</v>
      </c>
      <c r="P275" s="148">
        <f t="shared" si="51"/>
        <v>79.109800000000007</v>
      </c>
      <c r="Q275" s="148">
        <v>3.7499999999999999E-3</v>
      </c>
      <c r="R275" s="148">
        <f t="shared" si="52"/>
        <v>0.31763000000000002</v>
      </c>
      <c r="S275" s="148">
        <v>0</v>
      </c>
      <c r="T275" s="149">
        <f t="shared" si="5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0" t="s">
        <v>210</v>
      </c>
      <c r="AT275" s="150" t="s">
        <v>144</v>
      </c>
      <c r="AU275" s="150" t="s">
        <v>149</v>
      </c>
      <c r="AY275" s="14" t="s">
        <v>141</v>
      </c>
      <c r="BE275" s="151">
        <f t="shared" si="54"/>
        <v>0</v>
      </c>
      <c r="BF275" s="151">
        <f t="shared" si="55"/>
        <v>0</v>
      </c>
      <c r="BG275" s="151">
        <f t="shared" si="56"/>
        <v>0</v>
      </c>
      <c r="BH275" s="151">
        <f t="shared" si="57"/>
        <v>0</v>
      </c>
      <c r="BI275" s="151">
        <f t="shared" si="58"/>
        <v>0</v>
      </c>
      <c r="BJ275" s="14" t="s">
        <v>149</v>
      </c>
      <c r="BK275" s="151">
        <f t="shared" si="59"/>
        <v>0</v>
      </c>
      <c r="BL275" s="14" t="s">
        <v>210</v>
      </c>
      <c r="BM275" s="150" t="s">
        <v>648</v>
      </c>
    </row>
    <row r="276" spans="1:65" s="2" customFormat="1" ht="16.5" customHeight="1">
      <c r="A276" s="26"/>
      <c r="B276" s="138"/>
      <c r="C276" s="152" t="s">
        <v>649</v>
      </c>
      <c r="D276" s="152" t="s">
        <v>158</v>
      </c>
      <c r="E276" s="153" t="s">
        <v>642</v>
      </c>
      <c r="F276" s="154" t="s">
        <v>643</v>
      </c>
      <c r="G276" s="155" t="s">
        <v>167</v>
      </c>
      <c r="H276" s="156">
        <v>69.3</v>
      </c>
      <c r="I276" s="157"/>
      <c r="J276" s="157">
        <f t="shared" si="50"/>
        <v>0</v>
      </c>
      <c r="K276" s="158"/>
      <c r="L276" s="159"/>
      <c r="M276" s="160" t="s">
        <v>1</v>
      </c>
      <c r="N276" s="161" t="s">
        <v>38</v>
      </c>
      <c r="O276" s="148">
        <v>0</v>
      </c>
      <c r="P276" s="148">
        <f t="shared" si="51"/>
        <v>0</v>
      </c>
      <c r="Q276" s="148">
        <v>1.9199999999999998E-2</v>
      </c>
      <c r="R276" s="148">
        <f t="shared" si="52"/>
        <v>1.33056</v>
      </c>
      <c r="S276" s="148">
        <v>0</v>
      </c>
      <c r="T276" s="149">
        <f t="shared" si="5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0" t="s">
        <v>275</v>
      </c>
      <c r="AT276" s="150" t="s">
        <v>158</v>
      </c>
      <c r="AU276" s="150" t="s">
        <v>149</v>
      </c>
      <c r="AY276" s="14" t="s">
        <v>141</v>
      </c>
      <c r="BE276" s="151">
        <f t="shared" si="54"/>
        <v>0</v>
      </c>
      <c r="BF276" s="151">
        <f t="shared" si="55"/>
        <v>0</v>
      </c>
      <c r="BG276" s="151">
        <f t="shared" si="56"/>
        <v>0</v>
      </c>
      <c r="BH276" s="151">
        <f t="shared" si="57"/>
        <v>0</v>
      </c>
      <c r="BI276" s="151">
        <f t="shared" si="58"/>
        <v>0</v>
      </c>
      <c r="BJ276" s="14" t="s">
        <v>149</v>
      </c>
      <c r="BK276" s="151">
        <f t="shared" si="59"/>
        <v>0</v>
      </c>
      <c r="BL276" s="14" t="s">
        <v>210</v>
      </c>
      <c r="BM276" s="150" t="s">
        <v>650</v>
      </c>
    </row>
    <row r="277" spans="1:65" s="2" customFormat="1" ht="16.5" customHeight="1">
      <c r="A277" s="26"/>
      <c r="B277" s="138"/>
      <c r="C277" s="152" t="s">
        <v>651</v>
      </c>
      <c r="D277" s="152" t="s">
        <v>158</v>
      </c>
      <c r="E277" s="153" t="s">
        <v>628</v>
      </c>
      <c r="F277" s="154" t="s">
        <v>629</v>
      </c>
      <c r="G277" s="155" t="s">
        <v>167</v>
      </c>
      <c r="H277" s="156">
        <v>19.635000000000002</v>
      </c>
      <c r="I277" s="157"/>
      <c r="J277" s="157">
        <f t="shared" si="50"/>
        <v>0</v>
      </c>
      <c r="K277" s="158"/>
      <c r="L277" s="159"/>
      <c r="M277" s="160" t="s">
        <v>1</v>
      </c>
      <c r="N277" s="161" t="s">
        <v>38</v>
      </c>
      <c r="O277" s="148">
        <v>0</v>
      </c>
      <c r="P277" s="148">
        <f t="shared" si="51"/>
        <v>0</v>
      </c>
      <c r="Q277" s="148">
        <v>1.9199999999999998E-2</v>
      </c>
      <c r="R277" s="148">
        <f t="shared" si="52"/>
        <v>0.37698999999999999</v>
      </c>
      <c r="S277" s="148">
        <v>0</v>
      </c>
      <c r="T277" s="149">
        <f t="shared" si="5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0" t="s">
        <v>275</v>
      </c>
      <c r="AT277" s="150" t="s">
        <v>158</v>
      </c>
      <c r="AU277" s="150" t="s">
        <v>149</v>
      </c>
      <c r="AY277" s="14" t="s">
        <v>141</v>
      </c>
      <c r="BE277" s="151">
        <f t="shared" si="54"/>
        <v>0</v>
      </c>
      <c r="BF277" s="151">
        <f t="shared" si="55"/>
        <v>0</v>
      </c>
      <c r="BG277" s="151">
        <f t="shared" si="56"/>
        <v>0</v>
      </c>
      <c r="BH277" s="151">
        <f t="shared" si="57"/>
        <v>0</v>
      </c>
      <c r="BI277" s="151">
        <f t="shared" si="58"/>
        <v>0</v>
      </c>
      <c r="BJ277" s="14" t="s">
        <v>149</v>
      </c>
      <c r="BK277" s="151">
        <f t="shared" si="59"/>
        <v>0</v>
      </c>
      <c r="BL277" s="14" t="s">
        <v>210</v>
      </c>
      <c r="BM277" s="150" t="s">
        <v>652</v>
      </c>
    </row>
    <row r="278" spans="1:65" s="2" customFormat="1" ht="24" customHeight="1">
      <c r="A278" s="26"/>
      <c r="B278" s="138"/>
      <c r="C278" s="139" t="s">
        <v>653</v>
      </c>
      <c r="D278" s="139" t="s">
        <v>144</v>
      </c>
      <c r="E278" s="140" t="s">
        <v>654</v>
      </c>
      <c r="F278" s="141" t="s">
        <v>655</v>
      </c>
      <c r="G278" s="142" t="s">
        <v>353</v>
      </c>
      <c r="H278" s="143">
        <v>49.039000000000001</v>
      </c>
      <c r="I278" s="144"/>
      <c r="J278" s="144">
        <f t="shared" si="50"/>
        <v>0</v>
      </c>
      <c r="K278" s="145"/>
      <c r="L278" s="27"/>
      <c r="M278" s="146" t="s">
        <v>1</v>
      </c>
      <c r="N278" s="147" t="s">
        <v>38</v>
      </c>
      <c r="O278" s="148">
        <v>0</v>
      </c>
      <c r="P278" s="148">
        <f t="shared" si="51"/>
        <v>0</v>
      </c>
      <c r="Q278" s="148">
        <v>0</v>
      </c>
      <c r="R278" s="148">
        <f t="shared" si="52"/>
        <v>0</v>
      </c>
      <c r="S278" s="148">
        <v>0</v>
      </c>
      <c r="T278" s="149">
        <f t="shared" si="5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0" t="s">
        <v>210</v>
      </c>
      <c r="AT278" s="150" t="s">
        <v>144</v>
      </c>
      <c r="AU278" s="150" t="s">
        <v>149</v>
      </c>
      <c r="AY278" s="14" t="s">
        <v>141</v>
      </c>
      <c r="BE278" s="151">
        <f t="shared" si="54"/>
        <v>0</v>
      </c>
      <c r="BF278" s="151">
        <f t="shared" si="55"/>
        <v>0</v>
      </c>
      <c r="BG278" s="151">
        <f t="shared" si="56"/>
        <v>0</v>
      </c>
      <c r="BH278" s="151">
        <f t="shared" si="57"/>
        <v>0</v>
      </c>
      <c r="BI278" s="151">
        <f t="shared" si="58"/>
        <v>0</v>
      </c>
      <c r="BJ278" s="14" t="s">
        <v>149</v>
      </c>
      <c r="BK278" s="151">
        <f t="shared" si="59"/>
        <v>0</v>
      </c>
      <c r="BL278" s="14" t="s">
        <v>210</v>
      </c>
      <c r="BM278" s="150" t="s">
        <v>656</v>
      </c>
    </row>
    <row r="279" spans="1:65" s="12" customFormat="1" ht="22.9" customHeight="1">
      <c r="B279" s="126"/>
      <c r="D279" s="127" t="s">
        <v>71</v>
      </c>
      <c r="E279" s="136" t="s">
        <v>657</v>
      </c>
      <c r="F279" s="136" t="s">
        <v>658</v>
      </c>
      <c r="J279" s="137">
        <f>BK279</f>
        <v>0</v>
      </c>
      <c r="L279" s="126"/>
      <c r="M279" s="130"/>
      <c r="N279" s="131"/>
      <c r="O279" s="131"/>
      <c r="P279" s="132">
        <f>P280</f>
        <v>39.293100000000003</v>
      </c>
      <c r="Q279" s="131"/>
      <c r="R279" s="132">
        <f>R280</f>
        <v>0</v>
      </c>
      <c r="S279" s="131"/>
      <c r="T279" s="133">
        <f>T280</f>
        <v>3.9293100000000001</v>
      </c>
      <c r="AR279" s="127" t="s">
        <v>149</v>
      </c>
      <c r="AT279" s="134" t="s">
        <v>71</v>
      </c>
      <c r="AU279" s="134" t="s">
        <v>80</v>
      </c>
      <c r="AY279" s="127" t="s">
        <v>141</v>
      </c>
      <c r="BK279" s="135">
        <f>BK280</f>
        <v>0</v>
      </c>
    </row>
    <row r="280" spans="1:65" s="2" customFormat="1" ht="36" customHeight="1">
      <c r="A280" s="26"/>
      <c r="B280" s="138"/>
      <c r="C280" s="139" t="s">
        <v>659</v>
      </c>
      <c r="D280" s="139" t="s">
        <v>144</v>
      </c>
      <c r="E280" s="140" t="s">
        <v>660</v>
      </c>
      <c r="F280" s="141" t="s">
        <v>661</v>
      </c>
      <c r="G280" s="142" t="s">
        <v>167</v>
      </c>
      <c r="H280" s="143">
        <v>261.95400000000001</v>
      </c>
      <c r="I280" s="144"/>
      <c r="J280" s="144">
        <f>ROUND(I280*H280,2)</f>
        <v>0</v>
      </c>
      <c r="K280" s="145"/>
      <c r="L280" s="27"/>
      <c r="M280" s="146" t="s">
        <v>1</v>
      </c>
      <c r="N280" s="147" t="s">
        <v>38</v>
      </c>
      <c r="O280" s="148">
        <v>0.15</v>
      </c>
      <c r="P280" s="148">
        <f>O280*H280</f>
        <v>39.293100000000003</v>
      </c>
      <c r="Q280" s="148">
        <v>0</v>
      </c>
      <c r="R280" s="148">
        <f>Q280*H280</f>
        <v>0</v>
      </c>
      <c r="S280" s="148">
        <v>1.4999999999999999E-2</v>
      </c>
      <c r="T280" s="149">
        <f>S280*H280</f>
        <v>3.9293100000000001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0" t="s">
        <v>210</v>
      </c>
      <c r="AT280" s="150" t="s">
        <v>144</v>
      </c>
      <c r="AU280" s="150" t="s">
        <v>149</v>
      </c>
      <c r="AY280" s="14" t="s">
        <v>141</v>
      </c>
      <c r="BE280" s="151">
        <f>IF(N280="základná",J280,0)</f>
        <v>0</v>
      </c>
      <c r="BF280" s="151">
        <f>IF(N280="znížená",J280,0)</f>
        <v>0</v>
      </c>
      <c r="BG280" s="151">
        <f>IF(N280="zákl. prenesená",J280,0)</f>
        <v>0</v>
      </c>
      <c r="BH280" s="151">
        <f>IF(N280="zníž. prenesená",J280,0)</f>
        <v>0</v>
      </c>
      <c r="BI280" s="151">
        <f>IF(N280="nulová",J280,0)</f>
        <v>0</v>
      </c>
      <c r="BJ280" s="14" t="s">
        <v>149</v>
      </c>
      <c r="BK280" s="151">
        <f>ROUND(I280*H280,2)</f>
        <v>0</v>
      </c>
      <c r="BL280" s="14" t="s">
        <v>210</v>
      </c>
      <c r="BM280" s="150" t="s">
        <v>662</v>
      </c>
    </row>
    <row r="281" spans="1:65" s="12" customFormat="1" ht="22.9" customHeight="1">
      <c r="B281" s="126"/>
      <c r="D281" s="127" t="s">
        <v>71</v>
      </c>
      <c r="E281" s="136" t="s">
        <v>663</v>
      </c>
      <c r="F281" s="136" t="s">
        <v>664</v>
      </c>
      <c r="J281" s="137">
        <f>BK281</f>
        <v>0</v>
      </c>
      <c r="L281" s="126"/>
      <c r="M281" s="130"/>
      <c r="N281" s="131"/>
      <c r="O281" s="131"/>
      <c r="P281" s="132">
        <f>SUM(P282:P289)</f>
        <v>61.130400000000002</v>
      </c>
      <c r="Q281" s="131"/>
      <c r="R281" s="132">
        <f>SUM(R282:R289)</f>
        <v>0.37546000000000002</v>
      </c>
      <c r="S281" s="131"/>
      <c r="T281" s="133">
        <f>SUM(T282:T289)</f>
        <v>1.03E-2</v>
      </c>
      <c r="AR281" s="127" t="s">
        <v>149</v>
      </c>
      <c r="AT281" s="134" t="s">
        <v>71</v>
      </c>
      <c r="AU281" s="134" t="s">
        <v>80</v>
      </c>
      <c r="AY281" s="127" t="s">
        <v>141</v>
      </c>
      <c r="BK281" s="135">
        <f>SUM(BK282:BK289)</f>
        <v>0</v>
      </c>
    </row>
    <row r="282" spans="1:65" s="2" customFormat="1" ht="16.5" customHeight="1">
      <c r="A282" s="26"/>
      <c r="B282" s="138"/>
      <c r="C282" s="139" t="s">
        <v>665</v>
      </c>
      <c r="D282" s="139" t="s">
        <v>144</v>
      </c>
      <c r="E282" s="140" t="s">
        <v>666</v>
      </c>
      <c r="F282" s="141" t="s">
        <v>667</v>
      </c>
      <c r="G282" s="142" t="s">
        <v>161</v>
      </c>
      <c r="H282" s="143">
        <v>112.672</v>
      </c>
      <c r="I282" s="144"/>
      <c r="J282" s="144">
        <f t="shared" ref="J282:J289" si="60">ROUND(I282*H282,2)</f>
        <v>0</v>
      </c>
      <c r="K282" s="145"/>
      <c r="L282" s="27"/>
      <c r="M282" s="146" t="s">
        <v>1</v>
      </c>
      <c r="N282" s="147" t="s">
        <v>38</v>
      </c>
      <c r="O282" s="148">
        <v>0.11799999999999999</v>
      </c>
      <c r="P282" s="148">
        <f t="shared" ref="P282:P289" si="61">O282*H282</f>
        <v>13.295299999999999</v>
      </c>
      <c r="Q282" s="148">
        <v>4.0000000000000003E-5</v>
      </c>
      <c r="R282" s="148">
        <f t="shared" ref="R282:R289" si="62">Q282*H282</f>
        <v>4.5100000000000001E-3</v>
      </c>
      <c r="S282" s="148">
        <v>0</v>
      </c>
      <c r="T282" s="149">
        <f t="shared" ref="T282:T289" si="63">S282*H282</f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0" t="s">
        <v>210</v>
      </c>
      <c r="AT282" s="150" t="s">
        <v>144</v>
      </c>
      <c r="AU282" s="150" t="s">
        <v>149</v>
      </c>
      <c r="AY282" s="14" t="s">
        <v>141</v>
      </c>
      <c r="BE282" s="151">
        <f t="shared" ref="BE282:BE289" si="64">IF(N282="základná",J282,0)</f>
        <v>0</v>
      </c>
      <c r="BF282" s="151">
        <f t="shared" ref="BF282:BF289" si="65">IF(N282="znížená",J282,0)</f>
        <v>0</v>
      </c>
      <c r="BG282" s="151">
        <f t="shared" ref="BG282:BG289" si="66">IF(N282="zákl. prenesená",J282,0)</f>
        <v>0</v>
      </c>
      <c r="BH282" s="151">
        <f t="shared" ref="BH282:BH289" si="67">IF(N282="zníž. prenesená",J282,0)</f>
        <v>0</v>
      </c>
      <c r="BI282" s="151">
        <f t="shared" ref="BI282:BI289" si="68">IF(N282="nulová",J282,0)</f>
        <v>0</v>
      </c>
      <c r="BJ282" s="14" t="s">
        <v>149</v>
      </c>
      <c r="BK282" s="151">
        <f t="shared" ref="BK282:BK289" si="69">ROUND(I282*H282,2)</f>
        <v>0</v>
      </c>
      <c r="BL282" s="14" t="s">
        <v>210</v>
      </c>
      <c r="BM282" s="150" t="s">
        <v>668</v>
      </c>
    </row>
    <row r="283" spans="1:65" s="2" customFormat="1" ht="24" customHeight="1">
      <c r="A283" s="26"/>
      <c r="B283" s="138"/>
      <c r="C283" s="152" t="s">
        <v>669</v>
      </c>
      <c r="D283" s="152" t="s">
        <v>158</v>
      </c>
      <c r="E283" s="153" t="s">
        <v>670</v>
      </c>
      <c r="F283" s="154" t="s">
        <v>671</v>
      </c>
      <c r="G283" s="155" t="s">
        <v>229</v>
      </c>
      <c r="H283" s="156">
        <v>118.306</v>
      </c>
      <c r="I283" s="157"/>
      <c r="J283" s="157">
        <f t="shared" si="60"/>
        <v>0</v>
      </c>
      <c r="K283" s="158"/>
      <c r="L283" s="159"/>
      <c r="M283" s="160" t="s">
        <v>1</v>
      </c>
      <c r="N283" s="161" t="s">
        <v>38</v>
      </c>
      <c r="O283" s="148">
        <v>0</v>
      </c>
      <c r="P283" s="148">
        <f t="shared" si="61"/>
        <v>0</v>
      </c>
      <c r="Q283" s="148">
        <v>1.4999999999999999E-4</v>
      </c>
      <c r="R283" s="148">
        <f t="shared" si="62"/>
        <v>1.7749999999999998E-2</v>
      </c>
      <c r="S283" s="148">
        <v>0</v>
      </c>
      <c r="T283" s="149">
        <f t="shared" si="6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0" t="s">
        <v>275</v>
      </c>
      <c r="AT283" s="150" t="s">
        <v>158</v>
      </c>
      <c r="AU283" s="150" t="s">
        <v>149</v>
      </c>
      <c r="AY283" s="14" t="s">
        <v>141</v>
      </c>
      <c r="BE283" s="151">
        <f t="shared" si="64"/>
        <v>0</v>
      </c>
      <c r="BF283" s="151">
        <f t="shared" si="65"/>
        <v>0</v>
      </c>
      <c r="BG283" s="151">
        <f t="shared" si="66"/>
        <v>0</v>
      </c>
      <c r="BH283" s="151">
        <f t="shared" si="67"/>
        <v>0</v>
      </c>
      <c r="BI283" s="151">
        <f t="shared" si="68"/>
        <v>0</v>
      </c>
      <c r="BJ283" s="14" t="s">
        <v>149</v>
      </c>
      <c r="BK283" s="151">
        <f t="shared" si="69"/>
        <v>0</v>
      </c>
      <c r="BL283" s="14" t="s">
        <v>210</v>
      </c>
      <c r="BM283" s="150" t="s">
        <v>672</v>
      </c>
    </row>
    <row r="284" spans="1:65" s="2" customFormat="1" ht="24" customHeight="1">
      <c r="A284" s="26"/>
      <c r="B284" s="138"/>
      <c r="C284" s="139" t="s">
        <v>673</v>
      </c>
      <c r="D284" s="139" t="s">
        <v>144</v>
      </c>
      <c r="E284" s="140" t="s">
        <v>674</v>
      </c>
      <c r="F284" s="141" t="s">
        <v>675</v>
      </c>
      <c r="G284" s="142" t="s">
        <v>167</v>
      </c>
      <c r="H284" s="143">
        <v>10.3</v>
      </c>
      <c r="I284" s="144"/>
      <c r="J284" s="144">
        <f t="shared" si="60"/>
        <v>0</v>
      </c>
      <c r="K284" s="145"/>
      <c r="L284" s="27"/>
      <c r="M284" s="146" t="s">
        <v>1</v>
      </c>
      <c r="N284" s="147" t="s">
        <v>38</v>
      </c>
      <c r="O284" s="148">
        <v>0.24099999999999999</v>
      </c>
      <c r="P284" s="148">
        <f t="shared" si="61"/>
        <v>2.4823</v>
      </c>
      <c r="Q284" s="148">
        <v>0</v>
      </c>
      <c r="R284" s="148">
        <f t="shared" si="62"/>
        <v>0</v>
      </c>
      <c r="S284" s="148">
        <v>1E-3</v>
      </c>
      <c r="T284" s="149">
        <f t="shared" si="63"/>
        <v>1.03E-2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0" t="s">
        <v>210</v>
      </c>
      <c r="AT284" s="150" t="s">
        <v>144</v>
      </c>
      <c r="AU284" s="150" t="s">
        <v>149</v>
      </c>
      <c r="AY284" s="14" t="s">
        <v>141</v>
      </c>
      <c r="BE284" s="151">
        <f t="shared" si="64"/>
        <v>0</v>
      </c>
      <c r="BF284" s="151">
        <f t="shared" si="65"/>
        <v>0</v>
      </c>
      <c r="BG284" s="151">
        <f t="shared" si="66"/>
        <v>0</v>
      </c>
      <c r="BH284" s="151">
        <f t="shared" si="67"/>
        <v>0</v>
      </c>
      <c r="BI284" s="151">
        <f t="shared" si="68"/>
        <v>0</v>
      </c>
      <c r="BJ284" s="14" t="s">
        <v>149</v>
      </c>
      <c r="BK284" s="151">
        <f t="shared" si="69"/>
        <v>0</v>
      </c>
      <c r="BL284" s="14" t="s">
        <v>210</v>
      </c>
      <c r="BM284" s="150" t="s">
        <v>676</v>
      </c>
    </row>
    <row r="285" spans="1:65" s="2" customFormat="1" ht="24" customHeight="1">
      <c r="A285" s="26"/>
      <c r="B285" s="138"/>
      <c r="C285" s="139" t="s">
        <v>677</v>
      </c>
      <c r="D285" s="139" t="s">
        <v>144</v>
      </c>
      <c r="E285" s="140" t="s">
        <v>678</v>
      </c>
      <c r="F285" s="141" t="s">
        <v>679</v>
      </c>
      <c r="G285" s="142" t="s">
        <v>167</v>
      </c>
      <c r="H285" s="143">
        <v>4.8</v>
      </c>
      <c r="I285" s="144"/>
      <c r="J285" s="144">
        <f t="shared" si="60"/>
        <v>0</v>
      </c>
      <c r="K285" s="145"/>
      <c r="L285" s="27"/>
      <c r="M285" s="146" t="s">
        <v>1</v>
      </c>
      <c r="N285" s="147" t="s">
        <v>38</v>
      </c>
      <c r="O285" s="148">
        <v>0.309</v>
      </c>
      <c r="P285" s="148">
        <f t="shared" si="61"/>
        <v>1.4832000000000001</v>
      </c>
      <c r="Q285" s="148">
        <v>2.9999999999999997E-4</v>
      </c>
      <c r="R285" s="148">
        <f t="shared" si="62"/>
        <v>1.4400000000000001E-3</v>
      </c>
      <c r="S285" s="148">
        <v>0</v>
      </c>
      <c r="T285" s="149">
        <f t="shared" si="6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0" t="s">
        <v>210</v>
      </c>
      <c r="AT285" s="150" t="s">
        <v>144</v>
      </c>
      <c r="AU285" s="150" t="s">
        <v>149</v>
      </c>
      <c r="AY285" s="14" t="s">
        <v>141</v>
      </c>
      <c r="BE285" s="151">
        <f t="shared" si="64"/>
        <v>0</v>
      </c>
      <c r="BF285" s="151">
        <f t="shared" si="65"/>
        <v>0</v>
      </c>
      <c r="BG285" s="151">
        <f t="shared" si="66"/>
        <v>0</v>
      </c>
      <c r="BH285" s="151">
        <f t="shared" si="67"/>
        <v>0</v>
      </c>
      <c r="BI285" s="151">
        <f t="shared" si="68"/>
        <v>0</v>
      </c>
      <c r="BJ285" s="14" t="s">
        <v>149</v>
      </c>
      <c r="BK285" s="151">
        <f t="shared" si="69"/>
        <v>0</v>
      </c>
      <c r="BL285" s="14" t="s">
        <v>210</v>
      </c>
      <c r="BM285" s="150" t="s">
        <v>680</v>
      </c>
    </row>
    <row r="286" spans="1:65" s="2" customFormat="1" ht="24" customHeight="1">
      <c r="A286" s="26"/>
      <c r="B286" s="138"/>
      <c r="C286" s="152" t="s">
        <v>681</v>
      </c>
      <c r="D286" s="152" t="s">
        <v>158</v>
      </c>
      <c r="E286" s="153" t="s">
        <v>682</v>
      </c>
      <c r="F286" s="154" t="s">
        <v>683</v>
      </c>
      <c r="G286" s="155" t="s">
        <v>167</v>
      </c>
      <c r="H286" s="156">
        <v>5.04</v>
      </c>
      <c r="I286" s="157"/>
      <c r="J286" s="157">
        <f t="shared" si="60"/>
        <v>0</v>
      </c>
      <c r="K286" s="158"/>
      <c r="L286" s="159"/>
      <c r="M286" s="160" t="s">
        <v>1</v>
      </c>
      <c r="N286" s="161" t="s">
        <v>38</v>
      </c>
      <c r="O286" s="148">
        <v>0</v>
      </c>
      <c r="P286" s="148">
        <f t="shared" si="61"/>
        <v>0</v>
      </c>
      <c r="Q286" s="148">
        <v>3.0000000000000001E-3</v>
      </c>
      <c r="R286" s="148">
        <f t="shared" si="62"/>
        <v>1.512E-2</v>
      </c>
      <c r="S286" s="148">
        <v>0</v>
      </c>
      <c r="T286" s="149">
        <f t="shared" si="6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0" t="s">
        <v>275</v>
      </c>
      <c r="AT286" s="150" t="s">
        <v>158</v>
      </c>
      <c r="AU286" s="150" t="s">
        <v>149</v>
      </c>
      <c r="AY286" s="14" t="s">
        <v>141</v>
      </c>
      <c r="BE286" s="151">
        <f t="shared" si="64"/>
        <v>0</v>
      </c>
      <c r="BF286" s="151">
        <f t="shared" si="65"/>
        <v>0</v>
      </c>
      <c r="BG286" s="151">
        <f t="shared" si="66"/>
        <v>0</v>
      </c>
      <c r="BH286" s="151">
        <f t="shared" si="67"/>
        <v>0</v>
      </c>
      <c r="BI286" s="151">
        <f t="shared" si="68"/>
        <v>0</v>
      </c>
      <c r="BJ286" s="14" t="s">
        <v>149</v>
      </c>
      <c r="BK286" s="151">
        <f t="shared" si="69"/>
        <v>0</v>
      </c>
      <c r="BL286" s="14" t="s">
        <v>210</v>
      </c>
      <c r="BM286" s="150" t="s">
        <v>684</v>
      </c>
    </row>
    <row r="287" spans="1:65" s="2" customFormat="1" ht="16.5" customHeight="1">
      <c r="A287" s="26"/>
      <c r="B287" s="138"/>
      <c r="C287" s="139" t="s">
        <v>685</v>
      </c>
      <c r="D287" s="139" t="s">
        <v>144</v>
      </c>
      <c r="E287" s="140" t="s">
        <v>686</v>
      </c>
      <c r="F287" s="141" t="s">
        <v>687</v>
      </c>
      <c r="G287" s="142" t="s">
        <v>167</v>
      </c>
      <c r="H287" s="143">
        <v>203.1</v>
      </c>
      <c r="I287" s="144"/>
      <c r="J287" s="144">
        <f t="shared" si="60"/>
        <v>0</v>
      </c>
      <c r="K287" s="145"/>
      <c r="L287" s="27"/>
      <c r="M287" s="146" t="s">
        <v>1</v>
      </c>
      <c r="N287" s="147" t="s">
        <v>38</v>
      </c>
      <c r="O287" s="148">
        <v>0.216</v>
      </c>
      <c r="P287" s="148">
        <f t="shared" si="61"/>
        <v>43.869599999999998</v>
      </c>
      <c r="Q287" s="148">
        <v>4.4999999999999999E-4</v>
      </c>
      <c r="R287" s="148">
        <f t="shared" si="62"/>
        <v>9.1399999999999995E-2</v>
      </c>
      <c r="S287" s="148">
        <v>0</v>
      </c>
      <c r="T287" s="149">
        <f t="shared" si="6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0" t="s">
        <v>210</v>
      </c>
      <c r="AT287" s="150" t="s">
        <v>144</v>
      </c>
      <c r="AU287" s="150" t="s">
        <v>149</v>
      </c>
      <c r="AY287" s="14" t="s">
        <v>141</v>
      </c>
      <c r="BE287" s="151">
        <f t="shared" si="64"/>
        <v>0</v>
      </c>
      <c r="BF287" s="151">
        <f t="shared" si="65"/>
        <v>0</v>
      </c>
      <c r="BG287" s="151">
        <f t="shared" si="66"/>
        <v>0</v>
      </c>
      <c r="BH287" s="151">
        <f t="shared" si="67"/>
        <v>0</v>
      </c>
      <c r="BI287" s="151">
        <f t="shared" si="68"/>
        <v>0</v>
      </c>
      <c r="BJ287" s="14" t="s">
        <v>149</v>
      </c>
      <c r="BK287" s="151">
        <f t="shared" si="69"/>
        <v>0</v>
      </c>
      <c r="BL287" s="14" t="s">
        <v>210</v>
      </c>
      <c r="BM287" s="150" t="s">
        <v>688</v>
      </c>
    </row>
    <row r="288" spans="1:65" s="2" customFormat="1" ht="16.5" customHeight="1">
      <c r="A288" s="26"/>
      <c r="B288" s="138"/>
      <c r="C288" s="152" t="s">
        <v>689</v>
      </c>
      <c r="D288" s="152" t="s">
        <v>158</v>
      </c>
      <c r="E288" s="153" t="s">
        <v>690</v>
      </c>
      <c r="F288" s="154" t="s">
        <v>691</v>
      </c>
      <c r="G288" s="155" t="s">
        <v>167</v>
      </c>
      <c r="H288" s="156">
        <v>213.255</v>
      </c>
      <c r="I288" s="157"/>
      <c r="J288" s="157">
        <f t="shared" si="60"/>
        <v>0</v>
      </c>
      <c r="K288" s="158"/>
      <c r="L288" s="159"/>
      <c r="M288" s="160" t="s">
        <v>1</v>
      </c>
      <c r="N288" s="161" t="s">
        <v>38</v>
      </c>
      <c r="O288" s="148">
        <v>0</v>
      </c>
      <c r="P288" s="148">
        <f t="shared" si="61"/>
        <v>0</v>
      </c>
      <c r="Q288" s="148">
        <v>1.15E-3</v>
      </c>
      <c r="R288" s="148">
        <f t="shared" si="62"/>
        <v>0.24524000000000001</v>
      </c>
      <c r="S288" s="148">
        <v>0</v>
      </c>
      <c r="T288" s="149">
        <f t="shared" si="6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0" t="s">
        <v>275</v>
      </c>
      <c r="AT288" s="150" t="s">
        <v>158</v>
      </c>
      <c r="AU288" s="150" t="s">
        <v>149</v>
      </c>
      <c r="AY288" s="14" t="s">
        <v>141</v>
      </c>
      <c r="BE288" s="151">
        <f t="shared" si="64"/>
        <v>0</v>
      </c>
      <c r="BF288" s="151">
        <f t="shared" si="65"/>
        <v>0</v>
      </c>
      <c r="BG288" s="151">
        <f t="shared" si="66"/>
        <v>0</v>
      </c>
      <c r="BH288" s="151">
        <f t="shared" si="67"/>
        <v>0</v>
      </c>
      <c r="BI288" s="151">
        <f t="shared" si="68"/>
        <v>0</v>
      </c>
      <c r="BJ288" s="14" t="s">
        <v>149</v>
      </c>
      <c r="BK288" s="151">
        <f t="shared" si="69"/>
        <v>0</v>
      </c>
      <c r="BL288" s="14" t="s">
        <v>210</v>
      </c>
      <c r="BM288" s="150" t="s">
        <v>692</v>
      </c>
    </row>
    <row r="289" spans="1:65" s="2" customFormat="1" ht="24" customHeight="1">
      <c r="A289" s="26"/>
      <c r="B289" s="138"/>
      <c r="C289" s="139" t="s">
        <v>693</v>
      </c>
      <c r="D289" s="139" t="s">
        <v>144</v>
      </c>
      <c r="E289" s="140" t="s">
        <v>694</v>
      </c>
      <c r="F289" s="141" t="s">
        <v>695</v>
      </c>
      <c r="G289" s="142" t="s">
        <v>353</v>
      </c>
      <c r="H289" s="143">
        <v>61.691000000000003</v>
      </c>
      <c r="I289" s="144"/>
      <c r="J289" s="144">
        <f t="shared" si="60"/>
        <v>0</v>
      </c>
      <c r="K289" s="145"/>
      <c r="L289" s="27"/>
      <c r="M289" s="146" t="s">
        <v>1</v>
      </c>
      <c r="N289" s="147" t="s">
        <v>38</v>
      </c>
      <c r="O289" s="148">
        <v>0</v>
      </c>
      <c r="P289" s="148">
        <f t="shared" si="61"/>
        <v>0</v>
      </c>
      <c r="Q289" s="148">
        <v>0</v>
      </c>
      <c r="R289" s="148">
        <f t="shared" si="62"/>
        <v>0</v>
      </c>
      <c r="S289" s="148">
        <v>0</v>
      </c>
      <c r="T289" s="149">
        <f t="shared" si="6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0" t="s">
        <v>210</v>
      </c>
      <c r="AT289" s="150" t="s">
        <v>144</v>
      </c>
      <c r="AU289" s="150" t="s">
        <v>149</v>
      </c>
      <c r="AY289" s="14" t="s">
        <v>141</v>
      </c>
      <c r="BE289" s="151">
        <f t="shared" si="64"/>
        <v>0</v>
      </c>
      <c r="BF289" s="151">
        <f t="shared" si="65"/>
        <v>0</v>
      </c>
      <c r="BG289" s="151">
        <f t="shared" si="66"/>
        <v>0</v>
      </c>
      <c r="BH289" s="151">
        <f t="shared" si="67"/>
        <v>0</v>
      </c>
      <c r="BI289" s="151">
        <f t="shared" si="68"/>
        <v>0</v>
      </c>
      <c r="BJ289" s="14" t="s">
        <v>149</v>
      </c>
      <c r="BK289" s="151">
        <f t="shared" si="69"/>
        <v>0</v>
      </c>
      <c r="BL289" s="14" t="s">
        <v>210</v>
      </c>
      <c r="BM289" s="150" t="s">
        <v>696</v>
      </c>
    </row>
    <row r="290" spans="1:65" s="12" customFormat="1" ht="22.9" customHeight="1">
      <c r="B290" s="126"/>
      <c r="D290" s="127" t="s">
        <v>71</v>
      </c>
      <c r="E290" s="136" t="s">
        <v>697</v>
      </c>
      <c r="F290" s="136" t="s">
        <v>698</v>
      </c>
      <c r="J290" s="137">
        <f>BK290</f>
        <v>0</v>
      </c>
      <c r="L290" s="126"/>
      <c r="M290" s="130"/>
      <c r="N290" s="131"/>
      <c r="O290" s="131"/>
      <c r="P290" s="132">
        <f>SUM(P291:P293)</f>
        <v>62.253</v>
      </c>
      <c r="Q290" s="131"/>
      <c r="R290" s="132">
        <f>SUM(R291:R293)</f>
        <v>1.4991300000000001</v>
      </c>
      <c r="S290" s="131"/>
      <c r="T290" s="133">
        <f>SUM(T291:T293)</f>
        <v>0</v>
      </c>
      <c r="AR290" s="127" t="s">
        <v>149</v>
      </c>
      <c r="AT290" s="134" t="s">
        <v>71</v>
      </c>
      <c r="AU290" s="134" t="s">
        <v>80</v>
      </c>
      <c r="AY290" s="127" t="s">
        <v>141</v>
      </c>
      <c r="BK290" s="135">
        <f>SUM(BK291:BK293)</f>
        <v>0</v>
      </c>
    </row>
    <row r="291" spans="1:65" s="2" customFormat="1" ht="24" customHeight="1">
      <c r="A291" s="26"/>
      <c r="B291" s="138"/>
      <c r="C291" s="139" t="s">
        <v>699</v>
      </c>
      <c r="D291" s="139" t="s">
        <v>144</v>
      </c>
      <c r="E291" s="140" t="s">
        <v>700</v>
      </c>
      <c r="F291" s="141" t="s">
        <v>701</v>
      </c>
      <c r="G291" s="142" t="s">
        <v>167</v>
      </c>
      <c r="H291" s="143">
        <v>60.206000000000003</v>
      </c>
      <c r="I291" s="144"/>
      <c r="J291" s="144">
        <f>ROUND(I291*H291,2)</f>
        <v>0</v>
      </c>
      <c r="K291" s="145"/>
      <c r="L291" s="27"/>
      <c r="M291" s="146" t="s">
        <v>1</v>
      </c>
      <c r="N291" s="147" t="s">
        <v>38</v>
      </c>
      <c r="O291" s="148">
        <v>1.034</v>
      </c>
      <c r="P291" s="148">
        <f>O291*H291</f>
        <v>62.253</v>
      </c>
      <c r="Q291" s="148">
        <v>2.8500000000000001E-3</v>
      </c>
      <c r="R291" s="148">
        <f>Q291*H291</f>
        <v>0.17158999999999999</v>
      </c>
      <c r="S291" s="148">
        <v>0</v>
      </c>
      <c r="T291" s="149">
        <f>S291*H291</f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0" t="s">
        <v>210</v>
      </c>
      <c r="AT291" s="150" t="s">
        <v>144</v>
      </c>
      <c r="AU291" s="150" t="s">
        <v>149</v>
      </c>
      <c r="AY291" s="14" t="s">
        <v>141</v>
      </c>
      <c r="BE291" s="151">
        <f>IF(N291="základná",J291,0)</f>
        <v>0</v>
      </c>
      <c r="BF291" s="151">
        <f>IF(N291="znížená",J291,0)</f>
        <v>0</v>
      </c>
      <c r="BG291" s="151">
        <f>IF(N291="zákl. prenesená",J291,0)</f>
        <v>0</v>
      </c>
      <c r="BH291" s="151">
        <f>IF(N291="zníž. prenesená",J291,0)</f>
        <v>0</v>
      </c>
      <c r="BI291" s="151">
        <f>IF(N291="nulová",J291,0)</f>
        <v>0</v>
      </c>
      <c r="BJ291" s="14" t="s">
        <v>149</v>
      </c>
      <c r="BK291" s="151">
        <f>ROUND(I291*H291,2)</f>
        <v>0</v>
      </c>
      <c r="BL291" s="14" t="s">
        <v>210</v>
      </c>
      <c r="BM291" s="150" t="s">
        <v>702</v>
      </c>
    </row>
    <row r="292" spans="1:65" s="2" customFormat="1" ht="16.5" customHeight="1">
      <c r="A292" s="26"/>
      <c r="B292" s="138"/>
      <c r="C292" s="152" t="s">
        <v>703</v>
      </c>
      <c r="D292" s="152" t="s">
        <v>158</v>
      </c>
      <c r="E292" s="153" t="s">
        <v>704</v>
      </c>
      <c r="F292" s="154" t="s">
        <v>705</v>
      </c>
      <c r="G292" s="155" t="s">
        <v>167</v>
      </c>
      <c r="H292" s="156">
        <v>63.216000000000001</v>
      </c>
      <c r="I292" s="157"/>
      <c r="J292" s="157">
        <f>ROUND(I292*H292,2)</f>
        <v>0</v>
      </c>
      <c r="K292" s="158"/>
      <c r="L292" s="159"/>
      <c r="M292" s="160" t="s">
        <v>1</v>
      </c>
      <c r="N292" s="161" t="s">
        <v>38</v>
      </c>
      <c r="O292" s="148">
        <v>0</v>
      </c>
      <c r="P292" s="148">
        <f>O292*H292</f>
        <v>0</v>
      </c>
      <c r="Q292" s="148">
        <v>2.1000000000000001E-2</v>
      </c>
      <c r="R292" s="148">
        <f>Q292*H292</f>
        <v>1.3275399999999999</v>
      </c>
      <c r="S292" s="148">
        <v>0</v>
      </c>
      <c r="T292" s="149">
        <f>S292*H292</f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0" t="s">
        <v>275</v>
      </c>
      <c r="AT292" s="150" t="s">
        <v>158</v>
      </c>
      <c r="AU292" s="150" t="s">
        <v>149</v>
      </c>
      <c r="AY292" s="14" t="s">
        <v>141</v>
      </c>
      <c r="BE292" s="151">
        <f>IF(N292="základná",J292,0)</f>
        <v>0</v>
      </c>
      <c r="BF292" s="151">
        <f>IF(N292="znížená",J292,0)</f>
        <v>0</v>
      </c>
      <c r="BG292" s="151">
        <f>IF(N292="zákl. prenesená",J292,0)</f>
        <v>0</v>
      </c>
      <c r="BH292" s="151">
        <f>IF(N292="zníž. prenesená",J292,0)</f>
        <v>0</v>
      </c>
      <c r="BI292" s="151">
        <f>IF(N292="nulová",J292,0)</f>
        <v>0</v>
      </c>
      <c r="BJ292" s="14" t="s">
        <v>149</v>
      </c>
      <c r="BK292" s="151">
        <f>ROUND(I292*H292,2)</f>
        <v>0</v>
      </c>
      <c r="BL292" s="14" t="s">
        <v>210</v>
      </c>
      <c r="BM292" s="150" t="s">
        <v>706</v>
      </c>
    </row>
    <row r="293" spans="1:65" s="2" customFormat="1" ht="24" customHeight="1">
      <c r="A293" s="26"/>
      <c r="B293" s="138"/>
      <c r="C293" s="139" t="s">
        <v>707</v>
      </c>
      <c r="D293" s="139" t="s">
        <v>144</v>
      </c>
      <c r="E293" s="140" t="s">
        <v>708</v>
      </c>
      <c r="F293" s="141" t="s">
        <v>709</v>
      </c>
      <c r="G293" s="142" t="s">
        <v>353</v>
      </c>
      <c r="H293" s="143">
        <v>26.19</v>
      </c>
      <c r="I293" s="144"/>
      <c r="J293" s="144">
        <f>ROUND(I293*H293,2)</f>
        <v>0</v>
      </c>
      <c r="K293" s="145"/>
      <c r="L293" s="27"/>
      <c r="M293" s="146" t="s">
        <v>1</v>
      </c>
      <c r="N293" s="147" t="s">
        <v>38</v>
      </c>
      <c r="O293" s="148">
        <v>0</v>
      </c>
      <c r="P293" s="148">
        <f>O293*H293</f>
        <v>0</v>
      </c>
      <c r="Q293" s="148">
        <v>0</v>
      </c>
      <c r="R293" s="148">
        <f>Q293*H293</f>
        <v>0</v>
      </c>
      <c r="S293" s="148">
        <v>0</v>
      </c>
      <c r="T293" s="149">
        <f>S293*H293</f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0" t="s">
        <v>210</v>
      </c>
      <c r="AT293" s="150" t="s">
        <v>144</v>
      </c>
      <c r="AU293" s="150" t="s">
        <v>149</v>
      </c>
      <c r="AY293" s="14" t="s">
        <v>141</v>
      </c>
      <c r="BE293" s="151">
        <f>IF(N293="základná",J293,0)</f>
        <v>0</v>
      </c>
      <c r="BF293" s="151">
        <f>IF(N293="znížená",J293,0)</f>
        <v>0</v>
      </c>
      <c r="BG293" s="151">
        <f>IF(N293="zákl. prenesená",J293,0)</f>
        <v>0</v>
      </c>
      <c r="BH293" s="151">
        <f>IF(N293="zníž. prenesená",J293,0)</f>
        <v>0</v>
      </c>
      <c r="BI293" s="151">
        <f>IF(N293="nulová",J293,0)</f>
        <v>0</v>
      </c>
      <c r="BJ293" s="14" t="s">
        <v>149</v>
      </c>
      <c r="BK293" s="151">
        <f>ROUND(I293*H293,2)</f>
        <v>0</v>
      </c>
      <c r="BL293" s="14" t="s">
        <v>210</v>
      </c>
      <c r="BM293" s="150" t="s">
        <v>710</v>
      </c>
    </row>
    <row r="294" spans="1:65" s="12" customFormat="1" ht="22.9" customHeight="1">
      <c r="B294" s="126"/>
      <c r="D294" s="127" t="s">
        <v>71</v>
      </c>
      <c r="E294" s="136" t="s">
        <v>711</v>
      </c>
      <c r="F294" s="136" t="s">
        <v>712</v>
      </c>
      <c r="J294" s="137">
        <f>BK294</f>
        <v>0</v>
      </c>
      <c r="L294" s="126"/>
      <c r="M294" s="130"/>
      <c r="N294" s="131"/>
      <c r="O294" s="131"/>
      <c r="P294" s="132">
        <f>SUM(P295:P296)</f>
        <v>42.182969999999997</v>
      </c>
      <c r="Q294" s="131"/>
      <c r="R294" s="132">
        <f>SUM(R295:R296)</f>
        <v>0.14162</v>
      </c>
      <c r="S294" s="131"/>
      <c r="T294" s="133">
        <f>SUM(T295:T296)</f>
        <v>0</v>
      </c>
      <c r="AR294" s="127" t="s">
        <v>149</v>
      </c>
      <c r="AT294" s="134" t="s">
        <v>71</v>
      </c>
      <c r="AU294" s="134" t="s">
        <v>80</v>
      </c>
      <c r="AY294" s="127" t="s">
        <v>141</v>
      </c>
      <c r="BK294" s="135">
        <f>SUM(BK295:BK296)</f>
        <v>0</v>
      </c>
    </row>
    <row r="295" spans="1:65" s="2" customFormat="1" ht="24" customHeight="1">
      <c r="A295" s="26"/>
      <c r="B295" s="138"/>
      <c r="C295" s="139" t="s">
        <v>713</v>
      </c>
      <c r="D295" s="139" t="s">
        <v>144</v>
      </c>
      <c r="E295" s="140" t="s">
        <v>714</v>
      </c>
      <c r="F295" s="141" t="s">
        <v>715</v>
      </c>
      <c r="G295" s="142" t="s">
        <v>167</v>
      </c>
      <c r="H295" s="143">
        <v>272.17700000000002</v>
      </c>
      <c r="I295" s="144"/>
      <c r="J295" s="144">
        <f>ROUND(I295*H295,2)</f>
        <v>0</v>
      </c>
      <c r="K295" s="145"/>
      <c r="L295" s="27"/>
      <c r="M295" s="146" t="s">
        <v>1</v>
      </c>
      <c r="N295" s="147" t="s">
        <v>38</v>
      </c>
      <c r="O295" s="148">
        <v>0.11</v>
      </c>
      <c r="P295" s="148">
        <f>O295*H295</f>
        <v>29.93947</v>
      </c>
      <c r="Q295" s="148">
        <v>3.3E-4</v>
      </c>
      <c r="R295" s="148">
        <f>Q295*H295</f>
        <v>8.9819999999999997E-2</v>
      </c>
      <c r="S295" s="148">
        <v>0</v>
      </c>
      <c r="T295" s="149">
        <f>S295*H295</f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0" t="s">
        <v>210</v>
      </c>
      <c r="AT295" s="150" t="s">
        <v>144</v>
      </c>
      <c r="AU295" s="150" t="s">
        <v>149</v>
      </c>
      <c r="AY295" s="14" t="s">
        <v>141</v>
      </c>
      <c r="BE295" s="151">
        <f>IF(N295="základná",J295,0)</f>
        <v>0</v>
      </c>
      <c r="BF295" s="151">
        <f>IF(N295="znížená",J295,0)</f>
        <v>0</v>
      </c>
      <c r="BG295" s="151">
        <f>IF(N295="zákl. prenesená",J295,0)</f>
        <v>0</v>
      </c>
      <c r="BH295" s="151">
        <f>IF(N295="zníž. prenesená",J295,0)</f>
        <v>0</v>
      </c>
      <c r="BI295" s="151">
        <f>IF(N295="nulová",J295,0)</f>
        <v>0</v>
      </c>
      <c r="BJ295" s="14" t="s">
        <v>149</v>
      </c>
      <c r="BK295" s="151">
        <f>ROUND(I295*H295,2)</f>
        <v>0</v>
      </c>
      <c r="BL295" s="14" t="s">
        <v>210</v>
      </c>
      <c r="BM295" s="150" t="s">
        <v>716</v>
      </c>
    </row>
    <row r="296" spans="1:65" s="2" customFormat="1" ht="24" customHeight="1">
      <c r="A296" s="26"/>
      <c r="B296" s="138"/>
      <c r="C296" s="139" t="s">
        <v>717</v>
      </c>
      <c r="D296" s="139" t="s">
        <v>144</v>
      </c>
      <c r="E296" s="140" t="s">
        <v>718</v>
      </c>
      <c r="F296" s="141" t="s">
        <v>719</v>
      </c>
      <c r="G296" s="142" t="s">
        <v>167</v>
      </c>
      <c r="H296" s="143">
        <v>156.96799999999999</v>
      </c>
      <c r="I296" s="144"/>
      <c r="J296" s="144">
        <f>ROUND(I296*H296,2)</f>
        <v>0</v>
      </c>
      <c r="K296" s="145"/>
      <c r="L296" s="27"/>
      <c r="M296" s="146" t="s">
        <v>1</v>
      </c>
      <c r="N296" s="147" t="s">
        <v>38</v>
      </c>
      <c r="O296" s="148">
        <v>7.8E-2</v>
      </c>
      <c r="P296" s="148">
        <f>O296*H296</f>
        <v>12.243499999999999</v>
      </c>
      <c r="Q296" s="148">
        <v>3.3E-4</v>
      </c>
      <c r="R296" s="148">
        <f>Q296*H296</f>
        <v>5.1799999999999999E-2</v>
      </c>
      <c r="S296" s="148">
        <v>0</v>
      </c>
      <c r="T296" s="149">
        <f>S296*H296</f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0" t="s">
        <v>210</v>
      </c>
      <c r="AT296" s="150" t="s">
        <v>144</v>
      </c>
      <c r="AU296" s="150" t="s">
        <v>149</v>
      </c>
      <c r="AY296" s="14" t="s">
        <v>141</v>
      </c>
      <c r="BE296" s="151">
        <f>IF(N296="základná",J296,0)</f>
        <v>0</v>
      </c>
      <c r="BF296" s="151">
        <f>IF(N296="znížená",J296,0)</f>
        <v>0</v>
      </c>
      <c r="BG296" s="151">
        <f>IF(N296="zákl. prenesená",J296,0)</f>
        <v>0</v>
      </c>
      <c r="BH296" s="151">
        <f>IF(N296="zníž. prenesená",J296,0)</f>
        <v>0</v>
      </c>
      <c r="BI296" s="151">
        <f>IF(N296="nulová",J296,0)</f>
        <v>0</v>
      </c>
      <c r="BJ296" s="14" t="s">
        <v>149</v>
      </c>
      <c r="BK296" s="151">
        <f>ROUND(I296*H296,2)</f>
        <v>0</v>
      </c>
      <c r="BL296" s="14" t="s">
        <v>210</v>
      </c>
      <c r="BM296" s="150" t="s">
        <v>720</v>
      </c>
    </row>
    <row r="297" spans="1:65" s="12" customFormat="1" ht="22.9" customHeight="1">
      <c r="B297" s="126"/>
      <c r="D297" s="127" t="s">
        <v>71</v>
      </c>
      <c r="E297" s="136" t="s">
        <v>721</v>
      </c>
      <c r="F297" s="136" t="s">
        <v>722</v>
      </c>
      <c r="J297" s="137">
        <f>BK297</f>
        <v>0</v>
      </c>
      <c r="L297" s="126"/>
      <c r="M297" s="130"/>
      <c r="N297" s="131"/>
      <c r="O297" s="131"/>
      <c r="P297" s="132">
        <f>SUM(P298:P300)</f>
        <v>95.439639999999997</v>
      </c>
      <c r="Q297" s="131"/>
      <c r="R297" s="132">
        <f>SUM(R298:R300)</f>
        <v>0.2361</v>
      </c>
      <c r="S297" s="131"/>
      <c r="T297" s="133">
        <f>SUM(T298:T300)</f>
        <v>0</v>
      </c>
      <c r="AR297" s="127" t="s">
        <v>149</v>
      </c>
      <c r="AT297" s="134" t="s">
        <v>71</v>
      </c>
      <c r="AU297" s="134" t="s">
        <v>80</v>
      </c>
      <c r="AY297" s="127" t="s">
        <v>141</v>
      </c>
      <c r="BK297" s="135">
        <f>SUM(BK298:BK300)</f>
        <v>0</v>
      </c>
    </row>
    <row r="298" spans="1:65" s="2" customFormat="1" ht="24" customHeight="1">
      <c r="A298" s="26"/>
      <c r="B298" s="138"/>
      <c r="C298" s="139" t="s">
        <v>723</v>
      </c>
      <c r="D298" s="139" t="s">
        <v>144</v>
      </c>
      <c r="E298" s="140" t="s">
        <v>724</v>
      </c>
      <c r="F298" s="141" t="s">
        <v>725</v>
      </c>
      <c r="G298" s="142" t="s">
        <v>167</v>
      </c>
      <c r="H298" s="143">
        <v>621.30600000000004</v>
      </c>
      <c r="I298" s="144"/>
      <c r="J298" s="144">
        <f>ROUND(I298*H298,2)</f>
        <v>0</v>
      </c>
      <c r="K298" s="145"/>
      <c r="L298" s="27"/>
      <c r="M298" s="146" t="s">
        <v>1</v>
      </c>
      <c r="N298" s="147" t="s">
        <v>38</v>
      </c>
      <c r="O298" s="148">
        <v>0.03</v>
      </c>
      <c r="P298" s="148">
        <f>O298*H298</f>
        <v>18.63918</v>
      </c>
      <c r="Q298" s="148">
        <v>1E-4</v>
      </c>
      <c r="R298" s="148">
        <f>Q298*H298</f>
        <v>6.2129999999999998E-2</v>
      </c>
      <c r="S298" s="148">
        <v>0</v>
      </c>
      <c r="T298" s="149">
        <f>S298*H298</f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0" t="s">
        <v>210</v>
      </c>
      <c r="AT298" s="150" t="s">
        <v>144</v>
      </c>
      <c r="AU298" s="150" t="s">
        <v>149</v>
      </c>
      <c r="AY298" s="14" t="s">
        <v>141</v>
      </c>
      <c r="BE298" s="151">
        <f>IF(N298="základná",J298,0)</f>
        <v>0</v>
      </c>
      <c r="BF298" s="151">
        <f>IF(N298="znížená",J298,0)</f>
        <v>0</v>
      </c>
      <c r="BG298" s="151">
        <f>IF(N298="zákl. prenesená",J298,0)</f>
        <v>0</v>
      </c>
      <c r="BH298" s="151">
        <f>IF(N298="zníž. prenesená",J298,0)</f>
        <v>0</v>
      </c>
      <c r="BI298" s="151">
        <f>IF(N298="nulová",J298,0)</f>
        <v>0</v>
      </c>
      <c r="BJ298" s="14" t="s">
        <v>149</v>
      </c>
      <c r="BK298" s="151">
        <f>ROUND(I298*H298,2)</f>
        <v>0</v>
      </c>
      <c r="BL298" s="14" t="s">
        <v>210</v>
      </c>
      <c r="BM298" s="150" t="s">
        <v>726</v>
      </c>
    </row>
    <row r="299" spans="1:65" s="2" customFormat="1" ht="24" customHeight="1">
      <c r="A299" s="26"/>
      <c r="B299" s="138"/>
      <c r="C299" s="139" t="s">
        <v>727</v>
      </c>
      <c r="D299" s="139" t="s">
        <v>144</v>
      </c>
      <c r="E299" s="140" t="s">
        <v>728</v>
      </c>
      <c r="F299" s="141" t="s">
        <v>729</v>
      </c>
      <c r="G299" s="142" t="s">
        <v>167</v>
      </c>
      <c r="H299" s="143">
        <v>292.60000000000002</v>
      </c>
      <c r="I299" s="144"/>
      <c r="J299" s="144">
        <f>ROUND(I299*H299,2)</f>
        <v>0</v>
      </c>
      <c r="K299" s="145"/>
      <c r="L299" s="27"/>
      <c r="M299" s="146" t="s">
        <v>1</v>
      </c>
      <c r="N299" s="147" t="s">
        <v>38</v>
      </c>
      <c r="O299" s="148">
        <v>6.5000000000000002E-2</v>
      </c>
      <c r="P299" s="148">
        <f>O299*H299</f>
        <v>19.018999999999998</v>
      </c>
      <c r="Q299" s="148">
        <v>0</v>
      </c>
      <c r="R299" s="148">
        <f>Q299*H299</f>
        <v>0</v>
      </c>
      <c r="S299" s="148">
        <v>0</v>
      </c>
      <c r="T299" s="149">
        <f>S299*H299</f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0" t="s">
        <v>210</v>
      </c>
      <c r="AT299" s="150" t="s">
        <v>144</v>
      </c>
      <c r="AU299" s="150" t="s">
        <v>149</v>
      </c>
      <c r="AY299" s="14" t="s">
        <v>141</v>
      </c>
      <c r="BE299" s="151">
        <f>IF(N299="základná",J299,0)</f>
        <v>0</v>
      </c>
      <c r="BF299" s="151">
        <f>IF(N299="znížená",J299,0)</f>
        <v>0</v>
      </c>
      <c r="BG299" s="151">
        <f>IF(N299="zákl. prenesená",J299,0)</f>
        <v>0</v>
      </c>
      <c r="BH299" s="151">
        <f>IF(N299="zníž. prenesená",J299,0)</f>
        <v>0</v>
      </c>
      <c r="BI299" s="151">
        <f>IF(N299="nulová",J299,0)</f>
        <v>0</v>
      </c>
      <c r="BJ299" s="14" t="s">
        <v>149</v>
      </c>
      <c r="BK299" s="151">
        <f>ROUND(I299*H299,2)</f>
        <v>0</v>
      </c>
      <c r="BL299" s="14" t="s">
        <v>210</v>
      </c>
      <c r="BM299" s="150" t="s">
        <v>730</v>
      </c>
    </row>
    <row r="300" spans="1:65" s="2" customFormat="1" ht="24" customHeight="1">
      <c r="A300" s="26"/>
      <c r="B300" s="138"/>
      <c r="C300" s="139" t="s">
        <v>731</v>
      </c>
      <c r="D300" s="139" t="s">
        <v>144</v>
      </c>
      <c r="E300" s="140" t="s">
        <v>732</v>
      </c>
      <c r="F300" s="141" t="s">
        <v>733</v>
      </c>
      <c r="G300" s="142" t="s">
        <v>167</v>
      </c>
      <c r="H300" s="143">
        <v>621.30600000000004</v>
      </c>
      <c r="I300" s="144"/>
      <c r="J300" s="144">
        <f>ROUND(I300*H300,2)</f>
        <v>0</v>
      </c>
      <c r="K300" s="145"/>
      <c r="L300" s="27"/>
      <c r="M300" s="146" t="s">
        <v>1</v>
      </c>
      <c r="N300" s="147" t="s">
        <v>38</v>
      </c>
      <c r="O300" s="148">
        <v>9.2999999999999999E-2</v>
      </c>
      <c r="P300" s="148">
        <f>O300*H300</f>
        <v>57.781460000000003</v>
      </c>
      <c r="Q300" s="148">
        <v>2.7999999999999998E-4</v>
      </c>
      <c r="R300" s="148">
        <f>Q300*H300</f>
        <v>0.17397000000000001</v>
      </c>
      <c r="S300" s="148">
        <v>0</v>
      </c>
      <c r="T300" s="149">
        <f>S300*H300</f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0" t="s">
        <v>210</v>
      </c>
      <c r="AT300" s="150" t="s">
        <v>144</v>
      </c>
      <c r="AU300" s="150" t="s">
        <v>149</v>
      </c>
      <c r="AY300" s="14" t="s">
        <v>141</v>
      </c>
      <c r="BE300" s="151">
        <f>IF(N300="základná",J300,0)</f>
        <v>0</v>
      </c>
      <c r="BF300" s="151">
        <f>IF(N300="znížená",J300,0)</f>
        <v>0</v>
      </c>
      <c r="BG300" s="151">
        <f>IF(N300="zákl. prenesená",J300,0)</f>
        <v>0</v>
      </c>
      <c r="BH300" s="151">
        <f>IF(N300="zníž. prenesená",J300,0)</f>
        <v>0</v>
      </c>
      <c r="BI300" s="151">
        <f>IF(N300="nulová",J300,0)</f>
        <v>0</v>
      </c>
      <c r="BJ300" s="14" t="s">
        <v>149</v>
      </c>
      <c r="BK300" s="151">
        <f>ROUND(I300*H300,2)</f>
        <v>0</v>
      </c>
      <c r="BL300" s="14" t="s">
        <v>210</v>
      </c>
      <c r="BM300" s="150" t="s">
        <v>734</v>
      </c>
    </row>
    <row r="301" spans="1:65" s="12" customFormat="1" ht="22.9" customHeight="1">
      <c r="B301" s="126"/>
      <c r="D301" s="127" t="s">
        <v>71</v>
      </c>
      <c r="E301" s="136" t="s">
        <v>735</v>
      </c>
      <c r="F301" s="136" t="s">
        <v>736</v>
      </c>
      <c r="J301" s="137">
        <f>BK301</f>
        <v>0</v>
      </c>
      <c r="L301" s="126"/>
      <c r="M301" s="130"/>
      <c r="N301" s="131"/>
      <c r="O301" s="131"/>
      <c r="P301" s="132">
        <f>P302</f>
        <v>2.0209999999999999</v>
      </c>
      <c r="Q301" s="131"/>
      <c r="R301" s="132">
        <f>R302</f>
        <v>0</v>
      </c>
      <c r="S301" s="131"/>
      <c r="T301" s="133">
        <f>T302</f>
        <v>0</v>
      </c>
      <c r="AR301" s="127" t="s">
        <v>149</v>
      </c>
      <c r="AT301" s="134" t="s">
        <v>71</v>
      </c>
      <c r="AU301" s="134" t="s">
        <v>80</v>
      </c>
      <c r="AY301" s="127" t="s">
        <v>141</v>
      </c>
      <c r="BK301" s="135">
        <f>BK302</f>
        <v>0</v>
      </c>
    </row>
    <row r="302" spans="1:65" s="2" customFormat="1" ht="16.5" customHeight="1">
      <c r="A302" s="26"/>
      <c r="B302" s="138"/>
      <c r="C302" s="139" t="s">
        <v>737</v>
      </c>
      <c r="D302" s="139" t="s">
        <v>144</v>
      </c>
      <c r="E302" s="140" t="s">
        <v>738</v>
      </c>
      <c r="F302" s="141" t="s">
        <v>739</v>
      </c>
      <c r="G302" s="142" t="s">
        <v>167</v>
      </c>
      <c r="H302" s="143">
        <v>21.5</v>
      </c>
      <c r="I302" s="144"/>
      <c r="J302" s="144">
        <f>ROUND(I302*H302,2)</f>
        <v>0</v>
      </c>
      <c r="K302" s="145"/>
      <c r="L302" s="27"/>
      <c r="M302" s="146" t="s">
        <v>1</v>
      </c>
      <c r="N302" s="147" t="s">
        <v>38</v>
      </c>
      <c r="O302" s="148">
        <v>9.4E-2</v>
      </c>
      <c r="P302" s="148">
        <f>O302*H302</f>
        <v>2.0209999999999999</v>
      </c>
      <c r="Q302" s="148">
        <v>0</v>
      </c>
      <c r="R302" s="148">
        <f>Q302*H302</f>
        <v>0</v>
      </c>
      <c r="S302" s="148">
        <v>0</v>
      </c>
      <c r="T302" s="149">
        <f>S302*H302</f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0" t="s">
        <v>210</v>
      </c>
      <c r="AT302" s="150" t="s">
        <v>144</v>
      </c>
      <c r="AU302" s="150" t="s">
        <v>149</v>
      </c>
      <c r="AY302" s="14" t="s">
        <v>141</v>
      </c>
      <c r="BE302" s="151">
        <f>IF(N302="základná",J302,0)</f>
        <v>0</v>
      </c>
      <c r="BF302" s="151">
        <f>IF(N302="znížená",J302,0)</f>
        <v>0</v>
      </c>
      <c r="BG302" s="151">
        <f>IF(N302="zákl. prenesená",J302,0)</f>
        <v>0</v>
      </c>
      <c r="BH302" s="151">
        <f>IF(N302="zníž. prenesená",J302,0)</f>
        <v>0</v>
      </c>
      <c r="BI302" s="151">
        <f>IF(N302="nulová",J302,0)</f>
        <v>0</v>
      </c>
      <c r="BJ302" s="14" t="s">
        <v>149</v>
      </c>
      <c r="BK302" s="151">
        <f>ROUND(I302*H302,2)</f>
        <v>0</v>
      </c>
      <c r="BL302" s="14" t="s">
        <v>210</v>
      </c>
      <c r="BM302" s="150" t="s">
        <v>740</v>
      </c>
    </row>
    <row r="303" spans="1:65" s="12" customFormat="1" ht="25.9" customHeight="1">
      <c r="B303" s="126"/>
      <c r="D303" s="127" t="s">
        <v>71</v>
      </c>
      <c r="E303" s="128" t="s">
        <v>158</v>
      </c>
      <c r="F303" s="128" t="s">
        <v>741</v>
      </c>
      <c r="J303" s="129">
        <f>BK303</f>
        <v>0</v>
      </c>
      <c r="L303" s="126"/>
      <c r="M303" s="130"/>
      <c r="N303" s="131"/>
      <c r="O303" s="131"/>
      <c r="P303" s="132">
        <f>P304</f>
        <v>2.3628</v>
      </c>
      <c r="Q303" s="131"/>
      <c r="R303" s="132">
        <f>R304</f>
        <v>0</v>
      </c>
      <c r="S303" s="131"/>
      <c r="T303" s="133">
        <f>T304</f>
        <v>5.1549999999999999E-2</v>
      </c>
      <c r="AR303" s="127" t="s">
        <v>142</v>
      </c>
      <c r="AT303" s="134" t="s">
        <v>71</v>
      </c>
      <c r="AU303" s="134" t="s">
        <v>72</v>
      </c>
      <c r="AY303" s="127" t="s">
        <v>141</v>
      </c>
      <c r="BK303" s="135">
        <f>BK304</f>
        <v>0</v>
      </c>
    </row>
    <row r="304" spans="1:65" s="12" customFormat="1" ht="22.9" customHeight="1">
      <c r="B304" s="126"/>
      <c r="D304" s="127" t="s">
        <v>71</v>
      </c>
      <c r="E304" s="136" t="s">
        <v>742</v>
      </c>
      <c r="F304" s="136" t="s">
        <v>743</v>
      </c>
      <c r="J304" s="137">
        <f>BK304</f>
        <v>0</v>
      </c>
      <c r="L304" s="126"/>
      <c r="M304" s="130"/>
      <c r="N304" s="131"/>
      <c r="O304" s="131"/>
      <c r="P304" s="132">
        <f>SUM(P305:P306)</f>
        <v>2.3628</v>
      </c>
      <c r="Q304" s="131"/>
      <c r="R304" s="132">
        <f>SUM(R305:R306)</f>
        <v>0</v>
      </c>
      <c r="S304" s="131"/>
      <c r="T304" s="133">
        <f>SUM(T305:T306)</f>
        <v>5.1549999999999999E-2</v>
      </c>
      <c r="AR304" s="127" t="s">
        <v>142</v>
      </c>
      <c r="AT304" s="134" t="s">
        <v>71</v>
      </c>
      <c r="AU304" s="134" t="s">
        <v>80</v>
      </c>
      <c r="AY304" s="127" t="s">
        <v>141</v>
      </c>
      <c r="BK304" s="135">
        <f>SUM(BK305:BK306)</f>
        <v>0</v>
      </c>
    </row>
    <row r="305" spans="1:65" s="2" customFormat="1" ht="24" customHeight="1">
      <c r="A305" s="26"/>
      <c r="B305" s="138"/>
      <c r="C305" s="139" t="s">
        <v>744</v>
      </c>
      <c r="D305" s="139" t="s">
        <v>144</v>
      </c>
      <c r="E305" s="140" t="s">
        <v>745</v>
      </c>
      <c r="F305" s="141" t="s">
        <v>746</v>
      </c>
      <c r="G305" s="142" t="s">
        <v>161</v>
      </c>
      <c r="H305" s="143">
        <v>53.7</v>
      </c>
      <c r="I305" s="144"/>
      <c r="J305" s="144">
        <f>ROUND(I305*H305,2)</f>
        <v>0</v>
      </c>
      <c r="K305" s="145"/>
      <c r="L305" s="27"/>
      <c r="M305" s="146" t="s">
        <v>1</v>
      </c>
      <c r="N305" s="147" t="s">
        <v>38</v>
      </c>
      <c r="O305" s="148">
        <v>4.3999999999999997E-2</v>
      </c>
      <c r="P305" s="148">
        <f>O305*H305</f>
        <v>2.3628</v>
      </c>
      <c r="Q305" s="148">
        <v>0</v>
      </c>
      <c r="R305" s="148">
        <f>Q305*H305</f>
        <v>0</v>
      </c>
      <c r="S305" s="148">
        <v>9.6000000000000002E-4</v>
      </c>
      <c r="T305" s="149">
        <f>S305*H305</f>
        <v>5.1549999999999999E-2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0" t="s">
        <v>418</v>
      </c>
      <c r="AT305" s="150" t="s">
        <v>144</v>
      </c>
      <c r="AU305" s="150" t="s">
        <v>149</v>
      </c>
      <c r="AY305" s="14" t="s">
        <v>141</v>
      </c>
      <c r="BE305" s="151">
        <f>IF(N305="základná",J305,0)</f>
        <v>0</v>
      </c>
      <c r="BF305" s="151">
        <f>IF(N305="znížená",J305,0)</f>
        <v>0</v>
      </c>
      <c r="BG305" s="151">
        <f>IF(N305="zákl. prenesená",J305,0)</f>
        <v>0</v>
      </c>
      <c r="BH305" s="151">
        <f>IF(N305="zníž. prenesená",J305,0)</f>
        <v>0</v>
      </c>
      <c r="BI305" s="151">
        <f>IF(N305="nulová",J305,0)</f>
        <v>0</v>
      </c>
      <c r="BJ305" s="14" t="s">
        <v>149</v>
      </c>
      <c r="BK305" s="151">
        <f>ROUND(I305*H305,2)</f>
        <v>0</v>
      </c>
      <c r="BL305" s="14" t="s">
        <v>418</v>
      </c>
      <c r="BM305" s="150" t="s">
        <v>747</v>
      </c>
    </row>
    <row r="306" spans="1:65" s="2" customFormat="1" ht="24" customHeight="1">
      <c r="A306" s="26"/>
      <c r="B306" s="138"/>
      <c r="C306" s="139" t="s">
        <v>748</v>
      </c>
      <c r="D306" s="139" t="s">
        <v>144</v>
      </c>
      <c r="E306" s="140" t="s">
        <v>749</v>
      </c>
      <c r="F306" s="141" t="s">
        <v>750</v>
      </c>
      <c r="G306" s="142" t="s">
        <v>483</v>
      </c>
      <c r="H306" s="143">
        <v>1</v>
      </c>
      <c r="I306" s="144"/>
      <c r="J306" s="144">
        <f>ROUND(I306*H306,2)</f>
        <v>0</v>
      </c>
      <c r="K306" s="145"/>
      <c r="L306" s="27"/>
      <c r="M306" s="146" t="s">
        <v>1</v>
      </c>
      <c r="N306" s="147" t="s">
        <v>38</v>
      </c>
      <c r="O306" s="148">
        <v>0</v>
      </c>
      <c r="P306" s="148">
        <f>O306*H306</f>
        <v>0</v>
      </c>
      <c r="Q306" s="148">
        <v>0</v>
      </c>
      <c r="R306" s="148">
        <f>Q306*H306</f>
        <v>0</v>
      </c>
      <c r="S306" s="148">
        <v>0</v>
      </c>
      <c r="T306" s="149">
        <f>S306*H306</f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0" t="s">
        <v>418</v>
      </c>
      <c r="AT306" s="150" t="s">
        <v>144</v>
      </c>
      <c r="AU306" s="150" t="s">
        <v>149</v>
      </c>
      <c r="AY306" s="14" t="s">
        <v>141</v>
      </c>
      <c r="BE306" s="151">
        <f>IF(N306="základná",J306,0)</f>
        <v>0</v>
      </c>
      <c r="BF306" s="151">
        <f>IF(N306="znížená",J306,0)</f>
        <v>0</v>
      </c>
      <c r="BG306" s="151">
        <f>IF(N306="zákl. prenesená",J306,0)</f>
        <v>0</v>
      </c>
      <c r="BH306" s="151">
        <f>IF(N306="zníž. prenesená",J306,0)</f>
        <v>0</v>
      </c>
      <c r="BI306" s="151">
        <f>IF(N306="nulová",J306,0)</f>
        <v>0</v>
      </c>
      <c r="BJ306" s="14" t="s">
        <v>149</v>
      </c>
      <c r="BK306" s="151">
        <f>ROUND(I306*H306,2)</f>
        <v>0</v>
      </c>
      <c r="BL306" s="14" t="s">
        <v>418</v>
      </c>
      <c r="BM306" s="150" t="s">
        <v>751</v>
      </c>
    </row>
    <row r="307" spans="1:65" s="12" customFormat="1" ht="25.9" customHeight="1">
      <c r="B307" s="126"/>
      <c r="D307" s="127" t="s">
        <v>71</v>
      </c>
      <c r="E307" s="128" t="s">
        <v>752</v>
      </c>
      <c r="F307" s="128" t="s">
        <v>753</v>
      </c>
      <c r="J307" s="129">
        <f>BK307</f>
        <v>0</v>
      </c>
      <c r="L307" s="126"/>
      <c r="M307" s="130"/>
      <c r="N307" s="131"/>
      <c r="O307" s="131"/>
      <c r="P307" s="132">
        <f>P308</f>
        <v>0</v>
      </c>
      <c r="Q307" s="131"/>
      <c r="R307" s="132">
        <f>R308</f>
        <v>0</v>
      </c>
      <c r="S307" s="131"/>
      <c r="T307" s="133">
        <f>T308</f>
        <v>0</v>
      </c>
      <c r="AR307" s="127" t="s">
        <v>148</v>
      </c>
      <c r="AT307" s="134" t="s">
        <v>71</v>
      </c>
      <c r="AU307" s="134" t="s">
        <v>72</v>
      </c>
      <c r="AY307" s="127" t="s">
        <v>141</v>
      </c>
      <c r="BK307" s="135">
        <f>BK308</f>
        <v>0</v>
      </c>
    </row>
    <row r="308" spans="1:65" s="2" customFormat="1" ht="16.5" customHeight="1">
      <c r="A308" s="26"/>
      <c r="B308" s="138"/>
      <c r="C308" s="139" t="s">
        <v>754</v>
      </c>
      <c r="D308" s="139" t="s">
        <v>144</v>
      </c>
      <c r="E308" s="140" t="s">
        <v>755</v>
      </c>
      <c r="F308" s="141" t="s">
        <v>756</v>
      </c>
      <c r="G308" s="142" t="s">
        <v>757</v>
      </c>
      <c r="H308" s="143">
        <v>2</v>
      </c>
      <c r="I308" s="144"/>
      <c r="J308" s="144">
        <f>ROUND(I308*H308,2)</f>
        <v>0</v>
      </c>
      <c r="K308" s="145"/>
      <c r="L308" s="27"/>
      <c r="M308" s="162" t="s">
        <v>1</v>
      </c>
      <c r="N308" s="163" t="s">
        <v>38</v>
      </c>
      <c r="O308" s="164">
        <v>0</v>
      </c>
      <c r="P308" s="164">
        <f>O308*H308</f>
        <v>0</v>
      </c>
      <c r="Q308" s="164">
        <v>0</v>
      </c>
      <c r="R308" s="164">
        <f>Q308*H308</f>
        <v>0</v>
      </c>
      <c r="S308" s="164">
        <v>0</v>
      </c>
      <c r="T308" s="165">
        <f>S308*H308</f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0" t="s">
        <v>758</v>
      </c>
      <c r="AT308" s="150" t="s">
        <v>144</v>
      </c>
      <c r="AU308" s="150" t="s">
        <v>80</v>
      </c>
      <c r="AY308" s="14" t="s">
        <v>141</v>
      </c>
      <c r="BE308" s="151">
        <f>IF(N308="základná",J308,0)</f>
        <v>0</v>
      </c>
      <c r="BF308" s="151">
        <f>IF(N308="znížená",J308,0)</f>
        <v>0</v>
      </c>
      <c r="BG308" s="151">
        <f>IF(N308="zákl. prenesená",J308,0)</f>
        <v>0</v>
      </c>
      <c r="BH308" s="151">
        <f>IF(N308="zníž. prenesená",J308,0)</f>
        <v>0</v>
      </c>
      <c r="BI308" s="151">
        <f>IF(N308="nulová",J308,0)</f>
        <v>0</v>
      </c>
      <c r="BJ308" s="14" t="s">
        <v>149</v>
      </c>
      <c r="BK308" s="151">
        <f>ROUND(I308*H308,2)</f>
        <v>0</v>
      </c>
      <c r="BL308" s="14" t="s">
        <v>758</v>
      </c>
      <c r="BM308" s="150" t="s">
        <v>759</v>
      </c>
    </row>
    <row r="309" spans="1:65" s="2" customFormat="1" ht="6.95" customHeight="1">
      <c r="A309" s="26"/>
      <c r="B309" s="41"/>
      <c r="C309" s="42"/>
      <c r="D309" s="42"/>
      <c r="E309" s="42"/>
      <c r="F309" s="42"/>
      <c r="G309" s="42"/>
      <c r="H309" s="42"/>
      <c r="I309" s="42"/>
      <c r="J309" s="42"/>
      <c r="K309" s="42"/>
      <c r="L309" s="27"/>
      <c r="M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</row>
  </sheetData>
  <autoFilter ref="C140:K308" xr:uid="{00000000-0009-0000-0000-000001000000}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22"/>
  <sheetViews>
    <sheetView showGridLines="0" topLeftCell="A110" workbookViewId="0">
      <selection activeCell="I130" sqref="I13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370" t="s">
        <v>5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94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386" t="str">
        <f>'Rekapitulácia stavby'!K6</f>
        <v>REKONŠTRUKCIA MEŠTIANSKEHO DOMU</v>
      </c>
      <c r="F7" s="387"/>
      <c r="G7" s="387"/>
      <c r="H7" s="387"/>
      <c r="L7" s="17"/>
    </row>
    <row r="8" spans="1:46" s="2" customFormat="1" ht="12" customHeight="1">
      <c r="A8" s="26"/>
      <c r="B8" s="27"/>
      <c r="C8" s="26"/>
      <c r="D8" s="23" t="s">
        <v>95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380" t="s">
        <v>760</v>
      </c>
      <c r="F9" s="385"/>
      <c r="G9" s="385"/>
      <c r="H9" s="38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364" t="str">
        <f>'Rekapitulácia stavby'!E14</f>
        <v xml:space="preserve"> </v>
      </c>
      <c r="F18" s="364"/>
      <c r="G18" s="364"/>
      <c r="H18" s="364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371" t="s">
        <v>1</v>
      </c>
      <c r="F27" s="371"/>
      <c r="G27" s="371"/>
      <c r="H27" s="3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32</v>
      </c>
      <c r="E30" s="26"/>
      <c r="F30" s="26"/>
      <c r="G30" s="26"/>
      <c r="H30" s="26"/>
      <c r="I30" s="26"/>
      <c r="J30" s="65">
        <f>ROUND(J118,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36</v>
      </c>
      <c r="E33" s="23" t="s">
        <v>37</v>
      </c>
      <c r="F33" s="94">
        <f>ROUND((SUM(BE118:BE121)),  2)</f>
        <v>0</v>
      </c>
      <c r="G33" s="26"/>
      <c r="H33" s="26"/>
      <c r="I33" s="95">
        <v>0.2</v>
      </c>
      <c r="J33" s="94">
        <f>ROUND(((SUM(BE118:BE121))*I33),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38</v>
      </c>
      <c r="F34" s="94">
        <f>ROUND((SUM(BF118:BF121)),  2)</f>
        <v>0</v>
      </c>
      <c r="G34" s="26"/>
      <c r="H34" s="26"/>
      <c r="I34" s="95">
        <v>0.2</v>
      </c>
      <c r="J34" s="94">
        <f>ROUND(((SUM(BF118:BF121))*I34),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94">
        <f>ROUND((SUM(BG118:BG121)),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4">
        <f>ROUND((SUM(BH118:BH121)),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4">
        <f>ROUND((SUM(BI118:BI121)),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42</v>
      </c>
      <c r="E39" s="54"/>
      <c r="F39" s="54"/>
      <c r="G39" s="98" t="s">
        <v>43</v>
      </c>
      <c r="H39" s="99" t="s">
        <v>44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102" t="s">
        <v>48</v>
      </c>
      <c r="G61" s="39" t="s">
        <v>47</v>
      </c>
      <c r="H61" s="29"/>
      <c r="I61" s="29"/>
      <c r="J61" s="103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102" t="s">
        <v>48</v>
      </c>
      <c r="G76" s="39" t="s">
        <v>47</v>
      </c>
      <c r="H76" s="29"/>
      <c r="I76" s="29"/>
      <c r="J76" s="103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386" t="str">
        <f>E7</f>
        <v>REKONŠTRUKCIA MEŠTIANSKEHO DOMU</v>
      </c>
      <c r="F85" s="387"/>
      <c r="G85" s="387"/>
      <c r="H85" s="38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95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380" t="str">
        <f>E9</f>
        <v>02 - 1.NP + 2.NP - Vzduchotechnika</v>
      </c>
      <c r="F87" s="385"/>
      <c r="G87" s="385"/>
      <c r="H87" s="38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Trnava</v>
      </c>
      <c r="G89" s="26"/>
      <c r="H89" s="26"/>
      <c r="I89" s="23" t="s">
        <v>19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>
      <c r="A91" s="26"/>
      <c r="B91" s="27"/>
      <c r="C91" s="23" t="s">
        <v>20</v>
      </c>
      <c r="D91" s="26"/>
      <c r="E91" s="26"/>
      <c r="F91" s="21" t="str">
        <f>E15</f>
        <v>Mesto Trnava</v>
      </c>
      <c r="G91" s="26"/>
      <c r="H91" s="26"/>
      <c r="I91" s="23" t="s">
        <v>26</v>
      </c>
      <c r="J91" s="24" t="str">
        <f>E21</f>
        <v>Ing. Ladislav Lukačovič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98</v>
      </c>
      <c r="D94" s="96"/>
      <c r="E94" s="96"/>
      <c r="F94" s="96"/>
      <c r="G94" s="96"/>
      <c r="H94" s="96"/>
      <c r="I94" s="96"/>
      <c r="J94" s="105" t="s">
        <v>99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100</v>
      </c>
      <c r="D96" s="26"/>
      <c r="E96" s="26"/>
      <c r="F96" s="26"/>
      <c r="G96" s="26"/>
      <c r="H96" s="26"/>
      <c r="I96" s="26"/>
      <c r="J96" s="65">
        <f>J118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101</v>
      </c>
    </row>
    <row r="97" spans="1:31" s="9" customFormat="1" ht="24.95" customHeight="1">
      <c r="B97" s="107"/>
      <c r="D97" s="108" t="s">
        <v>124</v>
      </c>
      <c r="E97" s="109"/>
      <c r="F97" s="109"/>
      <c r="G97" s="109"/>
      <c r="H97" s="109"/>
      <c r="I97" s="109"/>
      <c r="J97" s="110">
        <f>J119</f>
        <v>0</v>
      </c>
      <c r="L97" s="107"/>
    </row>
    <row r="98" spans="1:31" s="10" customFormat="1" ht="19.899999999999999" customHeight="1">
      <c r="B98" s="111"/>
      <c r="D98" s="112" t="s">
        <v>761</v>
      </c>
      <c r="E98" s="113"/>
      <c r="F98" s="113"/>
      <c r="G98" s="113"/>
      <c r="H98" s="113"/>
      <c r="I98" s="113"/>
      <c r="J98" s="114">
        <f>J120</f>
        <v>0</v>
      </c>
      <c r="L98" s="111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customHeight="1">
      <c r="A100" s="26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5" customHeight="1">
      <c r="A104" s="26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127</v>
      </c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386" t="str">
        <f>E7</f>
        <v>REKONŠTRUKCIA MEŠTIANSKEHO DOMU</v>
      </c>
      <c r="F108" s="387"/>
      <c r="G108" s="387"/>
      <c r="H108" s="387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95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380" t="str">
        <f>E9</f>
        <v>02 - 1.NP + 2.NP - Vzduchotechnika</v>
      </c>
      <c r="F110" s="385"/>
      <c r="G110" s="385"/>
      <c r="H110" s="385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Trnava</v>
      </c>
      <c r="G112" s="26"/>
      <c r="H112" s="26"/>
      <c r="I112" s="23" t="s">
        <v>19</v>
      </c>
      <c r="J112" s="49" t="str">
        <f>IF(J12="","",J12)</f>
        <v/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7.95" customHeight="1">
      <c r="A114" s="26"/>
      <c r="B114" s="27"/>
      <c r="C114" s="23" t="s">
        <v>20</v>
      </c>
      <c r="D114" s="26"/>
      <c r="E114" s="26"/>
      <c r="F114" s="21" t="str">
        <f>E15</f>
        <v>Mesto Trnava</v>
      </c>
      <c r="G114" s="26"/>
      <c r="H114" s="26"/>
      <c r="I114" s="23" t="s">
        <v>26</v>
      </c>
      <c r="J114" s="24" t="str">
        <f>E21</f>
        <v>Ing. Ladislav Lukačovič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27.95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29</v>
      </c>
      <c r="J115" s="24" t="str">
        <f>E24</f>
        <v>www.stavebnycenar.sk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5"/>
      <c r="B117" s="116"/>
      <c r="C117" s="117" t="s">
        <v>128</v>
      </c>
      <c r="D117" s="118" t="s">
        <v>57</v>
      </c>
      <c r="E117" s="118" t="s">
        <v>53</v>
      </c>
      <c r="F117" s="118" t="s">
        <v>54</v>
      </c>
      <c r="G117" s="118" t="s">
        <v>129</v>
      </c>
      <c r="H117" s="118" t="s">
        <v>130</v>
      </c>
      <c r="I117" s="118" t="s">
        <v>131</v>
      </c>
      <c r="J117" s="119" t="s">
        <v>99</v>
      </c>
      <c r="K117" s="120" t="s">
        <v>132</v>
      </c>
      <c r="L117" s="121"/>
      <c r="M117" s="56" t="s">
        <v>1</v>
      </c>
      <c r="N117" s="57" t="s">
        <v>36</v>
      </c>
      <c r="O117" s="57" t="s">
        <v>133</v>
      </c>
      <c r="P117" s="57" t="s">
        <v>134</v>
      </c>
      <c r="Q117" s="57" t="s">
        <v>135</v>
      </c>
      <c r="R117" s="57" t="s">
        <v>136</v>
      </c>
      <c r="S117" s="57" t="s">
        <v>137</v>
      </c>
      <c r="T117" s="58" t="s">
        <v>138</v>
      </c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</row>
    <row r="118" spans="1:65" s="2" customFormat="1" ht="22.9" customHeight="1">
      <c r="A118" s="26"/>
      <c r="B118" s="27"/>
      <c r="C118" s="63" t="s">
        <v>100</v>
      </c>
      <c r="D118" s="26"/>
      <c r="E118" s="26"/>
      <c r="F118" s="26"/>
      <c r="G118" s="26"/>
      <c r="H118" s="26"/>
      <c r="I118" s="26"/>
      <c r="J118" s="122">
        <f>BK118</f>
        <v>0</v>
      </c>
      <c r="K118" s="26"/>
      <c r="L118" s="27"/>
      <c r="M118" s="59"/>
      <c r="N118" s="50"/>
      <c r="O118" s="60"/>
      <c r="P118" s="123">
        <f>P119</f>
        <v>0</v>
      </c>
      <c r="Q118" s="60"/>
      <c r="R118" s="123">
        <f>R119</f>
        <v>0</v>
      </c>
      <c r="S118" s="60"/>
      <c r="T118" s="124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101</v>
      </c>
      <c r="BK118" s="125">
        <f>BK119</f>
        <v>0</v>
      </c>
    </row>
    <row r="119" spans="1:65" s="12" customFormat="1" ht="25.9" customHeight="1">
      <c r="B119" s="126"/>
      <c r="D119" s="127" t="s">
        <v>71</v>
      </c>
      <c r="E119" s="128" t="s">
        <v>158</v>
      </c>
      <c r="F119" s="128" t="s">
        <v>741</v>
      </c>
      <c r="J119" s="129">
        <f>BK119</f>
        <v>0</v>
      </c>
      <c r="L119" s="126"/>
      <c r="M119" s="130"/>
      <c r="N119" s="131"/>
      <c r="O119" s="131"/>
      <c r="P119" s="132">
        <f>P120</f>
        <v>0</v>
      </c>
      <c r="Q119" s="131"/>
      <c r="R119" s="132">
        <f>R120</f>
        <v>0</v>
      </c>
      <c r="S119" s="131"/>
      <c r="T119" s="133">
        <f>T120</f>
        <v>0</v>
      </c>
      <c r="AR119" s="127" t="s">
        <v>142</v>
      </c>
      <c r="AT119" s="134" t="s">
        <v>71</v>
      </c>
      <c r="AU119" s="134" t="s">
        <v>72</v>
      </c>
      <c r="AY119" s="127" t="s">
        <v>141</v>
      </c>
      <c r="BK119" s="135">
        <f>BK120</f>
        <v>0</v>
      </c>
    </row>
    <row r="120" spans="1:65" s="12" customFormat="1" ht="22.9" customHeight="1">
      <c r="B120" s="126"/>
      <c r="D120" s="127" t="s">
        <v>71</v>
      </c>
      <c r="E120" s="136" t="s">
        <v>762</v>
      </c>
      <c r="F120" s="136" t="s">
        <v>763</v>
      </c>
      <c r="J120" s="137">
        <f>BK120</f>
        <v>0</v>
      </c>
      <c r="L120" s="126"/>
      <c r="M120" s="130"/>
      <c r="N120" s="131"/>
      <c r="O120" s="131"/>
      <c r="P120" s="132">
        <f>P121</f>
        <v>0</v>
      </c>
      <c r="Q120" s="131"/>
      <c r="R120" s="132">
        <f>R121</f>
        <v>0</v>
      </c>
      <c r="S120" s="131"/>
      <c r="T120" s="133">
        <f>T121</f>
        <v>0</v>
      </c>
      <c r="AR120" s="127" t="s">
        <v>142</v>
      </c>
      <c r="AT120" s="134" t="s">
        <v>71</v>
      </c>
      <c r="AU120" s="134" t="s">
        <v>80</v>
      </c>
      <c r="AY120" s="127" t="s">
        <v>141</v>
      </c>
      <c r="BK120" s="135">
        <f>BK121</f>
        <v>0</v>
      </c>
    </row>
    <row r="121" spans="1:65" s="2" customFormat="1" ht="16.5" customHeight="1">
      <c r="A121" s="26"/>
      <c r="B121" s="138"/>
      <c r="C121" s="139" t="s">
        <v>80</v>
      </c>
      <c r="D121" s="139" t="s">
        <v>144</v>
      </c>
      <c r="E121" s="140" t="s">
        <v>764</v>
      </c>
      <c r="F121" s="141" t="s">
        <v>765</v>
      </c>
      <c r="G121" s="142" t="s">
        <v>483</v>
      </c>
      <c r="H121" s="143">
        <v>1</v>
      </c>
      <c r="I121" s="144"/>
      <c r="J121" s="144">
        <f>ROUND(I121*H121,2)</f>
        <v>0</v>
      </c>
      <c r="K121" s="145"/>
      <c r="L121" s="27"/>
      <c r="M121" s="162" t="s">
        <v>1</v>
      </c>
      <c r="N121" s="163" t="s">
        <v>38</v>
      </c>
      <c r="O121" s="164">
        <v>0</v>
      </c>
      <c r="P121" s="164">
        <f>O121*H121</f>
        <v>0</v>
      </c>
      <c r="Q121" s="164">
        <v>0</v>
      </c>
      <c r="R121" s="164">
        <f>Q121*H121</f>
        <v>0</v>
      </c>
      <c r="S121" s="164">
        <v>0</v>
      </c>
      <c r="T121" s="165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418</v>
      </c>
      <c r="AT121" s="150" t="s">
        <v>144</v>
      </c>
      <c r="AU121" s="150" t="s">
        <v>149</v>
      </c>
      <c r="AY121" s="14" t="s">
        <v>141</v>
      </c>
      <c r="BE121" s="151">
        <f>IF(N121="základná",J121,0)</f>
        <v>0</v>
      </c>
      <c r="BF121" s="151">
        <f>IF(N121="znížená",J121,0)</f>
        <v>0</v>
      </c>
      <c r="BG121" s="151">
        <f>IF(N121="zákl. prenesená",J121,0)</f>
        <v>0</v>
      </c>
      <c r="BH121" s="151">
        <f>IF(N121="zníž. prenesená",J121,0)</f>
        <v>0</v>
      </c>
      <c r="BI121" s="151">
        <f>IF(N121="nulová",J121,0)</f>
        <v>0</v>
      </c>
      <c r="BJ121" s="14" t="s">
        <v>149</v>
      </c>
      <c r="BK121" s="151">
        <f>ROUND(I121*H121,2)</f>
        <v>0</v>
      </c>
      <c r="BL121" s="14" t="s">
        <v>418</v>
      </c>
      <c r="BM121" s="150" t="s">
        <v>766</v>
      </c>
    </row>
    <row r="122" spans="1:65" s="2" customFormat="1" ht="6.95" customHeight="1">
      <c r="A122" s="26"/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7B30-AD57-4253-A2CF-D6FA14FA8706}">
  <dimension ref="A1:H135"/>
  <sheetViews>
    <sheetView workbookViewId="0">
      <selection activeCell="M27" sqref="M27"/>
    </sheetView>
  </sheetViews>
  <sheetFormatPr defaultRowHeight="15"/>
  <cols>
    <col min="1" max="1" width="18" style="183" customWidth="1"/>
    <col min="2" max="2" width="80.6640625" style="183" customWidth="1"/>
    <col min="3" max="3" width="9" style="181" customWidth="1"/>
    <col min="4" max="4" width="14.33203125" style="181" customWidth="1"/>
    <col min="5" max="5" width="14.6640625" style="183" customWidth="1"/>
    <col min="6" max="6" width="14.1640625" style="184" customWidth="1"/>
    <col min="7" max="7" width="21.83203125" style="183" customWidth="1"/>
    <col min="8" max="8" width="20.6640625" style="183" customWidth="1"/>
    <col min="9" max="9" width="10.33203125" style="183" customWidth="1"/>
    <col min="10" max="10" width="0" style="183" hidden="1" customWidth="1"/>
    <col min="11" max="11" width="10.5" style="183" customWidth="1"/>
    <col min="12" max="256" width="9.33203125" style="183"/>
    <col min="257" max="257" width="18" style="183" customWidth="1"/>
    <col min="258" max="258" width="80.6640625" style="183" customWidth="1"/>
    <col min="259" max="259" width="9" style="183" customWidth="1"/>
    <col min="260" max="260" width="14.33203125" style="183" customWidth="1"/>
    <col min="261" max="261" width="14.6640625" style="183" customWidth="1"/>
    <col min="262" max="262" width="14.1640625" style="183" customWidth="1"/>
    <col min="263" max="263" width="21.83203125" style="183" customWidth="1"/>
    <col min="264" max="264" width="20.6640625" style="183" customWidth="1"/>
    <col min="265" max="265" width="10.33203125" style="183" customWidth="1"/>
    <col min="266" max="266" width="0" style="183" hidden="1" customWidth="1"/>
    <col min="267" max="267" width="10.5" style="183" customWidth="1"/>
    <col min="268" max="512" width="9.33203125" style="183"/>
    <col min="513" max="513" width="18" style="183" customWidth="1"/>
    <col min="514" max="514" width="80.6640625" style="183" customWidth="1"/>
    <col min="515" max="515" width="9" style="183" customWidth="1"/>
    <col min="516" max="516" width="14.33203125" style="183" customWidth="1"/>
    <col min="517" max="517" width="14.6640625" style="183" customWidth="1"/>
    <col min="518" max="518" width="14.1640625" style="183" customWidth="1"/>
    <col min="519" max="519" width="21.83203125" style="183" customWidth="1"/>
    <col min="520" max="520" width="20.6640625" style="183" customWidth="1"/>
    <col min="521" max="521" width="10.33203125" style="183" customWidth="1"/>
    <col min="522" max="522" width="0" style="183" hidden="1" customWidth="1"/>
    <col min="523" max="523" width="10.5" style="183" customWidth="1"/>
    <col min="524" max="768" width="9.33203125" style="183"/>
    <col min="769" max="769" width="18" style="183" customWidth="1"/>
    <col min="770" max="770" width="80.6640625" style="183" customWidth="1"/>
    <col min="771" max="771" width="9" style="183" customWidth="1"/>
    <col min="772" max="772" width="14.33203125" style="183" customWidth="1"/>
    <col min="773" max="773" width="14.6640625" style="183" customWidth="1"/>
    <col min="774" max="774" width="14.1640625" style="183" customWidth="1"/>
    <col min="775" max="775" width="21.83203125" style="183" customWidth="1"/>
    <col min="776" max="776" width="20.6640625" style="183" customWidth="1"/>
    <col min="777" max="777" width="10.33203125" style="183" customWidth="1"/>
    <col min="778" max="778" width="0" style="183" hidden="1" customWidth="1"/>
    <col min="779" max="779" width="10.5" style="183" customWidth="1"/>
    <col min="780" max="1024" width="9.33203125" style="183"/>
    <col min="1025" max="1025" width="18" style="183" customWidth="1"/>
    <col min="1026" max="1026" width="80.6640625" style="183" customWidth="1"/>
    <col min="1027" max="1027" width="9" style="183" customWidth="1"/>
    <col min="1028" max="1028" width="14.33203125" style="183" customWidth="1"/>
    <col min="1029" max="1029" width="14.6640625" style="183" customWidth="1"/>
    <col min="1030" max="1030" width="14.1640625" style="183" customWidth="1"/>
    <col min="1031" max="1031" width="21.83203125" style="183" customWidth="1"/>
    <col min="1032" max="1032" width="20.6640625" style="183" customWidth="1"/>
    <col min="1033" max="1033" width="10.33203125" style="183" customWidth="1"/>
    <col min="1034" max="1034" width="0" style="183" hidden="1" customWidth="1"/>
    <col min="1035" max="1035" width="10.5" style="183" customWidth="1"/>
    <col min="1036" max="1280" width="9.33203125" style="183"/>
    <col min="1281" max="1281" width="18" style="183" customWidth="1"/>
    <col min="1282" max="1282" width="80.6640625" style="183" customWidth="1"/>
    <col min="1283" max="1283" width="9" style="183" customWidth="1"/>
    <col min="1284" max="1284" width="14.33203125" style="183" customWidth="1"/>
    <col min="1285" max="1285" width="14.6640625" style="183" customWidth="1"/>
    <col min="1286" max="1286" width="14.1640625" style="183" customWidth="1"/>
    <col min="1287" max="1287" width="21.83203125" style="183" customWidth="1"/>
    <col min="1288" max="1288" width="20.6640625" style="183" customWidth="1"/>
    <col min="1289" max="1289" width="10.33203125" style="183" customWidth="1"/>
    <col min="1290" max="1290" width="0" style="183" hidden="1" customWidth="1"/>
    <col min="1291" max="1291" width="10.5" style="183" customWidth="1"/>
    <col min="1292" max="1536" width="9.33203125" style="183"/>
    <col min="1537" max="1537" width="18" style="183" customWidth="1"/>
    <col min="1538" max="1538" width="80.6640625" style="183" customWidth="1"/>
    <col min="1539" max="1539" width="9" style="183" customWidth="1"/>
    <col min="1540" max="1540" width="14.33203125" style="183" customWidth="1"/>
    <col min="1541" max="1541" width="14.6640625" style="183" customWidth="1"/>
    <col min="1542" max="1542" width="14.1640625" style="183" customWidth="1"/>
    <col min="1543" max="1543" width="21.83203125" style="183" customWidth="1"/>
    <col min="1544" max="1544" width="20.6640625" style="183" customWidth="1"/>
    <col min="1545" max="1545" width="10.33203125" style="183" customWidth="1"/>
    <col min="1546" max="1546" width="0" style="183" hidden="1" customWidth="1"/>
    <col min="1547" max="1547" width="10.5" style="183" customWidth="1"/>
    <col min="1548" max="1792" width="9.33203125" style="183"/>
    <col min="1793" max="1793" width="18" style="183" customWidth="1"/>
    <col min="1794" max="1794" width="80.6640625" style="183" customWidth="1"/>
    <col min="1795" max="1795" width="9" style="183" customWidth="1"/>
    <col min="1796" max="1796" width="14.33203125" style="183" customWidth="1"/>
    <col min="1797" max="1797" width="14.6640625" style="183" customWidth="1"/>
    <col min="1798" max="1798" width="14.1640625" style="183" customWidth="1"/>
    <col min="1799" max="1799" width="21.83203125" style="183" customWidth="1"/>
    <col min="1800" max="1800" width="20.6640625" style="183" customWidth="1"/>
    <col min="1801" max="1801" width="10.33203125" style="183" customWidth="1"/>
    <col min="1802" max="1802" width="0" style="183" hidden="1" customWidth="1"/>
    <col min="1803" max="1803" width="10.5" style="183" customWidth="1"/>
    <col min="1804" max="2048" width="9.33203125" style="183"/>
    <col min="2049" max="2049" width="18" style="183" customWidth="1"/>
    <col min="2050" max="2050" width="80.6640625" style="183" customWidth="1"/>
    <col min="2051" max="2051" width="9" style="183" customWidth="1"/>
    <col min="2052" max="2052" width="14.33203125" style="183" customWidth="1"/>
    <col min="2053" max="2053" width="14.6640625" style="183" customWidth="1"/>
    <col min="2054" max="2054" width="14.1640625" style="183" customWidth="1"/>
    <col min="2055" max="2055" width="21.83203125" style="183" customWidth="1"/>
    <col min="2056" max="2056" width="20.6640625" style="183" customWidth="1"/>
    <col min="2057" max="2057" width="10.33203125" style="183" customWidth="1"/>
    <col min="2058" max="2058" width="0" style="183" hidden="1" customWidth="1"/>
    <col min="2059" max="2059" width="10.5" style="183" customWidth="1"/>
    <col min="2060" max="2304" width="9.33203125" style="183"/>
    <col min="2305" max="2305" width="18" style="183" customWidth="1"/>
    <col min="2306" max="2306" width="80.6640625" style="183" customWidth="1"/>
    <col min="2307" max="2307" width="9" style="183" customWidth="1"/>
    <col min="2308" max="2308" width="14.33203125" style="183" customWidth="1"/>
    <col min="2309" max="2309" width="14.6640625" style="183" customWidth="1"/>
    <col min="2310" max="2310" width="14.1640625" style="183" customWidth="1"/>
    <col min="2311" max="2311" width="21.83203125" style="183" customWidth="1"/>
    <col min="2312" max="2312" width="20.6640625" style="183" customWidth="1"/>
    <col min="2313" max="2313" width="10.33203125" style="183" customWidth="1"/>
    <col min="2314" max="2314" width="0" style="183" hidden="1" customWidth="1"/>
    <col min="2315" max="2315" width="10.5" style="183" customWidth="1"/>
    <col min="2316" max="2560" width="9.33203125" style="183"/>
    <col min="2561" max="2561" width="18" style="183" customWidth="1"/>
    <col min="2562" max="2562" width="80.6640625" style="183" customWidth="1"/>
    <col min="2563" max="2563" width="9" style="183" customWidth="1"/>
    <col min="2564" max="2564" width="14.33203125" style="183" customWidth="1"/>
    <col min="2565" max="2565" width="14.6640625" style="183" customWidth="1"/>
    <col min="2566" max="2566" width="14.1640625" style="183" customWidth="1"/>
    <col min="2567" max="2567" width="21.83203125" style="183" customWidth="1"/>
    <col min="2568" max="2568" width="20.6640625" style="183" customWidth="1"/>
    <col min="2569" max="2569" width="10.33203125" style="183" customWidth="1"/>
    <col min="2570" max="2570" width="0" style="183" hidden="1" customWidth="1"/>
    <col min="2571" max="2571" width="10.5" style="183" customWidth="1"/>
    <col min="2572" max="2816" width="9.33203125" style="183"/>
    <col min="2817" max="2817" width="18" style="183" customWidth="1"/>
    <col min="2818" max="2818" width="80.6640625" style="183" customWidth="1"/>
    <col min="2819" max="2819" width="9" style="183" customWidth="1"/>
    <col min="2820" max="2820" width="14.33203125" style="183" customWidth="1"/>
    <col min="2821" max="2821" width="14.6640625" style="183" customWidth="1"/>
    <col min="2822" max="2822" width="14.1640625" style="183" customWidth="1"/>
    <col min="2823" max="2823" width="21.83203125" style="183" customWidth="1"/>
    <col min="2824" max="2824" width="20.6640625" style="183" customWidth="1"/>
    <col min="2825" max="2825" width="10.33203125" style="183" customWidth="1"/>
    <col min="2826" max="2826" width="0" style="183" hidden="1" customWidth="1"/>
    <col min="2827" max="2827" width="10.5" style="183" customWidth="1"/>
    <col min="2828" max="3072" width="9.33203125" style="183"/>
    <col min="3073" max="3073" width="18" style="183" customWidth="1"/>
    <col min="3074" max="3074" width="80.6640625" style="183" customWidth="1"/>
    <col min="3075" max="3075" width="9" style="183" customWidth="1"/>
    <col min="3076" max="3076" width="14.33203125" style="183" customWidth="1"/>
    <col min="3077" max="3077" width="14.6640625" style="183" customWidth="1"/>
    <col min="3078" max="3078" width="14.1640625" style="183" customWidth="1"/>
    <col min="3079" max="3079" width="21.83203125" style="183" customWidth="1"/>
    <col min="3080" max="3080" width="20.6640625" style="183" customWidth="1"/>
    <col min="3081" max="3081" width="10.33203125" style="183" customWidth="1"/>
    <col min="3082" max="3082" width="0" style="183" hidden="1" customWidth="1"/>
    <col min="3083" max="3083" width="10.5" style="183" customWidth="1"/>
    <col min="3084" max="3328" width="9.33203125" style="183"/>
    <col min="3329" max="3329" width="18" style="183" customWidth="1"/>
    <col min="3330" max="3330" width="80.6640625" style="183" customWidth="1"/>
    <col min="3331" max="3331" width="9" style="183" customWidth="1"/>
    <col min="3332" max="3332" width="14.33203125" style="183" customWidth="1"/>
    <col min="3333" max="3333" width="14.6640625" style="183" customWidth="1"/>
    <col min="3334" max="3334" width="14.1640625" style="183" customWidth="1"/>
    <col min="3335" max="3335" width="21.83203125" style="183" customWidth="1"/>
    <col min="3336" max="3336" width="20.6640625" style="183" customWidth="1"/>
    <col min="3337" max="3337" width="10.33203125" style="183" customWidth="1"/>
    <col min="3338" max="3338" width="0" style="183" hidden="1" customWidth="1"/>
    <col min="3339" max="3339" width="10.5" style="183" customWidth="1"/>
    <col min="3340" max="3584" width="9.33203125" style="183"/>
    <col min="3585" max="3585" width="18" style="183" customWidth="1"/>
    <col min="3586" max="3586" width="80.6640625" style="183" customWidth="1"/>
    <col min="3587" max="3587" width="9" style="183" customWidth="1"/>
    <col min="3588" max="3588" width="14.33203125" style="183" customWidth="1"/>
    <col min="3589" max="3589" width="14.6640625" style="183" customWidth="1"/>
    <col min="3590" max="3590" width="14.1640625" style="183" customWidth="1"/>
    <col min="3591" max="3591" width="21.83203125" style="183" customWidth="1"/>
    <col min="3592" max="3592" width="20.6640625" style="183" customWidth="1"/>
    <col min="3593" max="3593" width="10.33203125" style="183" customWidth="1"/>
    <col min="3594" max="3594" width="0" style="183" hidden="1" customWidth="1"/>
    <col min="3595" max="3595" width="10.5" style="183" customWidth="1"/>
    <col min="3596" max="3840" width="9.33203125" style="183"/>
    <col min="3841" max="3841" width="18" style="183" customWidth="1"/>
    <col min="3842" max="3842" width="80.6640625" style="183" customWidth="1"/>
    <col min="3843" max="3843" width="9" style="183" customWidth="1"/>
    <col min="3844" max="3844" width="14.33203125" style="183" customWidth="1"/>
    <col min="3845" max="3845" width="14.6640625" style="183" customWidth="1"/>
    <col min="3846" max="3846" width="14.1640625" style="183" customWidth="1"/>
    <col min="3847" max="3847" width="21.83203125" style="183" customWidth="1"/>
    <col min="3848" max="3848" width="20.6640625" style="183" customWidth="1"/>
    <col min="3849" max="3849" width="10.33203125" style="183" customWidth="1"/>
    <col min="3850" max="3850" width="0" style="183" hidden="1" customWidth="1"/>
    <col min="3851" max="3851" width="10.5" style="183" customWidth="1"/>
    <col min="3852" max="4096" width="9.33203125" style="183"/>
    <col min="4097" max="4097" width="18" style="183" customWidth="1"/>
    <col min="4098" max="4098" width="80.6640625" style="183" customWidth="1"/>
    <col min="4099" max="4099" width="9" style="183" customWidth="1"/>
    <col min="4100" max="4100" width="14.33203125" style="183" customWidth="1"/>
    <col min="4101" max="4101" width="14.6640625" style="183" customWidth="1"/>
    <col min="4102" max="4102" width="14.1640625" style="183" customWidth="1"/>
    <col min="4103" max="4103" width="21.83203125" style="183" customWidth="1"/>
    <col min="4104" max="4104" width="20.6640625" style="183" customWidth="1"/>
    <col min="4105" max="4105" width="10.33203125" style="183" customWidth="1"/>
    <col min="4106" max="4106" width="0" style="183" hidden="1" customWidth="1"/>
    <col min="4107" max="4107" width="10.5" style="183" customWidth="1"/>
    <col min="4108" max="4352" width="9.33203125" style="183"/>
    <col min="4353" max="4353" width="18" style="183" customWidth="1"/>
    <col min="4354" max="4354" width="80.6640625" style="183" customWidth="1"/>
    <col min="4355" max="4355" width="9" style="183" customWidth="1"/>
    <col min="4356" max="4356" width="14.33203125" style="183" customWidth="1"/>
    <col min="4357" max="4357" width="14.6640625" style="183" customWidth="1"/>
    <col min="4358" max="4358" width="14.1640625" style="183" customWidth="1"/>
    <col min="4359" max="4359" width="21.83203125" style="183" customWidth="1"/>
    <col min="4360" max="4360" width="20.6640625" style="183" customWidth="1"/>
    <col min="4361" max="4361" width="10.33203125" style="183" customWidth="1"/>
    <col min="4362" max="4362" width="0" style="183" hidden="1" customWidth="1"/>
    <col min="4363" max="4363" width="10.5" style="183" customWidth="1"/>
    <col min="4364" max="4608" width="9.33203125" style="183"/>
    <col min="4609" max="4609" width="18" style="183" customWidth="1"/>
    <col min="4610" max="4610" width="80.6640625" style="183" customWidth="1"/>
    <col min="4611" max="4611" width="9" style="183" customWidth="1"/>
    <col min="4612" max="4612" width="14.33203125" style="183" customWidth="1"/>
    <col min="4613" max="4613" width="14.6640625" style="183" customWidth="1"/>
    <col min="4614" max="4614" width="14.1640625" style="183" customWidth="1"/>
    <col min="4615" max="4615" width="21.83203125" style="183" customWidth="1"/>
    <col min="4616" max="4616" width="20.6640625" style="183" customWidth="1"/>
    <col min="4617" max="4617" width="10.33203125" style="183" customWidth="1"/>
    <col min="4618" max="4618" width="0" style="183" hidden="1" customWidth="1"/>
    <col min="4619" max="4619" width="10.5" style="183" customWidth="1"/>
    <col min="4620" max="4864" width="9.33203125" style="183"/>
    <col min="4865" max="4865" width="18" style="183" customWidth="1"/>
    <col min="4866" max="4866" width="80.6640625" style="183" customWidth="1"/>
    <col min="4867" max="4867" width="9" style="183" customWidth="1"/>
    <col min="4868" max="4868" width="14.33203125" style="183" customWidth="1"/>
    <col min="4869" max="4869" width="14.6640625" style="183" customWidth="1"/>
    <col min="4870" max="4870" width="14.1640625" style="183" customWidth="1"/>
    <col min="4871" max="4871" width="21.83203125" style="183" customWidth="1"/>
    <col min="4872" max="4872" width="20.6640625" style="183" customWidth="1"/>
    <col min="4873" max="4873" width="10.33203125" style="183" customWidth="1"/>
    <col min="4874" max="4874" width="0" style="183" hidden="1" customWidth="1"/>
    <col min="4875" max="4875" width="10.5" style="183" customWidth="1"/>
    <col min="4876" max="5120" width="9.33203125" style="183"/>
    <col min="5121" max="5121" width="18" style="183" customWidth="1"/>
    <col min="5122" max="5122" width="80.6640625" style="183" customWidth="1"/>
    <col min="5123" max="5123" width="9" style="183" customWidth="1"/>
    <col min="5124" max="5124" width="14.33203125" style="183" customWidth="1"/>
    <col min="5125" max="5125" width="14.6640625" style="183" customWidth="1"/>
    <col min="5126" max="5126" width="14.1640625" style="183" customWidth="1"/>
    <col min="5127" max="5127" width="21.83203125" style="183" customWidth="1"/>
    <col min="5128" max="5128" width="20.6640625" style="183" customWidth="1"/>
    <col min="5129" max="5129" width="10.33203125" style="183" customWidth="1"/>
    <col min="5130" max="5130" width="0" style="183" hidden="1" customWidth="1"/>
    <col min="5131" max="5131" width="10.5" style="183" customWidth="1"/>
    <col min="5132" max="5376" width="9.33203125" style="183"/>
    <col min="5377" max="5377" width="18" style="183" customWidth="1"/>
    <col min="5378" max="5378" width="80.6640625" style="183" customWidth="1"/>
    <col min="5379" max="5379" width="9" style="183" customWidth="1"/>
    <col min="5380" max="5380" width="14.33203125" style="183" customWidth="1"/>
    <col min="5381" max="5381" width="14.6640625" style="183" customWidth="1"/>
    <col min="5382" max="5382" width="14.1640625" style="183" customWidth="1"/>
    <col min="5383" max="5383" width="21.83203125" style="183" customWidth="1"/>
    <col min="5384" max="5384" width="20.6640625" style="183" customWidth="1"/>
    <col min="5385" max="5385" width="10.33203125" style="183" customWidth="1"/>
    <col min="5386" max="5386" width="0" style="183" hidden="1" customWidth="1"/>
    <col min="5387" max="5387" width="10.5" style="183" customWidth="1"/>
    <col min="5388" max="5632" width="9.33203125" style="183"/>
    <col min="5633" max="5633" width="18" style="183" customWidth="1"/>
    <col min="5634" max="5634" width="80.6640625" style="183" customWidth="1"/>
    <col min="5635" max="5635" width="9" style="183" customWidth="1"/>
    <col min="5636" max="5636" width="14.33203125" style="183" customWidth="1"/>
    <col min="5637" max="5637" width="14.6640625" style="183" customWidth="1"/>
    <col min="5638" max="5638" width="14.1640625" style="183" customWidth="1"/>
    <col min="5639" max="5639" width="21.83203125" style="183" customWidth="1"/>
    <col min="5640" max="5640" width="20.6640625" style="183" customWidth="1"/>
    <col min="5641" max="5641" width="10.33203125" style="183" customWidth="1"/>
    <col min="5642" max="5642" width="0" style="183" hidden="1" customWidth="1"/>
    <col min="5643" max="5643" width="10.5" style="183" customWidth="1"/>
    <col min="5644" max="5888" width="9.33203125" style="183"/>
    <col min="5889" max="5889" width="18" style="183" customWidth="1"/>
    <col min="5890" max="5890" width="80.6640625" style="183" customWidth="1"/>
    <col min="5891" max="5891" width="9" style="183" customWidth="1"/>
    <col min="5892" max="5892" width="14.33203125" style="183" customWidth="1"/>
    <col min="5893" max="5893" width="14.6640625" style="183" customWidth="1"/>
    <col min="5894" max="5894" width="14.1640625" style="183" customWidth="1"/>
    <col min="5895" max="5895" width="21.83203125" style="183" customWidth="1"/>
    <col min="5896" max="5896" width="20.6640625" style="183" customWidth="1"/>
    <col min="5897" max="5897" width="10.33203125" style="183" customWidth="1"/>
    <col min="5898" max="5898" width="0" style="183" hidden="1" customWidth="1"/>
    <col min="5899" max="5899" width="10.5" style="183" customWidth="1"/>
    <col min="5900" max="6144" width="9.33203125" style="183"/>
    <col min="6145" max="6145" width="18" style="183" customWidth="1"/>
    <col min="6146" max="6146" width="80.6640625" style="183" customWidth="1"/>
    <col min="6147" max="6147" width="9" style="183" customWidth="1"/>
    <col min="6148" max="6148" width="14.33203125" style="183" customWidth="1"/>
    <col min="6149" max="6149" width="14.6640625" style="183" customWidth="1"/>
    <col min="6150" max="6150" width="14.1640625" style="183" customWidth="1"/>
    <col min="6151" max="6151" width="21.83203125" style="183" customWidth="1"/>
    <col min="6152" max="6152" width="20.6640625" style="183" customWidth="1"/>
    <col min="6153" max="6153" width="10.33203125" style="183" customWidth="1"/>
    <col min="6154" max="6154" width="0" style="183" hidden="1" customWidth="1"/>
    <col min="6155" max="6155" width="10.5" style="183" customWidth="1"/>
    <col min="6156" max="6400" width="9.33203125" style="183"/>
    <col min="6401" max="6401" width="18" style="183" customWidth="1"/>
    <col min="6402" max="6402" width="80.6640625" style="183" customWidth="1"/>
    <col min="6403" max="6403" width="9" style="183" customWidth="1"/>
    <col min="6404" max="6404" width="14.33203125" style="183" customWidth="1"/>
    <col min="6405" max="6405" width="14.6640625" style="183" customWidth="1"/>
    <col min="6406" max="6406" width="14.1640625" style="183" customWidth="1"/>
    <col min="6407" max="6407" width="21.83203125" style="183" customWidth="1"/>
    <col min="6408" max="6408" width="20.6640625" style="183" customWidth="1"/>
    <col min="6409" max="6409" width="10.33203125" style="183" customWidth="1"/>
    <col min="6410" max="6410" width="0" style="183" hidden="1" customWidth="1"/>
    <col min="6411" max="6411" width="10.5" style="183" customWidth="1"/>
    <col min="6412" max="6656" width="9.33203125" style="183"/>
    <col min="6657" max="6657" width="18" style="183" customWidth="1"/>
    <col min="6658" max="6658" width="80.6640625" style="183" customWidth="1"/>
    <col min="6659" max="6659" width="9" style="183" customWidth="1"/>
    <col min="6660" max="6660" width="14.33203125" style="183" customWidth="1"/>
    <col min="6661" max="6661" width="14.6640625" style="183" customWidth="1"/>
    <col min="6662" max="6662" width="14.1640625" style="183" customWidth="1"/>
    <col min="6663" max="6663" width="21.83203125" style="183" customWidth="1"/>
    <col min="6664" max="6664" width="20.6640625" style="183" customWidth="1"/>
    <col min="6665" max="6665" width="10.33203125" style="183" customWidth="1"/>
    <col min="6666" max="6666" width="0" style="183" hidden="1" customWidth="1"/>
    <col min="6667" max="6667" width="10.5" style="183" customWidth="1"/>
    <col min="6668" max="6912" width="9.33203125" style="183"/>
    <col min="6913" max="6913" width="18" style="183" customWidth="1"/>
    <col min="6914" max="6914" width="80.6640625" style="183" customWidth="1"/>
    <col min="6915" max="6915" width="9" style="183" customWidth="1"/>
    <col min="6916" max="6916" width="14.33203125" style="183" customWidth="1"/>
    <col min="6917" max="6917" width="14.6640625" style="183" customWidth="1"/>
    <col min="6918" max="6918" width="14.1640625" style="183" customWidth="1"/>
    <col min="6919" max="6919" width="21.83203125" style="183" customWidth="1"/>
    <col min="6920" max="6920" width="20.6640625" style="183" customWidth="1"/>
    <col min="6921" max="6921" width="10.33203125" style="183" customWidth="1"/>
    <col min="6922" max="6922" width="0" style="183" hidden="1" customWidth="1"/>
    <col min="6923" max="6923" width="10.5" style="183" customWidth="1"/>
    <col min="6924" max="7168" width="9.33203125" style="183"/>
    <col min="7169" max="7169" width="18" style="183" customWidth="1"/>
    <col min="7170" max="7170" width="80.6640625" style="183" customWidth="1"/>
    <col min="7171" max="7171" width="9" style="183" customWidth="1"/>
    <col min="7172" max="7172" width="14.33203125" style="183" customWidth="1"/>
    <col min="7173" max="7173" width="14.6640625" style="183" customWidth="1"/>
    <col min="7174" max="7174" width="14.1640625" style="183" customWidth="1"/>
    <col min="7175" max="7175" width="21.83203125" style="183" customWidth="1"/>
    <col min="7176" max="7176" width="20.6640625" style="183" customWidth="1"/>
    <col min="7177" max="7177" width="10.33203125" style="183" customWidth="1"/>
    <col min="7178" max="7178" width="0" style="183" hidden="1" customWidth="1"/>
    <col min="7179" max="7179" width="10.5" style="183" customWidth="1"/>
    <col min="7180" max="7424" width="9.33203125" style="183"/>
    <col min="7425" max="7425" width="18" style="183" customWidth="1"/>
    <col min="7426" max="7426" width="80.6640625" style="183" customWidth="1"/>
    <col min="7427" max="7427" width="9" style="183" customWidth="1"/>
    <col min="7428" max="7428" width="14.33203125" style="183" customWidth="1"/>
    <col min="7429" max="7429" width="14.6640625" style="183" customWidth="1"/>
    <col min="7430" max="7430" width="14.1640625" style="183" customWidth="1"/>
    <col min="7431" max="7431" width="21.83203125" style="183" customWidth="1"/>
    <col min="7432" max="7432" width="20.6640625" style="183" customWidth="1"/>
    <col min="7433" max="7433" width="10.33203125" style="183" customWidth="1"/>
    <col min="7434" max="7434" width="0" style="183" hidden="1" customWidth="1"/>
    <col min="7435" max="7435" width="10.5" style="183" customWidth="1"/>
    <col min="7436" max="7680" width="9.33203125" style="183"/>
    <col min="7681" max="7681" width="18" style="183" customWidth="1"/>
    <col min="7682" max="7682" width="80.6640625" style="183" customWidth="1"/>
    <col min="7683" max="7683" width="9" style="183" customWidth="1"/>
    <col min="7684" max="7684" width="14.33203125" style="183" customWidth="1"/>
    <col min="7685" max="7685" width="14.6640625" style="183" customWidth="1"/>
    <col min="7686" max="7686" width="14.1640625" style="183" customWidth="1"/>
    <col min="7687" max="7687" width="21.83203125" style="183" customWidth="1"/>
    <col min="7688" max="7688" width="20.6640625" style="183" customWidth="1"/>
    <col min="7689" max="7689" width="10.33203125" style="183" customWidth="1"/>
    <col min="7690" max="7690" width="0" style="183" hidden="1" customWidth="1"/>
    <col min="7691" max="7691" width="10.5" style="183" customWidth="1"/>
    <col min="7692" max="7936" width="9.33203125" style="183"/>
    <col min="7937" max="7937" width="18" style="183" customWidth="1"/>
    <col min="7938" max="7938" width="80.6640625" style="183" customWidth="1"/>
    <col min="7939" max="7939" width="9" style="183" customWidth="1"/>
    <col min="7940" max="7940" width="14.33203125" style="183" customWidth="1"/>
    <col min="7941" max="7941" width="14.6640625" style="183" customWidth="1"/>
    <col min="7942" max="7942" width="14.1640625" style="183" customWidth="1"/>
    <col min="7943" max="7943" width="21.83203125" style="183" customWidth="1"/>
    <col min="7944" max="7944" width="20.6640625" style="183" customWidth="1"/>
    <col min="7945" max="7945" width="10.33203125" style="183" customWidth="1"/>
    <col min="7946" max="7946" width="0" style="183" hidden="1" customWidth="1"/>
    <col min="7947" max="7947" width="10.5" style="183" customWidth="1"/>
    <col min="7948" max="8192" width="9.33203125" style="183"/>
    <col min="8193" max="8193" width="18" style="183" customWidth="1"/>
    <col min="8194" max="8194" width="80.6640625" style="183" customWidth="1"/>
    <col min="8195" max="8195" width="9" style="183" customWidth="1"/>
    <col min="8196" max="8196" width="14.33203125" style="183" customWidth="1"/>
    <col min="8197" max="8197" width="14.6640625" style="183" customWidth="1"/>
    <col min="8198" max="8198" width="14.1640625" style="183" customWidth="1"/>
    <col min="8199" max="8199" width="21.83203125" style="183" customWidth="1"/>
    <col min="8200" max="8200" width="20.6640625" style="183" customWidth="1"/>
    <col min="8201" max="8201" width="10.33203125" style="183" customWidth="1"/>
    <col min="8202" max="8202" width="0" style="183" hidden="1" customWidth="1"/>
    <col min="8203" max="8203" width="10.5" style="183" customWidth="1"/>
    <col min="8204" max="8448" width="9.33203125" style="183"/>
    <col min="8449" max="8449" width="18" style="183" customWidth="1"/>
    <col min="8450" max="8450" width="80.6640625" style="183" customWidth="1"/>
    <col min="8451" max="8451" width="9" style="183" customWidth="1"/>
    <col min="8452" max="8452" width="14.33203125" style="183" customWidth="1"/>
    <col min="8453" max="8453" width="14.6640625" style="183" customWidth="1"/>
    <col min="8454" max="8454" width="14.1640625" style="183" customWidth="1"/>
    <col min="8455" max="8455" width="21.83203125" style="183" customWidth="1"/>
    <col min="8456" max="8456" width="20.6640625" style="183" customWidth="1"/>
    <col min="8457" max="8457" width="10.33203125" style="183" customWidth="1"/>
    <col min="8458" max="8458" width="0" style="183" hidden="1" customWidth="1"/>
    <col min="8459" max="8459" width="10.5" style="183" customWidth="1"/>
    <col min="8460" max="8704" width="9.33203125" style="183"/>
    <col min="8705" max="8705" width="18" style="183" customWidth="1"/>
    <col min="8706" max="8706" width="80.6640625" style="183" customWidth="1"/>
    <col min="8707" max="8707" width="9" style="183" customWidth="1"/>
    <col min="8708" max="8708" width="14.33203125" style="183" customWidth="1"/>
    <col min="8709" max="8709" width="14.6640625" style="183" customWidth="1"/>
    <col min="8710" max="8710" width="14.1640625" style="183" customWidth="1"/>
    <col min="8711" max="8711" width="21.83203125" style="183" customWidth="1"/>
    <col min="8712" max="8712" width="20.6640625" style="183" customWidth="1"/>
    <col min="8713" max="8713" width="10.33203125" style="183" customWidth="1"/>
    <col min="8714" max="8714" width="0" style="183" hidden="1" customWidth="1"/>
    <col min="8715" max="8715" width="10.5" style="183" customWidth="1"/>
    <col min="8716" max="8960" width="9.33203125" style="183"/>
    <col min="8961" max="8961" width="18" style="183" customWidth="1"/>
    <col min="8962" max="8962" width="80.6640625" style="183" customWidth="1"/>
    <col min="8963" max="8963" width="9" style="183" customWidth="1"/>
    <col min="8964" max="8964" width="14.33203125" style="183" customWidth="1"/>
    <col min="8965" max="8965" width="14.6640625" style="183" customWidth="1"/>
    <col min="8966" max="8966" width="14.1640625" style="183" customWidth="1"/>
    <col min="8967" max="8967" width="21.83203125" style="183" customWidth="1"/>
    <col min="8968" max="8968" width="20.6640625" style="183" customWidth="1"/>
    <col min="8969" max="8969" width="10.33203125" style="183" customWidth="1"/>
    <col min="8970" max="8970" width="0" style="183" hidden="1" customWidth="1"/>
    <col min="8971" max="8971" width="10.5" style="183" customWidth="1"/>
    <col min="8972" max="9216" width="9.33203125" style="183"/>
    <col min="9217" max="9217" width="18" style="183" customWidth="1"/>
    <col min="9218" max="9218" width="80.6640625" style="183" customWidth="1"/>
    <col min="9219" max="9219" width="9" style="183" customWidth="1"/>
    <col min="9220" max="9220" width="14.33203125" style="183" customWidth="1"/>
    <col min="9221" max="9221" width="14.6640625" style="183" customWidth="1"/>
    <col min="9222" max="9222" width="14.1640625" style="183" customWidth="1"/>
    <col min="9223" max="9223" width="21.83203125" style="183" customWidth="1"/>
    <col min="9224" max="9224" width="20.6640625" style="183" customWidth="1"/>
    <col min="9225" max="9225" width="10.33203125" style="183" customWidth="1"/>
    <col min="9226" max="9226" width="0" style="183" hidden="1" customWidth="1"/>
    <col min="9227" max="9227" width="10.5" style="183" customWidth="1"/>
    <col min="9228" max="9472" width="9.33203125" style="183"/>
    <col min="9473" max="9473" width="18" style="183" customWidth="1"/>
    <col min="9474" max="9474" width="80.6640625" style="183" customWidth="1"/>
    <col min="9475" max="9475" width="9" style="183" customWidth="1"/>
    <col min="9476" max="9476" width="14.33203125" style="183" customWidth="1"/>
    <col min="9477" max="9477" width="14.6640625" style="183" customWidth="1"/>
    <col min="9478" max="9478" width="14.1640625" style="183" customWidth="1"/>
    <col min="9479" max="9479" width="21.83203125" style="183" customWidth="1"/>
    <col min="9480" max="9480" width="20.6640625" style="183" customWidth="1"/>
    <col min="9481" max="9481" width="10.33203125" style="183" customWidth="1"/>
    <col min="9482" max="9482" width="0" style="183" hidden="1" customWidth="1"/>
    <col min="9483" max="9483" width="10.5" style="183" customWidth="1"/>
    <col min="9484" max="9728" width="9.33203125" style="183"/>
    <col min="9729" max="9729" width="18" style="183" customWidth="1"/>
    <col min="9730" max="9730" width="80.6640625" style="183" customWidth="1"/>
    <col min="9731" max="9731" width="9" style="183" customWidth="1"/>
    <col min="9732" max="9732" width="14.33203125" style="183" customWidth="1"/>
    <col min="9733" max="9733" width="14.6640625" style="183" customWidth="1"/>
    <col min="9734" max="9734" width="14.1640625" style="183" customWidth="1"/>
    <col min="9735" max="9735" width="21.83203125" style="183" customWidth="1"/>
    <col min="9736" max="9736" width="20.6640625" style="183" customWidth="1"/>
    <col min="9737" max="9737" width="10.33203125" style="183" customWidth="1"/>
    <col min="9738" max="9738" width="0" style="183" hidden="1" customWidth="1"/>
    <col min="9739" max="9739" width="10.5" style="183" customWidth="1"/>
    <col min="9740" max="9984" width="9.33203125" style="183"/>
    <col min="9985" max="9985" width="18" style="183" customWidth="1"/>
    <col min="9986" max="9986" width="80.6640625" style="183" customWidth="1"/>
    <col min="9987" max="9987" width="9" style="183" customWidth="1"/>
    <col min="9988" max="9988" width="14.33203125" style="183" customWidth="1"/>
    <col min="9989" max="9989" width="14.6640625" style="183" customWidth="1"/>
    <col min="9990" max="9990" width="14.1640625" style="183" customWidth="1"/>
    <col min="9991" max="9991" width="21.83203125" style="183" customWidth="1"/>
    <col min="9992" max="9992" width="20.6640625" style="183" customWidth="1"/>
    <col min="9993" max="9993" width="10.33203125" style="183" customWidth="1"/>
    <col min="9994" max="9994" width="0" style="183" hidden="1" customWidth="1"/>
    <col min="9995" max="9995" width="10.5" style="183" customWidth="1"/>
    <col min="9996" max="10240" width="9.33203125" style="183"/>
    <col min="10241" max="10241" width="18" style="183" customWidth="1"/>
    <col min="10242" max="10242" width="80.6640625" style="183" customWidth="1"/>
    <col min="10243" max="10243" width="9" style="183" customWidth="1"/>
    <col min="10244" max="10244" width="14.33203125" style="183" customWidth="1"/>
    <col min="10245" max="10245" width="14.6640625" style="183" customWidth="1"/>
    <col min="10246" max="10246" width="14.1640625" style="183" customWidth="1"/>
    <col min="10247" max="10247" width="21.83203125" style="183" customWidth="1"/>
    <col min="10248" max="10248" width="20.6640625" style="183" customWidth="1"/>
    <col min="10249" max="10249" width="10.33203125" style="183" customWidth="1"/>
    <col min="10250" max="10250" width="0" style="183" hidden="1" customWidth="1"/>
    <col min="10251" max="10251" width="10.5" style="183" customWidth="1"/>
    <col min="10252" max="10496" width="9.33203125" style="183"/>
    <col min="10497" max="10497" width="18" style="183" customWidth="1"/>
    <col min="10498" max="10498" width="80.6640625" style="183" customWidth="1"/>
    <col min="10499" max="10499" width="9" style="183" customWidth="1"/>
    <col min="10500" max="10500" width="14.33203125" style="183" customWidth="1"/>
    <col min="10501" max="10501" width="14.6640625" style="183" customWidth="1"/>
    <col min="10502" max="10502" width="14.1640625" style="183" customWidth="1"/>
    <col min="10503" max="10503" width="21.83203125" style="183" customWidth="1"/>
    <col min="10504" max="10504" width="20.6640625" style="183" customWidth="1"/>
    <col min="10505" max="10505" width="10.33203125" style="183" customWidth="1"/>
    <col min="10506" max="10506" width="0" style="183" hidden="1" customWidth="1"/>
    <col min="10507" max="10507" width="10.5" style="183" customWidth="1"/>
    <col min="10508" max="10752" width="9.33203125" style="183"/>
    <col min="10753" max="10753" width="18" style="183" customWidth="1"/>
    <col min="10754" max="10754" width="80.6640625" style="183" customWidth="1"/>
    <col min="10755" max="10755" width="9" style="183" customWidth="1"/>
    <col min="10756" max="10756" width="14.33203125" style="183" customWidth="1"/>
    <col min="10757" max="10757" width="14.6640625" style="183" customWidth="1"/>
    <col min="10758" max="10758" width="14.1640625" style="183" customWidth="1"/>
    <col min="10759" max="10759" width="21.83203125" style="183" customWidth="1"/>
    <col min="10760" max="10760" width="20.6640625" style="183" customWidth="1"/>
    <col min="10761" max="10761" width="10.33203125" style="183" customWidth="1"/>
    <col min="10762" max="10762" width="0" style="183" hidden="1" customWidth="1"/>
    <col min="10763" max="10763" width="10.5" style="183" customWidth="1"/>
    <col min="10764" max="11008" width="9.33203125" style="183"/>
    <col min="11009" max="11009" width="18" style="183" customWidth="1"/>
    <col min="11010" max="11010" width="80.6640625" style="183" customWidth="1"/>
    <col min="11011" max="11011" width="9" style="183" customWidth="1"/>
    <col min="11012" max="11012" width="14.33203125" style="183" customWidth="1"/>
    <col min="11013" max="11013" width="14.6640625" style="183" customWidth="1"/>
    <col min="11014" max="11014" width="14.1640625" style="183" customWidth="1"/>
    <col min="11015" max="11015" width="21.83203125" style="183" customWidth="1"/>
    <col min="11016" max="11016" width="20.6640625" style="183" customWidth="1"/>
    <col min="11017" max="11017" width="10.33203125" style="183" customWidth="1"/>
    <col min="11018" max="11018" width="0" style="183" hidden="1" customWidth="1"/>
    <col min="11019" max="11019" width="10.5" style="183" customWidth="1"/>
    <col min="11020" max="11264" width="9.33203125" style="183"/>
    <col min="11265" max="11265" width="18" style="183" customWidth="1"/>
    <col min="11266" max="11266" width="80.6640625" style="183" customWidth="1"/>
    <col min="11267" max="11267" width="9" style="183" customWidth="1"/>
    <col min="11268" max="11268" width="14.33203125" style="183" customWidth="1"/>
    <col min="11269" max="11269" width="14.6640625" style="183" customWidth="1"/>
    <col min="11270" max="11270" width="14.1640625" style="183" customWidth="1"/>
    <col min="11271" max="11271" width="21.83203125" style="183" customWidth="1"/>
    <col min="11272" max="11272" width="20.6640625" style="183" customWidth="1"/>
    <col min="11273" max="11273" width="10.33203125" style="183" customWidth="1"/>
    <col min="11274" max="11274" width="0" style="183" hidden="1" customWidth="1"/>
    <col min="11275" max="11275" width="10.5" style="183" customWidth="1"/>
    <col min="11276" max="11520" width="9.33203125" style="183"/>
    <col min="11521" max="11521" width="18" style="183" customWidth="1"/>
    <col min="11522" max="11522" width="80.6640625" style="183" customWidth="1"/>
    <col min="11523" max="11523" width="9" style="183" customWidth="1"/>
    <col min="11524" max="11524" width="14.33203125" style="183" customWidth="1"/>
    <col min="11525" max="11525" width="14.6640625" style="183" customWidth="1"/>
    <col min="11526" max="11526" width="14.1640625" style="183" customWidth="1"/>
    <col min="11527" max="11527" width="21.83203125" style="183" customWidth="1"/>
    <col min="11528" max="11528" width="20.6640625" style="183" customWidth="1"/>
    <col min="11529" max="11529" width="10.33203125" style="183" customWidth="1"/>
    <col min="11530" max="11530" width="0" style="183" hidden="1" customWidth="1"/>
    <col min="11531" max="11531" width="10.5" style="183" customWidth="1"/>
    <col min="11532" max="11776" width="9.33203125" style="183"/>
    <col min="11777" max="11777" width="18" style="183" customWidth="1"/>
    <col min="11778" max="11778" width="80.6640625" style="183" customWidth="1"/>
    <col min="11779" max="11779" width="9" style="183" customWidth="1"/>
    <col min="11780" max="11780" width="14.33203125" style="183" customWidth="1"/>
    <col min="11781" max="11781" width="14.6640625" style="183" customWidth="1"/>
    <col min="11782" max="11782" width="14.1640625" style="183" customWidth="1"/>
    <col min="11783" max="11783" width="21.83203125" style="183" customWidth="1"/>
    <col min="11784" max="11784" width="20.6640625" style="183" customWidth="1"/>
    <col min="11785" max="11785" width="10.33203125" style="183" customWidth="1"/>
    <col min="11786" max="11786" width="0" style="183" hidden="1" customWidth="1"/>
    <col min="11787" max="11787" width="10.5" style="183" customWidth="1"/>
    <col min="11788" max="12032" width="9.33203125" style="183"/>
    <col min="12033" max="12033" width="18" style="183" customWidth="1"/>
    <col min="12034" max="12034" width="80.6640625" style="183" customWidth="1"/>
    <col min="12035" max="12035" width="9" style="183" customWidth="1"/>
    <col min="12036" max="12036" width="14.33203125" style="183" customWidth="1"/>
    <col min="12037" max="12037" width="14.6640625" style="183" customWidth="1"/>
    <col min="12038" max="12038" width="14.1640625" style="183" customWidth="1"/>
    <col min="12039" max="12039" width="21.83203125" style="183" customWidth="1"/>
    <col min="12040" max="12040" width="20.6640625" style="183" customWidth="1"/>
    <col min="12041" max="12041" width="10.33203125" style="183" customWidth="1"/>
    <col min="12042" max="12042" width="0" style="183" hidden="1" customWidth="1"/>
    <col min="12043" max="12043" width="10.5" style="183" customWidth="1"/>
    <col min="12044" max="12288" width="9.33203125" style="183"/>
    <col min="12289" max="12289" width="18" style="183" customWidth="1"/>
    <col min="12290" max="12290" width="80.6640625" style="183" customWidth="1"/>
    <col min="12291" max="12291" width="9" style="183" customWidth="1"/>
    <col min="12292" max="12292" width="14.33203125" style="183" customWidth="1"/>
    <col min="12293" max="12293" width="14.6640625" style="183" customWidth="1"/>
    <col min="12294" max="12294" width="14.1640625" style="183" customWidth="1"/>
    <col min="12295" max="12295" width="21.83203125" style="183" customWidth="1"/>
    <col min="12296" max="12296" width="20.6640625" style="183" customWidth="1"/>
    <col min="12297" max="12297" width="10.33203125" style="183" customWidth="1"/>
    <col min="12298" max="12298" width="0" style="183" hidden="1" customWidth="1"/>
    <col min="12299" max="12299" width="10.5" style="183" customWidth="1"/>
    <col min="12300" max="12544" width="9.33203125" style="183"/>
    <col min="12545" max="12545" width="18" style="183" customWidth="1"/>
    <col min="12546" max="12546" width="80.6640625" style="183" customWidth="1"/>
    <col min="12547" max="12547" width="9" style="183" customWidth="1"/>
    <col min="12548" max="12548" width="14.33203125" style="183" customWidth="1"/>
    <col min="12549" max="12549" width="14.6640625" style="183" customWidth="1"/>
    <col min="12550" max="12550" width="14.1640625" style="183" customWidth="1"/>
    <col min="12551" max="12551" width="21.83203125" style="183" customWidth="1"/>
    <col min="12552" max="12552" width="20.6640625" style="183" customWidth="1"/>
    <col min="12553" max="12553" width="10.33203125" style="183" customWidth="1"/>
    <col min="12554" max="12554" width="0" style="183" hidden="1" customWidth="1"/>
    <col min="12555" max="12555" width="10.5" style="183" customWidth="1"/>
    <col min="12556" max="12800" width="9.33203125" style="183"/>
    <col min="12801" max="12801" width="18" style="183" customWidth="1"/>
    <col min="12802" max="12802" width="80.6640625" style="183" customWidth="1"/>
    <col min="12803" max="12803" width="9" style="183" customWidth="1"/>
    <col min="12804" max="12804" width="14.33203125" style="183" customWidth="1"/>
    <col min="12805" max="12805" width="14.6640625" style="183" customWidth="1"/>
    <col min="12806" max="12806" width="14.1640625" style="183" customWidth="1"/>
    <col min="12807" max="12807" width="21.83203125" style="183" customWidth="1"/>
    <col min="12808" max="12808" width="20.6640625" style="183" customWidth="1"/>
    <col min="12809" max="12809" width="10.33203125" style="183" customWidth="1"/>
    <col min="12810" max="12810" width="0" style="183" hidden="1" customWidth="1"/>
    <col min="12811" max="12811" width="10.5" style="183" customWidth="1"/>
    <col min="12812" max="13056" width="9.33203125" style="183"/>
    <col min="13057" max="13057" width="18" style="183" customWidth="1"/>
    <col min="13058" max="13058" width="80.6640625" style="183" customWidth="1"/>
    <col min="13059" max="13059" width="9" style="183" customWidth="1"/>
    <col min="13060" max="13060" width="14.33203125" style="183" customWidth="1"/>
    <col min="13061" max="13061" width="14.6640625" style="183" customWidth="1"/>
    <col min="13062" max="13062" width="14.1640625" style="183" customWidth="1"/>
    <col min="13063" max="13063" width="21.83203125" style="183" customWidth="1"/>
    <col min="13064" max="13064" width="20.6640625" style="183" customWidth="1"/>
    <col min="13065" max="13065" width="10.33203125" style="183" customWidth="1"/>
    <col min="13066" max="13066" width="0" style="183" hidden="1" customWidth="1"/>
    <col min="13067" max="13067" width="10.5" style="183" customWidth="1"/>
    <col min="13068" max="13312" width="9.33203125" style="183"/>
    <col min="13313" max="13313" width="18" style="183" customWidth="1"/>
    <col min="13314" max="13314" width="80.6640625" style="183" customWidth="1"/>
    <col min="13315" max="13315" width="9" style="183" customWidth="1"/>
    <col min="13316" max="13316" width="14.33203125" style="183" customWidth="1"/>
    <col min="13317" max="13317" width="14.6640625" style="183" customWidth="1"/>
    <col min="13318" max="13318" width="14.1640625" style="183" customWidth="1"/>
    <col min="13319" max="13319" width="21.83203125" style="183" customWidth="1"/>
    <col min="13320" max="13320" width="20.6640625" style="183" customWidth="1"/>
    <col min="13321" max="13321" width="10.33203125" style="183" customWidth="1"/>
    <col min="13322" max="13322" width="0" style="183" hidden="1" customWidth="1"/>
    <col min="13323" max="13323" width="10.5" style="183" customWidth="1"/>
    <col min="13324" max="13568" width="9.33203125" style="183"/>
    <col min="13569" max="13569" width="18" style="183" customWidth="1"/>
    <col min="13570" max="13570" width="80.6640625" style="183" customWidth="1"/>
    <col min="13571" max="13571" width="9" style="183" customWidth="1"/>
    <col min="13572" max="13572" width="14.33203125" style="183" customWidth="1"/>
    <col min="13573" max="13573" width="14.6640625" style="183" customWidth="1"/>
    <col min="13574" max="13574" width="14.1640625" style="183" customWidth="1"/>
    <col min="13575" max="13575" width="21.83203125" style="183" customWidth="1"/>
    <col min="13576" max="13576" width="20.6640625" style="183" customWidth="1"/>
    <col min="13577" max="13577" width="10.33203125" style="183" customWidth="1"/>
    <col min="13578" max="13578" width="0" style="183" hidden="1" customWidth="1"/>
    <col min="13579" max="13579" width="10.5" style="183" customWidth="1"/>
    <col min="13580" max="13824" width="9.33203125" style="183"/>
    <col min="13825" max="13825" width="18" style="183" customWidth="1"/>
    <col min="13826" max="13826" width="80.6640625" style="183" customWidth="1"/>
    <col min="13827" max="13827" width="9" style="183" customWidth="1"/>
    <col min="13828" max="13828" width="14.33203125" style="183" customWidth="1"/>
    <col min="13829" max="13829" width="14.6640625" style="183" customWidth="1"/>
    <col min="13830" max="13830" width="14.1640625" style="183" customWidth="1"/>
    <col min="13831" max="13831" width="21.83203125" style="183" customWidth="1"/>
    <col min="13832" max="13832" width="20.6640625" style="183" customWidth="1"/>
    <col min="13833" max="13833" width="10.33203125" style="183" customWidth="1"/>
    <col min="13834" max="13834" width="0" style="183" hidden="1" customWidth="1"/>
    <col min="13835" max="13835" width="10.5" style="183" customWidth="1"/>
    <col min="13836" max="14080" width="9.33203125" style="183"/>
    <col min="14081" max="14081" width="18" style="183" customWidth="1"/>
    <col min="14082" max="14082" width="80.6640625" style="183" customWidth="1"/>
    <col min="14083" max="14083" width="9" style="183" customWidth="1"/>
    <col min="14084" max="14084" width="14.33203125" style="183" customWidth="1"/>
    <col min="14085" max="14085" width="14.6640625" style="183" customWidth="1"/>
    <col min="14086" max="14086" width="14.1640625" style="183" customWidth="1"/>
    <col min="14087" max="14087" width="21.83203125" style="183" customWidth="1"/>
    <col min="14088" max="14088" width="20.6640625" style="183" customWidth="1"/>
    <col min="14089" max="14089" width="10.33203125" style="183" customWidth="1"/>
    <col min="14090" max="14090" width="0" style="183" hidden="1" customWidth="1"/>
    <col min="14091" max="14091" width="10.5" style="183" customWidth="1"/>
    <col min="14092" max="14336" width="9.33203125" style="183"/>
    <col min="14337" max="14337" width="18" style="183" customWidth="1"/>
    <col min="14338" max="14338" width="80.6640625" style="183" customWidth="1"/>
    <col min="14339" max="14339" width="9" style="183" customWidth="1"/>
    <col min="14340" max="14340" width="14.33203125" style="183" customWidth="1"/>
    <col min="14341" max="14341" width="14.6640625" style="183" customWidth="1"/>
    <col min="14342" max="14342" width="14.1640625" style="183" customWidth="1"/>
    <col min="14343" max="14343" width="21.83203125" style="183" customWidth="1"/>
    <col min="14344" max="14344" width="20.6640625" style="183" customWidth="1"/>
    <col min="14345" max="14345" width="10.33203125" style="183" customWidth="1"/>
    <col min="14346" max="14346" width="0" style="183" hidden="1" customWidth="1"/>
    <col min="14347" max="14347" width="10.5" style="183" customWidth="1"/>
    <col min="14348" max="14592" width="9.33203125" style="183"/>
    <col min="14593" max="14593" width="18" style="183" customWidth="1"/>
    <col min="14594" max="14594" width="80.6640625" style="183" customWidth="1"/>
    <col min="14595" max="14595" width="9" style="183" customWidth="1"/>
    <col min="14596" max="14596" width="14.33203125" style="183" customWidth="1"/>
    <col min="14597" max="14597" width="14.6640625" style="183" customWidth="1"/>
    <col min="14598" max="14598" width="14.1640625" style="183" customWidth="1"/>
    <col min="14599" max="14599" width="21.83203125" style="183" customWidth="1"/>
    <col min="14600" max="14600" width="20.6640625" style="183" customWidth="1"/>
    <col min="14601" max="14601" width="10.33203125" style="183" customWidth="1"/>
    <col min="14602" max="14602" width="0" style="183" hidden="1" customWidth="1"/>
    <col min="14603" max="14603" width="10.5" style="183" customWidth="1"/>
    <col min="14604" max="14848" width="9.33203125" style="183"/>
    <col min="14849" max="14849" width="18" style="183" customWidth="1"/>
    <col min="14850" max="14850" width="80.6640625" style="183" customWidth="1"/>
    <col min="14851" max="14851" width="9" style="183" customWidth="1"/>
    <col min="14852" max="14852" width="14.33203125" style="183" customWidth="1"/>
    <col min="14853" max="14853" width="14.6640625" style="183" customWidth="1"/>
    <col min="14854" max="14854" width="14.1640625" style="183" customWidth="1"/>
    <col min="14855" max="14855" width="21.83203125" style="183" customWidth="1"/>
    <col min="14856" max="14856" width="20.6640625" style="183" customWidth="1"/>
    <col min="14857" max="14857" width="10.33203125" style="183" customWidth="1"/>
    <col min="14858" max="14858" width="0" style="183" hidden="1" customWidth="1"/>
    <col min="14859" max="14859" width="10.5" style="183" customWidth="1"/>
    <col min="14860" max="15104" width="9.33203125" style="183"/>
    <col min="15105" max="15105" width="18" style="183" customWidth="1"/>
    <col min="15106" max="15106" width="80.6640625" style="183" customWidth="1"/>
    <col min="15107" max="15107" width="9" style="183" customWidth="1"/>
    <col min="15108" max="15108" width="14.33203125" style="183" customWidth="1"/>
    <col min="15109" max="15109" width="14.6640625" style="183" customWidth="1"/>
    <col min="15110" max="15110" width="14.1640625" style="183" customWidth="1"/>
    <col min="15111" max="15111" width="21.83203125" style="183" customWidth="1"/>
    <col min="15112" max="15112" width="20.6640625" style="183" customWidth="1"/>
    <col min="15113" max="15113" width="10.33203125" style="183" customWidth="1"/>
    <col min="15114" max="15114" width="0" style="183" hidden="1" customWidth="1"/>
    <col min="15115" max="15115" width="10.5" style="183" customWidth="1"/>
    <col min="15116" max="15360" width="9.33203125" style="183"/>
    <col min="15361" max="15361" width="18" style="183" customWidth="1"/>
    <col min="15362" max="15362" width="80.6640625" style="183" customWidth="1"/>
    <col min="15363" max="15363" width="9" style="183" customWidth="1"/>
    <col min="15364" max="15364" width="14.33203125" style="183" customWidth="1"/>
    <col min="15365" max="15365" width="14.6640625" style="183" customWidth="1"/>
    <col min="15366" max="15366" width="14.1640625" style="183" customWidth="1"/>
    <col min="15367" max="15367" width="21.83203125" style="183" customWidth="1"/>
    <col min="15368" max="15368" width="20.6640625" style="183" customWidth="1"/>
    <col min="15369" max="15369" width="10.33203125" style="183" customWidth="1"/>
    <col min="15370" max="15370" width="0" style="183" hidden="1" customWidth="1"/>
    <col min="15371" max="15371" width="10.5" style="183" customWidth="1"/>
    <col min="15372" max="15616" width="9.33203125" style="183"/>
    <col min="15617" max="15617" width="18" style="183" customWidth="1"/>
    <col min="15618" max="15618" width="80.6640625" style="183" customWidth="1"/>
    <col min="15619" max="15619" width="9" style="183" customWidth="1"/>
    <col min="15620" max="15620" width="14.33203125" style="183" customWidth="1"/>
    <col min="15621" max="15621" width="14.6640625" style="183" customWidth="1"/>
    <col min="15622" max="15622" width="14.1640625" style="183" customWidth="1"/>
    <col min="15623" max="15623" width="21.83203125" style="183" customWidth="1"/>
    <col min="15624" max="15624" width="20.6640625" style="183" customWidth="1"/>
    <col min="15625" max="15625" width="10.33203125" style="183" customWidth="1"/>
    <col min="15626" max="15626" width="0" style="183" hidden="1" customWidth="1"/>
    <col min="15627" max="15627" width="10.5" style="183" customWidth="1"/>
    <col min="15628" max="15872" width="9.33203125" style="183"/>
    <col min="15873" max="15873" width="18" style="183" customWidth="1"/>
    <col min="15874" max="15874" width="80.6640625" style="183" customWidth="1"/>
    <col min="15875" max="15875" width="9" style="183" customWidth="1"/>
    <col min="15876" max="15876" width="14.33203125" style="183" customWidth="1"/>
    <col min="15877" max="15877" width="14.6640625" style="183" customWidth="1"/>
    <col min="15878" max="15878" width="14.1640625" style="183" customWidth="1"/>
    <col min="15879" max="15879" width="21.83203125" style="183" customWidth="1"/>
    <col min="15880" max="15880" width="20.6640625" style="183" customWidth="1"/>
    <col min="15881" max="15881" width="10.33203125" style="183" customWidth="1"/>
    <col min="15882" max="15882" width="0" style="183" hidden="1" customWidth="1"/>
    <col min="15883" max="15883" width="10.5" style="183" customWidth="1"/>
    <col min="15884" max="16128" width="9.33203125" style="183"/>
    <col min="16129" max="16129" width="18" style="183" customWidth="1"/>
    <col min="16130" max="16130" width="80.6640625" style="183" customWidth="1"/>
    <col min="16131" max="16131" width="9" style="183" customWidth="1"/>
    <col min="16132" max="16132" width="14.33203125" style="183" customWidth="1"/>
    <col min="16133" max="16133" width="14.6640625" style="183" customWidth="1"/>
    <col min="16134" max="16134" width="14.1640625" style="183" customWidth="1"/>
    <col min="16135" max="16135" width="21.83203125" style="183" customWidth="1"/>
    <col min="16136" max="16136" width="20.6640625" style="183" customWidth="1"/>
    <col min="16137" max="16137" width="10.33203125" style="183" customWidth="1"/>
    <col min="16138" max="16138" width="0" style="183" hidden="1" customWidth="1"/>
    <col min="16139" max="16139" width="10.5" style="183" customWidth="1"/>
    <col min="16140" max="16384" width="9.33203125" style="183"/>
  </cols>
  <sheetData>
    <row r="1" spans="1:8" ht="15.75">
      <c r="A1" s="181" t="s">
        <v>789</v>
      </c>
      <c r="B1" s="182" t="s">
        <v>790</v>
      </c>
    </row>
    <row r="2" spans="1:8" ht="15.75">
      <c r="A2" s="181" t="s">
        <v>95</v>
      </c>
      <c r="B2" s="182" t="s">
        <v>791</v>
      </c>
    </row>
    <row r="3" spans="1:8">
      <c r="A3" s="181" t="s">
        <v>792</v>
      </c>
      <c r="B3" s="185" t="s">
        <v>793</v>
      </c>
    </row>
    <row r="4" spans="1:8" ht="16.5" customHeight="1">
      <c r="A4" s="181" t="s">
        <v>794</v>
      </c>
      <c r="B4" s="186" t="s">
        <v>795</v>
      </c>
    </row>
    <row r="5" spans="1:8">
      <c r="A5" s="187"/>
      <c r="B5" s="188"/>
      <c r="C5" s="187"/>
      <c r="D5" s="187"/>
      <c r="E5" s="187" t="s">
        <v>785</v>
      </c>
      <c r="F5" s="189" t="s">
        <v>787</v>
      </c>
      <c r="G5" s="190" t="s">
        <v>796</v>
      </c>
      <c r="H5" s="191" t="s">
        <v>797</v>
      </c>
    </row>
    <row r="6" spans="1:8">
      <c r="A6" s="192" t="s">
        <v>798</v>
      </c>
      <c r="B6" s="192" t="s">
        <v>799</v>
      </c>
      <c r="C6" s="192" t="s">
        <v>800</v>
      </c>
      <c r="D6" s="192" t="s">
        <v>130</v>
      </c>
      <c r="E6" s="192" t="s">
        <v>801</v>
      </c>
      <c r="F6" s="193" t="s">
        <v>801</v>
      </c>
      <c r="G6" s="187" t="s">
        <v>785</v>
      </c>
      <c r="H6" s="187" t="s">
        <v>787</v>
      </c>
    </row>
    <row r="7" spans="1:8" ht="16.5" customHeight="1">
      <c r="A7" s="194"/>
      <c r="B7" s="195" t="s">
        <v>802</v>
      </c>
      <c r="C7" s="196"/>
      <c r="D7" s="196"/>
      <c r="E7" s="197"/>
      <c r="F7" s="197"/>
      <c r="G7" s="198">
        <f>D7*E7</f>
        <v>0</v>
      </c>
      <c r="H7" s="197">
        <f>D7*F7</f>
        <v>0</v>
      </c>
    </row>
    <row r="8" spans="1:8" ht="16.5" customHeight="1">
      <c r="A8" s="199"/>
      <c r="B8" s="200"/>
      <c r="C8" s="201"/>
      <c r="D8" s="201"/>
      <c r="E8" s="202"/>
      <c r="F8" s="203"/>
      <c r="G8" s="203">
        <f>D8*E8</f>
        <v>0</v>
      </c>
      <c r="H8" s="203">
        <f>D8*F8</f>
        <v>0</v>
      </c>
    </row>
    <row r="9" spans="1:8" ht="30" customHeight="1">
      <c r="A9" s="204" t="s">
        <v>803</v>
      </c>
      <c r="B9" s="205" t="s">
        <v>804</v>
      </c>
      <c r="C9" s="206" t="s">
        <v>229</v>
      </c>
      <c r="D9" s="206">
        <v>1</v>
      </c>
      <c r="E9" s="207"/>
      <c r="F9" s="208"/>
      <c r="G9" s="208"/>
      <c r="H9" s="208"/>
    </row>
    <row r="10" spans="1:8">
      <c r="A10" s="204"/>
      <c r="B10" s="205" t="s">
        <v>805</v>
      </c>
      <c r="C10" s="206"/>
      <c r="D10" s="206"/>
      <c r="E10" s="209"/>
      <c r="F10" s="203"/>
      <c r="G10" s="208"/>
      <c r="H10" s="208"/>
    </row>
    <row r="11" spans="1:8">
      <c r="A11" s="204"/>
      <c r="B11" s="205" t="s">
        <v>806</v>
      </c>
      <c r="C11" s="206"/>
      <c r="D11" s="206"/>
      <c r="E11" s="209"/>
      <c r="F11" s="203"/>
      <c r="G11" s="208"/>
      <c r="H11" s="208"/>
    </row>
    <row r="12" spans="1:8">
      <c r="A12" s="204"/>
      <c r="B12" s="205" t="s">
        <v>807</v>
      </c>
      <c r="C12" s="206"/>
      <c r="D12" s="206"/>
      <c r="E12" s="209"/>
      <c r="F12" s="203"/>
      <c r="G12" s="208"/>
      <c r="H12" s="208"/>
    </row>
    <row r="13" spans="1:8">
      <c r="A13" s="204"/>
      <c r="B13" s="205" t="s">
        <v>808</v>
      </c>
      <c r="C13" s="206"/>
      <c r="D13" s="206"/>
      <c r="E13" s="209"/>
      <c r="F13" s="203"/>
      <c r="G13" s="208"/>
      <c r="H13" s="208"/>
    </row>
    <row r="14" spans="1:8">
      <c r="A14" s="204"/>
      <c r="B14" s="205" t="s">
        <v>809</v>
      </c>
      <c r="C14" s="206"/>
      <c r="D14" s="206"/>
      <c r="E14" s="209"/>
      <c r="F14" s="203"/>
      <c r="G14" s="208"/>
      <c r="H14" s="208"/>
    </row>
    <row r="15" spans="1:8">
      <c r="A15" s="204"/>
      <c r="B15" s="205" t="s">
        <v>810</v>
      </c>
      <c r="C15" s="206"/>
      <c r="D15" s="206"/>
      <c r="E15" s="209"/>
      <c r="F15" s="203"/>
      <c r="G15" s="208"/>
      <c r="H15" s="208"/>
    </row>
    <row r="16" spans="1:8">
      <c r="A16" s="204"/>
      <c r="B16" s="205"/>
      <c r="C16" s="206"/>
      <c r="D16" s="206"/>
      <c r="E16" s="209"/>
      <c r="F16" s="203"/>
      <c r="G16" s="208"/>
      <c r="H16" s="208"/>
    </row>
    <row r="17" spans="1:8">
      <c r="A17" s="204" t="s">
        <v>811</v>
      </c>
      <c r="B17" s="210" t="s">
        <v>812</v>
      </c>
      <c r="C17" s="211" t="s">
        <v>229</v>
      </c>
      <c r="D17" s="211">
        <v>1</v>
      </c>
      <c r="E17" s="207"/>
      <c r="F17" s="208"/>
      <c r="G17" s="208"/>
      <c r="H17" s="208"/>
    </row>
    <row r="18" spans="1:8">
      <c r="A18" s="204"/>
      <c r="B18" s="210" t="s">
        <v>813</v>
      </c>
      <c r="C18" s="211"/>
      <c r="D18" s="211"/>
      <c r="E18" s="202"/>
      <c r="F18" s="203"/>
      <c r="G18" s="208"/>
      <c r="H18" s="208"/>
    </row>
    <row r="19" spans="1:8">
      <c r="A19" s="204"/>
      <c r="B19" s="205" t="s">
        <v>814</v>
      </c>
      <c r="C19" s="211"/>
      <c r="D19" s="211"/>
      <c r="E19" s="202"/>
      <c r="F19" s="203"/>
      <c r="G19" s="208"/>
      <c r="H19" s="208"/>
    </row>
    <row r="20" spans="1:8">
      <c r="A20" s="204"/>
      <c r="B20" s="205" t="s">
        <v>815</v>
      </c>
      <c r="C20" s="211"/>
      <c r="D20" s="211"/>
      <c r="E20" s="202"/>
      <c r="F20" s="203"/>
      <c r="G20" s="208"/>
      <c r="H20" s="208"/>
    </row>
    <row r="21" spans="1:8">
      <c r="A21" s="204"/>
      <c r="B21" s="205" t="s">
        <v>816</v>
      </c>
      <c r="C21" s="211"/>
      <c r="D21" s="211"/>
      <c r="E21" s="202"/>
      <c r="F21" s="203"/>
      <c r="G21" s="208"/>
      <c r="H21" s="208"/>
    </row>
    <row r="22" spans="1:8">
      <c r="A22" s="204"/>
      <c r="B22" s="205"/>
      <c r="C22" s="211"/>
      <c r="D22" s="211"/>
      <c r="E22" s="202"/>
      <c r="F22" s="203"/>
      <c r="G22" s="208"/>
      <c r="H22" s="208"/>
    </row>
    <row r="23" spans="1:8">
      <c r="A23" s="204" t="s">
        <v>817</v>
      </c>
      <c r="B23" s="210" t="s">
        <v>818</v>
      </c>
      <c r="C23" s="211" t="s">
        <v>229</v>
      </c>
      <c r="D23" s="211">
        <v>4</v>
      </c>
      <c r="E23" s="207"/>
      <c r="F23" s="208"/>
      <c r="G23" s="208"/>
      <c r="H23" s="208"/>
    </row>
    <row r="24" spans="1:8">
      <c r="A24" s="204"/>
      <c r="B24" s="210" t="s">
        <v>813</v>
      </c>
      <c r="C24" s="211"/>
      <c r="D24" s="211"/>
      <c r="E24" s="212"/>
      <c r="F24" s="203"/>
      <c r="G24" s="208"/>
      <c r="H24" s="208"/>
    </row>
    <row r="25" spans="1:8">
      <c r="A25" s="204"/>
      <c r="B25" s="205" t="s">
        <v>819</v>
      </c>
      <c r="C25" s="211"/>
      <c r="D25" s="211"/>
      <c r="E25" s="212"/>
      <c r="F25" s="203"/>
      <c r="G25" s="208"/>
      <c r="H25" s="208"/>
    </row>
    <row r="26" spans="1:8">
      <c r="A26" s="204"/>
      <c r="B26" s="205" t="s">
        <v>815</v>
      </c>
      <c r="C26" s="211"/>
      <c r="D26" s="211"/>
      <c r="E26" s="212"/>
      <c r="F26" s="203"/>
      <c r="G26" s="208"/>
      <c r="H26" s="208"/>
    </row>
    <row r="27" spans="1:8">
      <c r="A27" s="204"/>
      <c r="B27" s="205" t="s">
        <v>820</v>
      </c>
      <c r="C27" s="211"/>
      <c r="D27" s="211"/>
      <c r="E27" s="212"/>
      <c r="F27" s="203"/>
      <c r="G27" s="208"/>
      <c r="H27" s="208"/>
    </row>
    <row r="28" spans="1:8">
      <c r="A28" s="204"/>
      <c r="B28" s="205"/>
      <c r="C28" s="211"/>
      <c r="D28" s="211"/>
      <c r="E28" s="212"/>
      <c r="F28" s="203"/>
      <c r="G28" s="208"/>
      <c r="H28" s="208"/>
    </row>
    <row r="29" spans="1:8">
      <c r="A29" s="204" t="s">
        <v>821</v>
      </c>
      <c r="B29" s="210" t="s">
        <v>822</v>
      </c>
      <c r="C29" s="211" t="s">
        <v>229</v>
      </c>
      <c r="D29" s="211">
        <v>1</v>
      </c>
      <c r="E29" s="207"/>
      <c r="F29" s="208"/>
      <c r="G29" s="208"/>
      <c r="H29" s="208"/>
    </row>
    <row r="30" spans="1:8">
      <c r="A30" s="204"/>
      <c r="B30" s="210" t="s">
        <v>823</v>
      </c>
      <c r="C30" s="211"/>
      <c r="D30" s="211"/>
      <c r="E30" s="212"/>
      <c r="F30" s="203"/>
      <c r="G30" s="203"/>
      <c r="H30" s="203"/>
    </row>
    <row r="31" spans="1:8">
      <c r="A31" s="204"/>
      <c r="B31" s="205" t="s">
        <v>824</v>
      </c>
      <c r="C31" s="211"/>
      <c r="D31" s="211"/>
      <c r="E31" s="203"/>
      <c r="F31" s="203"/>
      <c r="G31" s="184"/>
      <c r="H31" s="203"/>
    </row>
    <row r="32" spans="1:8">
      <c r="A32" s="204"/>
      <c r="B32" s="205" t="s">
        <v>815</v>
      </c>
      <c r="C32" s="211"/>
      <c r="D32" s="211"/>
      <c r="E32" s="203"/>
      <c r="F32" s="203"/>
      <c r="G32" s="184"/>
      <c r="H32" s="203"/>
    </row>
    <row r="33" spans="1:8">
      <c r="A33" s="204"/>
      <c r="B33" s="205" t="s">
        <v>825</v>
      </c>
      <c r="C33" s="211"/>
      <c r="D33" s="211"/>
      <c r="E33" s="203"/>
      <c r="F33" s="203"/>
      <c r="G33" s="184"/>
      <c r="H33" s="203"/>
    </row>
    <row r="34" spans="1:8">
      <c r="A34" s="204"/>
      <c r="B34" s="205"/>
      <c r="C34" s="211"/>
      <c r="D34" s="211"/>
      <c r="E34" s="203"/>
      <c r="F34" s="203"/>
      <c r="G34" s="184"/>
      <c r="H34" s="203"/>
    </row>
    <row r="35" spans="1:8">
      <c r="A35" s="213" t="s">
        <v>826</v>
      </c>
      <c r="B35" s="183" t="s">
        <v>827</v>
      </c>
      <c r="C35" s="211"/>
      <c r="D35" s="211"/>
      <c r="E35" s="203"/>
      <c r="F35" s="203"/>
      <c r="G35" s="184"/>
      <c r="H35" s="203"/>
    </row>
    <row r="36" spans="1:8">
      <c r="A36" s="204"/>
      <c r="B36" s="214" t="s">
        <v>828</v>
      </c>
      <c r="C36" s="211"/>
      <c r="D36" s="211"/>
      <c r="E36" s="203"/>
      <c r="F36" s="203"/>
      <c r="G36" s="184"/>
      <c r="H36" s="203"/>
    </row>
    <row r="37" spans="1:8" ht="15.75">
      <c r="A37" s="204"/>
      <c r="B37" s="214" t="s">
        <v>829</v>
      </c>
      <c r="C37" s="211" t="s">
        <v>830</v>
      </c>
      <c r="D37" s="211">
        <v>15</v>
      </c>
      <c r="E37" s="203"/>
      <c r="F37" s="203"/>
      <c r="G37" s="184"/>
      <c r="H37" s="203"/>
    </row>
    <row r="38" spans="1:8" ht="15.75">
      <c r="A38" s="204"/>
      <c r="B38" s="214" t="s">
        <v>831</v>
      </c>
      <c r="C38" s="211" t="s">
        <v>830</v>
      </c>
      <c r="D38" s="211">
        <v>39</v>
      </c>
      <c r="E38" s="203"/>
      <c r="F38" s="203"/>
      <c r="G38" s="184"/>
      <c r="H38" s="203"/>
    </row>
    <row r="39" spans="1:8" ht="15.75">
      <c r="A39" s="204"/>
      <c r="B39" s="214" t="s">
        <v>832</v>
      </c>
      <c r="C39" s="211" t="s">
        <v>830</v>
      </c>
      <c r="D39" s="211">
        <v>15</v>
      </c>
      <c r="E39" s="203"/>
      <c r="F39" s="203"/>
      <c r="G39" s="184"/>
      <c r="H39" s="203"/>
    </row>
    <row r="40" spans="1:8" ht="15.75">
      <c r="A40" s="204"/>
      <c r="B40" s="214" t="s">
        <v>833</v>
      </c>
      <c r="C40" s="211" t="s">
        <v>830</v>
      </c>
      <c r="D40" s="211">
        <v>4</v>
      </c>
      <c r="E40" s="203"/>
      <c r="F40" s="203"/>
      <c r="G40" s="184"/>
      <c r="H40" s="203"/>
    </row>
    <row r="41" spans="1:8" ht="15.75">
      <c r="A41" s="204"/>
      <c r="B41" s="214" t="s">
        <v>834</v>
      </c>
      <c r="C41" s="211" t="s">
        <v>830</v>
      </c>
      <c r="D41" s="211">
        <v>35</v>
      </c>
      <c r="E41" s="203"/>
      <c r="F41" s="203"/>
      <c r="G41" s="184"/>
      <c r="H41" s="203"/>
    </row>
    <row r="42" spans="1:8">
      <c r="A42" s="204"/>
      <c r="B42" s="214" t="s">
        <v>835</v>
      </c>
      <c r="C42" s="211"/>
      <c r="D42" s="211"/>
      <c r="E42" s="203"/>
      <c r="F42" s="203"/>
      <c r="G42" s="184"/>
      <c r="H42" s="203"/>
    </row>
    <row r="43" spans="1:8">
      <c r="A43" s="204"/>
      <c r="B43" s="214" t="s">
        <v>836</v>
      </c>
      <c r="C43" s="211" t="s">
        <v>229</v>
      </c>
      <c r="D43" s="211">
        <v>2</v>
      </c>
      <c r="E43" s="203"/>
      <c r="F43" s="203"/>
      <c r="G43" s="184"/>
      <c r="H43" s="203"/>
    </row>
    <row r="44" spans="1:8">
      <c r="A44" s="204"/>
      <c r="B44" s="214" t="s">
        <v>837</v>
      </c>
      <c r="C44" s="211" t="s">
        <v>229</v>
      </c>
      <c r="D44" s="211">
        <v>3</v>
      </c>
      <c r="E44" s="203"/>
      <c r="F44" s="203"/>
      <c r="G44" s="184"/>
      <c r="H44" s="203"/>
    </row>
    <row r="45" spans="1:8">
      <c r="A45" s="204"/>
      <c r="B45" s="214" t="s">
        <v>838</v>
      </c>
      <c r="C45" s="211" t="s">
        <v>830</v>
      </c>
      <c r="D45" s="211">
        <v>73</v>
      </c>
      <c r="E45" s="203"/>
      <c r="F45" s="203"/>
      <c r="G45" s="184"/>
      <c r="H45" s="203"/>
    </row>
    <row r="46" spans="1:8">
      <c r="A46" s="204"/>
      <c r="B46" s="214" t="s">
        <v>839</v>
      </c>
      <c r="C46" s="211"/>
      <c r="D46" s="211"/>
      <c r="E46" s="203"/>
      <c r="F46" s="203"/>
      <c r="G46" s="184"/>
      <c r="H46" s="203"/>
    </row>
    <row r="47" spans="1:8">
      <c r="A47" s="204"/>
      <c r="B47" s="214" t="s">
        <v>810</v>
      </c>
      <c r="C47" s="211" t="s">
        <v>208</v>
      </c>
      <c r="D47" s="211">
        <v>4</v>
      </c>
      <c r="E47" s="203"/>
      <c r="F47" s="203"/>
      <c r="G47" s="184"/>
      <c r="H47" s="203"/>
    </row>
    <row r="48" spans="1:8">
      <c r="A48" s="204"/>
      <c r="B48" s="214"/>
      <c r="C48" s="211"/>
      <c r="D48" s="211"/>
      <c r="E48" s="203"/>
      <c r="F48" s="203"/>
      <c r="G48" s="184"/>
      <c r="H48" s="203"/>
    </row>
    <row r="49" spans="1:8">
      <c r="A49" s="204" t="s">
        <v>840</v>
      </c>
      <c r="B49" s="214" t="s">
        <v>841</v>
      </c>
      <c r="C49" s="211" t="s">
        <v>830</v>
      </c>
      <c r="D49" s="211">
        <v>74</v>
      </c>
      <c r="E49" s="203"/>
      <c r="F49" s="203"/>
      <c r="G49" s="184"/>
      <c r="H49" s="203"/>
    </row>
    <row r="50" spans="1:8" ht="15.75">
      <c r="A50" s="204"/>
      <c r="B50" s="214" t="s">
        <v>842</v>
      </c>
      <c r="C50" s="211"/>
      <c r="D50" s="211"/>
      <c r="E50" s="203"/>
      <c r="F50" s="203"/>
      <c r="G50" s="184"/>
      <c r="H50" s="203"/>
    </row>
    <row r="51" spans="1:8">
      <c r="A51" s="204"/>
      <c r="B51" s="214"/>
      <c r="C51" s="211"/>
      <c r="D51" s="211"/>
      <c r="E51" s="203"/>
      <c r="F51" s="203"/>
      <c r="G51" s="184"/>
      <c r="H51" s="203"/>
    </row>
    <row r="52" spans="1:8">
      <c r="A52" s="204" t="s">
        <v>843</v>
      </c>
      <c r="B52" s="214" t="s">
        <v>844</v>
      </c>
      <c r="C52" s="211" t="s">
        <v>845</v>
      </c>
      <c r="D52" s="211">
        <v>1</v>
      </c>
      <c r="E52" s="203"/>
      <c r="F52" s="203"/>
      <c r="G52" s="184"/>
      <c r="H52" s="203"/>
    </row>
    <row r="53" spans="1:8">
      <c r="A53" s="204"/>
      <c r="B53" s="214"/>
      <c r="C53" s="211"/>
      <c r="D53" s="211"/>
      <c r="E53" s="203"/>
      <c r="F53" s="203"/>
      <c r="G53" s="184"/>
      <c r="H53" s="203"/>
    </row>
    <row r="54" spans="1:8">
      <c r="A54" s="204" t="s">
        <v>846</v>
      </c>
      <c r="B54" s="210" t="s">
        <v>847</v>
      </c>
      <c r="C54" s="211" t="s">
        <v>845</v>
      </c>
      <c r="D54" s="211">
        <v>1</v>
      </c>
      <c r="E54" s="203"/>
      <c r="F54" s="203"/>
      <c r="G54" s="184"/>
      <c r="H54" s="203"/>
    </row>
    <row r="55" spans="1:8" ht="15.75">
      <c r="A55" s="215"/>
      <c r="B55" s="216" t="s">
        <v>848</v>
      </c>
      <c r="C55" s="217"/>
      <c r="D55" s="217"/>
      <c r="E55" s="218"/>
      <c r="F55" s="218"/>
      <c r="G55" s="219"/>
      <c r="H55" s="220"/>
    </row>
    <row r="56" spans="1:8">
      <c r="A56" s="199"/>
      <c r="B56" s="221"/>
      <c r="C56" s="201"/>
      <c r="D56" s="201"/>
      <c r="E56" s="203"/>
      <c r="F56" s="203"/>
      <c r="G56" s="184"/>
      <c r="H56" s="203"/>
    </row>
    <row r="57" spans="1:8" ht="16.5">
      <c r="A57" s="199"/>
      <c r="B57" s="200" t="s">
        <v>849</v>
      </c>
      <c r="C57" s="222"/>
      <c r="D57" s="222"/>
      <c r="E57" s="203"/>
      <c r="F57" s="203"/>
      <c r="G57" s="184"/>
      <c r="H57" s="203"/>
    </row>
    <row r="58" spans="1:8" ht="16.5">
      <c r="A58" s="199"/>
      <c r="B58" s="223"/>
      <c r="C58" s="222"/>
      <c r="D58" s="222"/>
      <c r="E58" s="203"/>
      <c r="F58" s="203"/>
      <c r="G58" s="184"/>
      <c r="H58" s="203"/>
    </row>
    <row r="59" spans="1:8">
      <c r="A59" s="204" t="s">
        <v>850</v>
      </c>
      <c r="B59" s="205" t="s">
        <v>851</v>
      </c>
      <c r="C59" s="206" t="s">
        <v>845</v>
      </c>
      <c r="D59" s="206">
        <v>1</v>
      </c>
      <c r="E59" s="203"/>
      <c r="F59" s="203"/>
      <c r="G59" s="184"/>
      <c r="H59" s="203"/>
    </row>
    <row r="60" spans="1:8">
      <c r="A60" s="204"/>
      <c r="B60" s="205" t="s">
        <v>852</v>
      </c>
      <c r="C60" s="206"/>
      <c r="D60" s="206"/>
      <c r="E60" s="203"/>
      <c r="F60" s="203"/>
      <c r="G60" s="184"/>
      <c r="H60" s="203"/>
    </row>
    <row r="61" spans="1:8">
      <c r="A61" s="204"/>
      <c r="B61" s="205" t="s">
        <v>853</v>
      </c>
      <c r="C61" s="206"/>
      <c r="D61" s="206"/>
      <c r="E61" s="203"/>
      <c r="F61" s="203"/>
      <c r="G61" s="184"/>
      <c r="H61" s="203"/>
    </row>
    <row r="62" spans="1:8">
      <c r="A62" s="204"/>
      <c r="B62" s="205" t="s">
        <v>815</v>
      </c>
      <c r="C62" s="206"/>
      <c r="D62" s="206"/>
      <c r="E62" s="203"/>
      <c r="F62" s="203"/>
      <c r="G62" s="184"/>
      <c r="H62" s="203"/>
    </row>
    <row r="63" spans="1:8">
      <c r="A63" s="204"/>
      <c r="B63" s="205" t="s">
        <v>854</v>
      </c>
      <c r="C63" s="206"/>
      <c r="D63" s="206"/>
      <c r="E63" s="203"/>
      <c r="F63" s="203"/>
      <c r="G63" s="184"/>
      <c r="H63" s="203"/>
    </row>
    <row r="64" spans="1:8">
      <c r="A64" s="204"/>
      <c r="B64" s="205" t="s">
        <v>855</v>
      </c>
      <c r="C64" s="206"/>
      <c r="D64" s="206"/>
      <c r="E64" s="203"/>
      <c r="F64" s="203"/>
      <c r="G64" s="184"/>
      <c r="H64" s="203"/>
    </row>
    <row r="65" spans="1:8">
      <c r="A65" s="204"/>
      <c r="B65" s="205" t="s">
        <v>809</v>
      </c>
      <c r="C65" s="206"/>
      <c r="D65" s="206"/>
      <c r="E65" s="203"/>
      <c r="F65" s="203"/>
      <c r="G65" s="184"/>
      <c r="H65" s="203"/>
    </row>
    <row r="66" spans="1:8">
      <c r="A66" s="204"/>
      <c r="B66" s="205"/>
      <c r="C66" s="206"/>
      <c r="D66" s="206"/>
      <c r="E66" s="203"/>
      <c r="F66" s="203"/>
      <c r="G66" s="184"/>
      <c r="H66" s="203"/>
    </row>
    <row r="67" spans="1:8">
      <c r="A67" s="213" t="s">
        <v>856</v>
      </c>
      <c r="B67" s="183" t="s">
        <v>857</v>
      </c>
      <c r="C67" s="211"/>
      <c r="D67" s="211"/>
      <c r="E67" s="203"/>
      <c r="F67" s="203"/>
      <c r="G67" s="184"/>
      <c r="H67" s="203"/>
    </row>
    <row r="68" spans="1:8">
      <c r="A68" s="204"/>
      <c r="B68" s="214" t="s">
        <v>828</v>
      </c>
      <c r="C68" s="211"/>
      <c r="D68" s="211"/>
      <c r="E68" s="203"/>
      <c r="F68" s="203"/>
      <c r="G68" s="184"/>
      <c r="H68" s="203"/>
    </row>
    <row r="69" spans="1:8" ht="15.75">
      <c r="A69" s="204"/>
      <c r="B69" s="214" t="s">
        <v>829</v>
      </c>
      <c r="C69" s="211" t="s">
        <v>830</v>
      </c>
      <c r="D69" s="211">
        <v>17</v>
      </c>
      <c r="E69" s="203"/>
      <c r="F69" s="203"/>
      <c r="G69" s="184"/>
      <c r="H69" s="203"/>
    </row>
    <row r="70" spans="1:8" ht="15.75">
      <c r="A70" s="204"/>
      <c r="B70" s="214" t="s">
        <v>831</v>
      </c>
      <c r="C70" s="211" t="s">
        <v>830</v>
      </c>
      <c r="D70" s="211">
        <v>17</v>
      </c>
      <c r="E70" s="203"/>
      <c r="F70" s="203"/>
      <c r="G70" s="184"/>
      <c r="H70" s="203"/>
    </row>
    <row r="71" spans="1:8">
      <c r="A71" s="204"/>
      <c r="B71" s="214" t="s">
        <v>838</v>
      </c>
      <c r="C71" s="211" t="s">
        <v>830</v>
      </c>
      <c r="D71" s="211">
        <v>17</v>
      </c>
      <c r="E71" s="203"/>
      <c r="F71" s="203"/>
      <c r="G71" s="184"/>
      <c r="H71" s="203"/>
    </row>
    <row r="72" spans="1:8">
      <c r="A72" s="204"/>
      <c r="B72" s="214" t="s">
        <v>858</v>
      </c>
      <c r="C72" s="211"/>
      <c r="D72" s="211"/>
      <c r="E72" s="203"/>
      <c r="F72" s="203"/>
      <c r="G72" s="184"/>
      <c r="H72" s="203"/>
    </row>
    <row r="73" spans="1:8">
      <c r="A73" s="204"/>
      <c r="B73" s="214"/>
      <c r="C73" s="211"/>
      <c r="D73" s="211"/>
      <c r="E73" s="203"/>
      <c r="F73" s="203"/>
      <c r="G73" s="184"/>
      <c r="H73" s="203"/>
    </row>
    <row r="74" spans="1:8">
      <c r="A74" s="204" t="s">
        <v>859</v>
      </c>
      <c r="B74" s="214" t="s">
        <v>841</v>
      </c>
      <c r="C74" s="211" t="s">
        <v>830</v>
      </c>
      <c r="D74" s="211">
        <v>17</v>
      </c>
      <c r="E74" s="203"/>
      <c r="F74" s="203"/>
      <c r="G74" s="184"/>
      <c r="H74" s="203"/>
    </row>
    <row r="75" spans="1:8" ht="15.75">
      <c r="A75" s="204"/>
      <c r="B75" s="214" t="s">
        <v>860</v>
      </c>
      <c r="C75" s="211"/>
      <c r="D75" s="211"/>
      <c r="E75" s="203"/>
      <c r="F75" s="203"/>
      <c r="G75" s="184"/>
      <c r="H75" s="203"/>
    </row>
    <row r="76" spans="1:8">
      <c r="A76" s="204"/>
      <c r="B76" s="214"/>
      <c r="C76" s="211"/>
      <c r="D76" s="211"/>
      <c r="E76" s="203"/>
      <c r="F76" s="203"/>
      <c r="G76" s="184"/>
      <c r="H76" s="203"/>
    </row>
    <row r="77" spans="1:8">
      <c r="A77" s="204" t="s">
        <v>861</v>
      </c>
      <c r="B77" s="214" t="s">
        <v>844</v>
      </c>
      <c r="C77" s="211" t="s">
        <v>845</v>
      </c>
      <c r="D77" s="211">
        <v>1</v>
      </c>
      <c r="E77" s="203"/>
      <c r="F77" s="203"/>
      <c r="G77" s="184"/>
      <c r="H77" s="203"/>
    </row>
    <row r="78" spans="1:8">
      <c r="A78" s="204"/>
      <c r="B78" s="214"/>
      <c r="C78" s="211"/>
      <c r="D78" s="211"/>
      <c r="E78" s="203"/>
      <c r="F78" s="203"/>
      <c r="G78" s="184"/>
      <c r="H78" s="203"/>
    </row>
    <row r="79" spans="1:8">
      <c r="A79" s="204" t="s">
        <v>862</v>
      </c>
      <c r="B79" s="210" t="s">
        <v>847</v>
      </c>
      <c r="C79" s="211" t="s">
        <v>845</v>
      </c>
      <c r="D79" s="211">
        <v>1</v>
      </c>
      <c r="E79" s="203"/>
      <c r="F79" s="203"/>
      <c r="G79" s="184"/>
      <c r="H79" s="203"/>
    </row>
    <row r="80" spans="1:8" ht="15.75">
      <c r="A80" s="215"/>
      <c r="B80" s="216" t="s">
        <v>848</v>
      </c>
      <c r="C80" s="217"/>
      <c r="D80" s="217"/>
      <c r="E80" s="218"/>
      <c r="F80" s="218"/>
      <c r="G80" s="219"/>
      <c r="H80" s="220"/>
    </row>
    <row r="81" spans="1:8" ht="16.5">
      <c r="A81" s="199"/>
      <c r="B81" s="223"/>
      <c r="C81" s="222"/>
      <c r="D81" s="222"/>
      <c r="E81" s="203"/>
      <c r="F81" s="203"/>
      <c r="G81" s="184"/>
      <c r="H81" s="203"/>
    </row>
    <row r="82" spans="1:8" ht="16.5">
      <c r="A82" s="199"/>
      <c r="B82" s="200" t="s">
        <v>863</v>
      </c>
      <c r="C82" s="222"/>
      <c r="D82" s="222"/>
      <c r="E82" s="203"/>
      <c r="F82" s="203"/>
      <c r="G82" s="184"/>
      <c r="H82" s="203"/>
    </row>
    <row r="83" spans="1:8" ht="16.5">
      <c r="A83" s="199"/>
      <c r="B83" s="200"/>
      <c r="C83" s="222"/>
      <c r="D83" s="222"/>
      <c r="E83" s="203"/>
      <c r="F83" s="203"/>
      <c r="G83" s="184"/>
      <c r="H83" s="203"/>
    </row>
    <row r="84" spans="1:8">
      <c r="A84" s="204" t="s">
        <v>864</v>
      </c>
      <c r="B84" s="205" t="s">
        <v>865</v>
      </c>
      <c r="C84" s="206" t="s">
        <v>229</v>
      </c>
      <c r="D84" s="206">
        <v>2</v>
      </c>
      <c r="E84" s="203"/>
      <c r="F84" s="208"/>
      <c r="G84" s="184"/>
      <c r="H84" s="203"/>
    </row>
    <row r="85" spans="1:8">
      <c r="A85" s="204"/>
      <c r="B85" s="205" t="s">
        <v>866</v>
      </c>
      <c r="C85" s="206"/>
      <c r="D85" s="206"/>
      <c r="E85" s="203"/>
      <c r="F85" s="208"/>
      <c r="G85" s="184"/>
      <c r="H85" s="203"/>
    </row>
    <row r="86" spans="1:8">
      <c r="A86" s="204"/>
      <c r="B86" s="205" t="s">
        <v>867</v>
      </c>
      <c r="C86" s="206"/>
      <c r="D86" s="206"/>
      <c r="E86" s="203"/>
      <c r="F86" s="208"/>
      <c r="G86" s="184"/>
      <c r="H86" s="203"/>
    </row>
    <row r="87" spans="1:8">
      <c r="A87" s="204"/>
      <c r="B87" s="205" t="s">
        <v>868</v>
      </c>
      <c r="C87" s="206"/>
      <c r="D87" s="206"/>
      <c r="E87" s="203"/>
      <c r="F87" s="208"/>
      <c r="G87" s="184"/>
      <c r="H87" s="203"/>
    </row>
    <row r="88" spans="1:8">
      <c r="A88" s="204"/>
      <c r="B88" s="205" t="s">
        <v>815</v>
      </c>
      <c r="C88" s="206"/>
      <c r="D88" s="206"/>
      <c r="E88" s="203"/>
      <c r="F88" s="208"/>
      <c r="G88" s="184"/>
      <c r="H88" s="203"/>
    </row>
    <row r="89" spans="1:8">
      <c r="A89" s="213"/>
      <c r="C89" s="206"/>
      <c r="D89" s="206"/>
      <c r="E89" s="203"/>
      <c r="F89" s="208"/>
      <c r="G89" s="184"/>
      <c r="H89" s="203"/>
    </row>
    <row r="90" spans="1:8">
      <c r="A90" s="204" t="s">
        <v>869</v>
      </c>
      <c r="B90" s="214" t="s">
        <v>870</v>
      </c>
      <c r="C90" s="211" t="s">
        <v>229</v>
      </c>
      <c r="D90" s="211">
        <v>2</v>
      </c>
      <c r="E90" s="203"/>
      <c r="F90" s="208"/>
      <c r="G90" s="184"/>
      <c r="H90" s="203"/>
    </row>
    <row r="91" spans="1:8" ht="15.75">
      <c r="A91" s="204"/>
      <c r="B91" s="214" t="s">
        <v>871</v>
      </c>
      <c r="C91" s="211"/>
      <c r="D91" s="211"/>
      <c r="E91" s="203"/>
      <c r="F91" s="208"/>
      <c r="G91" s="184"/>
      <c r="H91" s="203"/>
    </row>
    <row r="92" spans="1:8">
      <c r="A92" s="204"/>
      <c r="B92" s="214"/>
      <c r="C92" s="211"/>
      <c r="D92" s="211"/>
      <c r="E92" s="203"/>
      <c r="F92" s="203"/>
      <c r="G92" s="184"/>
      <c r="H92" s="203"/>
    </row>
    <row r="93" spans="1:8">
      <c r="A93" s="204" t="s">
        <v>872</v>
      </c>
      <c r="B93" s="214" t="s">
        <v>873</v>
      </c>
      <c r="C93" s="211" t="s">
        <v>830</v>
      </c>
      <c r="D93" s="211">
        <v>9</v>
      </c>
      <c r="E93" s="203"/>
      <c r="F93" s="203"/>
      <c r="G93" s="184"/>
      <c r="H93" s="203"/>
    </row>
    <row r="94" spans="1:8" ht="15.75">
      <c r="A94" s="204"/>
      <c r="B94" s="214" t="s">
        <v>871</v>
      </c>
      <c r="C94" s="211"/>
      <c r="D94" s="211"/>
      <c r="E94" s="203"/>
      <c r="F94" s="203"/>
      <c r="G94" s="184"/>
      <c r="H94" s="203"/>
    </row>
    <row r="95" spans="1:8">
      <c r="A95" s="204"/>
      <c r="B95" s="214"/>
      <c r="C95" s="211"/>
      <c r="D95" s="211"/>
      <c r="E95" s="203"/>
      <c r="F95" s="203"/>
      <c r="G95" s="184"/>
      <c r="H95" s="203"/>
    </row>
    <row r="96" spans="1:8">
      <c r="A96" s="204" t="s">
        <v>874</v>
      </c>
      <c r="B96" s="214" t="s">
        <v>875</v>
      </c>
      <c r="C96" s="211" t="s">
        <v>830</v>
      </c>
      <c r="D96" s="211">
        <v>2</v>
      </c>
      <c r="E96" s="203"/>
      <c r="F96" s="203"/>
      <c r="G96" s="184"/>
      <c r="H96" s="203"/>
    </row>
    <row r="97" spans="1:8" ht="15.75">
      <c r="A97" s="204"/>
      <c r="B97" s="214" t="s">
        <v>871</v>
      </c>
      <c r="C97" s="211"/>
      <c r="D97" s="211"/>
      <c r="E97" s="203"/>
      <c r="F97" s="203"/>
      <c r="G97" s="184"/>
      <c r="H97" s="203"/>
    </row>
    <row r="98" spans="1:8">
      <c r="A98" s="204"/>
      <c r="B98" s="214"/>
      <c r="C98" s="211"/>
      <c r="D98" s="211"/>
      <c r="E98" s="203"/>
      <c r="F98" s="203"/>
      <c r="G98" s="184"/>
      <c r="H98" s="203"/>
    </row>
    <row r="99" spans="1:8">
      <c r="A99" s="204" t="s">
        <v>876</v>
      </c>
      <c r="B99" s="210" t="s">
        <v>847</v>
      </c>
      <c r="C99" s="211" t="s">
        <v>845</v>
      </c>
      <c r="D99" s="211">
        <v>1</v>
      </c>
      <c r="E99" s="203"/>
      <c r="F99" s="203"/>
      <c r="G99" s="184"/>
      <c r="H99" s="203"/>
    </row>
    <row r="100" spans="1:8" ht="15.75">
      <c r="A100" s="215"/>
      <c r="B100" s="216" t="s">
        <v>848</v>
      </c>
      <c r="C100" s="217"/>
      <c r="D100" s="217"/>
      <c r="E100" s="218"/>
      <c r="F100" s="218"/>
      <c r="G100" s="219"/>
      <c r="H100" s="220"/>
    </row>
    <row r="101" spans="1:8">
      <c r="A101" s="199"/>
      <c r="B101" s="221"/>
      <c r="C101" s="201"/>
      <c r="D101" s="201"/>
      <c r="E101" s="203"/>
      <c r="F101" s="203"/>
      <c r="G101" s="184"/>
      <c r="H101" s="203"/>
    </row>
    <row r="102" spans="1:8" ht="15.75">
      <c r="A102" s="199"/>
      <c r="B102" s="200" t="s">
        <v>753</v>
      </c>
      <c r="C102" s="201"/>
      <c r="D102" s="201"/>
      <c r="E102" s="203"/>
      <c r="F102" s="203"/>
      <c r="G102" s="184"/>
      <c r="H102" s="203"/>
    </row>
    <row r="103" spans="1:8">
      <c r="A103" s="199"/>
      <c r="B103" s="221"/>
      <c r="C103" s="201"/>
      <c r="D103" s="201"/>
      <c r="E103" s="203"/>
      <c r="F103" s="203"/>
      <c r="G103" s="184"/>
      <c r="H103" s="203"/>
    </row>
    <row r="104" spans="1:8">
      <c r="A104" s="224"/>
      <c r="B104" s="214" t="s">
        <v>877</v>
      </c>
      <c r="C104" s="211" t="s">
        <v>845</v>
      </c>
      <c r="D104" s="201">
        <v>1</v>
      </c>
      <c r="E104" s="203"/>
      <c r="F104" s="203"/>
      <c r="G104" s="184"/>
      <c r="H104" s="203"/>
    </row>
    <row r="105" spans="1:8" ht="15.75">
      <c r="A105" s="215"/>
      <c r="B105" s="216" t="s">
        <v>848</v>
      </c>
      <c r="C105" s="217"/>
      <c r="D105" s="217"/>
      <c r="E105" s="218"/>
      <c r="F105" s="218"/>
      <c r="G105" s="219"/>
      <c r="H105" s="220"/>
    </row>
    <row r="106" spans="1:8">
      <c r="A106" s="199"/>
      <c r="B106" s="221"/>
      <c r="C106" s="201"/>
      <c r="D106" s="201"/>
      <c r="E106" s="203"/>
      <c r="F106" s="203"/>
      <c r="G106" s="184"/>
      <c r="H106" s="203"/>
    </row>
    <row r="107" spans="1:8" ht="16.5">
      <c r="A107" s="225"/>
      <c r="B107" s="226" t="s">
        <v>878</v>
      </c>
      <c r="C107" s="222"/>
      <c r="D107" s="201"/>
      <c r="E107" s="203"/>
      <c r="F107" s="203"/>
      <c r="G107" s="184"/>
      <c r="H107" s="203"/>
    </row>
    <row r="108" spans="1:8" ht="16.5">
      <c r="A108" s="225"/>
      <c r="B108" s="223" t="s">
        <v>785</v>
      </c>
      <c r="C108" s="222" t="s">
        <v>879</v>
      </c>
      <c r="D108" s="201"/>
      <c r="E108" s="203"/>
      <c r="F108" s="203"/>
      <c r="G108" s="184"/>
      <c r="H108" s="203"/>
    </row>
    <row r="109" spans="1:8" ht="16.5">
      <c r="A109" s="225"/>
      <c r="B109" s="223" t="s">
        <v>787</v>
      </c>
      <c r="C109" s="222" t="s">
        <v>879</v>
      </c>
      <c r="D109" s="201"/>
      <c r="E109" s="203"/>
      <c r="F109" s="203"/>
      <c r="G109" s="184"/>
      <c r="H109" s="203"/>
    </row>
    <row r="110" spans="1:8" ht="16.5">
      <c r="A110" s="225"/>
      <c r="B110" s="223" t="s">
        <v>880</v>
      </c>
      <c r="C110" s="222" t="s">
        <v>879</v>
      </c>
      <c r="D110" s="201"/>
      <c r="E110" s="203"/>
      <c r="F110" s="203"/>
      <c r="G110" s="184"/>
      <c r="H110" s="203"/>
    </row>
    <row r="111" spans="1:8" ht="16.5">
      <c r="A111" s="225"/>
      <c r="B111" s="223" t="s">
        <v>881</v>
      </c>
      <c r="C111" s="222" t="s">
        <v>879</v>
      </c>
      <c r="D111" s="201"/>
      <c r="E111" s="203"/>
      <c r="F111" s="203"/>
      <c r="G111" s="184"/>
      <c r="H111" s="203"/>
    </row>
    <row r="112" spans="1:8" ht="16.5">
      <c r="A112" s="225"/>
      <c r="B112" s="223" t="s">
        <v>882</v>
      </c>
      <c r="C112" s="222" t="s">
        <v>879</v>
      </c>
      <c r="D112" s="201"/>
      <c r="E112" s="203"/>
      <c r="F112" s="203"/>
      <c r="G112" s="184"/>
      <c r="H112" s="203"/>
    </row>
    <row r="113" spans="1:8" ht="16.5">
      <c r="A113" s="225"/>
      <c r="B113" s="223" t="s">
        <v>883</v>
      </c>
      <c r="C113" s="222" t="s">
        <v>884</v>
      </c>
      <c r="D113" s="201">
        <v>6</v>
      </c>
      <c r="E113" s="203"/>
      <c r="F113" s="203"/>
      <c r="G113" s="184"/>
      <c r="H113" s="203"/>
    </row>
    <row r="114" spans="1:8" ht="33">
      <c r="A114" s="227"/>
      <c r="B114" s="228" t="s">
        <v>885</v>
      </c>
      <c r="C114" s="229" t="s">
        <v>886</v>
      </c>
      <c r="D114" s="230">
        <v>12</v>
      </c>
      <c r="E114" s="231"/>
      <c r="F114" s="231"/>
      <c r="G114" s="184"/>
      <c r="H114" s="203"/>
    </row>
    <row r="115" spans="1:8" ht="16.5">
      <c r="A115" s="232"/>
      <c r="B115" s="233"/>
      <c r="C115" s="234"/>
      <c r="D115" s="235"/>
      <c r="E115" s="236"/>
      <c r="F115" s="197"/>
      <c r="G115" s="237"/>
      <c r="H115" s="197"/>
    </row>
    <row r="116" spans="1:8" ht="16.5">
      <c r="A116" s="232"/>
      <c r="B116" s="238" t="s">
        <v>887</v>
      </c>
      <c r="C116" s="234"/>
      <c r="D116" s="239"/>
      <c r="E116" s="240"/>
      <c r="F116" s="203"/>
      <c r="G116" s="241"/>
      <c r="H116" s="203"/>
    </row>
    <row r="117" spans="1:8">
      <c r="A117" s="199"/>
      <c r="B117" s="185"/>
      <c r="C117" s="239"/>
      <c r="D117" s="239"/>
      <c r="E117" s="240"/>
      <c r="F117" s="203"/>
      <c r="G117" s="241"/>
      <c r="H117" s="203"/>
    </row>
    <row r="118" spans="1:8">
      <c r="A118" s="199"/>
      <c r="B118" s="185"/>
      <c r="C118" s="239"/>
      <c r="D118" s="239"/>
      <c r="E118" s="240"/>
      <c r="F118" s="203"/>
      <c r="G118" s="241"/>
      <c r="H118" s="203"/>
    </row>
    <row r="119" spans="1:8">
      <c r="A119" s="242"/>
      <c r="B119" s="243"/>
      <c r="C119" s="244"/>
      <c r="D119" s="244"/>
      <c r="E119" s="245"/>
      <c r="F119" s="231"/>
      <c r="G119" s="246"/>
      <c r="H119" s="231"/>
    </row>
    <row r="120" spans="1:8">
      <c r="A120" s="199"/>
      <c r="B120" s="185"/>
      <c r="C120" s="239"/>
      <c r="D120" s="239"/>
      <c r="E120" s="240"/>
      <c r="F120" s="203"/>
      <c r="G120" s="241"/>
      <c r="H120" s="203"/>
    </row>
    <row r="121" spans="1:8">
      <c r="A121" s="199"/>
      <c r="B121" s="185"/>
      <c r="C121" s="239"/>
      <c r="D121" s="239"/>
      <c r="E121" s="240"/>
      <c r="F121" s="203"/>
      <c r="G121" s="241"/>
      <c r="H121" s="203"/>
    </row>
    <row r="122" spans="1:8">
      <c r="A122" s="199"/>
      <c r="B122" s="185"/>
      <c r="C122" s="239"/>
      <c r="D122" s="239"/>
      <c r="E122" s="240"/>
      <c r="F122" s="203"/>
      <c r="G122" s="241"/>
      <c r="H122" s="203"/>
    </row>
    <row r="123" spans="1:8">
      <c r="A123" s="199"/>
      <c r="B123" s="185"/>
      <c r="C123" s="239"/>
      <c r="D123" s="239"/>
      <c r="E123" s="240"/>
      <c r="F123" s="203"/>
      <c r="G123" s="241"/>
      <c r="H123" s="203"/>
    </row>
    <row r="124" spans="1:8">
      <c r="A124" s="199"/>
      <c r="B124" s="185"/>
      <c r="C124" s="239"/>
      <c r="D124" s="239"/>
      <c r="E124" s="240"/>
      <c r="F124" s="203"/>
      <c r="G124" s="241"/>
      <c r="H124" s="203"/>
    </row>
    <row r="125" spans="1:8">
      <c r="A125" s="199"/>
      <c r="B125" s="185"/>
      <c r="C125" s="239"/>
      <c r="D125" s="239"/>
      <c r="E125" s="240"/>
      <c r="F125" s="203"/>
      <c r="G125" s="241"/>
      <c r="H125" s="203"/>
    </row>
    <row r="126" spans="1:8">
      <c r="A126" s="199"/>
      <c r="B126" s="185"/>
      <c r="C126" s="239"/>
      <c r="D126" s="239"/>
      <c r="E126" s="240"/>
      <c r="F126" s="203"/>
      <c r="G126" s="241"/>
      <c r="H126" s="203"/>
    </row>
    <row r="127" spans="1:8">
      <c r="A127" s="199"/>
      <c r="B127" s="185"/>
      <c r="C127" s="239"/>
      <c r="D127" s="239"/>
      <c r="E127" s="240"/>
      <c r="F127" s="203"/>
      <c r="G127" s="241"/>
      <c r="H127" s="203"/>
    </row>
    <row r="128" spans="1:8">
      <c r="A128" s="199"/>
      <c r="B128" s="185"/>
      <c r="C128" s="239"/>
      <c r="D128" s="239"/>
      <c r="E128" s="240"/>
      <c r="F128" s="203"/>
      <c r="G128" s="241"/>
      <c r="H128" s="203"/>
    </row>
    <row r="129" spans="1:8">
      <c r="A129" s="199"/>
      <c r="B129" s="185"/>
      <c r="C129" s="239"/>
      <c r="D129" s="239"/>
      <c r="E129" s="240"/>
      <c r="F129" s="203"/>
      <c r="G129" s="241"/>
      <c r="H129" s="203"/>
    </row>
    <row r="130" spans="1:8">
      <c r="A130" s="199"/>
      <c r="B130" s="185"/>
      <c r="C130" s="239"/>
      <c r="D130" s="239"/>
      <c r="E130" s="240"/>
      <c r="F130" s="203"/>
      <c r="G130" s="241"/>
      <c r="H130" s="203"/>
    </row>
    <row r="131" spans="1:8">
      <c r="A131" s="199"/>
      <c r="B131" s="185"/>
      <c r="C131" s="239"/>
      <c r="D131" s="239"/>
      <c r="E131" s="240"/>
      <c r="F131" s="203"/>
      <c r="G131" s="241"/>
      <c r="H131" s="203"/>
    </row>
    <row r="132" spans="1:8">
      <c r="A132" s="199"/>
      <c r="B132" s="185"/>
      <c r="C132" s="239"/>
      <c r="D132" s="239"/>
      <c r="E132" s="240"/>
      <c r="F132" s="203"/>
      <c r="G132" s="241"/>
      <c r="H132" s="203"/>
    </row>
    <row r="133" spans="1:8">
      <c r="A133" s="242"/>
      <c r="B133" s="243"/>
      <c r="C133" s="244"/>
      <c r="D133" s="244"/>
      <c r="E133" s="245"/>
      <c r="F133" s="231"/>
      <c r="G133" s="246"/>
      <c r="H133" s="231"/>
    </row>
    <row r="134" spans="1:8">
      <c r="A134" s="239"/>
      <c r="B134" s="185"/>
      <c r="C134" s="239"/>
      <c r="D134" s="239"/>
      <c r="E134" s="240"/>
      <c r="F134" s="203"/>
      <c r="G134" s="241"/>
      <c r="H134" s="203"/>
    </row>
    <row r="135" spans="1:8">
      <c r="A135" s="239"/>
      <c r="B135" s="185"/>
      <c r="C135" s="239"/>
      <c r="D135" s="239"/>
      <c r="E135" s="240"/>
      <c r="F135" s="203"/>
      <c r="G135" s="241"/>
      <c r="H135" s="2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22"/>
  <sheetViews>
    <sheetView showGridLines="0" topLeftCell="A107" workbookViewId="0">
      <selection activeCell="I121" sqref="I12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370" t="s">
        <v>5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94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386" t="str">
        <f>'Rekapitulácia stavby'!K6</f>
        <v>REKONŠTRUKCIA MEŠTIANSKEHO DOMU</v>
      </c>
      <c r="F7" s="387"/>
      <c r="G7" s="387"/>
      <c r="H7" s="387"/>
      <c r="L7" s="17"/>
    </row>
    <row r="8" spans="1:46" s="2" customFormat="1" ht="12" customHeight="1">
      <c r="A8" s="26"/>
      <c r="B8" s="27"/>
      <c r="C8" s="26"/>
      <c r="D8" s="23" t="s">
        <v>95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380" t="s">
        <v>767</v>
      </c>
      <c r="F9" s="385"/>
      <c r="G9" s="385"/>
      <c r="H9" s="38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364" t="str">
        <f>'Rekapitulácia stavby'!E14</f>
        <v xml:space="preserve"> </v>
      </c>
      <c r="F18" s="364"/>
      <c r="G18" s="364"/>
      <c r="H18" s="364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371" t="s">
        <v>1</v>
      </c>
      <c r="F27" s="371"/>
      <c r="G27" s="371"/>
      <c r="H27" s="3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32</v>
      </c>
      <c r="E30" s="26"/>
      <c r="F30" s="26"/>
      <c r="G30" s="26"/>
      <c r="H30" s="26"/>
      <c r="I30" s="26"/>
      <c r="J30" s="65">
        <f>ROUND(J118,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36</v>
      </c>
      <c r="E33" s="23" t="s">
        <v>37</v>
      </c>
      <c r="F33" s="94">
        <f>ROUND((SUM(BE118:BE121)),  2)</f>
        <v>0</v>
      </c>
      <c r="G33" s="26"/>
      <c r="H33" s="26"/>
      <c r="I33" s="95">
        <v>0.2</v>
      </c>
      <c r="J33" s="94">
        <f>ROUND(((SUM(BE118:BE121))*I33),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38</v>
      </c>
      <c r="F34" s="94">
        <f>ROUND((SUM(BF118:BF121)),  2)</f>
        <v>0</v>
      </c>
      <c r="G34" s="26"/>
      <c r="H34" s="26"/>
      <c r="I34" s="95">
        <v>0.2</v>
      </c>
      <c r="J34" s="94">
        <f>ROUND(((SUM(BF118:BF121))*I34),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94">
        <f>ROUND((SUM(BG118:BG121)),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4">
        <f>ROUND((SUM(BH118:BH121)),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4">
        <f>ROUND((SUM(BI118:BI121)),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42</v>
      </c>
      <c r="E39" s="54"/>
      <c r="F39" s="54"/>
      <c r="G39" s="98" t="s">
        <v>43</v>
      </c>
      <c r="H39" s="99" t="s">
        <v>44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102" t="s">
        <v>48</v>
      </c>
      <c r="G61" s="39" t="s">
        <v>47</v>
      </c>
      <c r="H61" s="29"/>
      <c r="I61" s="29"/>
      <c r="J61" s="103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102" t="s">
        <v>48</v>
      </c>
      <c r="G76" s="39" t="s">
        <v>47</v>
      </c>
      <c r="H76" s="29"/>
      <c r="I76" s="29"/>
      <c r="J76" s="103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386" t="str">
        <f>E7</f>
        <v>REKONŠTRUKCIA MEŠTIANSKEHO DOMU</v>
      </c>
      <c r="F85" s="387"/>
      <c r="G85" s="387"/>
      <c r="H85" s="38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95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380" t="str">
        <f>E9</f>
        <v>03 - 1.NP + 2.NP - Elektroinštalácie</v>
      </c>
      <c r="F87" s="385"/>
      <c r="G87" s="385"/>
      <c r="H87" s="38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Trnava</v>
      </c>
      <c r="G89" s="26"/>
      <c r="H89" s="26"/>
      <c r="I89" s="23" t="s">
        <v>19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>
      <c r="A91" s="26"/>
      <c r="B91" s="27"/>
      <c r="C91" s="23" t="s">
        <v>20</v>
      </c>
      <c r="D91" s="26"/>
      <c r="E91" s="26"/>
      <c r="F91" s="21" t="str">
        <f>E15</f>
        <v>Mesto Trnava</v>
      </c>
      <c r="G91" s="26"/>
      <c r="H91" s="26"/>
      <c r="I91" s="23" t="s">
        <v>26</v>
      </c>
      <c r="J91" s="24" t="str">
        <f>E21</f>
        <v>Ing. Ladislav Lukačovič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98</v>
      </c>
      <c r="D94" s="96"/>
      <c r="E94" s="96"/>
      <c r="F94" s="96"/>
      <c r="G94" s="96"/>
      <c r="H94" s="96"/>
      <c r="I94" s="96"/>
      <c r="J94" s="105" t="s">
        <v>99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100</v>
      </c>
      <c r="D96" s="26"/>
      <c r="E96" s="26"/>
      <c r="F96" s="26"/>
      <c r="G96" s="26"/>
      <c r="H96" s="26"/>
      <c r="I96" s="26"/>
      <c r="J96" s="65">
        <f>J118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101</v>
      </c>
    </row>
    <row r="97" spans="1:31" s="9" customFormat="1" ht="24.95" customHeight="1">
      <c r="B97" s="107"/>
      <c r="D97" s="108" t="s">
        <v>124</v>
      </c>
      <c r="E97" s="109"/>
      <c r="F97" s="109"/>
      <c r="G97" s="109"/>
      <c r="H97" s="109"/>
      <c r="I97" s="109"/>
      <c r="J97" s="110">
        <f>J119</f>
        <v>0</v>
      </c>
      <c r="L97" s="107"/>
    </row>
    <row r="98" spans="1:31" s="10" customFormat="1" ht="19.899999999999999" customHeight="1">
      <c r="B98" s="111"/>
      <c r="D98" s="112" t="s">
        <v>125</v>
      </c>
      <c r="E98" s="113"/>
      <c r="F98" s="113"/>
      <c r="G98" s="113"/>
      <c r="H98" s="113"/>
      <c r="I98" s="113"/>
      <c r="J98" s="114">
        <f>J120</f>
        <v>0</v>
      </c>
      <c r="L98" s="111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customHeight="1">
      <c r="A100" s="26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5" customHeight="1">
      <c r="A104" s="26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127</v>
      </c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386" t="str">
        <f>E7</f>
        <v>REKONŠTRUKCIA MEŠTIANSKEHO DOMU</v>
      </c>
      <c r="F108" s="387"/>
      <c r="G108" s="387"/>
      <c r="H108" s="387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95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380" t="str">
        <f>E9</f>
        <v>03 - 1.NP + 2.NP - Elektroinštalácie</v>
      </c>
      <c r="F110" s="385"/>
      <c r="G110" s="385"/>
      <c r="H110" s="385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Trnava</v>
      </c>
      <c r="G112" s="26"/>
      <c r="H112" s="26"/>
      <c r="I112" s="23" t="s">
        <v>19</v>
      </c>
      <c r="J112" s="49" t="str">
        <f>IF(J12="","",J12)</f>
        <v/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7.95" customHeight="1">
      <c r="A114" s="26"/>
      <c r="B114" s="27"/>
      <c r="C114" s="23" t="s">
        <v>20</v>
      </c>
      <c r="D114" s="26"/>
      <c r="E114" s="26"/>
      <c r="F114" s="21" t="str">
        <f>E15</f>
        <v>Mesto Trnava</v>
      </c>
      <c r="G114" s="26"/>
      <c r="H114" s="26"/>
      <c r="I114" s="23" t="s">
        <v>26</v>
      </c>
      <c r="J114" s="24" t="str">
        <f>E21</f>
        <v>Ing. Ladislav Lukačovič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27.95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29</v>
      </c>
      <c r="J115" s="24" t="str">
        <f>E24</f>
        <v>www.stavebnycenar.sk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5"/>
      <c r="B117" s="116"/>
      <c r="C117" s="117" t="s">
        <v>128</v>
      </c>
      <c r="D117" s="118" t="s">
        <v>57</v>
      </c>
      <c r="E117" s="118" t="s">
        <v>53</v>
      </c>
      <c r="F117" s="118" t="s">
        <v>54</v>
      </c>
      <c r="G117" s="118" t="s">
        <v>129</v>
      </c>
      <c r="H117" s="118" t="s">
        <v>130</v>
      </c>
      <c r="I117" s="118" t="s">
        <v>131</v>
      </c>
      <c r="J117" s="119" t="s">
        <v>99</v>
      </c>
      <c r="K117" s="120" t="s">
        <v>132</v>
      </c>
      <c r="L117" s="121"/>
      <c r="M117" s="56" t="s">
        <v>1</v>
      </c>
      <c r="N117" s="57" t="s">
        <v>36</v>
      </c>
      <c r="O117" s="57" t="s">
        <v>133</v>
      </c>
      <c r="P117" s="57" t="s">
        <v>134</v>
      </c>
      <c r="Q117" s="57" t="s">
        <v>135</v>
      </c>
      <c r="R117" s="57" t="s">
        <v>136</v>
      </c>
      <c r="S117" s="57" t="s">
        <v>137</v>
      </c>
      <c r="T117" s="58" t="s">
        <v>138</v>
      </c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</row>
    <row r="118" spans="1:65" s="2" customFormat="1" ht="22.9" customHeight="1">
      <c r="A118" s="26"/>
      <c r="B118" s="27"/>
      <c r="C118" s="63" t="s">
        <v>100</v>
      </c>
      <c r="D118" s="26"/>
      <c r="E118" s="26"/>
      <c r="F118" s="26"/>
      <c r="G118" s="26"/>
      <c r="H118" s="26"/>
      <c r="I118" s="26"/>
      <c r="J118" s="122">
        <f>BK118</f>
        <v>0</v>
      </c>
      <c r="K118" s="26"/>
      <c r="L118" s="27"/>
      <c r="M118" s="59"/>
      <c r="N118" s="50"/>
      <c r="O118" s="60"/>
      <c r="P118" s="123">
        <f>P119</f>
        <v>0</v>
      </c>
      <c r="Q118" s="60"/>
      <c r="R118" s="123">
        <f>R119</f>
        <v>0</v>
      </c>
      <c r="S118" s="60"/>
      <c r="T118" s="124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101</v>
      </c>
      <c r="BK118" s="125">
        <f>BK119</f>
        <v>0</v>
      </c>
    </row>
    <row r="119" spans="1:65" s="12" customFormat="1" ht="25.9" customHeight="1">
      <c r="B119" s="126"/>
      <c r="D119" s="127" t="s">
        <v>71</v>
      </c>
      <c r="E119" s="128" t="s">
        <v>158</v>
      </c>
      <c r="F119" s="128" t="s">
        <v>741</v>
      </c>
      <c r="J119" s="129">
        <f>BK119</f>
        <v>0</v>
      </c>
      <c r="L119" s="126"/>
      <c r="M119" s="130"/>
      <c r="N119" s="131"/>
      <c r="O119" s="131"/>
      <c r="P119" s="132">
        <f>P120</f>
        <v>0</v>
      </c>
      <c r="Q119" s="131"/>
      <c r="R119" s="132">
        <f>R120</f>
        <v>0</v>
      </c>
      <c r="S119" s="131"/>
      <c r="T119" s="133">
        <f>T120</f>
        <v>0</v>
      </c>
      <c r="AR119" s="127" t="s">
        <v>142</v>
      </c>
      <c r="AT119" s="134" t="s">
        <v>71</v>
      </c>
      <c r="AU119" s="134" t="s">
        <v>72</v>
      </c>
      <c r="AY119" s="127" t="s">
        <v>141</v>
      </c>
      <c r="BK119" s="135">
        <f>BK120</f>
        <v>0</v>
      </c>
    </row>
    <row r="120" spans="1:65" s="12" customFormat="1" ht="22.9" customHeight="1">
      <c r="B120" s="126"/>
      <c r="D120" s="127" t="s">
        <v>71</v>
      </c>
      <c r="E120" s="136" t="s">
        <v>742</v>
      </c>
      <c r="F120" s="136" t="s">
        <v>743</v>
      </c>
      <c r="J120" s="137">
        <f>BK120</f>
        <v>0</v>
      </c>
      <c r="L120" s="126"/>
      <c r="M120" s="130"/>
      <c r="N120" s="131"/>
      <c r="O120" s="131"/>
      <c r="P120" s="132">
        <f>P121</f>
        <v>0</v>
      </c>
      <c r="Q120" s="131"/>
      <c r="R120" s="132">
        <f>R121</f>
        <v>0</v>
      </c>
      <c r="S120" s="131"/>
      <c r="T120" s="133">
        <f>T121</f>
        <v>0</v>
      </c>
      <c r="AR120" s="127" t="s">
        <v>142</v>
      </c>
      <c r="AT120" s="134" t="s">
        <v>71</v>
      </c>
      <c r="AU120" s="134" t="s">
        <v>80</v>
      </c>
      <c r="AY120" s="127" t="s">
        <v>141</v>
      </c>
      <c r="BK120" s="135">
        <f>BK121</f>
        <v>0</v>
      </c>
    </row>
    <row r="121" spans="1:65" s="2" customFormat="1" ht="16.5" customHeight="1">
      <c r="A121" s="26"/>
      <c r="B121" s="138"/>
      <c r="C121" s="139" t="s">
        <v>80</v>
      </c>
      <c r="D121" s="139" t="s">
        <v>144</v>
      </c>
      <c r="E121" s="140" t="s">
        <v>742</v>
      </c>
      <c r="F121" s="141" t="s">
        <v>768</v>
      </c>
      <c r="G121" s="142" t="s">
        <v>488</v>
      </c>
      <c r="H121" s="143">
        <v>1</v>
      </c>
      <c r="I121" s="144"/>
      <c r="J121" s="144">
        <f>ROUND(I121*H121,2)</f>
        <v>0</v>
      </c>
      <c r="K121" s="145"/>
      <c r="L121" s="27"/>
      <c r="M121" s="162" t="s">
        <v>1</v>
      </c>
      <c r="N121" s="163" t="s">
        <v>38</v>
      </c>
      <c r="O121" s="164">
        <v>0</v>
      </c>
      <c r="P121" s="164">
        <f>O121*H121</f>
        <v>0</v>
      </c>
      <c r="Q121" s="164">
        <v>0</v>
      </c>
      <c r="R121" s="164">
        <f>Q121*H121</f>
        <v>0</v>
      </c>
      <c r="S121" s="164">
        <v>0</v>
      </c>
      <c r="T121" s="165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418</v>
      </c>
      <c r="AT121" s="150" t="s">
        <v>144</v>
      </c>
      <c r="AU121" s="150" t="s">
        <v>149</v>
      </c>
      <c r="AY121" s="14" t="s">
        <v>141</v>
      </c>
      <c r="BE121" s="151">
        <f>IF(N121="základná",J121,0)</f>
        <v>0</v>
      </c>
      <c r="BF121" s="151">
        <f>IF(N121="znížená",J121,0)</f>
        <v>0</v>
      </c>
      <c r="BG121" s="151">
        <f>IF(N121="zákl. prenesená",J121,0)</f>
        <v>0</v>
      </c>
      <c r="BH121" s="151">
        <f>IF(N121="zníž. prenesená",J121,0)</f>
        <v>0</v>
      </c>
      <c r="BI121" s="151">
        <f>IF(N121="nulová",J121,0)</f>
        <v>0</v>
      </c>
      <c r="BJ121" s="14" t="s">
        <v>149</v>
      </c>
      <c r="BK121" s="151">
        <f>ROUND(I121*H121,2)</f>
        <v>0</v>
      </c>
      <c r="BL121" s="14" t="s">
        <v>418</v>
      </c>
      <c r="BM121" s="150" t="s">
        <v>769</v>
      </c>
    </row>
    <row r="122" spans="1:65" s="2" customFormat="1" ht="6.95" customHeight="1">
      <c r="A122" s="26"/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3C17-223E-4E08-BF88-80FCDFD7CBF0}">
  <dimension ref="A1:M80"/>
  <sheetViews>
    <sheetView tabSelected="1" topLeftCell="A7" workbookViewId="0">
      <selection activeCell="A81" sqref="A81:XFD89"/>
    </sheetView>
  </sheetViews>
  <sheetFormatPr defaultRowHeight="11.25"/>
  <cols>
    <col min="1" max="1" width="73.83203125" style="179" bestFit="1" customWidth="1"/>
    <col min="2" max="2" width="4.6640625" style="179" bestFit="1" customWidth="1"/>
    <col min="3" max="3" width="7.5" style="180" bestFit="1" customWidth="1"/>
    <col min="4" max="4" width="8.33203125" style="180" bestFit="1" customWidth="1"/>
    <col min="5" max="5" width="15.6640625" style="180" bestFit="1" customWidth="1"/>
    <col min="6" max="6" width="4.1640625" style="179" bestFit="1" customWidth="1"/>
    <col min="7" max="7" width="7.5" style="180" bestFit="1" customWidth="1"/>
    <col min="8" max="8" width="14.6640625" style="180" bestFit="1" customWidth="1"/>
    <col min="9" max="9" width="7.5" style="180" bestFit="1" customWidth="1"/>
    <col min="10" max="10" width="13.33203125" style="180" bestFit="1" customWidth="1"/>
    <col min="11" max="12" width="9.33203125" style="167"/>
    <col min="13" max="13" width="9.33203125" style="87" hidden="1" customWidth="1"/>
    <col min="14" max="16384" width="9.33203125" style="167"/>
  </cols>
  <sheetData>
    <row r="1" spans="1:13" ht="12">
      <c r="A1" s="168" t="s">
        <v>784</v>
      </c>
      <c r="B1" s="168" t="s">
        <v>1026</v>
      </c>
      <c r="C1" s="169" t="s">
        <v>1027</v>
      </c>
      <c r="D1" s="169" t="s">
        <v>786</v>
      </c>
      <c r="E1" s="169" t="s">
        <v>1028</v>
      </c>
      <c r="F1" s="168" t="s">
        <v>1029</v>
      </c>
      <c r="G1" s="169" t="s">
        <v>787</v>
      </c>
      <c r="H1" s="169" t="s">
        <v>1030</v>
      </c>
      <c r="I1" s="169" t="s">
        <v>1031</v>
      </c>
      <c r="J1" s="169" t="s">
        <v>894</v>
      </c>
      <c r="K1" s="170"/>
      <c r="L1" s="170"/>
      <c r="M1" s="87">
        <f>[1]Parametre!B33/100*E5+[1]Parametre!B33/100*E7+[1]Parametre!B33/100*E9+[1]Parametre!B33/100*E11+[1]Parametre!B33/100*E17+[1]Parametre!B33/100*E18+[1]Parametre!B33/100*E19+[1]Parametre!B33/100*E20+[1]Parametre!B33/100*E21+[1]Parametre!B33/100*E23+[1]Parametre!B33/100*E25+[1]Parametre!B33/100*E27+[1]Parametre!B33/100*E28+[1]Parametre!B33/100*E29+[1]Parametre!B33/100*E31+[1]Parametre!B33/100*E32+[1]Parametre!B33/100*E34+[1]Parametre!B33/100*E36+[1]Parametre!B33/100*E37+[1]Parametre!B33/100*E39+[1]Parametre!B33/100*E40+[1]Parametre!B33/100*E42+[1]Parametre!B33/100*E43</f>
        <v>0</v>
      </c>
    </row>
    <row r="2" spans="1:13" ht="15">
      <c r="A2" s="177" t="s">
        <v>788</v>
      </c>
      <c r="B2" s="177" t="s">
        <v>1</v>
      </c>
      <c r="C2" s="178"/>
      <c r="D2" s="178"/>
      <c r="E2" s="178"/>
      <c r="F2" s="177" t="s">
        <v>1</v>
      </c>
      <c r="G2" s="178"/>
      <c r="H2" s="178"/>
      <c r="I2" s="178"/>
      <c r="J2" s="178"/>
      <c r="K2" s="170"/>
      <c r="L2" s="170"/>
      <c r="M2" s="87" t="e">
        <f>M1+[1]Parametre!B33/100*E45+[1]Parametre!B33/100*E46+[1]Parametre!B33/100*E48+[1]Parametre!B33/100*E50+[1]Parametre!B33/100*E52+[1]Parametre!B33/100*E54+[1]Parametre!B33/100*E55+[1]Parametre!B33/100*E59+[1]Parametre!B33/100*E60+[1]Parametre!B33/100*E61+[1]Parametre!B33/100*E62+[1]Parametre!B33/100*E63+[1]Parametre!B33/100*E64+[1]Parametre!B33/100*E65+[1]Parametre!B33/100*E66+[1]Parametre!B33/100*E67+[1]Parametre!B33/100*E72+[1]Parametre!B33/100*E73+[1]Parametre!B33/100*E74+[1]Parametre!B33/100*#REF!+[1]Parametre!B33/100*#REF!+[1]Parametre!B33/100*#REF!+[1]Parametre!B33/100*#REF!</f>
        <v>#REF!</v>
      </c>
    </row>
    <row r="3" spans="1:13" ht="12.75">
      <c r="A3" s="171" t="s">
        <v>1032</v>
      </c>
      <c r="B3" s="171" t="s">
        <v>1</v>
      </c>
      <c r="C3" s="172"/>
      <c r="D3" s="172"/>
      <c r="E3" s="172"/>
      <c r="F3" s="171" t="s">
        <v>1</v>
      </c>
      <c r="G3" s="172"/>
      <c r="H3" s="172"/>
      <c r="I3" s="172"/>
      <c r="J3" s="172"/>
      <c r="K3" s="170"/>
      <c r="L3" s="170"/>
      <c r="M3" s="87" t="e">
        <f>M2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</f>
        <v>#REF!</v>
      </c>
    </row>
    <row r="4" spans="1:13" ht="12.75">
      <c r="A4" s="349" t="s">
        <v>1033</v>
      </c>
      <c r="B4" s="349" t="s">
        <v>1</v>
      </c>
      <c r="C4" s="350"/>
      <c r="D4" s="350"/>
      <c r="E4" s="350"/>
      <c r="F4" s="349" t="s">
        <v>1</v>
      </c>
      <c r="G4" s="350"/>
      <c r="H4" s="350"/>
      <c r="I4" s="350"/>
      <c r="J4" s="350"/>
      <c r="K4" s="170"/>
      <c r="L4" s="170"/>
      <c r="M4" s="87">
        <f>[1]Parametre!B33/100*E5+[1]Parametre!B33/100*E7+[1]Parametre!B33/100*E9+[1]Parametre!B33/100*E11+[1]Parametre!B33/100*E17+[1]Parametre!B33/100*E18+[1]Parametre!B33/100*E19+[1]Parametre!B33/100*E20+[1]Parametre!B33/100*E21+[1]Parametre!B33/100*E23+[1]Parametre!B33/100*E25+[1]Parametre!B33/100*E27+[1]Parametre!B33/100*E28+[1]Parametre!B33/100*E29+[1]Parametre!B33/100*E31+[1]Parametre!B33/100*E32+[1]Parametre!B33/100*E34+[1]Parametre!B33/100*E36+[1]Parametre!B33/100*E37+[1]Parametre!B33/100*E39+[1]Parametre!B33/100*E40+[1]Parametre!B33/100*E42+[1]Parametre!B33/100*E43</f>
        <v>0</v>
      </c>
    </row>
    <row r="5" spans="1:13" ht="12">
      <c r="A5" s="173" t="s">
        <v>1034</v>
      </c>
      <c r="B5" s="173" t="s">
        <v>161</v>
      </c>
      <c r="C5" s="174">
        <v>40</v>
      </c>
      <c r="D5" s="174"/>
      <c r="E5" s="174"/>
      <c r="F5" s="173"/>
      <c r="G5" s="174"/>
      <c r="H5" s="174"/>
      <c r="I5" s="174"/>
      <c r="J5" s="174"/>
      <c r="K5" s="170"/>
      <c r="L5" s="170"/>
      <c r="M5" s="87" t="e">
        <f>M4+[1]Parametre!B33/100*E45+[1]Parametre!B33/100*E46+[1]Parametre!B33/100*E48+[1]Parametre!B33/100*E50+[1]Parametre!B33/100*E52+[1]Parametre!B33/100*E54+[1]Parametre!B33/100*E55+[1]Parametre!B33/100*E59+[1]Parametre!B33/100*E60+[1]Parametre!B33/100*E61+[1]Parametre!B33/100*E62+[1]Parametre!B33/100*E63+[1]Parametre!B33/100*E64+[1]Parametre!B33/100*E65+[1]Parametre!B33/100*E66+[1]Parametre!B33/100*E67+[1]Parametre!B33/100*E72+[1]Parametre!B33/100*E73+[1]Parametre!B33/100*E74+[1]Parametre!B33/100*#REF!+[1]Parametre!B33/100*#REF!+[1]Parametre!B33/100*#REF!+[1]Parametre!B33/100*#REF!</f>
        <v>#REF!</v>
      </c>
    </row>
    <row r="6" spans="1:13" ht="12.75">
      <c r="A6" s="349" t="s">
        <v>1035</v>
      </c>
      <c r="B6" s="349" t="s">
        <v>1</v>
      </c>
      <c r="C6" s="350"/>
      <c r="D6" s="350"/>
      <c r="E6" s="350"/>
      <c r="F6" s="349"/>
      <c r="G6" s="350"/>
      <c r="H6" s="350"/>
      <c r="I6" s="350"/>
      <c r="J6" s="350"/>
      <c r="K6" s="170"/>
      <c r="L6" s="170"/>
      <c r="M6" s="87" t="e">
        <f>M5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+[1]Parametre!B33/100*#REF!</f>
        <v>#REF!</v>
      </c>
    </row>
    <row r="7" spans="1:13" ht="12">
      <c r="A7" s="173" t="s">
        <v>1036</v>
      </c>
      <c r="B7" s="173" t="s">
        <v>229</v>
      </c>
      <c r="C7" s="174">
        <v>1</v>
      </c>
      <c r="D7" s="174"/>
      <c r="E7" s="174"/>
      <c r="F7" s="173"/>
      <c r="G7" s="174"/>
      <c r="H7" s="174"/>
      <c r="I7" s="174"/>
      <c r="J7" s="174"/>
      <c r="K7" s="170"/>
      <c r="L7" s="170"/>
    </row>
    <row r="8" spans="1:13" ht="12.75">
      <c r="A8" s="349" t="s">
        <v>1037</v>
      </c>
      <c r="B8" s="349" t="s">
        <v>1</v>
      </c>
      <c r="C8" s="350"/>
      <c r="D8" s="350"/>
      <c r="E8" s="350"/>
      <c r="F8" s="349"/>
      <c r="G8" s="350"/>
      <c r="H8" s="350"/>
      <c r="I8" s="350"/>
      <c r="J8" s="350"/>
      <c r="K8" s="170"/>
      <c r="L8" s="170"/>
    </row>
    <row r="9" spans="1:13" ht="12">
      <c r="A9" s="173" t="s">
        <v>1038</v>
      </c>
      <c r="B9" s="173" t="s">
        <v>229</v>
      </c>
      <c r="C9" s="174">
        <v>4</v>
      </c>
      <c r="D9" s="174"/>
      <c r="E9" s="174"/>
      <c r="F9" s="173"/>
      <c r="G9" s="174"/>
      <c r="H9" s="174"/>
      <c r="I9" s="174"/>
      <c r="J9" s="174"/>
      <c r="K9" s="170"/>
      <c r="L9" s="170"/>
    </row>
    <row r="10" spans="1:13" ht="12.75">
      <c r="A10" s="349" t="s">
        <v>1039</v>
      </c>
      <c r="B10" s="349" t="s">
        <v>1</v>
      </c>
      <c r="C10" s="350"/>
      <c r="D10" s="350"/>
      <c r="E10" s="350"/>
      <c r="F10" s="349"/>
      <c r="G10" s="350"/>
      <c r="H10" s="350"/>
      <c r="I10" s="350"/>
      <c r="J10" s="350"/>
      <c r="K10" s="170"/>
      <c r="L10" s="170"/>
    </row>
    <row r="11" spans="1:13" ht="12">
      <c r="A11" s="173" t="s">
        <v>1040</v>
      </c>
      <c r="B11" s="173" t="s">
        <v>161</v>
      </c>
      <c r="C11" s="174">
        <v>20</v>
      </c>
      <c r="D11" s="174"/>
      <c r="E11" s="174"/>
      <c r="F11" s="173"/>
      <c r="G11" s="174"/>
      <c r="H11" s="174"/>
      <c r="I11" s="174"/>
      <c r="J11" s="174"/>
      <c r="K11" s="170"/>
      <c r="L11" s="170"/>
    </row>
    <row r="12" spans="1:13" ht="12.75">
      <c r="A12" s="171" t="s">
        <v>1041</v>
      </c>
      <c r="B12" s="171" t="s">
        <v>1</v>
      </c>
      <c r="C12" s="172"/>
      <c r="D12" s="172"/>
      <c r="E12" s="172"/>
      <c r="F12" s="171"/>
      <c r="G12" s="172"/>
      <c r="H12" s="172"/>
      <c r="I12" s="172"/>
      <c r="J12" s="172"/>
      <c r="K12" s="170"/>
      <c r="L12" s="170"/>
    </row>
    <row r="13" spans="1:13" ht="12">
      <c r="A13" s="173" t="s">
        <v>1</v>
      </c>
      <c r="B13" s="173" t="s">
        <v>1</v>
      </c>
      <c r="C13" s="174"/>
      <c r="D13" s="174"/>
      <c r="E13" s="174"/>
      <c r="F13" s="173"/>
      <c r="G13" s="174"/>
      <c r="H13" s="174"/>
      <c r="I13" s="174"/>
      <c r="J13" s="174"/>
      <c r="K13" s="170"/>
      <c r="L13" s="170"/>
    </row>
    <row r="14" spans="1:13" ht="12.75">
      <c r="A14" s="171" t="s">
        <v>791</v>
      </c>
      <c r="B14" s="171" t="s">
        <v>1</v>
      </c>
      <c r="C14" s="172"/>
      <c r="D14" s="172"/>
      <c r="E14" s="172"/>
      <c r="F14" s="171"/>
      <c r="G14" s="172"/>
      <c r="H14" s="172"/>
      <c r="I14" s="172"/>
      <c r="J14" s="172"/>
      <c r="K14" s="170"/>
      <c r="L14" s="170"/>
    </row>
    <row r="15" spans="1:13" ht="12">
      <c r="A15" s="175" t="s">
        <v>1042</v>
      </c>
      <c r="B15" s="175" t="s">
        <v>1</v>
      </c>
      <c r="C15" s="176"/>
      <c r="D15" s="176"/>
      <c r="E15" s="176"/>
      <c r="F15" s="175"/>
      <c r="G15" s="176"/>
      <c r="H15" s="176"/>
      <c r="I15" s="176"/>
      <c r="J15" s="176"/>
      <c r="K15" s="170"/>
      <c r="L15" s="170"/>
    </row>
    <row r="16" spans="1:13" ht="12.75">
      <c r="A16" s="349" t="s">
        <v>1033</v>
      </c>
      <c r="B16" s="349" t="s">
        <v>1</v>
      </c>
      <c r="C16" s="350"/>
      <c r="D16" s="350"/>
      <c r="E16" s="350"/>
      <c r="F16" s="349"/>
      <c r="G16" s="350"/>
      <c r="H16" s="350"/>
      <c r="I16" s="350"/>
      <c r="J16" s="350"/>
      <c r="K16" s="170"/>
      <c r="L16" s="170"/>
    </row>
    <row r="17" spans="1:12" ht="12">
      <c r="A17" s="173" t="s">
        <v>1034</v>
      </c>
      <c r="B17" s="173" t="s">
        <v>161</v>
      </c>
      <c r="C17" s="174">
        <v>280</v>
      </c>
      <c r="D17" s="174"/>
      <c r="E17" s="174"/>
      <c r="F17" s="173"/>
      <c r="G17" s="174"/>
      <c r="H17" s="174"/>
      <c r="I17" s="174"/>
      <c r="J17" s="174"/>
      <c r="K17" s="170"/>
      <c r="L17" s="170"/>
    </row>
    <row r="18" spans="1:12" ht="12">
      <c r="A18" s="173" t="s">
        <v>1043</v>
      </c>
      <c r="B18" s="173" t="s">
        <v>161</v>
      </c>
      <c r="C18" s="174">
        <v>950</v>
      </c>
      <c r="D18" s="174"/>
      <c r="E18" s="174"/>
      <c r="F18" s="173"/>
      <c r="G18" s="174"/>
      <c r="H18" s="174"/>
      <c r="I18" s="174"/>
      <c r="J18" s="174"/>
      <c r="K18" s="170"/>
      <c r="L18" s="170"/>
    </row>
    <row r="19" spans="1:12" ht="12">
      <c r="A19" s="173" t="s">
        <v>1044</v>
      </c>
      <c r="B19" s="173" t="s">
        <v>161</v>
      </c>
      <c r="C19" s="174">
        <v>30</v>
      </c>
      <c r="D19" s="174"/>
      <c r="E19" s="174"/>
      <c r="F19" s="173"/>
      <c r="G19" s="174"/>
      <c r="H19" s="174"/>
      <c r="I19" s="174"/>
      <c r="J19" s="174"/>
      <c r="K19" s="170"/>
      <c r="L19" s="170"/>
    </row>
    <row r="20" spans="1:12" ht="12">
      <c r="A20" s="173" t="s">
        <v>1045</v>
      </c>
      <c r="B20" s="173" t="s">
        <v>161</v>
      </c>
      <c r="C20" s="174">
        <v>40</v>
      </c>
      <c r="D20" s="174"/>
      <c r="E20" s="174"/>
      <c r="F20" s="173"/>
      <c r="G20" s="174"/>
      <c r="H20" s="174"/>
      <c r="I20" s="174"/>
      <c r="J20" s="174"/>
      <c r="K20" s="170"/>
      <c r="L20" s="170"/>
    </row>
    <row r="21" spans="1:12" ht="12">
      <c r="A21" s="173" t="s">
        <v>1046</v>
      </c>
      <c r="B21" s="173" t="s">
        <v>161</v>
      </c>
      <c r="C21" s="174">
        <v>40</v>
      </c>
      <c r="D21" s="174"/>
      <c r="E21" s="174"/>
      <c r="F21" s="173"/>
      <c r="G21" s="174"/>
      <c r="H21" s="174"/>
      <c r="I21" s="174"/>
      <c r="J21" s="174"/>
      <c r="K21" s="170"/>
      <c r="L21" s="170"/>
    </row>
    <row r="22" spans="1:12" ht="12.75">
      <c r="A22" s="349" t="s">
        <v>1047</v>
      </c>
      <c r="B22" s="349" t="s">
        <v>1</v>
      </c>
      <c r="C22" s="350"/>
      <c r="D22" s="350"/>
      <c r="E22" s="350"/>
      <c r="F22" s="349"/>
      <c r="G22" s="350"/>
      <c r="H22" s="350"/>
      <c r="I22" s="350"/>
      <c r="J22" s="350"/>
      <c r="K22" s="170"/>
      <c r="L22" s="170"/>
    </row>
    <row r="23" spans="1:12" ht="12">
      <c r="A23" s="173" t="s">
        <v>1048</v>
      </c>
      <c r="B23" s="173" t="s">
        <v>229</v>
      </c>
      <c r="C23" s="174">
        <v>1</v>
      </c>
      <c r="D23" s="174"/>
      <c r="E23" s="174"/>
      <c r="F23" s="173"/>
      <c r="G23" s="174"/>
      <c r="H23" s="174"/>
      <c r="I23" s="174"/>
      <c r="J23" s="174"/>
      <c r="K23" s="170"/>
      <c r="L23" s="170"/>
    </row>
    <row r="24" spans="1:12" ht="12.75">
      <c r="A24" s="349" t="s">
        <v>1035</v>
      </c>
      <c r="B24" s="349" t="s">
        <v>1</v>
      </c>
      <c r="C24" s="350"/>
      <c r="D24" s="350"/>
      <c r="E24" s="350"/>
      <c r="F24" s="349"/>
      <c r="G24" s="350"/>
      <c r="H24" s="350"/>
      <c r="I24" s="350"/>
      <c r="J24" s="350"/>
      <c r="K24" s="170"/>
      <c r="L24" s="170"/>
    </row>
    <row r="25" spans="1:12" ht="12">
      <c r="A25" s="173" t="s">
        <v>1036</v>
      </c>
      <c r="B25" s="173" t="s">
        <v>229</v>
      </c>
      <c r="C25" s="174">
        <v>2</v>
      </c>
      <c r="D25" s="174"/>
      <c r="E25" s="174"/>
      <c r="F25" s="173"/>
      <c r="G25" s="174"/>
      <c r="H25" s="174"/>
      <c r="I25" s="174"/>
      <c r="J25" s="174"/>
      <c r="K25" s="170"/>
      <c r="L25" s="170"/>
    </row>
    <row r="26" spans="1:12" ht="12.75">
      <c r="A26" s="349" t="s">
        <v>1037</v>
      </c>
      <c r="B26" s="349" t="s">
        <v>1</v>
      </c>
      <c r="C26" s="350"/>
      <c r="D26" s="350"/>
      <c r="E26" s="350"/>
      <c r="F26" s="349"/>
      <c r="G26" s="350"/>
      <c r="H26" s="350"/>
      <c r="I26" s="350"/>
      <c r="J26" s="350"/>
      <c r="K26" s="170"/>
      <c r="L26" s="170"/>
    </row>
    <row r="27" spans="1:12" ht="12">
      <c r="A27" s="173" t="s">
        <v>1049</v>
      </c>
      <c r="B27" s="173" t="s">
        <v>229</v>
      </c>
      <c r="C27" s="174">
        <v>4</v>
      </c>
      <c r="D27" s="174"/>
      <c r="E27" s="174"/>
      <c r="F27" s="173"/>
      <c r="G27" s="174"/>
      <c r="H27" s="174"/>
      <c r="I27" s="174"/>
      <c r="J27" s="174"/>
      <c r="K27" s="170"/>
      <c r="L27" s="170"/>
    </row>
    <row r="28" spans="1:12" ht="12">
      <c r="A28" s="173" t="s">
        <v>1050</v>
      </c>
      <c r="B28" s="173" t="s">
        <v>229</v>
      </c>
      <c r="C28" s="174">
        <v>18</v>
      </c>
      <c r="D28" s="174"/>
      <c r="E28" s="174"/>
      <c r="F28" s="173"/>
      <c r="G28" s="174"/>
      <c r="H28" s="174"/>
      <c r="I28" s="174"/>
      <c r="J28" s="174"/>
      <c r="K28" s="170"/>
      <c r="L28" s="170"/>
    </row>
    <row r="29" spans="1:12" ht="12">
      <c r="A29" s="173" t="s">
        <v>1038</v>
      </c>
      <c r="B29" s="173" t="s">
        <v>229</v>
      </c>
      <c r="C29" s="174">
        <v>11</v>
      </c>
      <c r="D29" s="174"/>
      <c r="E29" s="174"/>
      <c r="F29" s="173"/>
      <c r="G29" s="174"/>
      <c r="H29" s="174"/>
      <c r="I29" s="174"/>
      <c r="J29" s="174"/>
      <c r="K29" s="170"/>
      <c r="L29" s="170"/>
    </row>
    <row r="30" spans="1:12" ht="12.75">
      <c r="A30" s="349" t="s">
        <v>1051</v>
      </c>
      <c r="B30" s="349" t="s">
        <v>1</v>
      </c>
      <c r="C30" s="350"/>
      <c r="D30" s="350"/>
      <c r="E30" s="350"/>
      <c r="F30" s="349"/>
      <c r="G30" s="350"/>
      <c r="H30" s="350"/>
      <c r="I30" s="350"/>
      <c r="J30" s="350"/>
      <c r="K30" s="170"/>
      <c r="L30" s="170"/>
    </row>
    <row r="31" spans="1:12" ht="12">
      <c r="A31" s="173" t="s">
        <v>1052</v>
      </c>
      <c r="B31" s="173" t="s">
        <v>229</v>
      </c>
      <c r="C31" s="174">
        <v>6</v>
      </c>
      <c r="D31" s="174"/>
      <c r="E31" s="174"/>
      <c r="F31" s="173"/>
      <c r="G31" s="174"/>
      <c r="H31" s="174"/>
      <c r="I31" s="174"/>
      <c r="J31" s="174"/>
      <c r="K31" s="170"/>
      <c r="L31" s="170"/>
    </row>
    <row r="32" spans="1:12" ht="12">
      <c r="A32" s="173" t="s">
        <v>1053</v>
      </c>
      <c r="B32" s="173" t="s">
        <v>229</v>
      </c>
      <c r="C32" s="174">
        <v>1</v>
      </c>
      <c r="D32" s="174"/>
      <c r="E32" s="174"/>
      <c r="F32" s="173"/>
      <c r="G32" s="174"/>
      <c r="H32" s="174"/>
      <c r="I32" s="174"/>
      <c r="J32" s="174"/>
      <c r="K32" s="170"/>
      <c r="L32" s="170"/>
    </row>
    <row r="33" spans="1:12" ht="12.75">
      <c r="A33" s="349" t="s">
        <v>1054</v>
      </c>
      <c r="B33" s="349" t="s">
        <v>1</v>
      </c>
      <c r="C33" s="350"/>
      <c r="D33" s="350"/>
      <c r="E33" s="350"/>
      <c r="F33" s="349"/>
      <c r="G33" s="350"/>
      <c r="H33" s="350"/>
      <c r="I33" s="350"/>
      <c r="J33" s="350"/>
      <c r="K33" s="170"/>
      <c r="L33" s="170"/>
    </row>
    <row r="34" spans="1:12" ht="12">
      <c r="A34" s="173" t="s">
        <v>1055</v>
      </c>
      <c r="B34" s="173" t="s">
        <v>229</v>
      </c>
      <c r="C34" s="174">
        <v>5</v>
      </c>
      <c r="D34" s="174"/>
      <c r="E34" s="174"/>
      <c r="F34" s="173"/>
      <c r="G34" s="174"/>
      <c r="H34" s="174"/>
      <c r="I34" s="174"/>
      <c r="J34" s="174"/>
      <c r="K34" s="170"/>
      <c r="L34" s="170"/>
    </row>
    <row r="35" spans="1:12" ht="12.75">
      <c r="A35" s="349" t="s">
        <v>1056</v>
      </c>
      <c r="B35" s="349" t="s">
        <v>1</v>
      </c>
      <c r="C35" s="350"/>
      <c r="D35" s="350"/>
      <c r="E35" s="350"/>
      <c r="F35" s="349"/>
      <c r="G35" s="350"/>
      <c r="H35" s="350"/>
      <c r="I35" s="350"/>
      <c r="J35" s="350"/>
      <c r="K35" s="170"/>
      <c r="L35" s="170"/>
    </row>
    <row r="36" spans="1:12" ht="12">
      <c r="A36" s="173" t="s">
        <v>1057</v>
      </c>
      <c r="B36" s="173" t="s">
        <v>229</v>
      </c>
      <c r="C36" s="174">
        <v>8</v>
      </c>
      <c r="D36" s="174"/>
      <c r="E36" s="174"/>
      <c r="F36" s="173"/>
      <c r="G36" s="174"/>
      <c r="H36" s="174"/>
      <c r="I36" s="174"/>
      <c r="J36" s="174"/>
      <c r="K36" s="170"/>
      <c r="L36" s="170"/>
    </row>
    <row r="37" spans="1:12" ht="12">
      <c r="A37" s="173" t="s">
        <v>1058</v>
      </c>
      <c r="B37" s="173" t="s">
        <v>229</v>
      </c>
      <c r="C37" s="174">
        <v>2</v>
      </c>
      <c r="D37" s="174"/>
      <c r="E37" s="174"/>
      <c r="F37" s="173"/>
      <c r="G37" s="174"/>
      <c r="H37" s="174"/>
      <c r="I37" s="174"/>
      <c r="J37" s="174"/>
      <c r="K37" s="170"/>
      <c r="L37" s="170"/>
    </row>
    <row r="38" spans="1:12" ht="12.75">
      <c r="A38" s="349" t="s">
        <v>1059</v>
      </c>
      <c r="B38" s="349" t="s">
        <v>1</v>
      </c>
      <c r="C38" s="350"/>
      <c r="D38" s="350"/>
      <c r="E38" s="350"/>
      <c r="F38" s="349"/>
      <c r="G38" s="350"/>
      <c r="H38" s="350"/>
      <c r="I38" s="350"/>
      <c r="J38" s="350"/>
      <c r="K38" s="170"/>
      <c r="L38" s="170"/>
    </row>
    <row r="39" spans="1:12" ht="12">
      <c r="A39" s="173" t="s">
        <v>1060</v>
      </c>
      <c r="B39" s="173" t="s">
        <v>229</v>
      </c>
      <c r="C39" s="174">
        <v>23</v>
      </c>
      <c r="D39" s="174"/>
      <c r="E39" s="174"/>
      <c r="F39" s="173"/>
      <c r="G39" s="174"/>
      <c r="H39" s="174"/>
      <c r="I39" s="174"/>
      <c r="J39" s="174"/>
      <c r="K39" s="170"/>
      <c r="L39" s="170"/>
    </row>
    <row r="40" spans="1:12" ht="12">
      <c r="A40" s="173" t="s">
        <v>1061</v>
      </c>
      <c r="B40" s="173" t="s">
        <v>229</v>
      </c>
      <c r="C40" s="174">
        <v>23</v>
      </c>
      <c r="D40" s="174"/>
      <c r="E40" s="174"/>
      <c r="F40" s="173"/>
      <c r="G40" s="174"/>
      <c r="H40" s="174"/>
      <c r="I40" s="174"/>
      <c r="J40" s="174"/>
      <c r="K40" s="170"/>
      <c r="L40" s="170"/>
    </row>
    <row r="41" spans="1:12" ht="12.75">
      <c r="A41" s="349" t="s">
        <v>1062</v>
      </c>
      <c r="B41" s="349" t="s">
        <v>1</v>
      </c>
      <c r="C41" s="350"/>
      <c r="D41" s="350"/>
      <c r="E41" s="350"/>
      <c r="F41" s="349"/>
      <c r="G41" s="350"/>
      <c r="H41" s="350"/>
      <c r="I41" s="350"/>
      <c r="J41" s="350"/>
      <c r="K41" s="170"/>
      <c r="L41" s="170"/>
    </row>
    <row r="42" spans="1:12" ht="12">
      <c r="A42" s="173" t="s">
        <v>1063</v>
      </c>
      <c r="B42" s="173" t="s">
        <v>229</v>
      </c>
      <c r="C42" s="174">
        <v>160</v>
      </c>
      <c r="D42" s="174"/>
      <c r="E42" s="174"/>
      <c r="F42" s="173"/>
      <c r="G42" s="174"/>
      <c r="H42" s="174"/>
      <c r="I42" s="174"/>
      <c r="J42" s="174"/>
      <c r="K42" s="170"/>
      <c r="L42" s="170"/>
    </row>
    <row r="43" spans="1:12" ht="12">
      <c r="A43" s="173" t="s">
        <v>1064</v>
      </c>
      <c r="B43" s="173" t="s">
        <v>229</v>
      </c>
      <c r="C43" s="174">
        <v>160</v>
      </c>
      <c r="D43" s="174"/>
      <c r="E43" s="174"/>
      <c r="F43" s="173"/>
      <c r="G43" s="174"/>
      <c r="H43" s="174"/>
      <c r="I43" s="174"/>
      <c r="J43" s="174"/>
      <c r="K43" s="170"/>
      <c r="L43" s="170"/>
    </row>
    <row r="44" spans="1:12" ht="12.75">
      <c r="A44" s="349" t="s">
        <v>1065</v>
      </c>
      <c r="B44" s="349" t="s">
        <v>1</v>
      </c>
      <c r="C44" s="350"/>
      <c r="D44" s="350"/>
      <c r="E44" s="350"/>
      <c r="F44" s="349"/>
      <c r="G44" s="350"/>
      <c r="H44" s="350"/>
      <c r="I44" s="350"/>
      <c r="J44" s="350"/>
      <c r="K44" s="170"/>
      <c r="L44" s="170"/>
    </row>
    <row r="45" spans="1:12" ht="12">
      <c r="A45" s="173" t="s">
        <v>1066</v>
      </c>
      <c r="B45" s="173" t="s">
        <v>161</v>
      </c>
      <c r="C45" s="174">
        <v>100</v>
      </c>
      <c r="D45" s="174"/>
      <c r="E45" s="174"/>
      <c r="F45" s="173"/>
      <c r="G45" s="174"/>
      <c r="H45" s="174"/>
      <c r="I45" s="174"/>
      <c r="J45" s="174"/>
      <c r="K45" s="170"/>
      <c r="L45" s="170"/>
    </row>
    <row r="46" spans="1:12" ht="12">
      <c r="A46" s="173" t="s">
        <v>1067</v>
      </c>
      <c r="B46" s="173" t="s">
        <v>161</v>
      </c>
      <c r="C46" s="174">
        <v>100</v>
      </c>
      <c r="D46" s="174"/>
      <c r="E46" s="174"/>
      <c r="F46" s="173"/>
      <c r="G46" s="174"/>
      <c r="H46" s="174"/>
      <c r="I46" s="174"/>
      <c r="J46" s="174"/>
      <c r="K46" s="170"/>
      <c r="L46" s="170"/>
    </row>
    <row r="47" spans="1:12" ht="12.75">
      <c r="A47" s="349" t="s">
        <v>1068</v>
      </c>
      <c r="B47" s="349" t="s">
        <v>1</v>
      </c>
      <c r="C47" s="350"/>
      <c r="D47" s="350"/>
      <c r="E47" s="350"/>
      <c r="F47" s="349"/>
      <c r="G47" s="350"/>
      <c r="H47" s="350"/>
      <c r="I47" s="350"/>
      <c r="J47" s="350"/>
      <c r="K47" s="170"/>
      <c r="L47" s="170"/>
    </row>
    <row r="48" spans="1:12" ht="12">
      <c r="A48" s="173" t="s">
        <v>1069</v>
      </c>
      <c r="B48" s="173" t="s">
        <v>229</v>
      </c>
      <c r="C48" s="174">
        <v>12</v>
      </c>
      <c r="D48" s="174"/>
      <c r="E48" s="174"/>
      <c r="F48" s="173"/>
      <c r="G48" s="174"/>
      <c r="H48" s="174"/>
      <c r="I48" s="174"/>
      <c r="J48" s="174"/>
      <c r="K48" s="170"/>
      <c r="L48" s="170"/>
    </row>
    <row r="49" spans="1:12" ht="12.75">
      <c r="A49" s="349" t="s">
        <v>1070</v>
      </c>
      <c r="B49" s="349" t="s">
        <v>1</v>
      </c>
      <c r="C49" s="350"/>
      <c r="D49" s="350"/>
      <c r="E49" s="350"/>
      <c r="F49" s="349"/>
      <c r="G49" s="350"/>
      <c r="H49" s="350"/>
      <c r="I49" s="350"/>
      <c r="J49" s="350"/>
      <c r="K49" s="170"/>
      <c r="L49" s="170"/>
    </row>
    <row r="50" spans="1:12" ht="12">
      <c r="A50" s="173" t="s">
        <v>1071</v>
      </c>
      <c r="B50" s="173" t="s">
        <v>161</v>
      </c>
      <c r="C50" s="174">
        <v>50</v>
      </c>
      <c r="D50" s="174"/>
      <c r="E50" s="174"/>
      <c r="F50" s="173"/>
      <c r="G50" s="174"/>
      <c r="H50" s="174"/>
      <c r="I50" s="174"/>
      <c r="J50" s="174"/>
      <c r="K50" s="170"/>
      <c r="L50" s="170"/>
    </row>
    <row r="51" spans="1:12" ht="12.75">
      <c r="A51" s="349" t="s">
        <v>1072</v>
      </c>
      <c r="B51" s="349" t="s">
        <v>1</v>
      </c>
      <c r="C51" s="350"/>
      <c r="D51" s="350"/>
      <c r="E51" s="350"/>
      <c r="F51" s="349"/>
      <c r="G51" s="350"/>
      <c r="H51" s="350"/>
      <c r="I51" s="350"/>
      <c r="J51" s="350"/>
      <c r="K51" s="170"/>
      <c r="L51" s="170"/>
    </row>
    <row r="52" spans="1:12" ht="12">
      <c r="A52" s="173" t="s">
        <v>1073</v>
      </c>
      <c r="B52" s="173" t="s">
        <v>161</v>
      </c>
      <c r="C52" s="174">
        <v>50</v>
      </c>
      <c r="D52" s="174"/>
      <c r="E52" s="174"/>
      <c r="F52" s="173"/>
      <c r="G52" s="174"/>
      <c r="H52" s="174"/>
      <c r="I52" s="174"/>
      <c r="J52" s="174"/>
      <c r="K52" s="170"/>
      <c r="L52" s="170"/>
    </row>
    <row r="53" spans="1:12" ht="12.75">
      <c r="A53" s="349" t="s">
        <v>1039</v>
      </c>
      <c r="B53" s="349" t="s">
        <v>1</v>
      </c>
      <c r="C53" s="350"/>
      <c r="D53" s="350"/>
      <c r="E53" s="350"/>
      <c r="F53" s="349"/>
      <c r="G53" s="350"/>
      <c r="H53" s="350"/>
      <c r="I53" s="350"/>
      <c r="J53" s="350"/>
      <c r="K53" s="170"/>
      <c r="L53" s="170"/>
    </row>
    <row r="54" spans="1:12" ht="12">
      <c r="A54" s="173" t="s">
        <v>1040</v>
      </c>
      <c r="B54" s="173" t="s">
        <v>161</v>
      </c>
      <c r="C54" s="174">
        <v>100</v>
      </c>
      <c r="D54" s="174"/>
      <c r="E54" s="174"/>
      <c r="F54" s="173"/>
      <c r="G54" s="174"/>
      <c r="H54" s="174"/>
      <c r="I54" s="174"/>
      <c r="J54" s="174"/>
      <c r="K54" s="170"/>
      <c r="L54" s="170"/>
    </row>
    <row r="55" spans="1:12" ht="12">
      <c r="A55" s="173" t="s">
        <v>1074</v>
      </c>
      <c r="B55" s="173" t="s">
        <v>229</v>
      </c>
      <c r="C55" s="174">
        <v>20</v>
      </c>
      <c r="D55" s="174"/>
      <c r="E55" s="174"/>
      <c r="F55" s="173"/>
      <c r="G55" s="174"/>
      <c r="H55" s="174"/>
      <c r="I55" s="174"/>
      <c r="J55" s="174"/>
      <c r="K55" s="170"/>
      <c r="L55" s="170"/>
    </row>
    <row r="56" spans="1:12" ht="12">
      <c r="A56" s="175" t="s">
        <v>1075</v>
      </c>
      <c r="B56" s="175" t="s">
        <v>1</v>
      </c>
      <c r="C56" s="176"/>
      <c r="D56" s="176"/>
      <c r="E56" s="176"/>
      <c r="F56" s="175"/>
      <c r="G56" s="176"/>
      <c r="H56" s="176"/>
      <c r="I56" s="176"/>
      <c r="J56" s="176"/>
      <c r="K56" s="170"/>
      <c r="L56" s="170"/>
    </row>
    <row r="57" spans="1:12" ht="12">
      <c r="A57" s="173" t="s">
        <v>1</v>
      </c>
      <c r="B57" s="173" t="s">
        <v>1</v>
      </c>
      <c r="C57" s="174"/>
      <c r="D57" s="174"/>
      <c r="E57" s="174"/>
      <c r="F57" s="173"/>
      <c r="G57" s="174"/>
      <c r="H57" s="174"/>
      <c r="I57" s="174"/>
      <c r="J57" s="174"/>
      <c r="K57" s="170"/>
      <c r="L57" s="170"/>
    </row>
    <row r="58" spans="1:12" ht="12">
      <c r="A58" s="175" t="s">
        <v>1076</v>
      </c>
      <c r="B58" s="175" t="s">
        <v>1</v>
      </c>
      <c r="C58" s="176"/>
      <c r="D58" s="176"/>
      <c r="E58" s="176"/>
      <c r="F58" s="175"/>
      <c r="G58" s="176"/>
      <c r="H58" s="176"/>
      <c r="I58" s="176"/>
      <c r="J58" s="176"/>
      <c r="K58" s="170"/>
      <c r="L58" s="170"/>
    </row>
    <row r="59" spans="1:12" ht="12">
      <c r="A59" s="173" t="s">
        <v>1077</v>
      </c>
      <c r="B59" s="173" t="s">
        <v>229</v>
      </c>
      <c r="C59" s="174">
        <v>1</v>
      </c>
      <c r="D59" s="174"/>
      <c r="E59" s="174"/>
      <c r="F59" s="173"/>
      <c r="G59" s="174"/>
      <c r="H59" s="174"/>
      <c r="I59" s="174"/>
      <c r="J59" s="174"/>
      <c r="K59" s="170"/>
      <c r="L59" s="170"/>
    </row>
    <row r="60" spans="1:12" ht="12">
      <c r="A60" s="173" t="s">
        <v>1078</v>
      </c>
      <c r="B60" s="173" t="s">
        <v>1079</v>
      </c>
      <c r="C60" s="174">
        <v>5</v>
      </c>
      <c r="D60" s="174"/>
      <c r="E60" s="174"/>
      <c r="F60" s="173"/>
      <c r="G60" s="174"/>
      <c r="H60" s="174"/>
      <c r="I60" s="174"/>
      <c r="J60" s="174"/>
      <c r="K60" s="170"/>
      <c r="L60" s="170"/>
    </row>
    <row r="61" spans="1:12" ht="12">
      <c r="A61" s="173" t="s">
        <v>1080</v>
      </c>
      <c r="B61" s="173" t="s">
        <v>1079</v>
      </c>
      <c r="C61" s="174">
        <v>23</v>
      </c>
      <c r="D61" s="174"/>
      <c r="E61" s="174"/>
      <c r="F61" s="173"/>
      <c r="G61" s="174"/>
      <c r="H61" s="174"/>
      <c r="I61" s="174"/>
      <c r="J61" s="174"/>
      <c r="K61" s="170"/>
      <c r="L61" s="170"/>
    </row>
    <row r="62" spans="1:12" ht="12">
      <c r="A62" s="173" t="s">
        <v>1081</v>
      </c>
      <c r="B62" s="173" t="s">
        <v>1079</v>
      </c>
      <c r="C62" s="174">
        <v>1</v>
      </c>
      <c r="D62" s="174"/>
      <c r="E62" s="174"/>
      <c r="F62" s="173"/>
      <c r="G62" s="174"/>
      <c r="H62" s="174"/>
      <c r="I62" s="174"/>
      <c r="J62" s="174"/>
      <c r="K62" s="170"/>
      <c r="L62" s="170"/>
    </row>
    <row r="63" spans="1:12" ht="12">
      <c r="A63" s="173" t="s">
        <v>1082</v>
      </c>
      <c r="B63" s="173" t="s">
        <v>1079</v>
      </c>
      <c r="C63" s="174">
        <v>2</v>
      </c>
      <c r="D63" s="174"/>
      <c r="E63" s="174"/>
      <c r="F63" s="173"/>
      <c r="G63" s="174"/>
      <c r="H63" s="174"/>
      <c r="I63" s="174"/>
      <c r="J63" s="174"/>
      <c r="K63" s="170"/>
      <c r="L63" s="170"/>
    </row>
    <row r="64" spans="1:12" ht="12">
      <c r="A64" s="173" t="s">
        <v>1083</v>
      </c>
      <c r="B64" s="173" t="s">
        <v>1079</v>
      </c>
      <c r="C64" s="174">
        <v>2</v>
      </c>
      <c r="D64" s="174"/>
      <c r="E64" s="174"/>
      <c r="F64" s="173"/>
      <c r="G64" s="174"/>
      <c r="H64" s="174"/>
      <c r="I64" s="174"/>
      <c r="J64" s="174"/>
      <c r="K64" s="170"/>
      <c r="L64" s="170"/>
    </row>
    <row r="65" spans="1:12" ht="12">
      <c r="A65" s="173" t="s">
        <v>1084</v>
      </c>
      <c r="B65" s="173" t="s">
        <v>1079</v>
      </c>
      <c r="C65" s="174">
        <v>1</v>
      </c>
      <c r="D65" s="174"/>
      <c r="E65" s="174"/>
      <c r="F65" s="173"/>
      <c r="G65" s="174"/>
      <c r="H65" s="174"/>
      <c r="I65" s="174"/>
      <c r="J65" s="174"/>
      <c r="K65" s="170"/>
      <c r="L65" s="170"/>
    </row>
    <row r="66" spans="1:12" ht="12">
      <c r="A66" s="173" t="s">
        <v>1085</v>
      </c>
      <c r="B66" s="173" t="s">
        <v>1079</v>
      </c>
      <c r="C66" s="174">
        <v>1</v>
      </c>
      <c r="D66" s="174"/>
      <c r="E66" s="174"/>
      <c r="F66" s="173"/>
      <c r="G66" s="174"/>
      <c r="H66" s="174"/>
      <c r="I66" s="174"/>
      <c r="J66" s="174"/>
      <c r="K66" s="170"/>
      <c r="L66" s="170"/>
    </row>
    <row r="67" spans="1:12" ht="12">
      <c r="A67" s="173" t="s">
        <v>1086</v>
      </c>
      <c r="B67" s="173" t="s">
        <v>757</v>
      </c>
      <c r="C67" s="174">
        <v>15</v>
      </c>
      <c r="D67" s="174"/>
      <c r="E67" s="174"/>
      <c r="F67" s="173"/>
      <c r="G67" s="174"/>
      <c r="H67" s="174"/>
      <c r="I67" s="174"/>
      <c r="J67" s="174"/>
      <c r="K67" s="170"/>
      <c r="L67" s="170"/>
    </row>
    <row r="68" spans="1:12" ht="12">
      <c r="A68" s="175" t="s">
        <v>1087</v>
      </c>
      <c r="B68" s="175" t="s">
        <v>1</v>
      </c>
      <c r="C68" s="176"/>
      <c r="D68" s="176"/>
      <c r="E68" s="176"/>
      <c r="F68" s="175"/>
      <c r="G68" s="176"/>
      <c r="H68" s="176"/>
      <c r="I68" s="176"/>
      <c r="J68" s="176"/>
      <c r="K68" s="170"/>
      <c r="L68" s="170"/>
    </row>
    <row r="69" spans="1:12" ht="12">
      <c r="A69" s="173" t="s">
        <v>1</v>
      </c>
      <c r="B69" s="173" t="s">
        <v>1</v>
      </c>
      <c r="C69" s="174"/>
      <c r="D69" s="174"/>
      <c r="E69" s="174"/>
      <c r="F69" s="173"/>
      <c r="G69" s="174"/>
      <c r="H69" s="174"/>
      <c r="I69" s="174"/>
      <c r="J69" s="174"/>
      <c r="K69" s="170"/>
      <c r="L69" s="170"/>
    </row>
    <row r="70" spans="1:12" ht="12">
      <c r="A70" s="175" t="s">
        <v>753</v>
      </c>
      <c r="B70" s="175" t="s">
        <v>1</v>
      </c>
      <c r="C70" s="176"/>
      <c r="D70" s="176"/>
      <c r="E70" s="176"/>
      <c r="F70" s="175"/>
      <c r="G70" s="176"/>
      <c r="H70" s="176"/>
      <c r="I70" s="176"/>
      <c r="J70" s="176"/>
      <c r="K70" s="170"/>
      <c r="L70" s="170"/>
    </row>
    <row r="71" spans="1:12" ht="12">
      <c r="A71" s="173" t="s">
        <v>1088</v>
      </c>
      <c r="B71" s="173" t="s">
        <v>757</v>
      </c>
      <c r="C71" s="174">
        <v>48</v>
      </c>
      <c r="D71" s="174"/>
      <c r="E71" s="174"/>
      <c r="F71" s="173"/>
      <c r="G71" s="174"/>
      <c r="H71" s="174"/>
      <c r="I71" s="174"/>
      <c r="J71" s="174"/>
      <c r="K71" s="170"/>
      <c r="L71" s="170"/>
    </row>
    <row r="72" spans="1:12" ht="12">
      <c r="A72" s="173" t="s">
        <v>1089</v>
      </c>
      <c r="B72" s="173" t="s">
        <v>757</v>
      </c>
      <c r="C72" s="174">
        <v>32</v>
      </c>
      <c r="D72" s="174"/>
      <c r="E72" s="174"/>
      <c r="F72" s="173"/>
      <c r="G72" s="174"/>
      <c r="H72" s="174"/>
      <c r="I72" s="174"/>
      <c r="J72" s="174"/>
      <c r="K72" s="170"/>
      <c r="L72" s="170"/>
    </row>
    <row r="73" spans="1:12" ht="12">
      <c r="A73" s="173" t="s">
        <v>1090</v>
      </c>
      <c r="B73" s="173" t="s">
        <v>757</v>
      </c>
      <c r="C73" s="174">
        <v>20</v>
      </c>
      <c r="D73" s="174"/>
      <c r="E73" s="174"/>
      <c r="F73" s="173"/>
      <c r="G73" s="174"/>
      <c r="H73" s="174"/>
      <c r="I73" s="174"/>
      <c r="J73" s="174"/>
      <c r="K73" s="170"/>
      <c r="L73" s="170"/>
    </row>
    <row r="74" spans="1:12" ht="12">
      <c r="A74" s="173" t="s">
        <v>1091</v>
      </c>
      <c r="B74" s="173" t="s">
        <v>757</v>
      </c>
      <c r="C74" s="174">
        <v>10</v>
      </c>
      <c r="D74" s="174"/>
      <c r="E74" s="174"/>
      <c r="F74" s="173"/>
      <c r="G74" s="174"/>
      <c r="H74" s="174"/>
      <c r="I74" s="174"/>
      <c r="J74" s="174"/>
      <c r="K74" s="170"/>
      <c r="L74" s="170"/>
    </row>
    <row r="75" spans="1:12" ht="12">
      <c r="A75" s="175" t="s">
        <v>1092</v>
      </c>
      <c r="B75" s="175" t="s">
        <v>1</v>
      </c>
      <c r="C75" s="176"/>
      <c r="D75" s="176"/>
      <c r="E75" s="176"/>
      <c r="F75" s="175"/>
      <c r="G75" s="176"/>
      <c r="H75" s="176"/>
      <c r="I75" s="176"/>
      <c r="J75" s="176"/>
      <c r="K75" s="170"/>
      <c r="L75" s="170"/>
    </row>
    <row r="76" spans="1:12" ht="12.75">
      <c r="A76" s="171" t="s">
        <v>1093</v>
      </c>
      <c r="B76" s="171" t="s">
        <v>1</v>
      </c>
      <c r="C76" s="172"/>
      <c r="D76" s="172"/>
      <c r="E76" s="172"/>
      <c r="F76" s="171"/>
      <c r="G76" s="172"/>
      <c r="H76" s="172"/>
      <c r="I76" s="172"/>
      <c r="J76" s="172"/>
      <c r="K76" s="170"/>
      <c r="L76" s="170"/>
    </row>
    <row r="77" spans="1:12" ht="12">
      <c r="A77" s="173" t="s">
        <v>1094</v>
      </c>
      <c r="B77" s="173" t="s">
        <v>1</v>
      </c>
      <c r="C77" s="174"/>
      <c r="D77" s="174"/>
      <c r="E77" s="174"/>
      <c r="F77" s="173"/>
      <c r="G77" s="174"/>
      <c r="H77" s="174"/>
      <c r="I77" s="174"/>
      <c r="J77" s="174"/>
      <c r="K77" s="170"/>
      <c r="L77" s="170"/>
    </row>
    <row r="78" spans="1:12" ht="15">
      <c r="A78" s="177" t="s">
        <v>1095</v>
      </c>
      <c r="B78" s="177" t="s">
        <v>1</v>
      </c>
      <c r="C78" s="178"/>
      <c r="D78" s="178"/>
      <c r="E78" s="178"/>
      <c r="F78" s="177"/>
      <c r="G78" s="178"/>
      <c r="H78" s="178"/>
      <c r="I78" s="178"/>
      <c r="J78" s="178"/>
      <c r="K78" s="170"/>
      <c r="L78" s="170"/>
    </row>
    <row r="79" spans="1:12" ht="12">
      <c r="A79" s="173" t="s">
        <v>1</v>
      </c>
      <c r="B79" s="173" t="s">
        <v>1</v>
      </c>
      <c r="C79" s="174"/>
      <c r="D79" s="174"/>
      <c r="E79" s="174"/>
      <c r="F79" s="173"/>
      <c r="G79" s="174"/>
      <c r="H79" s="174"/>
      <c r="I79" s="174"/>
      <c r="J79" s="174"/>
      <c r="K79" s="170"/>
      <c r="L79" s="170"/>
    </row>
    <row r="80" spans="1:12" ht="12">
      <c r="A80" s="173" t="s">
        <v>1</v>
      </c>
      <c r="B80" s="173" t="s">
        <v>1</v>
      </c>
      <c r="C80" s="174"/>
      <c r="D80" s="174"/>
      <c r="E80" s="174"/>
      <c r="F80" s="173"/>
      <c r="G80" s="174"/>
      <c r="H80" s="174"/>
      <c r="I80" s="174"/>
      <c r="J80" s="174"/>
      <c r="K80" s="170"/>
      <c r="L80" s="17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22"/>
  <sheetViews>
    <sheetView showGridLines="0" topLeftCell="A101" workbookViewId="0">
      <selection activeCell="I121" sqref="I12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370" t="s">
        <v>5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94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386" t="str">
        <f>'Rekapitulácia stavby'!K6</f>
        <v>REKONŠTRUKCIA MEŠTIANSKEHO DOMU</v>
      </c>
      <c r="F7" s="387"/>
      <c r="G7" s="387"/>
      <c r="H7" s="387"/>
      <c r="L7" s="17"/>
    </row>
    <row r="8" spans="1:46" s="2" customFormat="1" ht="12" customHeight="1">
      <c r="A8" s="26"/>
      <c r="B8" s="27"/>
      <c r="C8" s="26"/>
      <c r="D8" s="23" t="s">
        <v>95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380" t="s">
        <v>770</v>
      </c>
      <c r="F9" s="385"/>
      <c r="G9" s="385"/>
      <c r="H9" s="38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364" t="str">
        <f>'Rekapitulácia stavby'!E14</f>
        <v xml:space="preserve"> </v>
      </c>
      <c r="F18" s="364"/>
      <c r="G18" s="364"/>
      <c r="H18" s="364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371" t="s">
        <v>1</v>
      </c>
      <c r="F27" s="371"/>
      <c r="G27" s="371"/>
      <c r="H27" s="3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32</v>
      </c>
      <c r="E30" s="26"/>
      <c r="F30" s="26"/>
      <c r="G30" s="26"/>
      <c r="H30" s="26"/>
      <c r="I30" s="26"/>
      <c r="J30" s="65">
        <f>ROUND(J118,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36</v>
      </c>
      <c r="E33" s="23" t="s">
        <v>37</v>
      </c>
      <c r="F33" s="94">
        <f>ROUND((SUM(BE118:BE121)),  2)</f>
        <v>0</v>
      </c>
      <c r="G33" s="26"/>
      <c r="H33" s="26"/>
      <c r="I33" s="95">
        <v>0.2</v>
      </c>
      <c r="J33" s="94">
        <f>ROUND(((SUM(BE118:BE121))*I33),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38</v>
      </c>
      <c r="F34" s="94">
        <f>ROUND((SUM(BF118:BF121)),  2)</f>
        <v>0</v>
      </c>
      <c r="G34" s="26"/>
      <c r="H34" s="26"/>
      <c r="I34" s="95">
        <v>0.2</v>
      </c>
      <c r="J34" s="94">
        <f>ROUND(((SUM(BF118:BF121))*I34),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94">
        <f>ROUND((SUM(BG118:BG121)),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4">
        <f>ROUND((SUM(BH118:BH121)),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4">
        <f>ROUND((SUM(BI118:BI121)),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42</v>
      </c>
      <c r="E39" s="54"/>
      <c r="F39" s="54"/>
      <c r="G39" s="98" t="s">
        <v>43</v>
      </c>
      <c r="H39" s="99" t="s">
        <v>44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102" t="s">
        <v>48</v>
      </c>
      <c r="G61" s="39" t="s">
        <v>47</v>
      </c>
      <c r="H61" s="29"/>
      <c r="I61" s="29"/>
      <c r="J61" s="103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102" t="s">
        <v>48</v>
      </c>
      <c r="G76" s="39" t="s">
        <v>47</v>
      </c>
      <c r="H76" s="29"/>
      <c r="I76" s="29"/>
      <c r="J76" s="103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386" t="str">
        <f>E7</f>
        <v>REKONŠTRUKCIA MEŠTIANSKEHO DOMU</v>
      </c>
      <c r="F85" s="387"/>
      <c r="G85" s="387"/>
      <c r="H85" s="38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95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380" t="str">
        <f>E9</f>
        <v>04 - 1.NP + 2.NP - Zdravotechnika</v>
      </c>
      <c r="F87" s="385"/>
      <c r="G87" s="385"/>
      <c r="H87" s="38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Trnava</v>
      </c>
      <c r="G89" s="26"/>
      <c r="H89" s="26"/>
      <c r="I89" s="23" t="s">
        <v>19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>
      <c r="A91" s="26"/>
      <c r="B91" s="27"/>
      <c r="C91" s="23" t="s">
        <v>20</v>
      </c>
      <c r="D91" s="26"/>
      <c r="E91" s="26"/>
      <c r="F91" s="21" t="str">
        <f>E15</f>
        <v>Mesto Trnava</v>
      </c>
      <c r="G91" s="26"/>
      <c r="H91" s="26"/>
      <c r="I91" s="23" t="s">
        <v>26</v>
      </c>
      <c r="J91" s="24" t="str">
        <f>E21</f>
        <v>Ing. Ladislav Lukačovič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>www.stavebnycenar.sk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98</v>
      </c>
      <c r="D94" s="96"/>
      <c r="E94" s="96"/>
      <c r="F94" s="96"/>
      <c r="G94" s="96"/>
      <c r="H94" s="96"/>
      <c r="I94" s="96"/>
      <c r="J94" s="105" t="s">
        <v>99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100</v>
      </c>
      <c r="D96" s="26"/>
      <c r="E96" s="26"/>
      <c r="F96" s="26"/>
      <c r="G96" s="26"/>
      <c r="H96" s="26"/>
      <c r="I96" s="26"/>
      <c r="J96" s="65">
        <f>J118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101</v>
      </c>
    </row>
    <row r="97" spans="1:31" s="9" customFormat="1" ht="24.95" customHeight="1">
      <c r="B97" s="107"/>
      <c r="D97" s="108" t="s">
        <v>107</v>
      </c>
      <c r="E97" s="109"/>
      <c r="F97" s="109"/>
      <c r="G97" s="109"/>
      <c r="H97" s="109"/>
      <c r="I97" s="109"/>
      <c r="J97" s="110">
        <f>J119</f>
        <v>0</v>
      </c>
      <c r="L97" s="107"/>
    </row>
    <row r="98" spans="1:31" s="10" customFormat="1" ht="19.899999999999999" customHeight="1">
      <c r="B98" s="111"/>
      <c r="D98" s="112" t="s">
        <v>771</v>
      </c>
      <c r="E98" s="113"/>
      <c r="F98" s="113"/>
      <c r="G98" s="113"/>
      <c r="H98" s="113"/>
      <c r="I98" s="113"/>
      <c r="J98" s="114">
        <f>J120</f>
        <v>0</v>
      </c>
      <c r="L98" s="111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customHeight="1">
      <c r="A100" s="26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5" customHeight="1">
      <c r="A104" s="26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127</v>
      </c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386" t="str">
        <f>E7</f>
        <v>REKONŠTRUKCIA MEŠTIANSKEHO DOMU</v>
      </c>
      <c r="F108" s="387"/>
      <c r="G108" s="387"/>
      <c r="H108" s="387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95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380" t="str">
        <f>E9</f>
        <v>04 - 1.NP + 2.NP - Zdravotechnika</v>
      </c>
      <c r="F110" s="385"/>
      <c r="G110" s="385"/>
      <c r="H110" s="385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Trnava</v>
      </c>
      <c r="G112" s="26"/>
      <c r="H112" s="26"/>
      <c r="I112" s="23" t="s">
        <v>19</v>
      </c>
      <c r="J112" s="49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7.95" customHeight="1">
      <c r="A114" s="26"/>
      <c r="B114" s="27"/>
      <c r="C114" s="23" t="s">
        <v>20</v>
      </c>
      <c r="D114" s="26"/>
      <c r="E114" s="26"/>
      <c r="F114" s="21" t="str">
        <f>E15</f>
        <v>Mesto Trnava</v>
      </c>
      <c r="G114" s="26"/>
      <c r="H114" s="26"/>
      <c r="I114" s="23" t="s">
        <v>26</v>
      </c>
      <c r="J114" s="24" t="str">
        <f>E21</f>
        <v>Ing. Ladislav Lukačovič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27.95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29</v>
      </c>
      <c r="J115" s="24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5"/>
      <c r="B117" s="116"/>
      <c r="C117" s="117" t="s">
        <v>128</v>
      </c>
      <c r="D117" s="118" t="s">
        <v>57</v>
      </c>
      <c r="E117" s="118" t="s">
        <v>53</v>
      </c>
      <c r="F117" s="118" t="s">
        <v>54</v>
      </c>
      <c r="G117" s="118" t="s">
        <v>129</v>
      </c>
      <c r="H117" s="118" t="s">
        <v>130</v>
      </c>
      <c r="I117" s="118" t="s">
        <v>131</v>
      </c>
      <c r="J117" s="119" t="s">
        <v>99</v>
      </c>
      <c r="K117" s="120" t="s">
        <v>132</v>
      </c>
      <c r="L117" s="121"/>
      <c r="M117" s="56" t="s">
        <v>1</v>
      </c>
      <c r="N117" s="57" t="s">
        <v>36</v>
      </c>
      <c r="O117" s="57" t="s">
        <v>133</v>
      </c>
      <c r="P117" s="57" t="s">
        <v>134</v>
      </c>
      <c r="Q117" s="57" t="s">
        <v>135</v>
      </c>
      <c r="R117" s="57" t="s">
        <v>136</v>
      </c>
      <c r="S117" s="57" t="s">
        <v>137</v>
      </c>
      <c r="T117" s="58" t="s">
        <v>138</v>
      </c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</row>
    <row r="118" spans="1:65" s="2" customFormat="1" ht="22.9" customHeight="1">
      <c r="A118" s="26"/>
      <c r="B118" s="27"/>
      <c r="C118" s="63" t="s">
        <v>100</v>
      </c>
      <c r="D118" s="26"/>
      <c r="E118" s="26"/>
      <c r="F118" s="26"/>
      <c r="G118" s="26"/>
      <c r="H118" s="26"/>
      <c r="I118" s="26"/>
      <c r="J118" s="122">
        <f>BK118</f>
        <v>0</v>
      </c>
      <c r="K118" s="26"/>
      <c r="L118" s="27"/>
      <c r="M118" s="59"/>
      <c r="N118" s="50"/>
      <c r="O118" s="60"/>
      <c r="P118" s="123">
        <f>P119</f>
        <v>0</v>
      </c>
      <c r="Q118" s="60"/>
      <c r="R118" s="123">
        <f>R119</f>
        <v>0</v>
      </c>
      <c r="S118" s="60"/>
      <c r="T118" s="124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101</v>
      </c>
      <c r="BK118" s="125">
        <f>BK119</f>
        <v>0</v>
      </c>
    </row>
    <row r="119" spans="1:65" s="12" customFormat="1" ht="25.9" customHeight="1">
      <c r="B119" s="126"/>
      <c r="D119" s="127" t="s">
        <v>71</v>
      </c>
      <c r="E119" s="128" t="s">
        <v>342</v>
      </c>
      <c r="F119" s="128" t="s">
        <v>343</v>
      </c>
      <c r="J119" s="129">
        <f>BK119</f>
        <v>0</v>
      </c>
      <c r="L119" s="126"/>
      <c r="M119" s="130"/>
      <c r="N119" s="131"/>
      <c r="O119" s="131"/>
      <c r="P119" s="132">
        <f>P120</f>
        <v>0</v>
      </c>
      <c r="Q119" s="131"/>
      <c r="R119" s="132">
        <f>R120</f>
        <v>0</v>
      </c>
      <c r="S119" s="131"/>
      <c r="T119" s="133">
        <f>T120</f>
        <v>0</v>
      </c>
      <c r="AR119" s="127" t="s">
        <v>149</v>
      </c>
      <c r="AT119" s="134" t="s">
        <v>71</v>
      </c>
      <c r="AU119" s="134" t="s">
        <v>72</v>
      </c>
      <c r="AY119" s="127" t="s">
        <v>141</v>
      </c>
      <c r="BK119" s="135">
        <f>BK120</f>
        <v>0</v>
      </c>
    </row>
    <row r="120" spans="1:65" s="12" customFormat="1" ht="22.9" customHeight="1">
      <c r="B120" s="126"/>
      <c r="D120" s="127" t="s">
        <v>71</v>
      </c>
      <c r="E120" s="136" t="s">
        <v>772</v>
      </c>
      <c r="F120" s="136" t="s">
        <v>773</v>
      </c>
      <c r="J120" s="137">
        <f>BK120</f>
        <v>0</v>
      </c>
      <c r="L120" s="126"/>
      <c r="M120" s="130"/>
      <c r="N120" s="131"/>
      <c r="O120" s="131"/>
      <c r="P120" s="132">
        <f>P121</f>
        <v>0</v>
      </c>
      <c r="Q120" s="131"/>
      <c r="R120" s="132">
        <f>R121</f>
        <v>0</v>
      </c>
      <c r="S120" s="131"/>
      <c r="T120" s="133">
        <f>T121</f>
        <v>0</v>
      </c>
      <c r="AR120" s="127" t="s">
        <v>149</v>
      </c>
      <c r="AT120" s="134" t="s">
        <v>71</v>
      </c>
      <c r="AU120" s="134" t="s">
        <v>80</v>
      </c>
      <c r="AY120" s="127" t="s">
        <v>141</v>
      </c>
      <c r="BK120" s="135">
        <f>BK121</f>
        <v>0</v>
      </c>
    </row>
    <row r="121" spans="1:65" s="2" customFormat="1" ht="16.5" customHeight="1">
      <c r="A121" s="26"/>
      <c r="B121" s="138"/>
      <c r="C121" s="139" t="s">
        <v>80</v>
      </c>
      <c r="D121" s="139" t="s">
        <v>144</v>
      </c>
      <c r="E121" s="140" t="s">
        <v>774</v>
      </c>
      <c r="F121" s="141" t="s">
        <v>775</v>
      </c>
      <c r="G121" s="142" t="s">
        <v>488</v>
      </c>
      <c r="H121" s="143">
        <v>1</v>
      </c>
      <c r="I121" s="144"/>
      <c r="J121" s="144">
        <f>ROUND(I121*H121,2)</f>
        <v>0</v>
      </c>
      <c r="K121" s="145"/>
      <c r="L121" s="27"/>
      <c r="M121" s="162" t="s">
        <v>1</v>
      </c>
      <c r="N121" s="163" t="s">
        <v>38</v>
      </c>
      <c r="O121" s="164">
        <v>0</v>
      </c>
      <c r="P121" s="164">
        <f>O121*H121</f>
        <v>0</v>
      </c>
      <c r="Q121" s="164">
        <v>0</v>
      </c>
      <c r="R121" s="164">
        <f>Q121*H121</f>
        <v>0</v>
      </c>
      <c r="S121" s="164">
        <v>0</v>
      </c>
      <c r="T121" s="165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210</v>
      </c>
      <c r="AT121" s="150" t="s">
        <v>144</v>
      </c>
      <c r="AU121" s="150" t="s">
        <v>149</v>
      </c>
      <c r="AY121" s="14" t="s">
        <v>141</v>
      </c>
      <c r="BE121" s="151">
        <f>IF(N121="základná",J121,0)</f>
        <v>0</v>
      </c>
      <c r="BF121" s="151">
        <f>IF(N121="znížená",J121,0)</f>
        <v>0</v>
      </c>
      <c r="BG121" s="151">
        <f>IF(N121="zákl. prenesená",J121,0)</f>
        <v>0</v>
      </c>
      <c r="BH121" s="151">
        <f>IF(N121="zníž. prenesená",J121,0)</f>
        <v>0</v>
      </c>
      <c r="BI121" s="151">
        <f>IF(N121="nulová",J121,0)</f>
        <v>0</v>
      </c>
      <c r="BJ121" s="14" t="s">
        <v>149</v>
      </c>
      <c r="BK121" s="151">
        <f>ROUND(I121*H121,2)</f>
        <v>0</v>
      </c>
      <c r="BL121" s="14" t="s">
        <v>210</v>
      </c>
      <c r="BM121" s="150" t="s">
        <v>776</v>
      </c>
    </row>
    <row r="122" spans="1:65" s="2" customFormat="1" ht="6.95" customHeight="1">
      <c r="A122" s="26"/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0744-6467-4050-8E5D-8B4359A1704A}">
  <dimension ref="A1:Q463"/>
  <sheetViews>
    <sheetView workbookViewId="0">
      <selection activeCell="M17" sqref="M17"/>
    </sheetView>
  </sheetViews>
  <sheetFormatPr defaultRowHeight="11.25"/>
  <cols>
    <col min="1" max="1" width="5.1640625" style="166" customWidth="1"/>
    <col min="2" max="2" width="4.33203125" style="166" customWidth="1"/>
    <col min="3" max="3" width="8.6640625" style="166" customWidth="1"/>
    <col min="4" max="4" width="48.6640625" style="166" customWidth="1"/>
    <col min="5" max="5" width="5.5" style="166" customWidth="1"/>
    <col min="6" max="6" width="10" style="166" customWidth="1"/>
    <col min="7" max="7" width="11.5" style="166" customWidth="1"/>
    <col min="8" max="8" width="10.5" style="166" customWidth="1"/>
    <col min="9" max="256" width="9.33203125" style="166"/>
    <col min="257" max="257" width="5.1640625" style="166" customWidth="1"/>
    <col min="258" max="258" width="4.33203125" style="166" customWidth="1"/>
    <col min="259" max="259" width="8.6640625" style="166" customWidth="1"/>
    <col min="260" max="260" width="48.6640625" style="166" customWidth="1"/>
    <col min="261" max="261" width="5.5" style="166" customWidth="1"/>
    <col min="262" max="262" width="10" style="166" customWidth="1"/>
    <col min="263" max="263" width="11.5" style="166" customWidth="1"/>
    <col min="264" max="264" width="10.5" style="166" customWidth="1"/>
    <col min="265" max="512" width="9.33203125" style="166"/>
    <col min="513" max="513" width="5.1640625" style="166" customWidth="1"/>
    <col min="514" max="514" width="4.33203125" style="166" customWidth="1"/>
    <col min="515" max="515" width="8.6640625" style="166" customWidth="1"/>
    <col min="516" max="516" width="48.6640625" style="166" customWidth="1"/>
    <col min="517" max="517" width="5.5" style="166" customWidth="1"/>
    <col min="518" max="518" width="10" style="166" customWidth="1"/>
    <col min="519" max="519" width="11.5" style="166" customWidth="1"/>
    <col min="520" max="520" width="10.5" style="166" customWidth="1"/>
    <col min="521" max="768" width="9.33203125" style="166"/>
    <col min="769" max="769" width="5.1640625" style="166" customWidth="1"/>
    <col min="770" max="770" width="4.33203125" style="166" customWidth="1"/>
    <col min="771" max="771" width="8.6640625" style="166" customWidth="1"/>
    <col min="772" max="772" width="48.6640625" style="166" customWidth="1"/>
    <col min="773" max="773" width="5.5" style="166" customWidth="1"/>
    <col min="774" max="774" width="10" style="166" customWidth="1"/>
    <col min="775" max="775" width="11.5" style="166" customWidth="1"/>
    <col min="776" max="776" width="10.5" style="166" customWidth="1"/>
    <col min="777" max="1024" width="9.33203125" style="166"/>
    <col min="1025" max="1025" width="5.1640625" style="166" customWidth="1"/>
    <col min="1026" max="1026" width="4.33203125" style="166" customWidth="1"/>
    <col min="1027" max="1027" width="8.6640625" style="166" customWidth="1"/>
    <col min="1028" max="1028" width="48.6640625" style="166" customWidth="1"/>
    <col min="1029" max="1029" width="5.5" style="166" customWidth="1"/>
    <col min="1030" max="1030" width="10" style="166" customWidth="1"/>
    <col min="1031" max="1031" width="11.5" style="166" customWidth="1"/>
    <col min="1032" max="1032" width="10.5" style="166" customWidth="1"/>
    <col min="1033" max="1280" width="9.33203125" style="166"/>
    <col min="1281" max="1281" width="5.1640625" style="166" customWidth="1"/>
    <col min="1282" max="1282" width="4.33203125" style="166" customWidth="1"/>
    <col min="1283" max="1283" width="8.6640625" style="166" customWidth="1"/>
    <col min="1284" max="1284" width="48.6640625" style="166" customWidth="1"/>
    <col min="1285" max="1285" width="5.5" style="166" customWidth="1"/>
    <col min="1286" max="1286" width="10" style="166" customWidth="1"/>
    <col min="1287" max="1287" width="11.5" style="166" customWidth="1"/>
    <col min="1288" max="1288" width="10.5" style="166" customWidth="1"/>
    <col min="1289" max="1536" width="9.33203125" style="166"/>
    <col min="1537" max="1537" width="5.1640625" style="166" customWidth="1"/>
    <col min="1538" max="1538" width="4.33203125" style="166" customWidth="1"/>
    <col min="1539" max="1539" width="8.6640625" style="166" customWidth="1"/>
    <col min="1540" max="1540" width="48.6640625" style="166" customWidth="1"/>
    <col min="1541" max="1541" width="5.5" style="166" customWidth="1"/>
    <col min="1542" max="1542" width="10" style="166" customWidth="1"/>
    <col min="1543" max="1543" width="11.5" style="166" customWidth="1"/>
    <col min="1544" max="1544" width="10.5" style="166" customWidth="1"/>
    <col min="1545" max="1792" width="9.33203125" style="166"/>
    <col min="1793" max="1793" width="5.1640625" style="166" customWidth="1"/>
    <col min="1794" max="1794" width="4.33203125" style="166" customWidth="1"/>
    <col min="1795" max="1795" width="8.6640625" style="166" customWidth="1"/>
    <col min="1796" max="1796" width="48.6640625" style="166" customWidth="1"/>
    <col min="1797" max="1797" width="5.5" style="166" customWidth="1"/>
    <col min="1798" max="1798" width="10" style="166" customWidth="1"/>
    <col min="1799" max="1799" width="11.5" style="166" customWidth="1"/>
    <col min="1800" max="1800" width="10.5" style="166" customWidth="1"/>
    <col min="1801" max="2048" width="9.33203125" style="166"/>
    <col min="2049" max="2049" width="5.1640625" style="166" customWidth="1"/>
    <col min="2050" max="2050" width="4.33203125" style="166" customWidth="1"/>
    <col min="2051" max="2051" width="8.6640625" style="166" customWidth="1"/>
    <col min="2052" max="2052" width="48.6640625" style="166" customWidth="1"/>
    <col min="2053" max="2053" width="5.5" style="166" customWidth="1"/>
    <col min="2054" max="2054" width="10" style="166" customWidth="1"/>
    <col min="2055" max="2055" width="11.5" style="166" customWidth="1"/>
    <col min="2056" max="2056" width="10.5" style="166" customWidth="1"/>
    <col min="2057" max="2304" width="9.33203125" style="166"/>
    <col min="2305" max="2305" width="5.1640625" style="166" customWidth="1"/>
    <col min="2306" max="2306" width="4.33203125" style="166" customWidth="1"/>
    <col min="2307" max="2307" width="8.6640625" style="166" customWidth="1"/>
    <col min="2308" max="2308" width="48.6640625" style="166" customWidth="1"/>
    <col min="2309" max="2309" width="5.5" style="166" customWidth="1"/>
    <col min="2310" max="2310" width="10" style="166" customWidth="1"/>
    <col min="2311" max="2311" width="11.5" style="166" customWidth="1"/>
    <col min="2312" max="2312" width="10.5" style="166" customWidth="1"/>
    <col min="2313" max="2560" width="9.33203125" style="166"/>
    <col min="2561" max="2561" width="5.1640625" style="166" customWidth="1"/>
    <col min="2562" max="2562" width="4.33203125" style="166" customWidth="1"/>
    <col min="2563" max="2563" width="8.6640625" style="166" customWidth="1"/>
    <col min="2564" max="2564" width="48.6640625" style="166" customWidth="1"/>
    <col min="2565" max="2565" width="5.5" style="166" customWidth="1"/>
    <col min="2566" max="2566" width="10" style="166" customWidth="1"/>
    <col min="2567" max="2567" width="11.5" style="166" customWidth="1"/>
    <col min="2568" max="2568" width="10.5" style="166" customWidth="1"/>
    <col min="2569" max="2816" width="9.33203125" style="166"/>
    <col min="2817" max="2817" width="5.1640625" style="166" customWidth="1"/>
    <col min="2818" max="2818" width="4.33203125" style="166" customWidth="1"/>
    <col min="2819" max="2819" width="8.6640625" style="166" customWidth="1"/>
    <col min="2820" max="2820" width="48.6640625" style="166" customWidth="1"/>
    <col min="2821" max="2821" width="5.5" style="166" customWidth="1"/>
    <col min="2822" max="2822" width="10" style="166" customWidth="1"/>
    <col min="2823" max="2823" width="11.5" style="166" customWidth="1"/>
    <col min="2824" max="2824" width="10.5" style="166" customWidth="1"/>
    <col min="2825" max="3072" width="9.33203125" style="166"/>
    <col min="3073" max="3073" width="5.1640625" style="166" customWidth="1"/>
    <col min="3074" max="3074" width="4.33203125" style="166" customWidth="1"/>
    <col min="3075" max="3075" width="8.6640625" style="166" customWidth="1"/>
    <col min="3076" max="3076" width="48.6640625" style="166" customWidth="1"/>
    <col min="3077" max="3077" width="5.5" style="166" customWidth="1"/>
    <col min="3078" max="3078" width="10" style="166" customWidth="1"/>
    <col min="3079" max="3079" width="11.5" style="166" customWidth="1"/>
    <col min="3080" max="3080" width="10.5" style="166" customWidth="1"/>
    <col min="3081" max="3328" width="9.33203125" style="166"/>
    <col min="3329" max="3329" width="5.1640625" style="166" customWidth="1"/>
    <col min="3330" max="3330" width="4.33203125" style="166" customWidth="1"/>
    <col min="3331" max="3331" width="8.6640625" style="166" customWidth="1"/>
    <col min="3332" max="3332" width="48.6640625" style="166" customWidth="1"/>
    <col min="3333" max="3333" width="5.5" style="166" customWidth="1"/>
    <col min="3334" max="3334" width="10" style="166" customWidth="1"/>
    <col min="3335" max="3335" width="11.5" style="166" customWidth="1"/>
    <col min="3336" max="3336" width="10.5" style="166" customWidth="1"/>
    <col min="3337" max="3584" width="9.33203125" style="166"/>
    <col min="3585" max="3585" width="5.1640625" style="166" customWidth="1"/>
    <col min="3586" max="3586" width="4.33203125" style="166" customWidth="1"/>
    <col min="3587" max="3587" width="8.6640625" style="166" customWidth="1"/>
    <col min="3588" max="3588" width="48.6640625" style="166" customWidth="1"/>
    <col min="3589" max="3589" width="5.5" style="166" customWidth="1"/>
    <col min="3590" max="3590" width="10" style="166" customWidth="1"/>
    <col min="3591" max="3591" width="11.5" style="166" customWidth="1"/>
    <col min="3592" max="3592" width="10.5" style="166" customWidth="1"/>
    <col min="3593" max="3840" width="9.33203125" style="166"/>
    <col min="3841" max="3841" width="5.1640625" style="166" customWidth="1"/>
    <col min="3842" max="3842" width="4.33203125" style="166" customWidth="1"/>
    <col min="3843" max="3843" width="8.6640625" style="166" customWidth="1"/>
    <col min="3844" max="3844" width="48.6640625" style="166" customWidth="1"/>
    <col min="3845" max="3845" width="5.5" style="166" customWidth="1"/>
    <col min="3846" max="3846" width="10" style="166" customWidth="1"/>
    <col min="3847" max="3847" width="11.5" style="166" customWidth="1"/>
    <col min="3848" max="3848" width="10.5" style="166" customWidth="1"/>
    <col min="3849" max="4096" width="9.33203125" style="166"/>
    <col min="4097" max="4097" width="5.1640625" style="166" customWidth="1"/>
    <col min="4098" max="4098" width="4.33203125" style="166" customWidth="1"/>
    <col min="4099" max="4099" width="8.6640625" style="166" customWidth="1"/>
    <col min="4100" max="4100" width="48.6640625" style="166" customWidth="1"/>
    <col min="4101" max="4101" width="5.5" style="166" customWidth="1"/>
    <col min="4102" max="4102" width="10" style="166" customWidth="1"/>
    <col min="4103" max="4103" width="11.5" style="166" customWidth="1"/>
    <col min="4104" max="4104" width="10.5" style="166" customWidth="1"/>
    <col min="4105" max="4352" width="9.33203125" style="166"/>
    <col min="4353" max="4353" width="5.1640625" style="166" customWidth="1"/>
    <col min="4354" max="4354" width="4.33203125" style="166" customWidth="1"/>
    <col min="4355" max="4355" width="8.6640625" style="166" customWidth="1"/>
    <col min="4356" max="4356" width="48.6640625" style="166" customWidth="1"/>
    <col min="4357" max="4357" width="5.5" style="166" customWidth="1"/>
    <col min="4358" max="4358" width="10" style="166" customWidth="1"/>
    <col min="4359" max="4359" width="11.5" style="166" customWidth="1"/>
    <col min="4360" max="4360" width="10.5" style="166" customWidth="1"/>
    <col min="4361" max="4608" width="9.33203125" style="166"/>
    <col min="4609" max="4609" width="5.1640625" style="166" customWidth="1"/>
    <col min="4610" max="4610" width="4.33203125" style="166" customWidth="1"/>
    <col min="4611" max="4611" width="8.6640625" style="166" customWidth="1"/>
    <col min="4612" max="4612" width="48.6640625" style="166" customWidth="1"/>
    <col min="4613" max="4613" width="5.5" style="166" customWidth="1"/>
    <col min="4614" max="4614" width="10" style="166" customWidth="1"/>
    <col min="4615" max="4615" width="11.5" style="166" customWidth="1"/>
    <col min="4616" max="4616" width="10.5" style="166" customWidth="1"/>
    <col min="4617" max="4864" width="9.33203125" style="166"/>
    <col min="4865" max="4865" width="5.1640625" style="166" customWidth="1"/>
    <col min="4866" max="4866" width="4.33203125" style="166" customWidth="1"/>
    <col min="4867" max="4867" width="8.6640625" style="166" customWidth="1"/>
    <col min="4868" max="4868" width="48.6640625" style="166" customWidth="1"/>
    <col min="4869" max="4869" width="5.5" style="166" customWidth="1"/>
    <col min="4870" max="4870" width="10" style="166" customWidth="1"/>
    <col min="4871" max="4871" width="11.5" style="166" customWidth="1"/>
    <col min="4872" max="4872" width="10.5" style="166" customWidth="1"/>
    <col min="4873" max="5120" width="9.33203125" style="166"/>
    <col min="5121" max="5121" width="5.1640625" style="166" customWidth="1"/>
    <col min="5122" max="5122" width="4.33203125" style="166" customWidth="1"/>
    <col min="5123" max="5123" width="8.6640625" style="166" customWidth="1"/>
    <col min="5124" max="5124" width="48.6640625" style="166" customWidth="1"/>
    <col min="5125" max="5125" width="5.5" style="166" customWidth="1"/>
    <col min="5126" max="5126" width="10" style="166" customWidth="1"/>
    <col min="5127" max="5127" width="11.5" style="166" customWidth="1"/>
    <col min="5128" max="5128" width="10.5" style="166" customWidth="1"/>
    <col min="5129" max="5376" width="9.33203125" style="166"/>
    <col min="5377" max="5377" width="5.1640625" style="166" customWidth="1"/>
    <col min="5378" max="5378" width="4.33203125" style="166" customWidth="1"/>
    <col min="5379" max="5379" width="8.6640625" style="166" customWidth="1"/>
    <col min="5380" max="5380" width="48.6640625" style="166" customWidth="1"/>
    <col min="5381" max="5381" width="5.5" style="166" customWidth="1"/>
    <col min="5382" max="5382" width="10" style="166" customWidth="1"/>
    <col min="5383" max="5383" width="11.5" style="166" customWidth="1"/>
    <col min="5384" max="5384" width="10.5" style="166" customWidth="1"/>
    <col min="5385" max="5632" width="9.33203125" style="166"/>
    <col min="5633" max="5633" width="5.1640625" style="166" customWidth="1"/>
    <col min="5634" max="5634" width="4.33203125" style="166" customWidth="1"/>
    <col min="5635" max="5635" width="8.6640625" style="166" customWidth="1"/>
    <col min="5636" max="5636" width="48.6640625" style="166" customWidth="1"/>
    <col min="5637" max="5637" width="5.5" style="166" customWidth="1"/>
    <col min="5638" max="5638" width="10" style="166" customWidth="1"/>
    <col min="5639" max="5639" width="11.5" style="166" customWidth="1"/>
    <col min="5640" max="5640" width="10.5" style="166" customWidth="1"/>
    <col min="5641" max="5888" width="9.33203125" style="166"/>
    <col min="5889" max="5889" width="5.1640625" style="166" customWidth="1"/>
    <col min="5890" max="5890" width="4.33203125" style="166" customWidth="1"/>
    <col min="5891" max="5891" width="8.6640625" style="166" customWidth="1"/>
    <col min="5892" max="5892" width="48.6640625" style="166" customWidth="1"/>
    <col min="5893" max="5893" width="5.5" style="166" customWidth="1"/>
    <col min="5894" max="5894" width="10" style="166" customWidth="1"/>
    <col min="5895" max="5895" width="11.5" style="166" customWidth="1"/>
    <col min="5896" max="5896" width="10.5" style="166" customWidth="1"/>
    <col min="5897" max="6144" width="9.33203125" style="166"/>
    <col min="6145" max="6145" width="5.1640625" style="166" customWidth="1"/>
    <col min="6146" max="6146" width="4.33203125" style="166" customWidth="1"/>
    <col min="6147" max="6147" width="8.6640625" style="166" customWidth="1"/>
    <col min="6148" max="6148" width="48.6640625" style="166" customWidth="1"/>
    <col min="6149" max="6149" width="5.5" style="166" customWidth="1"/>
    <col min="6150" max="6150" width="10" style="166" customWidth="1"/>
    <col min="6151" max="6151" width="11.5" style="166" customWidth="1"/>
    <col min="6152" max="6152" width="10.5" style="166" customWidth="1"/>
    <col min="6153" max="6400" width="9.33203125" style="166"/>
    <col min="6401" max="6401" width="5.1640625" style="166" customWidth="1"/>
    <col min="6402" max="6402" width="4.33203125" style="166" customWidth="1"/>
    <col min="6403" max="6403" width="8.6640625" style="166" customWidth="1"/>
    <col min="6404" max="6404" width="48.6640625" style="166" customWidth="1"/>
    <col min="6405" max="6405" width="5.5" style="166" customWidth="1"/>
    <col min="6406" max="6406" width="10" style="166" customWidth="1"/>
    <col min="6407" max="6407" width="11.5" style="166" customWidth="1"/>
    <col min="6408" max="6408" width="10.5" style="166" customWidth="1"/>
    <col min="6409" max="6656" width="9.33203125" style="166"/>
    <col min="6657" max="6657" width="5.1640625" style="166" customWidth="1"/>
    <col min="6658" max="6658" width="4.33203125" style="166" customWidth="1"/>
    <col min="6659" max="6659" width="8.6640625" style="166" customWidth="1"/>
    <col min="6660" max="6660" width="48.6640625" style="166" customWidth="1"/>
    <col min="6661" max="6661" width="5.5" style="166" customWidth="1"/>
    <col min="6662" max="6662" width="10" style="166" customWidth="1"/>
    <col min="6663" max="6663" width="11.5" style="166" customWidth="1"/>
    <col min="6664" max="6664" width="10.5" style="166" customWidth="1"/>
    <col min="6665" max="6912" width="9.33203125" style="166"/>
    <col min="6913" max="6913" width="5.1640625" style="166" customWidth="1"/>
    <col min="6914" max="6914" width="4.33203125" style="166" customWidth="1"/>
    <col min="6915" max="6915" width="8.6640625" style="166" customWidth="1"/>
    <col min="6916" max="6916" width="48.6640625" style="166" customWidth="1"/>
    <col min="6917" max="6917" width="5.5" style="166" customWidth="1"/>
    <col min="6918" max="6918" width="10" style="166" customWidth="1"/>
    <col min="6919" max="6919" width="11.5" style="166" customWidth="1"/>
    <col min="6920" max="6920" width="10.5" style="166" customWidth="1"/>
    <col min="6921" max="7168" width="9.33203125" style="166"/>
    <col min="7169" max="7169" width="5.1640625" style="166" customWidth="1"/>
    <col min="7170" max="7170" width="4.33203125" style="166" customWidth="1"/>
    <col min="7171" max="7171" width="8.6640625" style="166" customWidth="1"/>
    <col min="7172" max="7172" width="48.6640625" style="166" customWidth="1"/>
    <col min="7173" max="7173" width="5.5" style="166" customWidth="1"/>
    <col min="7174" max="7174" width="10" style="166" customWidth="1"/>
    <col min="7175" max="7175" width="11.5" style="166" customWidth="1"/>
    <col min="7176" max="7176" width="10.5" style="166" customWidth="1"/>
    <col min="7177" max="7424" width="9.33203125" style="166"/>
    <col min="7425" max="7425" width="5.1640625" style="166" customWidth="1"/>
    <col min="7426" max="7426" width="4.33203125" style="166" customWidth="1"/>
    <col min="7427" max="7427" width="8.6640625" style="166" customWidth="1"/>
    <col min="7428" max="7428" width="48.6640625" style="166" customWidth="1"/>
    <col min="7429" max="7429" width="5.5" style="166" customWidth="1"/>
    <col min="7430" max="7430" width="10" style="166" customWidth="1"/>
    <col min="7431" max="7431" width="11.5" style="166" customWidth="1"/>
    <col min="7432" max="7432" width="10.5" style="166" customWidth="1"/>
    <col min="7433" max="7680" width="9.33203125" style="166"/>
    <col min="7681" max="7681" width="5.1640625" style="166" customWidth="1"/>
    <col min="7682" max="7682" width="4.33203125" style="166" customWidth="1"/>
    <col min="7683" max="7683" width="8.6640625" style="166" customWidth="1"/>
    <col min="7684" max="7684" width="48.6640625" style="166" customWidth="1"/>
    <col min="7685" max="7685" width="5.5" style="166" customWidth="1"/>
    <col min="7686" max="7686" width="10" style="166" customWidth="1"/>
    <col min="7687" max="7687" width="11.5" style="166" customWidth="1"/>
    <col min="7688" max="7688" width="10.5" style="166" customWidth="1"/>
    <col min="7689" max="7936" width="9.33203125" style="166"/>
    <col min="7937" max="7937" width="5.1640625" style="166" customWidth="1"/>
    <col min="7938" max="7938" width="4.33203125" style="166" customWidth="1"/>
    <col min="7939" max="7939" width="8.6640625" style="166" customWidth="1"/>
    <col min="7940" max="7940" width="48.6640625" style="166" customWidth="1"/>
    <col min="7941" max="7941" width="5.5" style="166" customWidth="1"/>
    <col min="7942" max="7942" width="10" style="166" customWidth="1"/>
    <col min="7943" max="7943" width="11.5" style="166" customWidth="1"/>
    <col min="7944" max="7944" width="10.5" style="166" customWidth="1"/>
    <col min="7945" max="8192" width="9.33203125" style="166"/>
    <col min="8193" max="8193" width="5.1640625" style="166" customWidth="1"/>
    <col min="8194" max="8194" width="4.33203125" style="166" customWidth="1"/>
    <col min="8195" max="8195" width="8.6640625" style="166" customWidth="1"/>
    <col min="8196" max="8196" width="48.6640625" style="166" customWidth="1"/>
    <col min="8197" max="8197" width="5.5" style="166" customWidth="1"/>
    <col min="8198" max="8198" width="10" style="166" customWidth="1"/>
    <col min="8199" max="8199" width="11.5" style="166" customWidth="1"/>
    <col min="8200" max="8200" width="10.5" style="166" customWidth="1"/>
    <col min="8201" max="8448" width="9.33203125" style="166"/>
    <col min="8449" max="8449" width="5.1640625" style="166" customWidth="1"/>
    <col min="8450" max="8450" width="4.33203125" style="166" customWidth="1"/>
    <col min="8451" max="8451" width="8.6640625" style="166" customWidth="1"/>
    <col min="8452" max="8452" width="48.6640625" style="166" customWidth="1"/>
    <col min="8453" max="8453" width="5.5" style="166" customWidth="1"/>
    <col min="8454" max="8454" width="10" style="166" customWidth="1"/>
    <col min="8455" max="8455" width="11.5" style="166" customWidth="1"/>
    <col min="8456" max="8456" width="10.5" style="166" customWidth="1"/>
    <col min="8457" max="8704" width="9.33203125" style="166"/>
    <col min="8705" max="8705" width="5.1640625" style="166" customWidth="1"/>
    <col min="8706" max="8706" width="4.33203125" style="166" customWidth="1"/>
    <col min="8707" max="8707" width="8.6640625" style="166" customWidth="1"/>
    <col min="8708" max="8708" width="48.6640625" style="166" customWidth="1"/>
    <col min="8709" max="8709" width="5.5" style="166" customWidth="1"/>
    <col min="8710" max="8710" width="10" style="166" customWidth="1"/>
    <col min="8711" max="8711" width="11.5" style="166" customWidth="1"/>
    <col min="8712" max="8712" width="10.5" style="166" customWidth="1"/>
    <col min="8713" max="8960" width="9.33203125" style="166"/>
    <col min="8961" max="8961" width="5.1640625" style="166" customWidth="1"/>
    <col min="8962" max="8962" width="4.33203125" style="166" customWidth="1"/>
    <col min="8963" max="8963" width="8.6640625" style="166" customWidth="1"/>
    <col min="8964" max="8964" width="48.6640625" style="166" customWidth="1"/>
    <col min="8965" max="8965" width="5.5" style="166" customWidth="1"/>
    <col min="8966" max="8966" width="10" style="166" customWidth="1"/>
    <col min="8967" max="8967" width="11.5" style="166" customWidth="1"/>
    <col min="8968" max="8968" width="10.5" style="166" customWidth="1"/>
    <col min="8969" max="9216" width="9.33203125" style="166"/>
    <col min="9217" max="9217" width="5.1640625" style="166" customWidth="1"/>
    <col min="9218" max="9218" width="4.33203125" style="166" customWidth="1"/>
    <col min="9219" max="9219" width="8.6640625" style="166" customWidth="1"/>
    <col min="9220" max="9220" width="48.6640625" style="166" customWidth="1"/>
    <col min="9221" max="9221" width="5.5" style="166" customWidth="1"/>
    <col min="9222" max="9222" width="10" style="166" customWidth="1"/>
    <col min="9223" max="9223" width="11.5" style="166" customWidth="1"/>
    <col min="9224" max="9224" width="10.5" style="166" customWidth="1"/>
    <col min="9225" max="9472" width="9.33203125" style="166"/>
    <col min="9473" max="9473" width="5.1640625" style="166" customWidth="1"/>
    <col min="9474" max="9474" width="4.33203125" style="166" customWidth="1"/>
    <col min="9475" max="9475" width="8.6640625" style="166" customWidth="1"/>
    <col min="9476" max="9476" width="48.6640625" style="166" customWidth="1"/>
    <col min="9477" max="9477" width="5.5" style="166" customWidth="1"/>
    <col min="9478" max="9478" width="10" style="166" customWidth="1"/>
    <col min="9479" max="9479" width="11.5" style="166" customWidth="1"/>
    <col min="9480" max="9480" width="10.5" style="166" customWidth="1"/>
    <col min="9481" max="9728" width="9.33203125" style="166"/>
    <col min="9729" max="9729" width="5.1640625" style="166" customWidth="1"/>
    <col min="9730" max="9730" width="4.33203125" style="166" customWidth="1"/>
    <col min="9731" max="9731" width="8.6640625" style="166" customWidth="1"/>
    <col min="9732" max="9732" width="48.6640625" style="166" customWidth="1"/>
    <col min="9733" max="9733" width="5.5" style="166" customWidth="1"/>
    <col min="9734" max="9734" width="10" style="166" customWidth="1"/>
    <col min="9735" max="9735" width="11.5" style="166" customWidth="1"/>
    <col min="9736" max="9736" width="10.5" style="166" customWidth="1"/>
    <col min="9737" max="9984" width="9.33203125" style="166"/>
    <col min="9985" max="9985" width="5.1640625" style="166" customWidth="1"/>
    <col min="9986" max="9986" width="4.33203125" style="166" customWidth="1"/>
    <col min="9987" max="9987" width="8.6640625" style="166" customWidth="1"/>
    <col min="9988" max="9988" width="48.6640625" style="166" customWidth="1"/>
    <col min="9989" max="9989" width="5.5" style="166" customWidth="1"/>
    <col min="9990" max="9990" width="10" style="166" customWidth="1"/>
    <col min="9991" max="9991" width="11.5" style="166" customWidth="1"/>
    <col min="9992" max="9992" width="10.5" style="166" customWidth="1"/>
    <col min="9993" max="10240" width="9.33203125" style="166"/>
    <col min="10241" max="10241" width="5.1640625" style="166" customWidth="1"/>
    <col min="10242" max="10242" width="4.33203125" style="166" customWidth="1"/>
    <col min="10243" max="10243" width="8.6640625" style="166" customWidth="1"/>
    <col min="10244" max="10244" width="48.6640625" style="166" customWidth="1"/>
    <col min="10245" max="10245" width="5.5" style="166" customWidth="1"/>
    <col min="10246" max="10246" width="10" style="166" customWidth="1"/>
    <col min="10247" max="10247" width="11.5" style="166" customWidth="1"/>
    <col min="10248" max="10248" width="10.5" style="166" customWidth="1"/>
    <col min="10249" max="10496" width="9.33203125" style="166"/>
    <col min="10497" max="10497" width="5.1640625" style="166" customWidth="1"/>
    <col min="10498" max="10498" width="4.33203125" style="166" customWidth="1"/>
    <col min="10499" max="10499" width="8.6640625" style="166" customWidth="1"/>
    <col min="10500" max="10500" width="48.6640625" style="166" customWidth="1"/>
    <col min="10501" max="10501" width="5.5" style="166" customWidth="1"/>
    <col min="10502" max="10502" width="10" style="166" customWidth="1"/>
    <col min="10503" max="10503" width="11.5" style="166" customWidth="1"/>
    <col min="10504" max="10504" width="10.5" style="166" customWidth="1"/>
    <col min="10505" max="10752" width="9.33203125" style="166"/>
    <col min="10753" max="10753" width="5.1640625" style="166" customWidth="1"/>
    <col min="10754" max="10754" width="4.33203125" style="166" customWidth="1"/>
    <col min="10755" max="10755" width="8.6640625" style="166" customWidth="1"/>
    <col min="10756" max="10756" width="48.6640625" style="166" customWidth="1"/>
    <col min="10757" max="10757" width="5.5" style="166" customWidth="1"/>
    <col min="10758" max="10758" width="10" style="166" customWidth="1"/>
    <col min="10759" max="10759" width="11.5" style="166" customWidth="1"/>
    <col min="10760" max="10760" width="10.5" style="166" customWidth="1"/>
    <col min="10761" max="11008" width="9.33203125" style="166"/>
    <col min="11009" max="11009" width="5.1640625" style="166" customWidth="1"/>
    <col min="11010" max="11010" width="4.33203125" style="166" customWidth="1"/>
    <col min="11011" max="11011" width="8.6640625" style="166" customWidth="1"/>
    <col min="11012" max="11012" width="48.6640625" style="166" customWidth="1"/>
    <col min="11013" max="11013" width="5.5" style="166" customWidth="1"/>
    <col min="11014" max="11014" width="10" style="166" customWidth="1"/>
    <col min="11015" max="11015" width="11.5" style="166" customWidth="1"/>
    <col min="11016" max="11016" width="10.5" style="166" customWidth="1"/>
    <col min="11017" max="11264" width="9.33203125" style="166"/>
    <col min="11265" max="11265" width="5.1640625" style="166" customWidth="1"/>
    <col min="11266" max="11266" width="4.33203125" style="166" customWidth="1"/>
    <col min="11267" max="11267" width="8.6640625" style="166" customWidth="1"/>
    <col min="11268" max="11268" width="48.6640625" style="166" customWidth="1"/>
    <col min="11269" max="11269" width="5.5" style="166" customWidth="1"/>
    <col min="11270" max="11270" width="10" style="166" customWidth="1"/>
    <col min="11271" max="11271" width="11.5" style="166" customWidth="1"/>
    <col min="11272" max="11272" width="10.5" style="166" customWidth="1"/>
    <col min="11273" max="11520" width="9.33203125" style="166"/>
    <col min="11521" max="11521" width="5.1640625" style="166" customWidth="1"/>
    <col min="11522" max="11522" width="4.33203125" style="166" customWidth="1"/>
    <col min="11523" max="11523" width="8.6640625" style="166" customWidth="1"/>
    <col min="11524" max="11524" width="48.6640625" style="166" customWidth="1"/>
    <col min="11525" max="11525" width="5.5" style="166" customWidth="1"/>
    <col min="11526" max="11526" width="10" style="166" customWidth="1"/>
    <col min="11527" max="11527" width="11.5" style="166" customWidth="1"/>
    <col min="11528" max="11528" width="10.5" style="166" customWidth="1"/>
    <col min="11529" max="11776" width="9.33203125" style="166"/>
    <col min="11777" max="11777" width="5.1640625" style="166" customWidth="1"/>
    <col min="11778" max="11778" width="4.33203125" style="166" customWidth="1"/>
    <col min="11779" max="11779" width="8.6640625" style="166" customWidth="1"/>
    <col min="11780" max="11780" width="48.6640625" style="166" customWidth="1"/>
    <col min="11781" max="11781" width="5.5" style="166" customWidth="1"/>
    <col min="11782" max="11782" width="10" style="166" customWidth="1"/>
    <col min="11783" max="11783" width="11.5" style="166" customWidth="1"/>
    <col min="11784" max="11784" width="10.5" style="166" customWidth="1"/>
    <col min="11785" max="12032" width="9.33203125" style="166"/>
    <col min="12033" max="12033" width="5.1640625" style="166" customWidth="1"/>
    <col min="12034" max="12034" width="4.33203125" style="166" customWidth="1"/>
    <col min="12035" max="12035" width="8.6640625" style="166" customWidth="1"/>
    <col min="12036" max="12036" width="48.6640625" style="166" customWidth="1"/>
    <col min="12037" max="12037" width="5.5" style="166" customWidth="1"/>
    <col min="12038" max="12038" width="10" style="166" customWidth="1"/>
    <col min="12039" max="12039" width="11.5" style="166" customWidth="1"/>
    <col min="12040" max="12040" width="10.5" style="166" customWidth="1"/>
    <col min="12041" max="12288" width="9.33203125" style="166"/>
    <col min="12289" max="12289" width="5.1640625" style="166" customWidth="1"/>
    <col min="12290" max="12290" width="4.33203125" style="166" customWidth="1"/>
    <col min="12291" max="12291" width="8.6640625" style="166" customWidth="1"/>
    <col min="12292" max="12292" width="48.6640625" style="166" customWidth="1"/>
    <col min="12293" max="12293" width="5.5" style="166" customWidth="1"/>
    <col min="12294" max="12294" width="10" style="166" customWidth="1"/>
    <col min="12295" max="12295" width="11.5" style="166" customWidth="1"/>
    <col min="12296" max="12296" width="10.5" style="166" customWidth="1"/>
    <col min="12297" max="12544" width="9.33203125" style="166"/>
    <col min="12545" max="12545" width="5.1640625" style="166" customWidth="1"/>
    <col min="12546" max="12546" width="4.33203125" style="166" customWidth="1"/>
    <col min="12547" max="12547" width="8.6640625" style="166" customWidth="1"/>
    <col min="12548" max="12548" width="48.6640625" style="166" customWidth="1"/>
    <col min="12549" max="12549" width="5.5" style="166" customWidth="1"/>
    <col min="12550" max="12550" width="10" style="166" customWidth="1"/>
    <col min="12551" max="12551" width="11.5" style="166" customWidth="1"/>
    <col min="12552" max="12552" width="10.5" style="166" customWidth="1"/>
    <col min="12553" max="12800" width="9.33203125" style="166"/>
    <col min="12801" max="12801" width="5.1640625" style="166" customWidth="1"/>
    <col min="12802" max="12802" width="4.33203125" style="166" customWidth="1"/>
    <col min="12803" max="12803" width="8.6640625" style="166" customWidth="1"/>
    <col min="12804" max="12804" width="48.6640625" style="166" customWidth="1"/>
    <col min="12805" max="12805" width="5.5" style="166" customWidth="1"/>
    <col min="12806" max="12806" width="10" style="166" customWidth="1"/>
    <col min="12807" max="12807" width="11.5" style="166" customWidth="1"/>
    <col min="12808" max="12808" width="10.5" style="166" customWidth="1"/>
    <col min="12809" max="13056" width="9.33203125" style="166"/>
    <col min="13057" max="13057" width="5.1640625" style="166" customWidth="1"/>
    <col min="13058" max="13058" width="4.33203125" style="166" customWidth="1"/>
    <col min="13059" max="13059" width="8.6640625" style="166" customWidth="1"/>
    <col min="13060" max="13060" width="48.6640625" style="166" customWidth="1"/>
    <col min="13061" max="13061" width="5.5" style="166" customWidth="1"/>
    <col min="13062" max="13062" width="10" style="166" customWidth="1"/>
    <col min="13063" max="13063" width="11.5" style="166" customWidth="1"/>
    <col min="13064" max="13064" width="10.5" style="166" customWidth="1"/>
    <col min="13065" max="13312" width="9.33203125" style="166"/>
    <col min="13313" max="13313" width="5.1640625" style="166" customWidth="1"/>
    <col min="13314" max="13314" width="4.33203125" style="166" customWidth="1"/>
    <col min="13315" max="13315" width="8.6640625" style="166" customWidth="1"/>
    <col min="13316" max="13316" width="48.6640625" style="166" customWidth="1"/>
    <col min="13317" max="13317" width="5.5" style="166" customWidth="1"/>
    <col min="13318" max="13318" width="10" style="166" customWidth="1"/>
    <col min="13319" max="13319" width="11.5" style="166" customWidth="1"/>
    <col min="13320" max="13320" width="10.5" style="166" customWidth="1"/>
    <col min="13321" max="13568" width="9.33203125" style="166"/>
    <col min="13569" max="13569" width="5.1640625" style="166" customWidth="1"/>
    <col min="13570" max="13570" width="4.33203125" style="166" customWidth="1"/>
    <col min="13571" max="13571" width="8.6640625" style="166" customWidth="1"/>
    <col min="13572" max="13572" width="48.6640625" style="166" customWidth="1"/>
    <col min="13573" max="13573" width="5.5" style="166" customWidth="1"/>
    <col min="13574" max="13574" width="10" style="166" customWidth="1"/>
    <col min="13575" max="13575" width="11.5" style="166" customWidth="1"/>
    <col min="13576" max="13576" width="10.5" style="166" customWidth="1"/>
    <col min="13577" max="13824" width="9.33203125" style="166"/>
    <col min="13825" max="13825" width="5.1640625" style="166" customWidth="1"/>
    <col min="13826" max="13826" width="4.33203125" style="166" customWidth="1"/>
    <col min="13827" max="13827" width="8.6640625" style="166" customWidth="1"/>
    <col min="13828" max="13828" width="48.6640625" style="166" customWidth="1"/>
    <col min="13829" max="13829" width="5.5" style="166" customWidth="1"/>
    <col min="13830" max="13830" width="10" style="166" customWidth="1"/>
    <col min="13831" max="13831" width="11.5" style="166" customWidth="1"/>
    <col min="13832" max="13832" width="10.5" style="166" customWidth="1"/>
    <col min="13833" max="14080" width="9.33203125" style="166"/>
    <col min="14081" max="14081" width="5.1640625" style="166" customWidth="1"/>
    <col min="14082" max="14082" width="4.33203125" style="166" customWidth="1"/>
    <col min="14083" max="14083" width="8.6640625" style="166" customWidth="1"/>
    <col min="14084" max="14084" width="48.6640625" style="166" customWidth="1"/>
    <col min="14085" max="14085" width="5.5" style="166" customWidth="1"/>
    <col min="14086" max="14086" width="10" style="166" customWidth="1"/>
    <col min="14087" max="14087" width="11.5" style="166" customWidth="1"/>
    <col min="14088" max="14088" width="10.5" style="166" customWidth="1"/>
    <col min="14089" max="14336" width="9.33203125" style="166"/>
    <col min="14337" max="14337" width="5.1640625" style="166" customWidth="1"/>
    <col min="14338" max="14338" width="4.33203125" style="166" customWidth="1"/>
    <col min="14339" max="14339" width="8.6640625" style="166" customWidth="1"/>
    <col min="14340" max="14340" width="48.6640625" style="166" customWidth="1"/>
    <col min="14341" max="14341" width="5.5" style="166" customWidth="1"/>
    <col min="14342" max="14342" width="10" style="166" customWidth="1"/>
    <col min="14343" max="14343" width="11.5" style="166" customWidth="1"/>
    <col min="14344" max="14344" width="10.5" style="166" customWidth="1"/>
    <col min="14345" max="14592" width="9.33203125" style="166"/>
    <col min="14593" max="14593" width="5.1640625" style="166" customWidth="1"/>
    <col min="14594" max="14594" width="4.33203125" style="166" customWidth="1"/>
    <col min="14595" max="14595" width="8.6640625" style="166" customWidth="1"/>
    <col min="14596" max="14596" width="48.6640625" style="166" customWidth="1"/>
    <col min="14597" max="14597" width="5.5" style="166" customWidth="1"/>
    <col min="14598" max="14598" width="10" style="166" customWidth="1"/>
    <col min="14599" max="14599" width="11.5" style="166" customWidth="1"/>
    <col min="14600" max="14600" width="10.5" style="166" customWidth="1"/>
    <col min="14601" max="14848" width="9.33203125" style="166"/>
    <col min="14849" max="14849" width="5.1640625" style="166" customWidth="1"/>
    <col min="14850" max="14850" width="4.33203125" style="166" customWidth="1"/>
    <col min="14851" max="14851" width="8.6640625" style="166" customWidth="1"/>
    <col min="14852" max="14852" width="48.6640625" style="166" customWidth="1"/>
    <col min="14853" max="14853" width="5.5" style="166" customWidth="1"/>
    <col min="14854" max="14854" width="10" style="166" customWidth="1"/>
    <col min="14855" max="14855" width="11.5" style="166" customWidth="1"/>
    <col min="14856" max="14856" width="10.5" style="166" customWidth="1"/>
    <col min="14857" max="15104" width="9.33203125" style="166"/>
    <col min="15105" max="15105" width="5.1640625" style="166" customWidth="1"/>
    <col min="15106" max="15106" width="4.33203125" style="166" customWidth="1"/>
    <col min="15107" max="15107" width="8.6640625" style="166" customWidth="1"/>
    <col min="15108" max="15108" width="48.6640625" style="166" customWidth="1"/>
    <col min="15109" max="15109" width="5.5" style="166" customWidth="1"/>
    <col min="15110" max="15110" width="10" style="166" customWidth="1"/>
    <col min="15111" max="15111" width="11.5" style="166" customWidth="1"/>
    <col min="15112" max="15112" width="10.5" style="166" customWidth="1"/>
    <col min="15113" max="15360" width="9.33203125" style="166"/>
    <col min="15361" max="15361" width="5.1640625" style="166" customWidth="1"/>
    <col min="15362" max="15362" width="4.33203125" style="166" customWidth="1"/>
    <col min="15363" max="15363" width="8.6640625" style="166" customWidth="1"/>
    <col min="15364" max="15364" width="48.6640625" style="166" customWidth="1"/>
    <col min="15365" max="15365" width="5.5" style="166" customWidth="1"/>
    <col min="15366" max="15366" width="10" style="166" customWidth="1"/>
    <col min="15367" max="15367" width="11.5" style="166" customWidth="1"/>
    <col min="15368" max="15368" width="10.5" style="166" customWidth="1"/>
    <col min="15369" max="15616" width="9.33203125" style="166"/>
    <col min="15617" max="15617" width="5.1640625" style="166" customWidth="1"/>
    <col min="15618" max="15618" width="4.33203125" style="166" customWidth="1"/>
    <col min="15619" max="15619" width="8.6640625" style="166" customWidth="1"/>
    <col min="15620" max="15620" width="48.6640625" style="166" customWidth="1"/>
    <col min="15621" max="15621" width="5.5" style="166" customWidth="1"/>
    <col min="15622" max="15622" width="10" style="166" customWidth="1"/>
    <col min="15623" max="15623" width="11.5" style="166" customWidth="1"/>
    <col min="15624" max="15624" width="10.5" style="166" customWidth="1"/>
    <col min="15625" max="15872" width="9.33203125" style="166"/>
    <col min="15873" max="15873" width="5.1640625" style="166" customWidth="1"/>
    <col min="15874" max="15874" width="4.33203125" style="166" customWidth="1"/>
    <col min="15875" max="15875" width="8.6640625" style="166" customWidth="1"/>
    <col min="15876" max="15876" width="48.6640625" style="166" customWidth="1"/>
    <col min="15877" max="15877" width="5.5" style="166" customWidth="1"/>
    <col min="15878" max="15878" width="10" style="166" customWidth="1"/>
    <col min="15879" max="15879" width="11.5" style="166" customWidth="1"/>
    <col min="15880" max="15880" width="10.5" style="166" customWidth="1"/>
    <col min="15881" max="16128" width="9.33203125" style="166"/>
    <col min="16129" max="16129" width="5.1640625" style="166" customWidth="1"/>
    <col min="16130" max="16130" width="4.33203125" style="166" customWidth="1"/>
    <col min="16131" max="16131" width="8.6640625" style="166" customWidth="1"/>
    <col min="16132" max="16132" width="48.6640625" style="166" customWidth="1"/>
    <col min="16133" max="16133" width="5.5" style="166" customWidth="1"/>
    <col min="16134" max="16134" width="10" style="166" customWidth="1"/>
    <col min="16135" max="16135" width="11.5" style="166" customWidth="1"/>
    <col min="16136" max="16136" width="10.5" style="166" customWidth="1"/>
    <col min="16137" max="16384" width="9.33203125" style="166"/>
  </cols>
  <sheetData>
    <row r="1" spans="1:16" ht="24.75" customHeight="1">
      <c r="A1" s="262" t="s">
        <v>928</v>
      </c>
      <c r="B1" s="263"/>
      <c r="C1" s="263"/>
      <c r="D1" s="263"/>
      <c r="E1" s="263"/>
      <c r="F1" s="263"/>
      <c r="G1" s="263"/>
      <c r="H1" s="263"/>
    </row>
    <row r="2" spans="1:16" ht="12.75" customHeight="1">
      <c r="A2" s="264" t="s">
        <v>929</v>
      </c>
      <c r="B2" s="265"/>
      <c r="C2" s="265"/>
      <c r="D2" s="265"/>
      <c r="E2" s="265"/>
      <c r="F2" s="265"/>
      <c r="G2" s="265"/>
      <c r="H2" s="263"/>
    </row>
    <row r="3" spans="1:16" ht="15" customHeight="1">
      <c r="A3" s="264" t="s">
        <v>930</v>
      </c>
      <c r="B3" s="265"/>
      <c r="C3" s="265"/>
      <c r="D3" s="265"/>
      <c r="E3" s="265"/>
      <c r="F3" s="265"/>
      <c r="G3" s="265"/>
      <c r="H3" s="263"/>
    </row>
    <row r="4" spans="1:16" ht="15" customHeight="1">
      <c r="A4" s="265" t="s">
        <v>931</v>
      </c>
      <c r="B4" s="265"/>
      <c r="C4" s="265"/>
      <c r="D4" s="265"/>
      <c r="E4" s="265"/>
      <c r="F4" s="265" t="s">
        <v>1024</v>
      </c>
      <c r="G4" s="265"/>
      <c r="H4" s="263"/>
    </row>
    <row r="5" spans="1:16" ht="12.75" customHeight="1">
      <c r="A5" s="265"/>
      <c r="B5" s="265"/>
      <c r="C5" s="265"/>
      <c r="D5" s="265"/>
      <c r="E5" s="265"/>
      <c r="F5" s="265" t="s">
        <v>1025</v>
      </c>
      <c r="G5" s="265"/>
      <c r="H5" s="263"/>
    </row>
    <row r="6" spans="1:16" ht="9" customHeight="1">
      <c r="A6" s="265"/>
      <c r="B6" s="265"/>
      <c r="C6" s="265"/>
      <c r="D6" s="265"/>
      <c r="E6" s="265"/>
      <c r="F6" s="265"/>
      <c r="G6" s="265"/>
      <c r="H6" s="263"/>
    </row>
    <row r="7" spans="1:16" ht="18.75" customHeight="1">
      <c r="A7" s="266" t="s">
        <v>932</v>
      </c>
      <c r="B7" s="267" t="s">
        <v>933</v>
      </c>
      <c r="C7" s="267" t="s">
        <v>934</v>
      </c>
      <c r="D7" s="267" t="s">
        <v>54</v>
      </c>
      <c r="E7" s="267" t="s">
        <v>129</v>
      </c>
      <c r="F7" s="267" t="s">
        <v>935</v>
      </c>
      <c r="G7" s="267" t="s">
        <v>936</v>
      </c>
      <c r="H7" s="268" t="s">
        <v>894</v>
      </c>
    </row>
    <row r="8" spans="1:16" ht="9" customHeight="1">
      <c r="A8" s="269">
        <v>1</v>
      </c>
      <c r="B8" s="270">
        <v>2</v>
      </c>
      <c r="C8" s="270">
        <v>3</v>
      </c>
      <c r="D8" s="270">
        <v>4</v>
      </c>
      <c r="E8" s="270">
        <v>5</v>
      </c>
      <c r="F8" s="270">
        <v>6</v>
      </c>
      <c r="G8" s="270">
        <v>7</v>
      </c>
      <c r="H8" s="271">
        <v>8</v>
      </c>
      <c r="I8" s="272"/>
    </row>
    <row r="9" spans="1:16" ht="6" customHeight="1">
      <c r="A9" s="273"/>
      <c r="B9" s="273"/>
      <c r="C9" s="273"/>
      <c r="D9" s="273"/>
      <c r="E9" s="273"/>
      <c r="F9" s="273"/>
      <c r="G9" s="273"/>
      <c r="H9" s="273"/>
      <c r="I9" s="272"/>
    </row>
    <row r="10" spans="1:16" ht="17.45" customHeight="1">
      <c r="A10" s="274"/>
      <c r="B10" s="275"/>
      <c r="C10" s="276"/>
      <c r="D10" s="277" t="s">
        <v>343</v>
      </c>
      <c r="E10" s="275"/>
      <c r="F10" s="278"/>
      <c r="G10" s="279"/>
      <c r="H10" s="279"/>
      <c r="I10" s="272"/>
      <c r="L10" s="256"/>
      <c r="M10" s="256"/>
      <c r="N10" s="256"/>
    </row>
    <row r="11" spans="1:16" ht="15" customHeight="1">
      <c r="A11" s="280">
        <v>0</v>
      </c>
      <c r="B11" s="281"/>
      <c r="C11" s="282" t="s">
        <v>772</v>
      </c>
      <c r="D11" s="283" t="s">
        <v>937</v>
      </c>
      <c r="E11" s="281"/>
      <c r="F11" s="284"/>
      <c r="G11" s="285"/>
      <c r="H11" s="285"/>
      <c r="I11" s="272"/>
      <c r="L11" s="256"/>
      <c r="M11" s="256"/>
      <c r="N11" s="256"/>
      <c r="O11" s="256"/>
      <c r="P11" s="256"/>
    </row>
    <row r="12" spans="1:16" ht="18.75" customHeight="1">
      <c r="A12" s="286">
        <v>1</v>
      </c>
      <c r="B12" s="287" t="s">
        <v>772</v>
      </c>
      <c r="C12" s="288" t="s">
        <v>938</v>
      </c>
      <c r="D12" s="289" t="s">
        <v>939</v>
      </c>
      <c r="E12" s="287" t="s">
        <v>158</v>
      </c>
      <c r="F12" s="290">
        <v>7</v>
      </c>
      <c r="G12" s="291"/>
      <c r="H12" s="292"/>
      <c r="L12" s="256"/>
      <c r="M12" s="293"/>
      <c r="N12" s="256"/>
      <c r="O12" s="256"/>
      <c r="P12" s="256"/>
    </row>
    <row r="13" spans="1:16" ht="12.75" customHeight="1">
      <c r="A13" s="286">
        <v>2</v>
      </c>
      <c r="B13" s="287" t="s">
        <v>772</v>
      </c>
      <c r="C13" s="288" t="s">
        <v>940</v>
      </c>
      <c r="D13" s="289" t="s">
        <v>941</v>
      </c>
      <c r="E13" s="287" t="s">
        <v>158</v>
      </c>
      <c r="F13" s="290">
        <v>1</v>
      </c>
      <c r="G13" s="291"/>
      <c r="H13" s="292"/>
      <c r="L13" s="256"/>
      <c r="M13" s="293"/>
      <c r="N13" s="256"/>
      <c r="O13" s="256"/>
      <c r="P13" s="256"/>
    </row>
    <row r="14" spans="1:16" ht="12.75" customHeight="1">
      <c r="A14" s="286">
        <v>3</v>
      </c>
      <c r="B14" s="287" t="s">
        <v>772</v>
      </c>
      <c r="C14" s="288" t="s">
        <v>942</v>
      </c>
      <c r="D14" s="289" t="s">
        <v>943</v>
      </c>
      <c r="E14" s="287" t="s">
        <v>158</v>
      </c>
      <c r="F14" s="290">
        <v>8</v>
      </c>
      <c r="G14" s="291"/>
      <c r="H14" s="292"/>
      <c r="L14" s="256"/>
      <c r="M14" s="293"/>
      <c r="N14" s="256"/>
      <c r="O14" s="256"/>
      <c r="P14" s="256"/>
    </row>
    <row r="15" spans="1:16" ht="12.75" customHeight="1">
      <c r="A15" s="286">
        <v>4</v>
      </c>
      <c r="B15" s="287" t="s">
        <v>772</v>
      </c>
      <c r="C15" s="288">
        <v>721173206</v>
      </c>
      <c r="D15" s="289" t="s">
        <v>944</v>
      </c>
      <c r="E15" s="287" t="s">
        <v>158</v>
      </c>
      <c r="F15" s="290">
        <v>12</v>
      </c>
      <c r="G15" s="291"/>
      <c r="H15" s="292"/>
      <c r="L15" s="256"/>
      <c r="M15" s="293"/>
      <c r="N15" s="256"/>
      <c r="O15" s="256"/>
      <c r="P15" s="256"/>
    </row>
    <row r="16" spans="1:16" ht="18.75" customHeight="1">
      <c r="A16" s="286">
        <v>5</v>
      </c>
      <c r="B16" s="287" t="s">
        <v>772</v>
      </c>
      <c r="C16" s="288" t="s">
        <v>945</v>
      </c>
      <c r="D16" s="289" t="s">
        <v>946</v>
      </c>
      <c r="E16" s="287" t="s">
        <v>947</v>
      </c>
      <c r="F16" s="290">
        <v>1</v>
      </c>
      <c r="G16" s="291"/>
      <c r="H16" s="292"/>
      <c r="L16" s="256"/>
      <c r="M16" s="294"/>
      <c r="N16" s="256"/>
      <c r="O16" s="295"/>
      <c r="P16" s="256"/>
    </row>
    <row r="17" spans="1:17" ht="18.75" customHeight="1">
      <c r="A17" s="286">
        <v>6</v>
      </c>
      <c r="B17" s="287" t="s">
        <v>772</v>
      </c>
      <c r="C17" s="288" t="s">
        <v>948</v>
      </c>
      <c r="D17" s="289" t="s">
        <v>949</v>
      </c>
      <c r="E17" s="287" t="s">
        <v>947</v>
      </c>
      <c r="F17" s="290">
        <v>10</v>
      </c>
      <c r="G17" s="291"/>
      <c r="H17" s="292"/>
      <c r="L17" s="256"/>
      <c r="M17" s="294"/>
      <c r="N17" s="256"/>
      <c r="O17" s="256"/>
      <c r="P17" s="256"/>
    </row>
    <row r="18" spans="1:17" ht="18.75" customHeight="1">
      <c r="A18" s="286">
        <v>7</v>
      </c>
      <c r="B18" s="287" t="s">
        <v>772</v>
      </c>
      <c r="C18" s="288" t="s">
        <v>950</v>
      </c>
      <c r="D18" s="289" t="s">
        <v>951</v>
      </c>
      <c r="E18" s="287" t="s">
        <v>947</v>
      </c>
      <c r="F18" s="290">
        <v>4</v>
      </c>
      <c r="G18" s="291"/>
      <c r="H18" s="292"/>
      <c r="L18" s="256"/>
      <c r="M18" s="256"/>
      <c r="N18" s="256"/>
      <c r="O18" s="256"/>
      <c r="P18" s="256"/>
    </row>
    <row r="19" spans="1:17" ht="24" customHeight="1">
      <c r="A19" s="286">
        <v>8</v>
      </c>
      <c r="B19" s="287" t="s">
        <v>952</v>
      </c>
      <c r="C19" s="296"/>
      <c r="D19" s="297" t="s">
        <v>953</v>
      </c>
      <c r="E19" s="298" t="s">
        <v>947</v>
      </c>
      <c r="F19" s="299">
        <v>2</v>
      </c>
      <c r="G19" s="291"/>
      <c r="H19" s="292"/>
      <c r="L19" s="256"/>
      <c r="M19" s="256"/>
      <c r="N19" s="256"/>
      <c r="O19" s="256"/>
      <c r="P19" s="256"/>
    </row>
    <row r="20" spans="1:17" ht="12.75" customHeight="1">
      <c r="A20" s="286">
        <v>9</v>
      </c>
      <c r="B20" s="287" t="s">
        <v>772</v>
      </c>
      <c r="C20" s="296"/>
      <c r="D20" s="297" t="s">
        <v>954</v>
      </c>
      <c r="E20" s="298" t="s">
        <v>947</v>
      </c>
      <c r="F20" s="299">
        <v>2</v>
      </c>
      <c r="G20" s="291"/>
      <c r="H20" s="292"/>
      <c r="L20" s="256"/>
      <c r="M20" s="256"/>
      <c r="N20" s="256"/>
      <c r="O20" s="256"/>
      <c r="P20" s="256"/>
    </row>
    <row r="21" spans="1:17" ht="12.75" customHeight="1">
      <c r="A21" s="286">
        <v>10</v>
      </c>
      <c r="B21" s="287" t="s">
        <v>772</v>
      </c>
      <c r="C21" s="288" t="s">
        <v>955</v>
      </c>
      <c r="D21" s="289" t="s">
        <v>956</v>
      </c>
      <c r="E21" s="287" t="s">
        <v>947</v>
      </c>
      <c r="F21" s="290">
        <v>1</v>
      </c>
      <c r="G21" s="291"/>
      <c r="H21" s="292"/>
      <c r="L21" s="256"/>
      <c r="M21" s="256"/>
      <c r="N21" s="256"/>
      <c r="O21" s="256"/>
      <c r="P21" s="256"/>
    </row>
    <row r="22" spans="1:17" ht="18.75" customHeight="1">
      <c r="A22" s="286">
        <v>11</v>
      </c>
      <c r="B22" s="287" t="s">
        <v>772</v>
      </c>
      <c r="C22" s="288" t="s">
        <v>957</v>
      </c>
      <c r="D22" s="289" t="s">
        <v>958</v>
      </c>
      <c r="E22" s="287" t="s">
        <v>158</v>
      </c>
      <c r="F22" s="290">
        <v>28</v>
      </c>
      <c r="G22" s="291"/>
      <c r="H22" s="292"/>
      <c r="L22" s="256"/>
      <c r="M22" s="256"/>
      <c r="N22" s="256"/>
      <c r="O22" s="256"/>
      <c r="P22" s="256"/>
    </row>
    <row r="23" spans="1:17" ht="12.75" customHeight="1">
      <c r="A23" s="286">
        <v>12</v>
      </c>
      <c r="B23" s="287" t="s">
        <v>772</v>
      </c>
      <c r="C23" s="288" t="s">
        <v>959</v>
      </c>
      <c r="D23" s="289" t="s">
        <v>960</v>
      </c>
      <c r="E23" s="287" t="s">
        <v>353</v>
      </c>
      <c r="F23" s="290">
        <v>1</v>
      </c>
      <c r="G23" s="291"/>
      <c r="H23" s="292"/>
      <c r="L23" s="256"/>
      <c r="M23" s="256"/>
      <c r="N23" s="256"/>
      <c r="O23" s="256"/>
      <c r="P23" s="256"/>
    </row>
    <row r="24" spans="1:17" ht="12.6" customHeight="1">
      <c r="A24" s="300"/>
      <c r="B24" s="301"/>
      <c r="C24" s="302" t="s">
        <v>772</v>
      </c>
      <c r="D24" s="303" t="s">
        <v>937</v>
      </c>
      <c r="E24" s="301"/>
      <c r="F24" s="304"/>
      <c r="G24" s="305"/>
      <c r="H24" s="305"/>
      <c r="L24" s="256"/>
      <c r="M24" s="256"/>
      <c r="N24" s="256"/>
      <c r="O24" s="256"/>
      <c r="P24" s="256"/>
      <c r="Q24" s="256"/>
    </row>
    <row r="25" spans="1:17" ht="15" customHeight="1">
      <c r="A25" s="306"/>
      <c r="B25" s="307"/>
      <c r="C25" s="308" t="s">
        <v>377</v>
      </c>
      <c r="D25" s="309" t="s">
        <v>378</v>
      </c>
      <c r="E25" s="307"/>
      <c r="F25" s="310"/>
      <c r="G25" s="311"/>
      <c r="H25" s="311"/>
      <c r="L25" s="256"/>
      <c r="M25" s="256"/>
      <c r="N25" s="256"/>
      <c r="O25" s="256"/>
      <c r="P25" s="256"/>
      <c r="Q25" s="256"/>
    </row>
    <row r="26" spans="1:17" ht="12.75" customHeight="1">
      <c r="A26" s="286">
        <v>13</v>
      </c>
      <c r="B26" s="287" t="s">
        <v>772</v>
      </c>
      <c r="C26" s="288"/>
      <c r="D26" s="289" t="s">
        <v>961</v>
      </c>
      <c r="E26" s="287" t="s">
        <v>161</v>
      </c>
      <c r="F26" s="290">
        <v>8</v>
      </c>
      <c r="G26" s="291"/>
      <c r="H26" s="292"/>
      <c r="J26" s="312"/>
      <c r="K26" s="313"/>
      <c r="L26" s="314"/>
      <c r="M26" s="315"/>
      <c r="N26" s="313"/>
      <c r="O26" s="316"/>
      <c r="P26" s="293"/>
      <c r="Q26" s="317"/>
    </row>
    <row r="27" spans="1:17" ht="12.75" customHeight="1">
      <c r="A27" s="286">
        <v>14</v>
      </c>
      <c r="B27" s="287">
        <v>721</v>
      </c>
      <c r="C27" s="288"/>
      <c r="D27" s="289" t="s">
        <v>962</v>
      </c>
      <c r="E27" s="287" t="s">
        <v>161</v>
      </c>
      <c r="F27" s="290">
        <v>35</v>
      </c>
      <c r="G27" s="291"/>
      <c r="H27" s="292"/>
      <c r="J27" s="312"/>
      <c r="K27" s="313"/>
      <c r="L27" s="314"/>
      <c r="M27" s="315"/>
      <c r="N27" s="313"/>
      <c r="O27" s="316"/>
      <c r="P27" s="293"/>
      <c r="Q27" s="317"/>
    </row>
    <row r="28" spans="1:17" ht="12.75" customHeight="1">
      <c r="A28" s="286">
        <v>15</v>
      </c>
      <c r="B28" s="287">
        <v>721</v>
      </c>
      <c r="C28" s="288"/>
      <c r="D28" s="289" t="s">
        <v>963</v>
      </c>
      <c r="E28" s="287" t="s">
        <v>161</v>
      </c>
      <c r="F28" s="290">
        <v>7.5</v>
      </c>
      <c r="G28" s="291"/>
      <c r="H28" s="292"/>
      <c r="J28" s="312"/>
      <c r="K28" s="313"/>
      <c r="L28" s="314"/>
      <c r="M28" s="315"/>
      <c r="N28" s="313"/>
      <c r="O28" s="316"/>
      <c r="P28" s="293"/>
      <c r="Q28" s="317"/>
    </row>
    <row r="29" spans="1:17" ht="12.75" customHeight="1">
      <c r="A29" s="286">
        <v>16</v>
      </c>
      <c r="B29" s="287">
        <v>721</v>
      </c>
      <c r="C29" s="288"/>
      <c r="D29" s="289" t="s">
        <v>964</v>
      </c>
      <c r="E29" s="287" t="s">
        <v>161</v>
      </c>
      <c r="F29" s="290">
        <v>5</v>
      </c>
      <c r="G29" s="291"/>
      <c r="H29" s="292"/>
      <c r="J29" s="312"/>
      <c r="K29" s="313"/>
      <c r="L29" s="314"/>
      <c r="M29" s="315"/>
      <c r="N29" s="313"/>
      <c r="O29" s="316"/>
      <c r="P29" s="293"/>
      <c r="Q29" s="317"/>
    </row>
    <row r="30" spans="1:17" ht="12.75" customHeight="1">
      <c r="A30" s="286">
        <v>17</v>
      </c>
      <c r="B30" s="287" t="s">
        <v>772</v>
      </c>
      <c r="C30" s="288">
        <v>722182110</v>
      </c>
      <c r="D30" s="289" t="s">
        <v>965</v>
      </c>
      <c r="E30" s="287" t="s">
        <v>161</v>
      </c>
      <c r="F30" s="290">
        <v>8</v>
      </c>
      <c r="G30" s="291"/>
      <c r="H30" s="292"/>
      <c r="J30" s="318"/>
      <c r="K30" s="319"/>
      <c r="L30" s="320"/>
      <c r="M30" s="321"/>
      <c r="N30" s="319"/>
      <c r="O30" s="322"/>
      <c r="P30" s="323"/>
      <c r="Q30" s="323"/>
    </row>
    <row r="31" spans="1:17" ht="12.75" customHeight="1">
      <c r="A31" s="286">
        <v>18</v>
      </c>
      <c r="B31" s="287" t="s">
        <v>772</v>
      </c>
      <c r="C31" s="288" t="s">
        <v>966</v>
      </c>
      <c r="D31" s="289" t="s">
        <v>967</v>
      </c>
      <c r="E31" s="287" t="s">
        <v>161</v>
      </c>
      <c r="F31" s="290">
        <v>35</v>
      </c>
      <c r="G31" s="291"/>
      <c r="H31" s="292"/>
      <c r="L31" s="256"/>
      <c r="M31" s="256"/>
      <c r="N31" s="256"/>
      <c r="O31" s="256"/>
      <c r="P31" s="256"/>
      <c r="Q31" s="256"/>
    </row>
    <row r="32" spans="1:17" ht="12.75" customHeight="1">
      <c r="A32" s="286">
        <v>19</v>
      </c>
      <c r="B32" s="287" t="s">
        <v>772</v>
      </c>
      <c r="C32" s="288" t="s">
        <v>968</v>
      </c>
      <c r="D32" s="289" t="s">
        <v>969</v>
      </c>
      <c r="E32" s="287" t="s">
        <v>161</v>
      </c>
      <c r="F32" s="290">
        <v>12.5</v>
      </c>
      <c r="G32" s="324"/>
      <c r="H32" s="292"/>
      <c r="O32" s="256"/>
      <c r="P32" s="294"/>
      <c r="Q32" s="256"/>
    </row>
    <row r="33" spans="1:16" ht="12.75" customHeight="1">
      <c r="A33" s="286">
        <v>20</v>
      </c>
      <c r="B33" s="287" t="s">
        <v>772</v>
      </c>
      <c r="C33" s="288"/>
      <c r="D33" s="289" t="s">
        <v>970</v>
      </c>
      <c r="E33" s="287" t="s">
        <v>971</v>
      </c>
      <c r="F33" s="290">
        <v>16</v>
      </c>
      <c r="G33" s="291"/>
      <c r="H33" s="292"/>
      <c r="O33" s="256"/>
      <c r="P33" s="256"/>
    </row>
    <row r="34" spans="1:16" ht="15" customHeight="1">
      <c r="A34" s="286">
        <v>21</v>
      </c>
      <c r="B34" s="287" t="s">
        <v>772</v>
      </c>
      <c r="C34" s="288"/>
      <c r="D34" s="289" t="s">
        <v>972</v>
      </c>
      <c r="E34" s="287" t="s">
        <v>971</v>
      </c>
      <c r="F34" s="290">
        <v>4</v>
      </c>
      <c r="G34" s="291"/>
      <c r="H34" s="292"/>
      <c r="O34" s="256"/>
      <c r="P34" s="256"/>
    </row>
    <row r="35" spans="1:16" ht="12.75" customHeight="1">
      <c r="A35" s="286">
        <v>22</v>
      </c>
      <c r="B35" s="287" t="s">
        <v>952</v>
      </c>
      <c r="C35" s="288"/>
      <c r="D35" s="289" t="s">
        <v>973</v>
      </c>
      <c r="E35" s="287" t="s">
        <v>971</v>
      </c>
      <c r="F35" s="290">
        <v>2</v>
      </c>
      <c r="G35" s="291"/>
      <c r="H35" s="292"/>
      <c r="O35" s="325"/>
      <c r="P35" s="256"/>
    </row>
    <row r="36" spans="1:16" ht="12.75" customHeight="1">
      <c r="A36" s="286">
        <v>23</v>
      </c>
      <c r="B36" s="287" t="s">
        <v>952</v>
      </c>
      <c r="C36" s="288"/>
      <c r="D36" s="289" t="s">
        <v>974</v>
      </c>
      <c r="E36" s="287" t="s">
        <v>971</v>
      </c>
      <c r="F36" s="290">
        <v>1</v>
      </c>
      <c r="G36" s="291"/>
      <c r="H36" s="292"/>
      <c r="O36" s="256"/>
      <c r="P36" s="256"/>
    </row>
    <row r="37" spans="1:16" ht="12.75" customHeight="1">
      <c r="A37" s="286">
        <v>24</v>
      </c>
      <c r="B37" s="287" t="s">
        <v>952</v>
      </c>
      <c r="C37" s="288"/>
      <c r="D37" s="326" t="s">
        <v>975</v>
      </c>
      <c r="E37" s="327" t="s">
        <v>971</v>
      </c>
      <c r="F37" s="328">
        <v>10</v>
      </c>
      <c r="G37" s="329"/>
      <c r="H37" s="330"/>
      <c r="O37" s="256"/>
      <c r="P37" s="256"/>
    </row>
    <row r="38" spans="1:16" ht="12.75" customHeight="1">
      <c r="A38" s="286">
        <v>25</v>
      </c>
      <c r="B38" s="287" t="s">
        <v>772</v>
      </c>
      <c r="C38" s="288"/>
      <c r="D38" s="289" t="s">
        <v>976</v>
      </c>
      <c r="E38" s="287" t="s">
        <v>971</v>
      </c>
      <c r="F38" s="290">
        <f>SUM(F35:F37)</f>
        <v>13</v>
      </c>
      <c r="G38" s="291"/>
      <c r="H38" s="292"/>
    </row>
    <row r="39" spans="1:16" ht="12.75" customHeight="1">
      <c r="A39" s="286">
        <v>26</v>
      </c>
      <c r="B39" s="287">
        <v>721</v>
      </c>
      <c r="C39" s="288"/>
      <c r="D39" s="331" t="s">
        <v>977</v>
      </c>
      <c r="E39" s="332" t="s">
        <v>971</v>
      </c>
      <c r="F39" s="333">
        <v>1</v>
      </c>
      <c r="G39" s="334"/>
      <c r="H39" s="335"/>
    </row>
    <row r="40" spans="1:16" ht="12.75" customHeight="1">
      <c r="A40" s="286">
        <v>27</v>
      </c>
      <c r="B40" s="287" t="s">
        <v>952</v>
      </c>
      <c r="C40" s="288"/>
      <c r="D40" s="331" t="s">
        <v>978</v>
      </c>
      <c r="E40" s="332" t="s">
        <v>971</v>
      </c>
      <c r="F40" s="333">
        <v>1</v>
      </c>
      <c r="G40" s="334"/>
      <c r="H40" s="335"/>
    </row>
    <row r="41" spans="1:16" ht="12.75" customHeight="1">
      <c r="A41" s="286">
        <v>28</v>
      </c>
      <c r="B41" s="287" t="s">
        <v>979</v>
      </c>
      <c r="C41" s="288"/>
      <c r="D41" s="326" t="s">
        <v>980</v>
      </c>
      <c r="E41" s="327" t="s">
        <v>971</v>
      </c>
      <c r="F41" s="328">
        <v>1</v>
      </c>
      <c r="G41" s="330"/>
      <c r="H41" s="330"/>
    </row>
    <row r="42" spans="1:16" ht="21" customHeight="1">
      <c r="A42" s="286">
        <v>29</v>
      </c>
      <c r="B42" s="287" t="s">
        <v>979</v>
      </c>
      <c r="C42" s="288"/>
      <c r="D42" s="336" t="s">
        <v>981</v>
      </c>
      <c r="E42" s="327" t="s">
        <v>971</v>
      </c>
      <c r="F42" s="328">
        <v>1</v>
      </c>
      <c r="G42" s="330"/>
      <c r="H42" s="330"/>
    </row>
    <row r="43" spans="1:16" ht="12.75" customHeight="1">
      <c r="A43" s="286">
        <v>30</v>
      </c>
      <c r="B43" s="287" t="s">
        <v>772</v>
      </c>
      <c r="C43" s="288" t="s">
        <v>982</v>
      </c>
      <c r="D43" s="289" t="s">
        <v>983</v>
      </c>
      <c r="E43" s="287" t="s">
        <v>158</v>
      </c>
      <c r="F43" s="290">
        <v>57.5</v>
      </c>
      <c r="G43" s="291"/>
      <c r="H43" s="292"/>
    </row>
    <row r="44" spans="1:16" ht="12.75" customHeight="1">
      <c r="A44" s="286">
        <v>31</v>
      </c>
      <c r="B44" s="287" t="s">
        <v>772</v>
      </c>
      <c r="C44" s="288" t="s">
        <v>984</v>
      </c>
      <c r="D44" s="289" t="s">
        <v>985</v>
      </c>
      <c r="E44" s="287" t="s">
        <v>158</v>
      </c>
      <c r="F44" s="290">
        <v>57.5</v>
      </c>
      <c r="G44" s="291"/>
      <c r="H44" s="292"/>
      <c r="J44" s="337"/>
    </row>
    <row r="45" spans="1:16" ht="12.75" customHeight="1">
      <c r="A45" s="286">
        <v>32</v>
      </c>
      <c r="B45" s="287" t="s">
        <v>772</v>
      </c>
      <c r="C45" s="288" t="s">
        <v>986</v>
      </c>
      <c r="D45" s="289" t="s">
        <v>987</v>
      </c>
      <c r="E45" s="287" t="s">
        <v>353</v>
      </c>
      <c r="F45" s="290">
        <v>0.7</v>
      </c>
      <c r="G45" s="291"/>
      <c r="H45" s="292"/>
    </row>
    <row r="46" spans="1:16" ht="12.6" customHeight="1">
      <c r="A46" s="300"/>
      <c r="B46" s="301"/>
      <c r="C46" s="302" t="s">
        <v>377</v>
      </c>
      <c r="D46" s="303" t="s">
        <v>378</v>
      </c>
      <c r="E46" s="301"/>
      <c r="F46" s="304"/>
      <c r="G46" s="305"/>
      <c r="H46" s="305"/>
    </row>
    <row r="47" spans="1:16" ht="15" customHeight="1">
      <c r="A47" s="306"/>
      <c r="B47" s="307"/>
      <c r="C47" s="308" t="s">
        <v>392</v>
      </c>
      <c r="D47" s="309" t="s">
        <v>988</v>
      </c>
      <c r="E47" s="307"/>
      <c r="F47" s="310"/>
      <c r="G47" s="311"/>
      <c r="H47" s="311"/>
    </row>
    <row r="48" spans="1:16" ht="12.75" customHeight="1">
      <c r="A48" s="286">
        <v>33</v>
      </c>
      <c r="B48" s="287" t="s">
        <v>772</v>
      </c>
      <c r="C48" s="288" t="s">
        <v>989</v>
      </c>
      <c r="D48" s="289" t="s">
        <v>990</v>
      </c>
      <c r="E48" s="287" t="s">
        <v>979</v>
      </c>
      <c r="F48" s="290">
        <v>4</v>
      </c>
      <c r="G48" s="291"/>
      <c r="H48" s="292"/>
    </row>
    <row r="49" spans="1:9" ht="12.75" customHeight="1">
      <c r="A49" s="286">
        <v>34</v>
      </c>
      <c r="B49" s="287" t="s">
        <v>952</v>
      </c>
      <c r="C49" s="288"/>
      <c r="D49" s="289" t="s">
        <v>991</v>
      </c>
      <c r="E49" s="287" t="s">
        <v>971</v>
      </c>
      <c r="F49" s="290">
        <v>4</v>
      </c>
      <c r="G49" s="291"/>
      <c r="H49" s="292"/>
    </row>
    <row r="50" spans="1:9" ht="12.75" customHeight="1">
      <c r="A50" s="286">
        <v>35</v>
      </c>
      <c r="B50" s="287" t="s">
        <v>952</v>
      </c>
      <c r="C50" s="288" t="s">
        <v>992</v>
      </c>
      <c r="D50" s="289" t="s">
        <v>993</v>
      </c>
      <c r="E50" s="287" t="s">
        <v>971</v>
      </c>
      <c r="F50" s="290">
        <v>4</v>
      </c>
      <c r="G50" s="291"/>
      <c r="H50" s="292"/>
    </row>
    <row r="51" spans="1:9" ht="18.75" customHeight="1">
      <c r="A51" s="286">
        <v>36</v>
      </c>
      <c r="B51" s="287" t="s">
        <v>772</v>
      </c>
      <c r="C51" s="288" t="s">
        <v>994</v>
      </c>
      <c r="D51" s="289" t="s">
        <v>995</v>
      </c>
      <c r="E51" s="287" t="s">
        <v>979</v>
      </c>
      <c r="F51" s="290">
        <v>4</v>
      </c>
      <c r="G51" s="291"/>
      <c r="H51" s="292"/>
      <c r="I51" s="338"/>
    </row>
    <row r="52" spans="1:9" ht="12.75" customHeight="1">
      <c r="A52" s="286">
        <v>37</v>
      </c>
      <c r="B52" s="287" t="s">
        <v>952</v>
      </c>
      <c r="C52" s="288" t="s">
        <v>996</v>
      </c>
      <c r="D52" s="289" t="s">
        <v>997</v>
      </c>
      <c r="E52" s="287" t="s">
        <v>229</v>
      </c>
      <c r="F52" s="290">
        <v>4</v>
      </c>
      <c r="G52" s="291"/>
      <c r="H52" s="292"/>
      <c r="I52" s="338"/>
    </row>
    <row r="53" spans="1:9" ht="20.25" customHeight="1">
      <c r="A53" s="286">
        <v>38</v>
      </c>
      <c r="B53" s="287" t="s">
        <v>772</v>
      </c>
      <c r="C53" s="288" t="s">
        <v>998</v>
      </c>
      <c r="D53" s="289" t="s">
        <v>999</v>
      </c>
      <c r="E53" s="287" t="s">
        <v>947</v>
      </c>
      <c r="F53" s="290">
        <v>4</v>
      </c>
      <c r="G53" s="291"/>
      <c r="H53" s="292"/>
    </row>
    <row r="54" spans="1:9" ht="12.75" customHeight="1">
      <c r="A54" s="286">
        <v>39</v>
      </c>
      <c r="B54" s="287" t="s">
        <v>952</v>
      </c>
      <c r="C54" s="288" t="s">
        <v>1000</v>
      </c>
      <c r="D54" s="289" t="s">
        <v>1001</v>
      </c>
      <c r="E54" s="287" t="s">
        <v>971</v>
      </c>
      <c r="F54" s="290">
        <v>4</v>
      </c>
      <c r="G54" s="291"/>
      <c r="H54" s="292"/>
    </row>
    <row r="55" spans="1:9" ht="22.5" customHeight="1">
      <c r="A55" s="286">
        <v>40</v>
      </c>
      <c r="B55" s="287" t="s">
        <v>772</v>
      </c>
      <c r="C55" s="288" t="s">
        <v>1002</v>
      </c>
      <c r="D55" s="289" t="s">
        <v>1003</v>
      </c>
      <c r="E55" s="287" t="s">
        <v>947</v>
      </c>
      <c r="F55" s="290">
        <v>4</v>
      </c>
      <c r="G55" s="291"/>
      <c r="H55" s="292"/>
    </row>
    <row r="56" spans="1:9" ht="15" customHeight="1">
      <c r="A56" s="286">
        <v>41</v>
      </c>
      <c r="B56" s="287" t="s">
        <v>952</v>
      </c>
      <c r="C56" s="288" t="s">
        <v>1004</v>
      </c>
      <c r="D56" s="289" t="s">
        <v>1005</v>
      </c>
      <c r="E56" s="287" t="s">
        <v>971</v>
      </c>
      <c r="F56" s="290">
        <v>4</v>
      </c>
      <c r="G56" s="291"/>
      <c r="H56" s="292"/>
    </row>
    <row r="57" spans="1:9" ht="21" customHeight="1">
      <c r="A57" s="286">
        <v>42</v>
      </c>
      <c r="B57" s="287" t="s">
        <v>772</v>
      </c>
      <c r="C57" s="288" t="s">
        <v>1006</v>
      </c>
      <c r="D57" s="289" t="s">
        <v>1007</v>
      </c>
      <c r="E57" s="287" t="s">
        <v>979</v>
      </c>
      <c r="F57" s="290">
        <v>1</v>
      </c>
      <c r="G57" s="291"/>
      <c r="H57" s="292"/>
    </row>
    <row r="58" spans="1:9" ht="18.75" customHeight="1">
      <c r="A58" s="286">
        <v>43</v>
      </c>
      <c r="B58" s="287" t="s">
        <v>952</v>
      </c>
      <c r="C58" s="288" t="s">
        <v>1008</v>
      </c>
      <c r="D58" s="289" t="s">
        <v>1009</v>
      </c>
      <c r="E58" s="287" t="s">
        <v>971</v>
      </c>
      <c r="F58" s="290">
        <v>1</v>
      </c>
      <c r="G58" s="291"/>
      <c r="H58" s="292"/>
    </row>
    <row r="59" spans="1:9" ht="18.75" customHeight="1">
      <c r="A59" s="286">
        <v>44</v>
      </c>
      <c r="B59" s="287" t="s">
        <v>952</v>
      </c>
      <c r="C59" s="288" t="s">
        <v>1010</v>
      </c>
      <c r="D59" s="289" t="s">
        <v>1011</v>
      </c>
      <c r="E59" s="287" t="s">
        <v>971</v>
      </c>
      <c r="F59" s="290">
        <v>1</v>
      </c>
      <c r="G59" s="291"/>
      <c r="H59" s="292"/>
    </row>
    <row r="60" spans="1:9" ht="12.75" customHeight="1">
      <c r="A60" s="286">
        <v>45</v>
      </c>
      <c r="B60" s="287" t="s">
        <v>952</v>
      </c>
      <c r="C60" s="339"/>
      <c r="D60" s="289" t="s">
        <v>1012</v>
      </c>
      <c r="E60" s="287" t="s">
        <v>971</v>
      </c>
      <c r="F60" s="290">
        <v>1</v>
      </c>
      <c r="G60" s="291"/>
      <c r="H60" s="292"/>
    </row>
    <row r="61" spans="1:9" ht="12.75" customHeight="1">
      <c r="A61" s="286">
        <v>46</v>
      </c>
      <c r="B61" s="287" t="s">
        <v>772</v>
      </c>
      <c r="C61" s="339"/>
      <c r="D61" s="289" t="s">
        <v>1013</v>
      </c>
      <c r="E61" s="287" t="s">
        <v>971</v>
      </c>
      <c r="F61" s="290">
        <v>1</v>
      </c>
      <c r="G61" s="291"/>
      <c r="H61" s="292"/>
    </row>
    <row r="62" spans="1:9" ht="12.75" customHeight="1">
      <c r="A62" s="286">
        <v>47</v>
      </c>
      <c r="B62" s="287" t="s">
        <v>952</v>
      </c>
      <c r="C62" s="339"/>
      <c r="D62" s="326" t="s">
        <v>1014</v>
      </c>
      <c r="E62" s="327" t="s">
        <v>229</v>
      </c>
      <c r="F62" s="328">
        <v>2</v>
      </c>
      <c r="G62" s="330"/>
      <c r="H62" s="330"/>
    </row>
    <row r="63" spans="1:9" ht="12.75" customHeight="1">
      <c r="A63" s="286">
        <v>48</v>
      </c>
      <c r="B63" s="287" t="s">
        <v>952</v>
      </c>
      <c r="C63" s="339"/>
      <c r="D63" s="326" t="s">
        <v>1015</v>
      </c>
      <c r="E63" s="327" t="s">
        <v>483</v>
      </c>
      <c r="F63" s="328">
        <v>2</v>
      </c>
      <c r="G63" s="330"/>
      <c r="H63" s="330"/>
    </row>
    <row r="64" spans="1:9" ht="12.75" customHeight="1">
      <c r="A64" s="286">
        <v>49</v>
      </c>
      <c r="B64" s="287" t="s">
        <v>952</v>
      </c>
      <c r="C64" s="339"/>
      <c r="D64" s="326" t="s">
        <v>1016</v>
      </c>
      <c r="E64" s="327" t="s">
        <v>971</v>
      </c>
      <c r="F64" s="328">
        <v>2</v>
      </c>
      <c r="G64" s="330"/>
      <c r="H64" s="330"/>
    </row>
    <row r="65" spans="1:8" ht="12.75" customHeight="1">
      <c r="A65" s="286">
        <v>50</v>
      </c>
      <c r="B65" s="287">
        <v>721</v>
      </c>
      <c r="C65" s="339"/>
      <c r="D65" s="331" t="s">
        <v>1017</v>
      </c>
      <c r="E65" s="287" t="s">
        <v>971</v>
      </c>
      <c r="F65" s="290">
        <v>1</v>
      </c>
      <c r="G65" s="291"/>
      <c r="H65" s="292"/>
    </row>
    <row r="66" spans="1:8" ht="12.75" customHeight="1">
      <c r="A66" s="286">
        <v>51</v>
      </c>
      <c r="B66" s="287" t="s">
        <v>952</v>
      </c>
      <c r="C66" s="339"/>
      <c r="D66" s="331" t="s">
        <v>1018</v>
      </c>
      <c r="E66" s="287" t="s">
        <v>971</v>
      </c>
      <c r="F66" s="290">
        <v>1</v>
      </c>
      <c r="G66" s="291"/>
      <c r="H66" s="292"/>
    </row>
    <row r="67" spans="1:8" ht="12.75" customHeight="1">
      <c r="A67" s="286">
        <v>52</v>
      </c>
      <c r="B67" s="287">
        <v>721</v>
      </c>
      <c r="C67" s="339"/>
      <c r="D67" s="331" t="s">
        <v>1019</v>
      </c>
      <c r="E67" s="287" t="s">
        <v>971</v>
      </c>
      <c r="F67" s="290">
        <v>1</v>
      </c>
      <c r="G67" s="291"/>
      <c r="H67" s="292"/>
    </row>
    <row r="68" spans="1:8" ht="12.75" customHeight="1">
      <c r="A68" s="286">
        <v>53</v>
      </c>
      <c r="B68" s="287" t="s">
        <v>952</v>
      </c>
      <c r="C68" s="339"/>
      <c r="D68" s="289" t="s">
        <v>1020</v>
      </c>
      <c r="E68" s="287" t="s">
        <v>971</v>
      </c>
      <c r="F68" s="290">
        <v>1</v>
      </c>
      <c r="G68" s="291"/>
      <c r="H68" s="292"/>
    </row>
    <row r="69" spans="1:8" ht="12.75" customHeight="1">
      <c r="A69" s="286">
        <v>54</v>
      </c>
      <c r="B69" s="287" t="s">
        <v>772</v>
      </c>
      <c r="C69" s="288" t="s">
        <v>1021</v>
      </c>
      <c r="D69" s="289" t="s">
        <v>424</v>
      </c>
      <c r="E69" s="287" t="s">
        <v>353</v>
      </c>
      <c r="F69" s="290">
        <v>0.3</v>
      </c>
      <c r="G69" s="291"/>
      <c r="H69" s="292"/>
    </row>
    <row r="70" spans="1:8" ht="12.6" customHeight="1" thickBot="1">
      <c r="A70" s="300">
        <v>0</v>
      </c>
      <c r="B70" s="301"/>
      <c r="C70" s="302" t="s">
        <v>392</v>
      </c>
      <c r="D70" s="303" t="s">
        <v>988</v>
      </c>
      <c r="E70" s="301"/>
      <c r="F70" s="304"/>
      <c r="G70" s="305"/>
      <c r="H70" s="305"/>
    </row>
    <row r="71" spans="1:8" ht="12.6" customHeight="1" thickBot="1">
      <c r="A71" s="300"/>
      <c r="B71" s="301"/>
      <c r="C71" s="302"/>
      <c r="D71" s="340" t="s">
        <v>1022</v>
      </c>
      <c r="E71" s="301"/>
      <c r="F71" s="304"/>
      <c r="G71" s="305"/>
      <c r="H71" s="341"/>
    </row>
    <row r="72" spans="1:8" ht="17.45" customHeight="1" thickBot="1">
      <c r="A72" s="342"/>
      <c r="B72" s="343"/>
      <c r="C72" s="344"/>
      <c r="D72" s="345"/>
      <c r="E72" s="343"/>
      <c r="F72" s="346" t="s">
        <v>1023</v>
      </c>
      <c r="G72" s="347"/>
      <c r="H72" s="348"/>
    </row>
    <row r="73" spans="1:8" ht="12.75">
      <c r="A73" s="345"/>
      <c r="B73" s="345"/>
      <c r="C73" s="345"/>
      <c r="D73" s="345"/>
      <c r="E73" s="345"/>
      <c r="F73" s="345"/>
      <c r="G73" s="345"/>
      <c r="H73" s="345"/>
    </row>
    <row r="74" spans="1:8" ht="12.75">
      <c r="A74" s="345"/>
      <c r="B74" s="345"/>
      <c r="C74" s="345"/>
      <c r="D74" s="345"/>
      <c r="E74" s="345"/>
      <c r="F74" s="345"/>
      <c r="G74" s="345"/>
      <c r="H74" s="345"/>
    </row>
    <row r="75" spans="1:8" ht="12.75">
      <c r="A75" s="345"/>
      <c r="B75" s="345"/>
      <c r="C75" s="345"/>
      <c r="D75" s="345"/>
      <c r="E75" s="345"/>
      <c r="F75" s="345"/>
      <c r="G75" s="345"/>
      <c r="H75" s="345"/>
    </row>
    <row r="76" spans="1:8" ht="12.75">
      <c r="A76" s="345"/>
      <c r="B76" s="345"/>
      <c r="C76" s="345"/>
      <c r="D76" s="345"/>
      <c r="E76" s="345"/>
      <c r="F76" s="345"/>
      <c r="G76" s="345"/>
      <c r="H76" s="345"/>
    </row>
    <row r="77" spans="1:8" ht="12.75">
      <c r="A77" s="345"/>
      <c r="B77" s="345"/>
      <c r="C77" s="345"/>
      <c r="D77" s="345"/>
      <c r="E77" s="345"/>
      <c r="F77" s="345"/>
      <c r="G77" s="345"/>
      <c r="H77" s="345"/>
    </row>
    <row r="78" spans="1:8" ht="12.75">
      <c r="A78" s="345"/>
      <c r="B78" s="345"/>
      <c r="C78" s="345"/>
      <c r="D78" s="345"/>
      <c r="E78" s="345"/>
      <c r="F78" s="345"/>
      <c r="G78" s="345"/>
      <c r="H78" s="345"/>
    </row>
    <row r="79" spans="1:8" ht="12.75">
      <c r="A79" s="345"/>
      <c r="B79" s="345"/>
      <c r="C79" s="345"/>
      <c r="D79" s="345"/>
      <c r="E79" s="345"/>
      <c r="F79" s="345"/>
      <c r="G79" s="345"/>
      <c r="H79" s="345"/>
    </row>
    <row r="80" spans="1:8" ht="12.75">
      <c r="A80" s="345"/>
      <c r="B80" s="345"/>
      <c r="C80" s="345"/>
      <c r="D80" s="345"/>
      <c r="E80" s="345"/>
      <c r="F80" s="345"/>
      <c r="G80" s="345"/>
      <c r="H80" s="345"/>
    </row>
    <row r="81" spans="1:8" ht="12.75">
      <c r="A81" s="345"/>
      <c r="B81" s="345"/>
      <c r="C81" s="345"/>
      <c r="D81" s="345"/>
      <c r="E81" s="345"/>
      <c r="F81" s="345"/>
      <c r="G81" s="345"/>
      <c r="H81" s="345"/>
    </row>
    <row r="82" spans="1:8" ht="12.75">
      <c r="A82" s="345"/>
      <c r="B82" s="345"/>
      <c r="C82" s="345"/>
      <c r="D82" s="345"/>
      <c r="E82" s="345"/>
      <c r="F82" s="345"/>
      <c r="G82" s="345"/>
      <c r="H82" s="345"/>
    </row>
    <row r="83" spans="1:8" ht="12.75">
      <c r="A83" s="345"/>
      <c r="B83" s="345"/>
      <c r="C83" s="345"/>
      <c r="D83" s="345"/>
      <c r="E83" s="345"/>
      <c r="F83" s="345"/>
      <c r="G83" s="345"/>
      <c r="H83" s="345"/>
    </row>
    <row r="84" spans="1:8" ht="12.75">
      <c r="A84" s="345"/>
      <c r="B84" s="345"/>
      <c r="C84" s="345"/>
      <c r="D84" s="345"/>
      <c r="E84" s="345"/>
      <c r="F84" s="345"/>
      <c r="G84" s="345"/>
      <c r="H84" s="345"/>
    </row>
    <row r="85" spans="1:8" ht="12.75">
      <c r="A85" s="345"/>
      <c r="B85" s="345"/>
      <c r="C85" s="345"/>
      <c r="D85" s="345"/>
      <c r="E85" s="345"/>
      <c r="F85" s="345"/>
      <c r="G85" s="345"/>
      <c r="H85" s="345"/>
    </row>
    <row r="86" spans="1:8" ht="12.75">
      <c r="A86" s="345"/>
      <c r="B86" s="345"/>
      <c r="C86" s="345"/>
      <c r="D86" s="345"/>
      <c r="E86" s="345"/>
      <c r="F86" s="345"/>
      <c r="G86" s="345"/>
      <c r="H86" s="345"/>
    </row>
    <row r="87" spans="1:8" ht="12.75">
      <c r="A87" s="345"/>
      <c r="B87" s="345"/>
      <c r="C87" s="345"/>
      <c r="D87" s="345"/>
      <c r="E87" s="345"/>
      <c r="F87" s="345"/>
      <c r="G87" s="345"/>
      <c r="H87" s="345"/>
    </row>
    <row r="88" spans="1:8" ht="12.75">
      <c r="A88" s="345"/>
      <c r="B88" s="345"/>
      <c r="C88" s="345"/>
      <c r="D88" s="345"/>
      <c r="E88" s="345"/>
      <c r="F88" s="345"/>
      <c r="G88" s="345"/>
      <c r="H88" s="345"/>
    </row>
    <row r="89" spans="1:8" ht="12.75">
      <c r="A89" s="345"/>
      <c r="B89" s="345"/>
      <c r="C89" s="345"/>
      <c r="D89" s="345"/>
      <c r="E89" s="345"/>
      <c r="F89" s="345"/>
      <c r="G89" s="345"/>
      <c r="H89" s="345"/>
    </row>
    <row r="90" spans="1:8" ht="12.75">
      <c r="A90" s="345"/>
      <c r="B90" s="345"/>
      <c r="C90" s="345"/>
      <c r="D90" s="345"/>
      <c r="E90" s="345"/>
      <c r="F90" s="345"/>
      <c r="G90" s="345"/>
      <c r="H90" s="345"/>
    </row>
    <row r="91" spans="1:8" ht="12.75">
      <c r="A91" s="345"/>
      <c r="B91" s="345"/>
      <c r="C91" s="345"/>
      <c r="D91" s="345"/>
      <c r="E91" s="345"/>
      <c r="F91" s="345"/>
      <c r="G91" s="345"/>
      <c r="H91" s="345"/>
    </row>
    <row r="92" spans="1:8" ht="12.75">
      <c r="A92" s="345"/>
      <c r="B92" s="345"/>
      <c r="C92" s="345"/>
      <c r="D92" s="345"/>
      <c r="E92" s="345"/>
      <c r="F92" s="345"/>
      <c r="G92" s="345"/>
      <c r="H92" s="345"/>
    </row>
    <row r="93" spans="1:8" ht="12.75">
      <c r="A93" s="345"/>
      <c r="B93" s="345"/>
      <c r="C93" s="345"/>
      <c r="D93" s="345"/>
      <c r="E93" s="345"/>
      <c r="F93" s="345"/>
      <c r="G93" s="345"/>
      <c r="H93" s="345"/>
    </row>
    <row r="94" spans="1:8" ht="12.75">
      <c r="A94" s="345"/>
      <c r="B94" s="345"/>
      <c r="C94" s="345"/>
      <c r="D94" s="345"/>
      <c r="E94" s="345"/>
      <c r="F94" s="345"/>
      <c r="G94" s="345"/>
      <c r="H94" s="345"/>
    </row>
    <row r="95" spans="1:8" ht="12.75">
      <c r="A95" s="345"/>
      <c r="B95" s="345"/>
      <c r="C95" s="345"/>
      <c r="D95" s="345"/>
      <c r="E95" s="345"/>
      <c r="F95" s="345"/>
      <c r="G95" s="345"/>
      <c r="H95" s="345"/>
    </row>
    <row r="96" spans="1:8" ht="12.75">
      <c r="A96" s="345"/>
      <c r="B96" s="345"/>
      <c r="C96" s="345"/>
      <c r="D96" s="345"/>
      <c r="E96" s="345"/>
      <c r="F96" s="345"/>
      <c r="G96" s="345"/>
      <c r="H96" s="345"/>
    </row>
    <row r="97" spans="1:8" ht="12.75">
      <c r="A97" s="345"/>
      <c r="B97" s="345"/>
      <c r="C97" s="345"/>
      <c r="D97" s="345"/>
      <c r="E97" s="345"/>
      <c r="F97" s="345"/>
      <c r="G97" s="345"/>
      <c r="H97" s="345"/>
    </row>
    <row r="98" spans="1:8" ht="12.75">
      <c r="A98" s="345"/>
      <c r="B98" s="345"/>
      <c r="C98" s="345"/>
      <c r="D98" s="345"/>
      <c r="E98" s="345"/>
      <c r="F98" s="345"/>
      <c r="G98" s="345"/>
      <c r="H98" s="345"/>
    </row>
    <row r="99" spans="1:8" ht="12.75">
      <c r="A99" s="345"/>
      <c r="B99" s="345"/>
      <c r="C99" s="345"/>
      <c r="D99" s="345"/>
      <c r="E99" s="345"/>
      <c r="F99" s="345"/>
      <c r="G99" s="345"/>
      <c r="H99" s="345"/>
    </row>
    <row r="100" spans="1:8" ht="12.75">
      <c r="A100" s="345"/>
      <c r="B100" s="345"/>
      <c r="C100" s="345"/>
      <c r="D100" s="345"/>
      <c r="E100" s="345"/>
      <c r="F100" s="345"/>
      <c r="G100" s="345"/>
      <c r="H100" s="345"/>
    </row>
    <row r="101" spans="1:8" ht="12.75">
      <c r="A101" s="345"/>
      <c r="B101" s="345"/>
      <c r="C101" s="345"/>
      <c r="D101" s="345"/>
      <c r="E101" s="345"/>
      <c r="F101" s="345"/>
      <c r="G101" s="345"/>
      <c r="H101" s="345"/>
    </row>
    <row r="102" spans="1:8" ht="12.75">
      <c r="A102" s="345"/>
      <c r="B102" s="345"/>
      <c r="C102" s="345"/>
      <c r="D102" s="345"/>
      <c r="E102" s="345"/>
      <c r="F102" s="345"/>
      <c r="G102" s="345"/>
      <c r="H102" s="345"/>
    </row>
    <row r="103" spans="1:8" ht="12.75">
      <c r="A103" s="345"/>
      <c r="B103" s="345"/>
      <c r="C103" s="345"/>
      <c r="D103" s="345"/>
      <c r="E103" s="345"/>
      <c r="F103" s="345"/>
      <c r="G103" s="345"/>
      <c r="H103" s="345"/>
    </row>
    <row r="104" spans="1:8" ht="12.75">
      <c r="A104" s="345"/>
      <c r="B104" s="345"/>
      <c r="C104" s="345"/>
      <c r="D104" s="345"/>
      <c r="E104" s="345"/>
      <c r="F104" s="345"/>
      <c r="G104" s="345"/>
      <c r="H104" s="345"/>
    </row>
    <row r="105" spans="1:8" ht="12.75">
      <c r="A105" s="345"/>
      <c r="B105" s="345"/>
      <c r="C105" s="345"/>
      <c r="D105" s="345"/>
      <c r="E105" s="345"/>
      <c r="F105" s="345"/>
      <c r="G105" s="345"/>
      <c r="H105" s="345"/>
    </row>
    <row r="106" spans="1:8" ht="12.75">
      <c r="A106" s="345"/>
      <c r="B106" s="345"/>
      <c r="C106" s="345"/>
      <c r="D106" s="345"/>
      <c r="E106" s="345"/>
      <c r="F106" s="345"/>
      <c r="G106" s="345"/>
      <c r="H106" s="345"/>
    </row>
    <row r="107" spans="1:8" ht="12.75">
      <c r="A107" s="345"/>
      <c r="B107" s="345"/>
      <c r="C107" s="345"/>
      <c r="D107" s="345"/>
      <c r="E107" s="345"/>
      <c r="F107" s="345"/>
      <c r="G107" s="345"/>
      <c r="H107" s="345"/>
    </row>
    <row r="108" spans="1:8" ht="12.75">
      <c r="A108" s="345"/>
      <c r="B108" s="345"/>
      <c r="C108" s="345"/>
      <c r="D108" s="345"/>
      <c r="E108" s="345"/>
      <c r="F108" s="345"/>
      <c r="G108" s="345"/>
      <c r="H108" s="345"/>
    </row>
    <row r="109" spans="1:8" ht="12.75">
      <c r="A109" s="345"/>
      <c r="B109" s="345"/>
      <c r="C109" s="345"/>
      <c r="D109" s="345"/>
      <c r="E109" s="345"/>
      <c r="F109" s="345"/>
      <c r="G109" s="345"/>
      <c r="H109" s="345"/>
    </row>
    <row r="110" spans="1:8" ht="12.75">
      <c r="A110" s="345"/>
      <c r="B110" s="345"/>
      <c r="C110" s="345"/>
      <c r="D110" s="345"/>
      <c r="E110" s="345"/>
      <c r="F110" s="345"/>
      <c r="G110" s="345"/>
      <c r="H110" s="345"/>
    </row>
    <row r="111" spans="1:8" ht="12.75">
      <c r="A111" s="345"/>
      <c r="B111" s="345"/>
      <c r="C111" s="345"/>
      <c r="D111" s="345"/>
      <c r="E111" s="345"/>
      <c r="F111" s="345"/>
      <c r="G111" s="345"/>
      <c r="H111" s="345"/>
    </row>
    <row r="112" spans="1:8" ht="12.75">
      <c r="A112" s="345"/>
      <c r="B112" s="345"/>
      <c r="C112" s="345"/>
      <c r="D112" s="345"/>
      <c r="E112" s="345"/>
      <c r="F112" s="345"/>
      <c r="G112" s="345"/>
      <c r="H112" s="345"/>
    </row>
    <row r="113" spans="1:8" ht="12.75">
      <c r="A113" s="345"/>
      <c r="B113" s="345"/>
      <c r="C113" s="345"/>
      <c r="D113" s="345"/>
      <c r="E113" s="345"/>
      <c r="F113" s="345"/>
      <c r="G113" s="345"/>
      <c r="H113" s="345"/>
    </row>
    <row r="114" spans="1:8" ht="12.75">
      <c r="A114" s="345"/>
      <c r="B114" s="345"/>
      <c r="C114" s="345"/>
      <c r="D114" s="345"/>
      <c r="E114" s="345"/>
      <c r="F114" s="345"/>
      <c r="G114" s="345"/>
      <c r="H114" s="345"/>
    </row>
    <row r="115" spans="1:8" ht="12.75">
      <c r="A115" s="345"/>
      <c r="B115" s="345"/>
      <c r="C115" s="345"/>
      <c r="D115" s="345"/>
      <c r="E115" s="345"/>
      <c r="F115" s="345"/>
      <c r="G115" s="345"/>
      <c r="H115" s="345"/>
    </row>
    <row r="116" spans="1:8" ht="12.75">
      <c r="A116" s="345"/>
      <c r="B116" s="345"/>
      <c r="C116" s="345"/>
      <c r="D116" s="345"/>
      <c r="E116" s="345"/>
      <c r="F116" s="345"/>
      <c r="G116" s="345"/>
      <c r="H116" s="345"/>
    </row>
    <row r="117" spans="1:8" ht="12.75">
      <c r="A117" s="345"/>
      <c r="B117" s="345"/>
      <c r="C117" s="345"/>
      <c r="D117" s="345"/>
      <c r="E117" s="345"/>
      <c r="F117" s="345"/>
      <c r="G117" s="345"/>
      <c r="H117" s="345"/>
    </row>
    <row r="118" spans="1:8" ht="12.75">
      <c r="A118" s="345"/>
      <c r="B118" s="345"/>
      <c r="C118" s="345"/>
      <c r="D118" s="345"/>
      <c r="E118" s="345"/>
      <c r="F118" s="345"/>
      <c r="G118" s="345"/>
      <c r="H118" s="345"/>
    </row>
    <row r="119" spans="1:8" ht="12.75">
      <c r="A119" s="345"/>
      <c r="B119" s="345"/>
      <c r="C119" s="345"/>
      <c r="D119" s="345"/>
      <c r="E119" s="345"/>
      <c r="F119" s="345"/>
      <c r="G119" s="345"/>
      <c r="H119" s="345"/>
    </row>
    <row r="120" spans="1:8" ht="12.75">
      <c r="A120" s="345"/>
      <c r="B120" s="345"/>
      <c r="C120" s="345"/>
      <c r="D120" s="345"/>
      <c r="E120" s="345"/>
      <c r="F120" s="345"/>
      <c r="G120" s="345"/>
      <c r="H120" s="345"/>
    </row>
    <row r="121" spans="1:8" ht="12.75">
      <c r="A121" s="345"/>
      <c r="B121" s="345"/>
      <c r="C121" s="345"/>
      <c r="D121" s="345"/>
      <c r="E121" s="345"/>
      <c r="F121" s="345"/>
      <c r="G121" s="345"/>
      <c r="H121" s="345"/>
    </row>
    <row r="122" spans="1:8" ht="12.75">
      <c r="A122" s="345"/>
      <c r="B122" s="345"/>
      <c r="C122" s="345"/>
      <c r="D122" s="345"/>
      <c r="E122" s="345"/>
      <c r="F122" s="345"/>
      <c r="G122" s="345"/>
      <c r="H122" s="345"/>
    </row>
    <row r="123" spans="1:8" ht="12.75">
      <c r="A123" s="345"/>
      <c r="B123" s="345"/>
      <c r="C123" s="345"/>
      <c r="D123" s="345"/>
      <c r="E123" s="345"/>
      <c r="F123" s="345"/>
      <c r="G123" s="345"/>
      <c r="H123" s="345"/>
    </row>
    <row r="124" spans="1:8" ht="12.75">
      <c r="A124" s="345"/>
      <c r="B124" s="345"/>
      <c r="C124" s="345"/>
      <c r="D124" s="345"/>
      <c r="E124" s="345"/>
      <c r="F124" s="345"/>
      <c r="G124" s="345"/>
      <c r="H124" s="345"/>
    </row>
    <row r="125" spans="1:8" ht="12.75">
      <c r="A125" s="345"/>
      <c r="B125" s="345"/>
      <c r="C125" s="345"/>
      <c r="D125" s="345"/>
      <c r="E125" s="345"/>
      <c r="F125" s="345"/>
      <c r="G125" s="345"/>
      <c r="H125" s="345"/>
    </row>
    <row r="126" spans="1:8" ht="12.75">
      <c r="A126" s="345"/>
      <c r="B126" s="345"/>
      <c r="C126" s="345"/>
      <c r="D126" s="345"/>
      <c r="E126" s="345"/>
      <c r="F126" s="345"/>
      <c r="G126" s="345"/>
      <c r="H126" s="345"/>
    </row>
    <row r="127" spans="1:8" ht="12.75">
      <c r="A127" s="345"/>
      <c r="B127" s="345"/>
      <c r="C127" s="345"/>
      <c r="D127" s="345"/>
      <c r="E127" s="345"/>
      <c r="F127" s="345"/>
      <c r="G127" s="345"/>
      <c r="H127" s="345"/>
    </row>
    <row r="128" spans="1:8" ht="12.75">
      <c r="A128" s="345"/>
      <c r="B128" s="345"/>
      <c r="C128" s="345"/>
      <c r="D128" s="345"/>
      <c r="E128" s="345"/>
      <c r="F128" s="345"/>
      <c r="G128" s="345"/>
      <c r="H128" s="345"/>
    </row>
    <row r="129" spans="1:8" ht="12.75">
      <c r="A129" s="345"/>
      <c r="B129" s="345"/>
      <c r="C129" s="345"/>
      <c r="D129" s="345"/>
      <c r="E129" s="345"/>
      <c r="F129" s="345"/>
      <c r="G129" s="345"/>
      <c r="H129" s="345"/>
    </row>
    <row r="130" spans="1:8" ht="12.75">
      <c r="A130" s="345"/>
      <c r="B130" s="345"/>
      <c r="C130" s="345"/>
      <c r="D130" s="345"/>
      <c r="E130" s="345"/>
      <c r="F130" s="345"/>
      <c r="G130" s="345"/>
      <c r="H130" s="345"/>
    </row>
    <row r="131" spans="1:8" ht="12.75">
      <c r="A131" s="345"/>
      <c r="B131" s="345"/>
      <c r="C131" s="345"/>
      <c r="D131" s="345"/>
      <c r="E131" s="345"/>
      <c r="F131" s="345"/>
      <c r="G131" s="345"/>
      <c r="H131" s="345"/>
    </row>
    <row r="132" spans="1:8" ht="12.75">
      <c r="A132" s="345"/>
      <c r="B132" s="345"/>
      <c r="C132" s="345"/>
      <c r="D132" s="345"/>
      <c r="E132" s="345"/>
      <c r="F132" s="345"/>
      <c r="G132" s="345"/>
      <c r="H132" s="345"/>
    </row>
    <row r="133" spans="1:8" ht="12.75">
      <c r="A133" s="345"/>
      <c r="B133" s="345"/>
      <c r="C133" s="345"/>
      <c r="D133" s="345"/>
      <c r="E133" s="345"/>
      <c r="F133" s="345"/>
      <c r="G133" s="345"/>
      <c r="H133" s="345"/>
    </row>
    <row r="134" spans="1:8" ht="12.75">
      <c r="A134" s="345"/>
      <c r="B134" s="345"/>
      <c r="C134" s="345"/>
      <c r="D134" s="345"/>
      <c r="E134" s="345"/>
      <c r="F134" s="345"/>
      <c r="G134" s="345"/>
      <c r="H134" s="345"/>
    </row>
    <row r="135" spans="1:8" ht="12.75">
      <c r="A135" s="345"/>
      <c r="B135" s="345"/>
      <c r="C135" s="345"/>
      <c r="D135" s="345"/>
      <c r="E135" s="345"/>
      <c r="F135" s="345"/>
      <c r="G135" s="345"/>
      <c r="H135" s="345"/>
    </row>
    <row r="136" spans="1:8" ht="12.75">
      <c r="A136" s="345"/>
      <c r="B136" s="345"/>
      <c r="C136" s="345"/>
      <c r="D136" s="345"/>
      <c r="E136" s="345"/>
      <c r="F136" s="345"/>
      <c r="G136" s="345"/>
      <c r="H136" s="345"/>
    </row>
    <row r="137" spans="1:8" ht="12.75">
      <c r="A137" s="345"/>
      <c r="B137" s="345"/>
      <c r="C137" s="345"/>
      <c r="D137" s="345"/>
      <c r="E137" s="345"/>
      <c r="F137" s="345"/>
      <c r="G137" s="345"/>
      <c r="H137" s="345"/>
    </row>
    <row r="138" spans="1:8" ht="12.75">
      <c r="A138" s="345"/>
      <c r="B138" s="345"/>
      <c r="C138" s="345"/>
      <c r="D138" s="345"/>
      <c r="E138" s="345"/>
      <c r="F138" s="345"/>
      <c r="G138" s="345"/>
      <c r="H138" s="345"/>
    </row>
    <row r="139" spans="1:8" ht="12.75">
      <c r="A139" s="345"/>
      <c r="B139" s="345"/>
      <c r="C139" s="345"/>
      <c r="D139" s="345"/>
      <c r="E139" s="345"/>
      <c r="F139" s="345"/>
      <c r="G139" s="345"/>
      <c r="H139" s="345"/>
    </row>
    <row r="140" spans="1:8" ht="12.75">
      <c r="A140" s="345"/>
      <c r="B140" s="345"/>
      <c r="C140" s="345"/>
      <c r="D140" s="345"/>
      <c r="E140" s="345"/>
      <c r="F140" s="345"/>
      <c r="G140" s="345"/>
      <c r="H140" s="345"/>
    </row>
    <row r="141" spans="1:8" ht="12.75">
      <c r="A141" s="345"/>
      <c r="B141" s="345"/>
      <c r="C141" s="345"/>
      <c r="D141" s="345"/>
      <c r="E141" s="345"/>
      <c r="F141" s="345"/>
      <c r="G141" s="345"/>
      <c r="H141" s="345"/>
    </row>
    <row r="142" spans="1:8" ht="12.75">
      <c r="A142" s="345"/>
      <c r="B142" s="345"/>
      <c r="C142" s="345"/>
      <c r="D142" s="345"/>
      <c r="E142" s="345"/>
      <c r="F142" s="345"/>
      <c r="G142" s="345"/>
      <c r="H142" s="345"/>
    </row>
    <row r="143" spans="1:8" ht="12.75">
      <c r="A143" s="345"/>
      <c r="B143" s="345"/>
      <c r="C143" s="345"/>
      <c r="D143" s="345"/>
      <c r="E143" s="345"/>
      <c r="F143" s="345"/>
      <c r="G143" s="345"/>
      <c r="H143" s="345"/>
    </row>
    <row r="144" spans="1:8" ht="12.75">
      <c r="A144" s="345"/>
      <c r="B144" s="345"/>
      <c r="C144" s="345"/>
      <c r="D144" s="345"/>
      <c r="E144" s="345"/>
      <c r="F144" s="345"/>
      <c r="G144" s="345"/>
      <c r="H144" s="345"/>
    </row>
    <row r="145" spans="1:8" ht="12.75">
      <c r="A145" s="345"/>
      <c r="B145" s="345"/>
      <c r="C145" s="345"/>
      <c r="D145" s="345"/>
      <c r="E145" s="345"/>
      <c r="F145" s="345"/>
      <c r="G145" s="345"/>
      <c r="H145" s="345"/>
    </row>
    <row r="146" spans="1:8" ht="12.75">
      <c r="A146" s="345"/>
      <c r="B146" s="345"/>
      <c r="C146" s="345"/>
      <c r="D146" s="345"/>
      <c r="E146" s="345"/>
      <c r="F146" s="345"/>
      <c r="G146" s="345"/>
      <c r="H146" s="345"/>
    </row>
    <row r="147" spans="1:8" ht="12.75">
      <c r="A147" s="345"/>
      <c r="B147" s="345"/>
      <c r="C147" s="345"/>
      <c r="D147" s="345"/>
      <c r="E147" s="345"/>
      <c r="F147" s="345"/>
      <c r="G147" s="345"/>
      <c r="H147" s="345"/>
    </row>
    <row r="148" spans="1:8" ht="12.75">
      <c r="A148" s="345"/>
      <c r="B148" s="345"/>
      <c r="C148" s="345"/>
      <c r="D148" s="345"/>
      <c r="E148" s="345"/>
      <c r="F148" s="345"/>
      <c r="G148" s="345"/>
      <c r="H148" s="345"/>
    </row>
    <row r="149" spans="1:8" ht="12.75">
      <c r="A149" s="345"/>
      <c r="B149" s="345"/>
      <c r="C149" s="345"/>
      <c r="D149" s="345"/>
      <c r="E149" s="345"/>
      <c r="F149" s="345"/>
      <c r="G149" s="345"/>
      <c r="H149" s="345"/>
    </row>
    <row r="150" spans="1:8" ht="12.75">
      <c r="A150" s="345"/>
      <c r="B150" s="345"/>
      <c r="C150" s="345"/>
      <c r="D150" s="345"/>
      <c r="E150" s="345"/>
      <c r="F150" s="345"/>
      <c r="G150" s="345"/>
      <c r="H150" s="345"/>
    </row>
    <row r="151" spans="1:8" ht="12.75">
      <c r="A151" s="345"/>
      <c r="B151" s="345"/>
      <c r="C151" s="345"/>
      <c r="D151" s="345"/>
      <c r="E151" s="345"/>
      <c r="F151" s="345"/>
      <c r="G151" s="345"/>
      <c r="H151" s="345"/>
    </row>
    <row r="152" spans="1:8" ht="12.75">
      <c r="A152" s="345"/>
      <c r="B152" s="345"/>
      <c r="C152" s="345"/>
      <c r="D152" s="345"/>
      <c r="E152" s="345"/>
      <c r="F152" s="345"/>
      <c r="G152" s="345"/>
      <c r="H152" s="345"/>
    </row>
    <row r="153" spans="1:8" ht="12.75">
      <c r="A153" s="345"/>
      <c r="B153" s="345"/>
      <c r="C153" s="345"/>
      <c r="D153" s="345"/>
      <c r="E153" s="345"/>
      <c r="F153" s="345"/>
      <c r="G153" s="345"/>
      <c r="H153" s="345"/>
    </row>
    <row r="154" spans="1:8" ht="12.75">
      <c r="A154" s="345"/>
      <c r="B154" s="345"/>
      <c r="C154" s="345"/>
      <c r="D154" s="345"/>
      <c r="E154" s="345"/>
      <c r="F154" s="345"/>
      <c r="G154" s="345"/>
      <c r="H154" s="345"/>
    </row>
    <row r="155" spans="1:8" ht="12.75">
      <c r="A155" s="345"/>
      <c r="B155" s="345"/>
      <c r="C155" s="345"/>
      <c r="D155" s="345"/>
      <c r="E155" s="345"/>
      <c r="F155" s="345"/>
      <c r="G155" s="345"/>
      <c r="H155" s="345"/>
    </row>
    <row r="156" spans="1:8" ht="12.75">
      <c r="A156" s="345"/>
      <c r="B156" s="345"/>
      <c r="C156" s="345"/>
      <c r="D156" s="345"/>
      <c r="E156" s="345"/>
      <c r="F156" s="345"/>
      <c r="G156" s="345"/>
      <c r="H156" s="345"/>
    </row>
    <row r="157" spans="1:8" ht="12.75">
      <c r="A157" s="345"/>
      <c r="B157" s="345"/>
      <c r="C157" s="345"/>
      <c r="D157" s="345"/>
      <c r="E157" s="345"/>
      <c r="F157" s="345"/>
      <c r="G157" s="345"/>
      <c r="H157" s="345"/>
    </row>
    <row r="158" spans="1:8" ht="12.75">
      <c r="A158" s="345"/>
      <c r="B158" s="345"/>
      <c r="C158" s="345"/>
      <c r="D158" s="345"/>
      <c r="E158" s="345"/>
      <c r="F158" s="345"/>
      <c r="G158" s="345"/>
      <c r="H158" s="345"/>
    </row>
    <row r="159" spans="1:8" ht="12.75">
      <c r="A159" s="345"/>
      <c r="B159" s="345"/>
      <c r="C159" s="345"/>
      <c r="D159" s="345"/>
      <c r="E159" s="345"/>
      <c r="F159" s="345"/>
      <c r="G159" s="345"/>
      <c r="H159" s="345"/>
    </row>
    <row r="160" spans="1:8" ht="12.75">
      <c r="A160" s="345"/>
      <c r="B160" s="345"/>
      <c r="C160" s="345"/>
      <c r="D160" s="345"/>
      <c r="E160" s="345"/>
      <c r="F160" s="345"/>
      <c r="G160" s="345"/>
      <c r="H160" s="345"/>
    </row>
    <row r="161" spans="1:8" ht="12.75">
      <c r="A161" s="345"/>
      <c r="B161" s="345"/>
      <c r="C161" s="345"/>
      <c r="D161" s="345"/>
      <c r="E161" s="345"/>
      <c r="F161" s="345"/>
      <c r="G161" s="345"/>
      <c r="H161" s="345"/>
    </row>
    <row r="162" spans="1:8" ht="12.75">
      <c r="A162" s="345"/>
      <c r="B162" s="345"/>
      <c r="C162" s="345"/>
      <c r="D162" s="345"/>
      <c r="E162" s="345"/>
      <c r="F162" s="345"/>
      <c r="G162" s="345"/>
      <c r="H162" s="345"/>
    </row>
    <row r="163" spans="1:8" ht="12.75">
      <c r="A163" s="345"/>
      <c r="B163" s="345"/>
      <c r="C163" s="345"/>
      <c r="D163" s="345"/>
      <c r="E163" s="345"/>
      <c r="F163" s="345"/>
      <c r="G163" s="345"/>
      <c r="H163" s="345"/>
    </row>
    <row r="164" spans="1:8" ht="12.75">
      <c r="A164" s="345"/>
      <c r="B164" s="345"/>
      <c r="C164" s="345"/>
      <c r="D164" s="345"/>
      <c r="E164" s="345"/>
      <c r="F164" s="345"/>
      <c r="G164" s="345"/>
      <c r="H164" s="345"/>
    </row>
    <row r="165" spans="1:8" ht="12.75">
      <c r="A165" s="345"/>
      <c r="B165" s="345"/>
      <c r="C165" s="345"/>
      <c r="D165" s="345"/>
      <c r="E165" s="345"/>
      <c r="F165" s="345"/>
      <c r="G165" s="345"/>
      <c r="H165" s="345"/>
    </row>
    <row r="166" spans="1:8" ht="12.75">
      <c r="A166" s="345"/>
      <c r="B166" s="345"/>
      <c r="C166" s="345"/>
      <c r="D166" s="345"/>
      <c r="E166" s="345"/>
      <c r="F166" s="345"/>
      <c r="G166" s="345"/>
      <c r="H166" s="345"/>
    </row>
    <row r="167" spans="1:8" ht="12.75">
      <c r="A167" s="345"/>
      <c r="B167" s="345"/>
      <c r="C167" s="345"/>
      <c r="D167" s="345"/>
      <c r="E167" s="345"/>
      <c r="F167" s="345"/>
      <c r="G167" s="345"/>
      <c r="H167" s="345"/>
    </row>
    <row r="168" spans="1:8" ht="12.75">
      <c r="A168" s="345"/>
      <c r="B168" s="345"/>
      <c r="C168" s="345"/>
      <c r="D168" s="345"/>
      <c r="E168" s="345"/>
      <c r="F168" s="345"/>
      <c r="G168" s="345"/>
      <c r="H168" s="345"/>
    </row>
    <row r="169" spans="1:8" ht="12.75">
      <c r="A169" s="345"/>
      <c r="B169" s="345"/>
      <c r="C169" s="345"/>
      <c r="D169" s="345"/>
      <c r="E169" s="345"/>
      <c r="F169" s="345"/>
      <c r="G169" s="345"/>
      <c r="H169" s="345"/>
    </row>
    <row r="170" spans="1:8" ht="12.75">
      <c r="A170" s="345"/>
      <c r="B170" s="345"/>
      <c r="C170" s="345"/>
      <c r="D170" s="345"/>
      <c r="E170" s="345"/>
      <c r="F170" s="345"/>
      <c r="G170" s="345"/>
      <c r="H170" s="345"/>
    </row>
    <row r="171" spans="1:8" ht="12.75">
      <c r="A171" s="345"/>
      <c r="B171" s="345"/>
      <c r="C171" s="345"/>
      <c r="D171" s="345"/>
      <c r="E171" s="345"/>
      <c r="F171" s="345"/>
      <c r="G171" s="345"/>
      <c r="H171" s="345"/>
    </row>
    <row r="172" spans="1:8" ht="12.75">
      <c r="A172" s="345"/>
      <c r="B172" s="345"/>
      <c r="C172" s="345"/>
      <c r="D172" s="345"/>
      <c r="E172" s="345"/>
      <c r="F172" s="345"/>
      <c r="G172" s="345"/>
      <c r="H172" s="345"/>
    </row>
    <row r="173" spans="1:8" ht="12.75">
      <c r="A173" s="345"/>
      <c r="B173" s="345"/>
      <c r="C173" s="345"/>
      <c r="D173" s="345"/>
      <c r="E173" s="345"/>
      <c r="F173" s="345"/>
      <c r="G173" s="345"/>
      <c r="H173" s="345"/>
    </row>
    <row r="174" spans="1:8" ht="12.75">
      <c r="A174" s="345"/>
      <c r="B174" s="345"/>
      <c r="C174" s="345"/>
      <c r="D174" s="345"/>
      <c r="E174" s="345"/>
      <c r="F174" s="345"/>
      <c r="G174" s="345"/>
      <c r="H174" s="345"/>
    </row>
    <row r="175" spans="1:8" ht="12.75">
      <c r="A175" s="345"/>
      <c r="B175" s="345"/>
      <c r="C175" s="345"/>
      <c r="D175" s="345"/>
      <c r="E175" s="345"/>
      <c r="F175" s="345"/>
      <c r="G175" s="345"/>
      <c r="H175" s="345"/>
    </row>
    <row r="176" spans="1:8" ht="12.75">
      <c r="A176" s="345"/>
      <c r="B176" s="345"/>
      <c r="C176" s="345"/>
      <c r="D176" s="345"/>
      <c r="E176" s="345"/>
      <c r="F176" s="345"/>
      <c r="G176" s="345"/>
      <c r="H176" s="345"/>
    </row>
    <row r="177" spans="1:8" ht="12.75">
      <c r="A177" s="345"/>
      <c r="B177" s="345"/>
      <c r="C177" s="345"/>
      <c r="D177" s="345"/>
      <c r="E177" s="345"/>
      <c r="F177" s="345"/>
      <c r="G177" s="345"/>
      <c r="H177" s="345"/>
    </row>
    <row r="178" spans="1:8" ht="12.75">
      <c r="A178" s="345"/>
      <c r="B178" s="345"/>
      <c r="C178" s="345"/>
      <c r="D178" s="345"/>
      <c r="E178" s="345"/>
      <c r="F178" s="345"/>
      <c r="G178" s="345"/>
      <c r="H178" s="345"/>
    </row>
    <row r="179" spans="1:8" ht="12.75">
      <c r="A179" s="345"/>
      <c r="B179" s="345"/>
      <c r="C179" s="345"/>
      <c r="D179" s="345"/>
      <c r="E179" s="345"/>
      <c r="F179" s="345"/>
      <c r="G179" s="345"/>
      <c r="H179" s="345"/>
    </row>
    <row r="180" spans="1:8" ht="12.75">
      <c r="A180" s="345"/>
      <c r="B180" s="345"/>
      <c r="C180" s="345"/>
      <c r="D180" s="345"/>
      <c r="E180" s="345"/>
      <c r="F180" s="345"/>
      <c r="G180" s="345"/>
      <c r="H180" s="345"/>
    </row>
    <row r="181" spans="1:8" ht="12.75">
      <c r="A181" s="345"/>
      <c r="B181" s="345"/>
      <c r="C181" s="345"/>
      <c r="D181" s="345"/>
      <c r="E181" s="345"/>
      <c r="F181" s="345"/>
      <c r="G181" s="345"/>
      <c r="H181" s="345"/>
    </row>
    <row r="182" spans="1:8" ht="12.75">
      <c r="A182" s="345"/>
      <c r="B182" s="345"/>
      <c r="C182" s="345"/>
      <c r="D182" s="345"/>
      <c r="E182" s="345"/>
      <c r="F182" s="345"/>
      <c r="G182" s="345"/>
      <c r="H182" s="345"/>
    </row>
    <row r="183" spans="1:8" ht="12.75">
      <c r="A183" s="345"/>
      <c r="B183" s="345"/>
      <c r="C183" s="345"/>
      <c r="D183" s="345"/>
      <c r="E183" s="345"/>
      <c r="F183" s="345"/>
      <c r="G183" s="345"/>
      <c r="H183" s="345"/>
    </row>
    <row r="184" spans="1:8" ht="12.75">
      <c r="A184" s="345"/>
      <c r="B184" s="345"/>
      <c r="C184" s="345"/>
      <c r="D184" s="345"/>
      <c r="E184" s="345"/>
      <c r="F184" s="345"/>
      <c r="G184" s="345"/>
      <c r="H184" s="345"/>
    </row>
    <row r="185" spans="1:8" ht="12.75">
      <c r="A185" s="345"/>
      <c r="B185" s="345"/>
      <c r="C185" s="345"/>
      <c r="D185" s="345"/>
      <c r="E185" s="345"/>
      <c r="F185" s="345"/>
      <c r="G185" s="345"/>
      <c r="H185" s="345"/>
    </row>
    <row r="186" spans="1:8" ht="12.75">
      <c r="A186" s="345"/>
      <c r="B186" s="345"/>
      <c r="C186" s="345"/>
      <c r="D186" s="345"/>
      <c r="E186" s="345"/>
      <c r="F186" s="345"/>
      <c r="G186" s="345"/>
      <c r="H186" s="345"/>
    </row>
    <row r="187" spans="1:8" ht="12.75">
      <c r="A187" s="345"/>
      <c r="B187" s="345"/>
      <c r="C187" s="345"/>
      <c r="D187" s="345"/>
      <c r="E187" s="345"/>
      <c r="F187" s="345"/>
      <c r="G187" s="345"/>
      <c r="H187" s="345"/>
    </row>
    <row r="188" spans="1:8" ht="12.75">
      <c r="A188" s="345"/>
      <c r="B188" s="345"/>
      <c r="C188" s="345"/>
      <c r="D188" s="345"/>
      <c r="E188" s="345"/>
      <c r="F188" s="345"/>
      <c r="G188" s="345"/>
      <c r="H188" s="345"/>
    </row>
    <row r="189" spans="1:8" ht="12.75">
      <c r="A189" s="345"/>
      <c r="B189" s="345"/>
      <c r="C189" s="345"/>
      <c r="D189" s="345"/>
      <c r="E189" s="345"/>
      <c r="F189" s="345"/>
      <c r="G189" s="345"/>
      <c r="H189" s="345"/>
    </row>
    <row r="190" spans="1:8" ht="12.75">
      <c r="A190" s="345"/>
      <c r="B190" s="345"/>
      <c r="C190" s="345"/>
      <c r="D190" s="345"/>
      <c r="E190" s="345"/>
      <c r="F190" s="345"/>
      <c r="G190" s="345"/>
      <c r="H190" s="345"/>
    </row>
    <row r="191" spans="1:8" ht="12.75">
      <c r="A191" s="345"/>
      <c r="B191" s="345"/>
      <c r="C191" s="345"/>
      <c r="D191" s="345"/>
      <c r="E191" s="345"/>
      <c r="F191" s="345"/>
      <c r="G191" s="345"/>
      <c r="H191" s="345"/>
    </row>
    <row r="192" spans="1:8" ht="12.75">
      <c r="A192" s="345"/>
      <c r="B192" s="345"/>
      <c r="C192" s="345"/>
      <c r="D192" s="345"/>
      <c r="E192" s="345"/>
      <c r="F192" s="345"/>
      <c r="G192" s="345"/>
      <c r="H192" s="345"/>
    </row>
    <row r="193" spans="1:8" ht="12.75">
      <c r="A193" s="345"/>
      <c r="B193" s="345"/>
      <c r="C193" s="345"/>
      <c r="D193" s="345"/>
      <c r="E193" s="345"/>
      <c r="F193" s="345"/>
      <c r="G193" s="345"/>
      <c r="H193" s="345"/>
    </row>
    <row r="194" spans="1:8" ht="12.75">
      <c r="A194" s="345"/>
      <c r="B194" s="345"/>
      <c r="C194" s="345"/>
      <c r="D194" s="345"/>
      <c r="E194" s="345"/>
      <c r="F194" s="345"/>
      <c r="G194" s="345"/>
      <c r="H194" s="345"/>
    </row>
    <row r="195" spans="1:8" ht="12.75">
      <c r="A195" s="345"/>
      <c r="B195" s="345"/>
      <c r="C195" s="345"/>
      <c r="D195" s="345"/>
      <c r="E195" s="345"/>
      <c r="F195" s="345"/>
      <c r="G195" s="345"/>
      <c r="H195" s="345"/>
    </row>
    <row r="196" spans="1:8" ht="12.75">
      <c r="A196" s="345"/>
      <c r="B196" s="345"/>
      <c r="C196" s="345"/>
      <c r="D196" s="345"/>
      <c r="E196" s="345"/>
      <c r="F196" s="345"/>
      <c r="G196" s="345"/>
      <c r="H196" s="345"/>
    </row>
    <row r="197" spans="1:8" ht="12.75">
      <c r="A197" s="345"/>
      <c r="B197" s="345"/>
      <c r="C197" s="345"/>
      <c r="D197" s="345"/>
      <c r="E197" s="345"/>
      <c r="F197" s="345"/>
      <c r="G197" s="345"/>
      <c r="H197" s="345"/>
    </row>
    <row r="198" spans="1:8" ht="12.75">
      <c r="A198" s="345"/>
      <c r="B198" s="345"/>
      <c r="C198" s="345"/>
      <c r="D198" s="345"/>
      <c r="E198" s="345"/>
      <c r="F198" s="345"/>
      <c r="G198" s="345"/>
      <c r="H198" s="345"/>
    </row>
    <row r="199" spans="1:8" ht="12.75">
      <c r="A199" s="345"/>
      <c r="B199" s="345"/>
      <c r="C199" s="345"/>
      <c r="D199" s="345"/>
      <c r="E199" s="345"/>
      <c r="F199" s="345"/>
      <c r="G199" s="345"/>
      <c r="H199" s="345"/>
    </row>
    <row r="200" spans="1:8" ht="12.75">
      <c r="A200" s="345"/>
      <c r="B200" s="345"/>
      <c r="C200" s="345"/>
      <c r="D200" s="345"/>
      <c r="E200" s="345"/>
      <c r="F200" s="345"/>
      <c r="G200" s="345"/>
      <c r="H200" s="345"/>
    </row>
    <row r="201" spans="1:8" ht="12.75">
      <c r="A201" s="345"/>
      <c r="B201" s="345"/>
      <c r="C201" s="345"/>
      <c r="D201" s="345"/>
      <c r="E201" s="345"/>
      <c r="F201" s="345"/>
      <c r="G201" s="345"/>
      <c r="H201" s="345"/>
    </row>
    <row r="202" spans="1:8" ht="12.75">
      <c r="A202" s="345"/>
      <c r="B202" s="345"/>
      <c r="C202" s="345"/>
      <c r="D202" s="345"/>
      <c r="E202" s="345"/>
      <c r="F202" s="345"/>
      <c r="G202" s="345"/>
      <c r="H202" s="345"/>
    </row>
    <row r="203" spans="1:8" ht="12.75">
      <c r="A203" s="345"/>
      <c r="B203" s="345"/>
      <c r="C203" s="345"/>
      <c r="D203" s="345"/>
      <c r="E203" s="345"/>
      <c r="F203" s="345"/>
      <c r="G203" s="345"/>
      <c r="H203" s="345"/>
    </row>
    <row r="204" spans="1:8" ht="12.75">
      <c r="A204" s="345"/>
      <c r="B204" s="345"/>
      <c r="C204" s="345"/>
      <c r="D204" s="345"/>
      <c r="E204" s="345"/>
      <c r="F204" s="345"/>
      <c r="G204" s="345"/>
      <c r="H204" s="345"/>
    </row>
    <row r="205" spans="1:8" ht="12.75">
      <c r="A205" s="345"/>
      <c r="B205" s="345"/>
      <c r="C205" s="345"/>
      <c r="D205" s="345"/>
      <c r="E205" s="345"/>
      <c r="F205" s="345"/>
      <c r="G205" s="345"/>
      <c r="H205" s="345"/>
    </row>
    <row r="206" spans="1:8" ht="12.75">
      <c r="A206" s="345"/>
      <c r="B206" s="345"/>
      <c r="C206" s="345"/>
      <c r="D206" s="345"/>
      <c r="E206" s="345"/>
      <c r="F206" s="345"/>
      <c r="G206" s="345"/>
      <c r="H206" s="345"/>
    </row>
    <row r="207" spans="1:8" ht="12.75">
      <c r="A207" s="345"/>
      <c r="B207" s="345"/>
      <c r="C207" s="345"/>
      <c r="D207" s="345"/>
      <c r="E207" s="345"/>
      <c r="F207" s="345"/>
      <c r="G207" s="345"/>
      <c r="H207" s="345"/>
    </row>
    <row r="208" spans="1:8" ht="12.75">
      <c r="A208" s="345"/>
      <c r="B208" s="345"/>
      <c r="C208" s="345"/>
      <c r="D208" s="345"/>
      <c r="E208" s="345"/>
      <c r="F208" s="345"/>
      <c r="G208" s="345"/>
      <c r="H208" s="345"/>
    </row>
    <row r="209" spans="1:8" ht="12.75">
      <c r="A209" s="345"/>
      <c r="B209" s="345"/>
      <c r="C209" s="345"/>
      <c r="D209" s="345"/>
      <c r="E209" s="345"/>
      <c r="F209" s="345"/>
      <c r="G209" s="345"/>
      <c r="H209" s="345"/>
    </row>
    <row r="210" spans="1:8" ht="12.75">
      <c r="A210" s="345"/>
      <c r="B210" s="345"/>
      <c r="C210" s="345"/>
      <c r="D210" s="345"/>
      <c r="E210" s="345"/>
      <c r="F210" s="345"/>
      <c r="G210" s="345"/>
      <c r="H210" s="345"/>
    </row>
    <row r="211" spans="1:8" ht="12.75">
      <c r="A211" s="345"/>
      <c r="B211" s="345"/>
      <c r="C211" s="345"/>
      <c r="D211" s="345"/>
      <c r="E211" s="345"/>
      <c r="F211" s="345"/>
      <c r="G211" s="345"/>
      <c r="H211" s="345"/>
    </row>
    <row r="212" spans="1:8" ht="12.75">
      <c r="A212" s="345"/>
      <c r="B212" s="345"/>
      <c r="C212" s="345"/>
      <c r="D212" s="345"/>
      <c r="E212" s="345"/>
      <c r="F212" s="345"/>
      <c r="G212" s="345"/>
      <c r="H212" s="345"/>
    </row>
    <row r="213" spans="1:8" ht="12.75">
      <c r="A213" s="345"/>
      <c r="B213" s="345"/>
      <c r="C213" s="345"/>
      <c r="D213" s="345"/>
      <c r="E213" s="345"/>
      <c r="F213" s="345"/>
      <c r="G213" s="345"/>
      <c r="H213" s="345"/>
    </row>
    <row r="214" spans="1:8" ht="12.75">
      <c r="A214" s="345"/>
      <c r="B214" s="345"/>
      <c r="C214" s="345"/>
      <c r="D214" s="345"/>
      <c r="E214" s="345"/>
      <c r="F214" s="345"/>
      <c r="G214" s="345"/>
      <c r="H214" s="345"/>
    </row>
    <row r="215" spans="1:8" ht="12.75">
      <c r="A215" s="345"/>
      <c r="B215" s="345"/>
      <c r="C215" s="345"/>
      <c r="D215" s="345"/>
      <c r="E215" s="345"/>
      <c r="F215" s="345"/>
      <c r="G215" s="345"/>
      <c r="H215" s="345"/>
    </row>
    <row r="216" spans="1:8" ht="12.75">
      <c r="A216" s="345"/>
      <c r="B216" s="345"/>
      <c r="C216" s="345"/>
      <c r="D216" s="345"/>
      <c r="E216" s="345"/>
      <c r="F216" s="345"/>
      <c r="G216" s="345"/>
      <c r="H216" s="345"/>
    </row>
    <row r="217" spans="1:8" ht="12.75">
      <c r="A217" s="345"/>
      <c r="B217" s="345"/>
      <c r="C217" s="345"/>
      <c r="D217" s="345"/>
      <c r="E217" s="345"/>
      <c r="F217" s="345"/>
      <c r="G217" s="345"/>
      <c r="H217" s="345"/>
    </row>
    <row r="218" spans="1:8" ht="12.75">
      <c r="A218" s="345"/>
      <c r="B218" s="345"/>
      <c r="C218" s="345"/>
      <c r="D218" s="345"/>
      <c r="E218" s="345"/>
      <c r="F218" s="345"/>
      <c r="G218" s="345"/>
      <c r="H218" s="345"/>
    </row>
    <row r="219" spans="1:8" ht="12.75">
      <c r="A219" s="345"/>
      <c r="B219" s="345"/>
      <c r="C219" s="345"/>
      <c r="D219" s="345"/>
      <c r="E219" s="345"/>
      <c r="F219" s="345"/>
      <c r="G219" s="345"/>
      <c r="H219" s="345"/>
    </row>
    <row r="220" spans="1:8" ht="12.75">
      <c r="A220" s="345"/>
      <c r="B220" s="345"/>
      <c r="C220" s="345"/>
      <c r="D220" s="345"/>
      <c r="E220" s="345"/>
      <c r="F220" s="345"/>
      <c r="G220" s="345"/>
      <c r="H220" s="345"/>
    </row>
    <row r="221" spans="1:8" ht="12.75">
      <c r="A221" s="345"/>
      <c r="B221" s="345"/>
      <c r="C221" s="345"/>
      <c r="D221" s="345"/>
      <c r="E221" s="345"/>
      <c r="F221" s="345"/>
      <c r="G221" s="345"/>
      <c r="H221" s="345"/>
    </row>
    <row r="222" spans="1:8" ht="12.75">
      <c r="A222" s="345"/>
      <c r="B222" s="345"/>
      <c r="C222" s="345"/>
      <c r="D222" s="345"/>
      <c r="E222" s="345"/>
      <c r="F222" s="345"/>
      <c r="G222" s="345"/>
      <c r="H222" s="345"/>
    </row>
    <row r="223" spans="1:8" ht="12.75">
      <c r="A223" s="345"/>
      <c r="B223" s="345"/>
      <c r="C223" s="345"/>
      <c r="D223" s="345"/>
      <c r="E223" s="345"/>
      <c r="F223" s="345"/>
      <c r="G223" s="345"/>
      <c r="H223" s="345"/>
    </row>
    <row r="224" spans="1:8" ht="12.75">
      <c r="A224" s="345"/>
      <c r="B224" s="345"/>
      <c r="C224" s="345"/>
      <c r="D224" s="345"/>
      <c r="E224" s="345"/>
      <c r="F224" s="345"/>
      <c r="G224" s="345"/>
      <c r="H224" s="345"/>
    </row>
    <row r="225" spans="1:8" ht="12.75">
      <c r="A225" s="345"/>
      <c r="B225" s="345"/>
      <c r="C225" s="345"/>
      <c r="D225" s="345"/>
      <c r="E225" s="345"/>
      <c r="F225" s="345"/>
      <c r="G225" s="345"/>
      <c r="H225" s="345"/>
    </row>
    <row r="226" spans="1:8" ht="12.75">
      <c r="A226" s="345"/>
      <c r="B226" s="345"/>
      <c r="C226" s="345"/>
      <c r="D226" s="345"/>
      <c r="E226" s="345"/>
      <c r="F226" s="345"/>
      <c r="G226" s="345"/>
      <c r="H226" s="345"/>
    </row>
    <row r="227" spans="1:8" ht="12.75">
      <c r="A227" s="345"/>
      <c r="B227" s="345"/>
      <c r="C227" s="345"/>
      <c r="D227" s="345"/>
      <c r="E227" s="345"/>
      <c r="F227" s="345"/>
      <c r="G227" s="345"/>
      <c r="H227" s="345"/>
    </row>
    <row r="228" spans="1:8" ht="12.75">
      <c r="A228" s="345"/>
      <c r="B228" s="345"/>
      <c r="C228" s="345"/>
      <c r="D228" s="345"/>
      <c r="E228" s="345"/>
      <c r="F228" s="345"/>
      <c r="G228" s="345"/>
      <c r="H228" s="345"/>
    </row>
    <row r="229" spans="1:8" ht="12.75">
      <c r="A229" s="345"/>
      <c r="B229" s="345"/>
      <c r="C229" s="345"/>
      <c r="D229" s="345"/>
      <c r="E229" s="345"/>
      <c r="F229" s="345"/>
      <c r="G229" s="345"/>
      <c r="H229" s="345"/>
    </row>
    <row r="230" spans="1:8" ht="12.75">
      <c r="A230" s="345"/>
      <c r="B230" s="345"/>
      <c r="C230" s="345"/>
      <c r="D230" s="345"/>
      <c r="E230" s="345"/>
      <c r="F230" s="345"/>
      <c r="G230" s="345"/>
      <c r="H230" s="345"/>
    </row>
    <row r="231" spans="1:8" ht="12.75">
      <c r="A231" s="345"/>
      <c r="B231" s="345"/>
      <c r="C231" s="345"/>
      <c r="D231" s="345"/>
      <c r="E231" s="345"/>
      <c r="F231" s="345"/>
      <c r="G231" s="345"/>
      <c r="H231" s="345"/>
    </row>
    <row r="232" spans="1:8" ht="12.75">
      <c r="A232" s="345"/>
      <c r="B232" s="345"/>
      <c r="C232" s="345"/>
      <c r="D232" s="345"/>
      <c r="E232" s="345"/>
      <c r="F232" s="345"/>
      <c r="G232" s="345"/>
      <c r="H232" s="345"/>
    </row>
    <row r="233" spans="1:8" ht="12.75">
      <c r="A233" s="345"/>
      <c r="B233" s="345"/>
      <c r="C233" s="345"/>
      <c r="D233" s="345"/>
      <c r="E233" s="345"/>
      <c r="F233" s="345"/>
      <c r="G233" s="345"/>
      <c r="H233" s="345"/>
    </row>
    <row r="234" spans="1:8" ht="12.75">
      <c r="A234" s="345"/>
      <c r="B234" s="345"/>
      <c r="C234" s="345"/>
      <c r="D234" s="345"/>
      <c r="E234" s="345"/>
      <c r="F234" s="345"/>
      <c r="G234" s="345"/>
      <c r="H234" s="345"/>
    </row>
    <row r="235" spans="1:8" ht="12.75">
      <c r="A235" s="345"/>
      <c r="B235" s="345"/>
      <c r="C235" s="345"/>
      <c r="D235" s="345"/>
      <c r="E235" s="345"/>
      <c r="F235" s="345"/>
      <c r="G235" s="345"/>
      <c r="H235" s="345"/>
    </row>
    <row r="236" spans="1:8" ht="12.75">
      <c r="A236" s="345"/>
      <c r="B236" s="345"/>
      <c r="C236" s="345"/>
      <c r="D236" s="345"/>
      <c r="E236" s="345"/>
      <c r="F236" s="345"/>
      <c r="G236" s="345"/>
      <c r="H236" s="345"/>
    </row>
    <row r="237" spans="1:8" ht="12.75">
      <c r="A237" s="345"/>
      <c r="B237" s="345"/>
      <c r="C237" s="345"/>
      <c r="D237" s="345"/>
      <c r="E237" s="345"/>
      <c r="F237" s="345"/>
      <c r="G237" s="345"/>
      <c r="H237" s="345"/>
    </row>
    <row r="238" spans="1:8" ht="12.75">
      <c r="A238" s="345"/>
      <c r="B238" s="345"/>
      <c r="C238" s="345"/>
      <c r="D238" s="345"/>
      <c r="E238" s="345"/>
      <c r="F238" s="345"/>
      <c r="G238" s="345"/>
      <c r="H238" s="345"/>
    </row>
    <row r="239" spans="1:8" ht="12.75">
      <c r="A239" s="345"/>
      <c r="B239" s="345"/>
      <c r="C239" s="345"/>
      <c r="D239" s="345"/>
      <c r="E239" s="345"/>
      <c r="F239" s="345"/>
      <c r="G239" s="345"/>
      <c r="H239" s="345"/>
    </row>
    <row r="240" spans="1:8" ht="12.75">
      <c r="A240" s="345"/>
      <c r="B240" s="345"/>
      <c r="C240" s="345"/>
      <c r="D240" s="345"/>
      <c r="E240" s="345"/>
      <c r="F240" s="345"/>
      <c r="G240" s="345"/>
      <c r="H240" s="345"/>
    </row>
    <row r="241" spans="1:8" ht="12.75">
      <c r="A241" s="345"/>
      <c r="B241" s="345"/>
      <c r="C241" s="345"/>
      <c r="D241" s="345"/>
      <c r="E241" s="345"/>
      <c r="F241" s="345"/>
      <c r="G241" s="345"/>
      <c r="H241" s="345"/>
    </row>
    <row r="242" spans="1:8" ht="12.75">
      <c r="A242" s="345"/>
      <c r="B242" s="345"/>
      <c r="C242" s="345"/>
      <c r="D242" s="345"/>
      <c r="E242" s="345"/>
      <c r="F242" s="345"/>
      <c r="G242" s="345"/>
      <c r="H242" s="345"/>
    </row>
    <row r="243" spans="1:8" ht="12.75">
      <c r="A243" s="345"/>
      <c r="B243" s="345"/>
      <c r="C243" s="345"/>
      <c r="D243" s="345"/>
      <c r="E243" s="345"/>
      <c r="F243" s="345"/>
      <c r="G243" s="345"/>
      <c r="H243" s="345"/>
    </row>
    <row r="244" spans="1:8" ht="12.75">
      <c r="A244" s="345"/>
      <c r="B244" s="345"/>
      <c r="C244" s="345"/>
      <c r="D244" s="345"/>
      <c r="E244" s="345"/>
      <c r="F244" s="345"/>
      <c r="G244" s="345"/>
      <c r="H244" s="345"/>
    </row>
    <row r="245" spans="1:8" ht="12.75">
      <c r="A245" s="345"/>
      <c r="B245" s="345"/>
      <c r="C245" s="345"/>
      <c r="D245" s="345"/>
      <c r="E245" s="345"/>
      <c r="F245" s="345"/>
      <c r="G245" s="345"/>
      <c r="H245" s="345"/>
    </row>
    <row r="246" spans="1:8" ht="12.75">
      <c r="A246" s="345"/>
      <c r="B246" s="345"/>
      <c r="C246" s="345"/>
      <c r="D246" s="345"/>
      <c r="E246" s="345"/>
      <c r="F246" s="345"/>
      <c r="G246" s="345"/>
      <c r="H246" s="345"/>
    </row>
    <row r="247" spans="1:8" ht="12.75">
      <c r="A247" s="345"/>
      <c r="B247" s="345"/>
      <c r="C247" s="345"/>
      <c r="D247" s="345"/>
      <c r="E247" s="345"/>
      <c r="F247" s="345"/>
      <c r="G247" s="345"/>
      <c r="H247" s="345"/>
    </row>
    <row r="248" spans="1:8" ht="12.75">
      <c r="A248" s="345"/>
      <c r="B248" s="345"/>
      <c r="C248" s="345"/>
      <c r="D248" s="345"/>
      <c r="E248" s="345"/>
      <c r="F248" s="345"/>
      <c r="G248" s="345"/>
      <c r="H248" s="345"/>
    </row>
    <row r="249" spans="1:8" ht="12.75">
      <c r="A249" s="345"/>
      <c r="B249" s="345"/>
      <c r="C249" s="345"/>
      <c r="D249" s="345"/>
      <c r="E249" s="345"/>
      <c r="F249" s="345"/>
      <c r="G249" s="345"/>
      <c r="H249" s="345"/>
    </row>
    <row r="250" spans="1:8" ht="12.75">
      <c r="A250" s="345"/>
      <c r="B250" s="345"/>
      <c r="C250" s="345"/>
      <c r="D250" s="345"/>
      <c r="E250" s="345"/>
      <c r="F250" s="345"/>
      <c r="G250" s="345"/>
      <c r="H250" s="345"/>
    </row>
    <row r="251" spans="1:8" ht="12.75">
      <c r="A251" s="345"/>
      <c r="B251" s="345"/>
      <c r="C251" s="345"/>
      <c r="D251" s="345"/>
      <c r="E251" s="345"/>
      <c r="F251" s="345"/>
      <c r="G251" s="345"/>
      <c r="H251" s="345"/>
    </row>
    <row r="252" spans="1:8" ht="12.75">
      <c r="A252" s="345"/>
      <c r="B252" s="345"/>
      <c r="C252" s="345"/>
      <c r="D252" s="345"/>
      <c r="E252" s="345"/>
      <c r="F252" s="345"/>
      <c r="G252" s="345"/>
      <c r="H252" s="345"/>
    </row>
    <row r="253" spans="1:8" ht="12.75">
      <c r="A253" s="345"/>
      <c r="B253" s="345"/>
      <c r="C253" s="345"/>
      <c r="D253" s="345"/>
      <c r="E253" s="345"/>
      <c r="F253" s="345"/>
      <c r="G253" s="345"/>
      <c r="H253" s="345"/>
    </row>
    <row r="254" spans="1:8" ht="12.75">
      <c r="A254" s="345"/>
      <c r="B254" s="345"/>
      <c r="C254" s="345"/>
      <c r="D254" s="345"/>
      <c r="E254" s="345"/>
      <c r="F254" s="345"/>
      <c r="G254" s="345"/>
      <c r="H254" s="345"/>
    </row>
    <row r="255" spans="1:8" ht="12.75">
      <c r="A255" s="345"/>
      <c r="B255" s="345"/>
      <c r="C255" s="345"/>
      <c r="D255" s="345"/>
      <c r="E255" s="345"/>
      <c r="F255" s="345"/>
      <c r="G255" s="345"/>
      <c r="H255" s="345"/>
    </row>
    <row r="256" spans="1:8" ht="12.75">
      <c r="A256" s="345"/>
      <c r="B256" s="345"/>
      <c r="C256" s="345"/>
      <c r="D256" s="345"/>
      <c r="E256" s="345"/>
      <c r="F256" s="345"/>
      <c r="G256" s="345"/>
      <c r="H256" s="345"/>
    </row>
    <row r="257" spans="1:8" ht="12.75">
      <c r="A257" s="345"/>
      <c r="B257" s="345"/>
      <c r="C257" s="345"/>
      <c r="D257" s="345"/>
      <c r="E257" s="345"/>
      <c r="F257" s="345"/>
      <c r="G257" s="345"/>
      <c r="H257" s="345"/>
    </row>
    <row r="258" spans="1:8" ht="12.75">
      <c r="A258" s="345"/>
      <c r="B258" s="345"/>
      <c r="C258" s="345"/>
      <c r="D258" s="345"/>
      <c r="E258" s="345"/>
      <c r="F258" s="345"/>
      <c r="G258" s="345"/>
      <c r="H258" s="345"/>
    </row>
    <row r="259" spans="1:8" ht="12.75">
      <c r="A259" s="345"/>
      <c r="B259" s="345"/>
      <c r="C259" s="345"/>
      <c r="D259" s="345"/>
      <c r="E259" s="345"/>
      <c r="F259" s="345"/>
      <c r="G259" s="345"/>
      <c r="H259" s="345"/>
    </row>
    <row r="260" spans="1:8" ht="12.75">
      <c r="A260" s="345"/>
      <c r="B260" s="345"/>
      <c r="C260" s="345"/>
      <c r="D260" s="345"/>
      <c r="E260" s="345"/>
      <c r="F260" s="345"/>
      <c r="G260" s="345"/>
      <c r="H260" s="345"/>
    </row>
    <row r="261" spans="1:8" ht="12.75">
      <c r="A261" s="345"/>
      <c r="B261" s="345"/>
      <c r="C261" s="345"/>
      <c r="D261" s="345"/>
      <c r="E261" s="345"/>
      <c r="F261" s="345"/>
      <c r="G261" s="345"/>
      <c r="H261" s="345"/>
    </row>
    <row r="262" spans="1:8" ht="12.75">
      <c r="A262" s="345"/>
      <c r="B262" s="345"/>
      <c r="C262" s="345"/>
      <c r="D262" s="345"/>
      <c r="E262" s="345"/>
      <c r="F262" s="345"/>
      <c r="G262" s="345"/>
      <c r="H262" s="345"/>
    </row>
    <row r="263" spans="1:8" ht="12.75">
      <c r="A263" s="345"/>
      <c r="B263" s="345"/>
      <c r="C263" s="345"/>
      <c r="D263" s="345"/>
      <c r="E263" s="345"/>
      <c r="F263" s="345"/>
      <c r="G263" s="345"/>
      <c r="H263" s="345"/>
    </row>
    <row r="264" spans="1:8" ht="12.75">
      <c r="A264" s="345"/>
      <c r="B264" s="345"/>
      <c r="C264" s="345"/>
      <c r="D264" s="345"/>
      <c r="E264" s="345"/>
      <c r="F264" s="345"/>
      <c r="G264" s="345"/>
      <c r="H264" s="345"/>
    </row>
    <row r="265" spans="1:8" ht="12.75">
      <c r="A265" s="345"/>
      <c r="B265" s="345"/>
      <c r="C265" s="345"/>
      <c r="D265" s="345"/>
      <c r="E265" s="345"/>
      <c r="F265" s="345"/>
      <c r="G265" s="345"/>
      <c r="H265" s="345"/>
    </row>
    <row r="266" spans="1:8" ht="12.75">
      <c r="A266" s="345"/>
      <c r="B266" s="345"/>
      <c r="C266" s="345"/>
      <c r="D266" s="345"/>
      <c r="E266" s="345"/>
      <c r="F266" s="345"/>
      <c r="G266" s="345"/>
      <c r="H266" s="345"/>
    </row>
    <row r="267" spans="1:8" ht="12.75">
      <c r="A267" s="345"/>
      <c r="B267" s="345"/>
      <c r="C267" s="345"/>
      <c r="D267" s="345"/>
      <c r="E267" s="345"/>
      <c r="F267" s="345"/>
      <c r="G267" s="345"/>
      <c r="H267" s="345"/>
    </row>
    <row r="268" spans="1:8" ht="12.75">
      <c r="A268" s="345"/>
      <c r="B268" s="345"/>
      <c r="C268" s="345"/>
      <c r="D268" s="345"/>
      <c r="E268" s="345"/>
      <c r="F268" s="345"/>
      <c r="G268" s="345"/>
      <c r="H268" s="345"/>
    </row>
    <row r="269" spans="1:8" ht="12.75">
      <c r="A269" s="345"/>
      <c r="B269" s="345"/>
      <c r="C269" s="345"/>
      <c r="D269" s="345"/>
      <c r="E269" s="345"/>
      <c r="F269" s="345"/>
      <c r="G269" s="345"/>
      <c r="H269" s="345"/>
    </row>
    <row r="270" spans="1:8" ht="12.75">
      <c r="A270" s="345"/>
      <c r="B270" s="345"/>
      <c r="C270" s="345"/>
      <c r="D270" s="345"/>
      <c r="E270" s="345"/>
      <c r="F270" s="345"/>
      <c r="G270" s="345"/>
      <c r="H270" s="345"/>
    </row>
    <row r="271" spans="1:8" ht="12.75">
      <c r="A271" s="345"/>
      <c r="B271" s="345"/>
      <c r="C271" s="345"/>
      <c r="D271" s="345"/>
      <c r="E271" s="345"/>
      <c r="F271" s="345"/>
      <c r="G271" s="345"/>
      <c r="H271" s="345"/>
    </row>
    <row r="272" spans="1:8" ht="12.75">
      <c r="A272" s="345"/>
      <c r="B272" s="345"/>
      <c r="C272" s="345"/>
      <c r="D272" s="345"/>
      <c r="E272" s="345"/>
      <c r="F272" s="345"/>
      <c r="G272" s="345"/>
      <c r="H272" s="345"/>
    </row>
    <row r="273" spans="1:8" ht="12.75">
      <c r="A273" s="345"/>
      <c r="B273" s="345"/>
      <c r="C273" s="345"/>
      <c r="D273" s="345"/>
      <c r="E273" s="345"/>
      <c r="F273" s="345"/>
      <c r="G273" s="345"/>
      <c r="H273" s="345"/>
    </row>
    <row r="274" spans="1:8" ht="12.75">
      <c r="A274" s="345"/>
      <c r="B274" s="345"/>
      <c r="C274" s="345"/>
      <c r="D274" s="345"/>
      <c r="E274" s="345"/>
      <c r="F274" s="345"/>
      <c r="G274" s="345"/>
      <c r="H274" s="345"/>
    </row>
    <row r="275" spans="1:8" ht="12.75">
      <c r="A275" s="345"/>
      <c r="B275" s="345"/>
      <c r="C275" s="345"/>
      <c r="D275" s="345"/>
      <c r="E275" s="345"/>
      <c r="F275" s="345"/>
      <c r="G275" s="345"/>
      <c r="H275" s="345"/>
    </row>
    <row r="276" spans="1:8" ht="12.75">
      <c r="A276" s="345"/>
      <c r="B276" s="345"/>
      <c r="C276" s="345"/>
      <c r="D276" s="345"/>
      <c r="E276" s="345"/>
      <c r="F276" s="345"/>
      <c r="G276" s="345"/>
      <c r="H276" s="345"/>
    </row>
    <row r="277" spans="1:8" ht="12.75">
      <c r="A277" s="345"/>
      <c r="B277" s="345"/>
      <c r="C277" s="345"/>
      <c r="D277" s="345"/>
      <c r="E277" s="345"/>
      <c r="F277" s="345"/>
      <c r="G277" s="345"/>
      <c r="H277" s="345"/>
    </row>
    <row r="278" spans="1:8" ht="12.75">
      <c r="A278" s="345"/>
      <c r="B278" s="345"/>
      <c r="C278" s="345"/>
      <c r="D278" s="345"/>
      <c r="E278" s="345"/>
      <c r="F278" s="345"/>
      <c r="G278" s="345"/>
      <c r="H278" s="345"/>
    </row>
    <row r="279" spans="1:8" ht="12.75">
      <c r="A279" s="345"/>
      <c r="B279" s="345"/>
      <c r="C279" s="345"/>
      <c r="D279" s="345"/>
      <c r="E279" s="345"/>
      <c r="F279" s="345"/>
      <c r="G279" s="345"/>
      <c r="H279" s="345"/>
    </row>
    <row r="280" spans="1:8" ht="12.75">
      <c r="A280" s="345"/>
      <c r="B280" s="345"/>
      <c r="C280" s="345"/>
      <c r="D280" s="345"/>
      <c r="E280" s="345"/>
      <c r="F280" s="345"/>
      <c r="G280" s="345"/>
      <c r="H280" s="345"/>
    </row>
    <row r="281" spans="1:8" ht="12.75">
      <c r="A281" s="345"/>
      <c r="B281" s="345"/>
      <c r="C281" s="345"/>
      <c r="D281" s="345"/>
      <c r="E281" s="345"/>
      <c r="F281" s="345"/>
      <c r="G281" s="345"/>
      <c r="H281" s="345"/>
    </row>
    <row r="282" spans="1:8" ht="12.75">
      <c r="A282" s="345"/>
      <c r="B282" s="345"/>
      <c r="C282" s="345"/>
      <c r="D282" s="345"/>
      <c r="E282" s="345"/>
      <c r="F282" s="345"/>
      <c r="G282" s="345"/>
      <c r="H282" s="345"/>
    </row>
    <row r="283" spans="1:8" ht="12.75">
      <c r="A283" s="345"/>
      <c r="B283" s="345"/>
      <c r="C283" s="345"/>
      <c r="D283" s="345"/>
      <c r="E283" s="345"/>
      <c r="F283" s="345"/>
      <c r="G283" s="345"/>
      <c r="H283" s="345"/>
    </row>
    <row r="284" spans="1:8" ht="12.75">
      <c r="A284" s="345"/>
      <c r="B284" s="345"/>
      <c r="C284" s="345"/>
      <c r="D284" s="345"/>
      <c r="E284" s="345"/>
      <c r="F284" s="345"/>
      <c r="G284" s="345"/>
      <c r="H284" s="345"/>
    </row>
    <row r="285" spans="1:8" ht="12.75">
      <c r="A285" s="345"/>
      <c r="B285" s="345"/>
      <c r="C285" s="345"/>
      <c r="D285" s="345"/>
      <c r="E285" s="345"/>
      <c r="F285" s="345"/>
      <c r="G285" s="345"/>
      <c r="H285" s="345"/>
    </row>
    <row r="286" spans="1:8" ht="12.75">
      <c r="A286" s="345"/>
      <c r="B286" s="345"/>
      <c r="C286" s="345"/>
      <c r="D286" s="345"/>
      <c r="E286" s="345"/>
      <c r="F286" s="345"/>
      <c r="G286" s="345"/>
      <c r="H286" s="345"/>
    </row>
    <row r="287" spans="1:8" ht="12.75">
      <c r="A287" s="345"/>
      <c r="B287" s="345"/>
      <c r="C287" s="345"/>
      <c r="D287" s="345"/>
      <c r="E287" s="345"/>
      <c r="F287" s="345"/>
      <c r="G287" s="345"/>
      <c r="H287" s="345"/>
    </row>
    <row r="288" spans="1:8" ht="12.75">
      <c r="A288" s="345"/>
      <c r="B288" s="345"/>
      <c r="C288" s="345"/>
      <c r="D288" s="345"/>
      <c r="E288" s="345"/>
      <c r="F288" s="345"/>
      <c r="G288" s="345"/>
      <c r="H288" s="345"/>
    </row>
    <row r="289" spans="1:8" ht="12.75">
      <c r="A289" s="345"/>
      <c r="B289" s="345"/>
      <c r="C289" s="345"/>
      <c r="D289" s="345"/>
      <c r="E289" s="345"/>
      <c r="F289" s="345"/>
      <c r="G289" s="345"/>
      <c r="H289" s="345"/>
    </row>
    <row r="290" spans="1:8" ht="12.75">
      <c r="A290" s="345"/>
      <c r="B290" s="345"/>
      <c r="C290" s="345"/>
      <c r="D290" s="345"/>
      <c r="E290" s="345"/>
      <c r="F290" s="345"/>
      <c r="G290" s="345"/>
      <c r="H290" s="345"/>
    </row>
    <row r="291" spans="1:8" ht="12.75">
      <c r="A291" s="345"/>
      <c r="B291" s="345"/>
      <c r="C291" s="345"/>
      <c r="D291" s="345"/>
      <c r="E291" s="345"/>
      <c r="F291" s="345"/>
      <c r="G291" s="345"/>
      <c r="H291" s="345"/>
    </row>
    <row r="292" spans="1:8" ht="12.75">
      <c r="A292" s="345"/>
      <c r="B292" s="345"/>
      <c r="C292" s="345"/>
      <c r="D292" s="345"/>
      <c r="E292" s="345"/>
      <c r="F292" s="345"/>
      <c r="G292" s="345"/>
      <c r="H292" s="345"/>
    </row>
    <row r="293" spans="1:8" ht="12.75">
      <c r="A293" s="345"/>
      <c r="B293" s="345"/>
      <c r="C293" s="345"/>
      <c r="D293" s="345"/>
      <c r="E293" s="345"/>
      <c r="F293" s="345"/>
      <c r="G293" s="345"/>
      <c r="H293" s="345"/>
    </row>
    <row r="294" spans="1:8" ht="12.75">
      <c r="A294" s="345"/>
      <c r="B294" s="345"/>
      <c r="C294" s="345"/>
      <c r="D294" s="345"/>
      <c r="E294" s="345"/>
      <c r="F294" s="345"/>
      <c r="G294" s="345"/>
      <c r="H294" s="345"/>
    </row>
    <row r="295" spans="1:8" ht="12.75">
      <c r="A295" s="345"/>
      <c r="B295" s="345"/>
      <c r="C295" s="345"/>
      <c r="D295" s="345"/>
      <c r="E295" s="345"/>
      <c r="F295" s="345"/>
      <c r="G295" s="345"/>
      <c r="H295" s="345"/>
    </row>
    <row r="296" spans="1:8" ht="12.75">
      <c r="A296" s="345"/>
      <c r="B296" s="345"/>
      <c r="C296" s="345"/>
      <c r="D296" s="345"/>
      <c r="E296" s="345"/>
      <c r="F296" s="345"/>
      <c r="G296" s="345"/>
      <c r="H296" s="345"/>
    </row>
    <row r="297" spans="1:8" ht="12.75">
      <c r="A297" s="345"/>
      <c r="B297" s="345"/>
      <c r="C297" s="345"/>
      <c r="D297" s="345"/>
      <c r="E297" s="345"/>
      <c r="F297" s="345"/>
      <c r="G297" s="345"/>
      <c r="H297" s="345"/>
    </row>
    <row r="298" spans="1:8" ht="12.75">
      <c r="A298" s="345"/>
      <c r="B298" s="345"/>
      <c r="C298" s="345"/>
      <c r="D298" s="345"/>
      <c r="E298" s="345"/>
      <c r="F298" s="345"/>
      <c r="G298" s="345"/>
      <c r="H298" s="345"/>
    </row>
    <row r="299" spans="1:8" ht="12.75">
      <c r="A299" s="345"/>
      <c r="B299" s="345"/>
      <c r="C299" s="345"/>
      <c r="D299" s="345"/>
      <c r="E299" s="345"/>
      <c r="F299" s="345"/>
      <c r="G299" s="345"/>
      <c r="H299" s="345"/>
    </row>
    <row r="300" spans="1:8" ht="12.75">
      <c r="A300" s="345"/>
      <c r="B300" s="345"/>
      <c r="C300" s="345"/>
      <c r="D300" s="345"/>
      <c r="E300" s="345"/>
      <c r="F300" s="345"/>
      <c r="G300" s="345"/>
      <c r="H300" s="345"/>
    </row>
    <row r="301" spans="1:8" ht="12.75">
      <c r="A301" s="345"/>
      <c r="B301" s="345"/>
      <c r="C301" s="345"/>
      <c r="D301" s="345"/>
      <c r="E301" s="345"/>
      <c r="F301" s="345"/>
      <c r="G301" s="345"/>
      <c r="H301" s="345"/>
    </row>
    <row r="302" spans="1:8" ht="12.75">
      <c r="A302" s="345"/>
      <c r="B302" s="345"/>
      <c r="C302" s="345"/>
      <c r="D302" s="345"/>
      <c r="E302" s="345"/>
      <c r="F302" s="345"/>
      <c r="G302" s="345"/>
      <c r="H302" s="345"/>
    </row>
    <row r="303" spans="1:8" ht="12.75">
      <c r="A303" s="345"/>
      <c r="B303" s="345"/>
      <c r="C303" s="345"/>
      <c r="D303" s="345"/>
      <c r="E303" s="345"/>
      <c r="F303" s="345"/>
      <c r="G303" s="345"/>
      <c r="H303" s="345"/>
    </row>
    <row r="304" spans="1:8" ht="12.75">
      <c r="A304" s="345"/>
      <c r="B304" s="345"/>
      <c r="C304" s="345"/>
      <c r="D304" s="345"/>
      <c r="E304" s="345"/>
      <c r="F304" s="345"/>
      <c r="G304" s="345"/>
      <c r="H304" s="345"/>
    </row>
    <row r="305" spans="1:8" ht="12.75">
      <c r="A305" s="345"/>
      <c r="B305" s="345"/>
      <c r="C305" s="345"/>
      <c r="D305" s="345"/>
      <c r="E305" s="345"/>
      <c r="F305" s="345"/>
      <c r="G305" s="345"/>
      <c r="H305" s="345"/>
    </row>
    <row r="306" spans="1:8" ht="12.75">
      <c r="A306" s="345"/>
      <c r="B306" s="345"/>
      <c r="C306" s="345"/>
      <c r="D306" s="345"/>
      <c r="E306" s="345"/>
      <c r="F306" s="345"/>
      <c r="G306" s="345"/>
      <c r="H306" s="345"/>
    </row>
    <row r="307" spans="1:8" ht="12.75">
      <c r="A307" s="345"/>
      <c r="B307" s="345"/>
      <c r="C307" s="345"/>
      <c r="D307" s="345"/>
      <c r="E307" s="345"/>
      <c r="F307" s="345"/>
      <c r="G307" s="345"/>
      <c r="H307" s="345"/>
    </row>
    <row r="308" spans="1:8" ht="12.75">
      <c r="A308" s="345"/>
      <c r="B308" s="345"/>
      <c r="C308" s="345"/>
      <c r="D308" s="345"/>
      <c r="E308" s="345"/>
      <c r="F308" s="345"/>
      <c r="G308" s="345"/>
      <c r="H308" s="345"/>
    </row>
    <row r="309" spans="1:8" ht="12.75">
      <c r="A309" s="345"/>
      <c r="B309" s="345"/>
      <c r="C309" s="345"/>
      <c r="D309" s="345"/>
      <c r="E309" s="345"/>
      <c r="F309" s="345"/>
      <c r="G309" s="345"/>
      <c r="H309" s="345"/>
    </row>
    <row r="310" spans="1:8" ht="12.75">
      <c r="A310" s="345"/>
      <c r="B310" s="345"/>
      <c r="C310" s="345"/>
      <c r="D310" s="345"/>
      <c r="E310" s="345"/>
      <c r="F310" s="345"/>
      <c r="G310" s="345"/>
      <c r="H310" s="345"/>
    </row>
    <row r="311" spans="1:8" ht="12.75">
      <c r="A311" s="345"/>
      <c r="B311" s="345"/>
      <c r="C311" s="345"/>
      <c r="D311" s="345"/>
      <c r="E311" s="345"/>
      <c r="F311" s="345"/>
      <c r="G311" s="345"/>
      <c r="H311" s="345"/>
    </row>
    <row r="312" spans="1:8" ht="12.75">
      <c r="A312" s="345"/>
      <c r="B312" s="345"/>
      <c r="C312" s="345"/>
      <c r="D312" s="345"/>
      <c r="E312" s="345"/>
      <c r="F312" s="345"/>
      <c r="G312" s="345"/>
      <c r="H312" s="345"/>
    </row>
    <row r="313" spans="1:8" ht="12.75">
      <c r="A313" s="345"/>
      <c r="B313" s="345"/>
      <c r="C313" s="345"/>
      <c r="D313" s="345"/>
      <c r="E313" s="345"/>
      <c r="F313" s="345"/>
      <c r="G313" s="345"/>
      <c r="H313" s="345"/>
    </row>
    <row r="314" spans="1:8" ht="12.75">
      <c r="A314" s="345"/>
      <c r="B314" s="345"/>
      <c r="C314" s="345"/>
      <c r="D314" s="345"/>
      <c r="E314" s="345"/>
      <c r="F314" s="345"/>
      <c r="G314" s="345"/>
      <c r="H314" s="345"/>
    </row>
    <row r="315" spans="1:8" ht="12.75">
      <c r="A315" s="345"/>
      <c r="B315" s="345"/>
      <c r="C315" s="345"/>
      <c r="D315" s="345"/>
      <c r="E315" s="345"/>
      <c r="F315" s="345"/>
      <c r="G315" s="345"/>
      <c r="H315" s="345"/>
    </row>
    <row r="316" spans="1:8" ht="12.75">
      <c r="A316" s="345"/>
      <c r="B316" s="345"/>
      <c r="C316" s="345"/>
      <c r="D316" s="345"/>
      <c r="E316" s="345"/>
      <c r="F316" s="345"/>
      <c r="G316" s="345"/>
      <c r="H316" s="345"/>
    </row>
    <row r="317" spans="1:8" ht="12.75">
      <c r="A317" s="345"/>
      <c r="B317" s="345"/>
      <c r="C317" s="345"/>
      <c r="D317" s="345"/>
      <c r="E317" s="345"/>
      <c r="F317" s="345"/>
      <c r="G317" s="345"/>
      <c r="H317" s="345"/>
    </row>
    <row r="318" spans="1:8" ht="12.75">
      <c r="A318" s="345"/>
      <c r="B318" s="345"/>
      <c r="C318" s="345"/>
      <c r="D318" s="345"/>
      <c r="E318" s="345"/>
      <c r="F318" s="345"/>
      <c r="G318" s="345"/>
      <c r="H318" s="345"/>
    </row>
    <row r="319" spans="1:8" ht="12.75">
      <c r="A319" s="345"/>
      <c r="B319" s="345"/>
      <c r="C319" s="345"/>
      <c r="D319" s="345"/>
      <c r="E319" s="345"/>
      <c r="F319" s="345"/>
      <c r="G319" s="345"/>
      <c r="H319" s="345"/>
    </row>
    <row r="320" spans="1:8" ht="12.75">
      <c r="A320" s="345"/>
      <c r="B320" s="345"/>
      <c r="C320" s="345"/>
      <c r="D320" s="345"/>
      <c r="E320" s="345"/>
      <c r="F320" s="345"/>
      <c r="G320" s="345"/>
      <c r="H320" s="345"/>
    </row>
    <row r="321" spans="1:8" ht="12.75">
      <c r="A321" s="345"/>
      <c r="B321" s="345"/>
      <c r="C321" s="345"/>
      <c r="D321" s="345"/>
      <c r="E321" s="345"/>
      <c r="F321" s="345"/>
      <c r="G321" s="345"/>
      <c r="H321" s="345"/>
    </row>
    <row r="322" spans="1:8" ht="12.75">
      <c r="A322" s="345"/>
      <c r="B322" s="345"/>
      <c r="C322" s="345"/>
      <c r="D322" s="345"/>
      <c r="E322" s="345"/>
      <c r="F322" s="345"/>
      <c r="G322" s="345"/>
      <c r="H322" s="345"/>
    </row>
    <row r="323" spans="1:8" ht="12.75">
      <c r="A323" s="345"/>
      <c r="B323" s="345"/>
      <c r="C323" s="345"/>
      <c r="D323" s="345"/>
      <c r="E323" s="345"/>
      <c r="F323" s="345"/>
      <c r="G323" s="345"/>
      <c r="H323" s="345"/>
    </row>
    <row r="324" spans="1:8" ht="12.75">
      <c r="A324" s="345"/>
      <c r="B324" s="345"/>
      <c r="C324" s="345"/>
      <c r="D324" s="345"/>
      <c r="E324" s="345"/>
      <c r="F324" s="345"/>
      <c r="G324" s="345"/>
      <c r="H324" s="345"/>
    </row>
    <row r="325" spans="1:8" ht="12.75">
      <c r="A325" s="345"/>
      <c r="B325" s="345"/>
      <c r="C325" s="345"/>
      <c r="D325" s="345"/>
      <c r="E325" s="345"/>
      <c r="F325" s="345"/>
      <c r="G325" s="345"/>
      <c r="H325" s="345"/>
    </row>
    <row r="326" spans="1:8" ht="12.75">
      <c r="A326" s="345"/>
      <c r="B326" s="345"/>
      <c r="C326" s="345"/>
      <c r="D326" s="345"/>
      <c r="E326" s="345"/>
      <c r="F326" s="345"/>
      <c r="G326" s="345"/>
      <c r="H326" s="345"/>
    </row>
    <row r="327" spans="1:8" ht="12.75">
      <c r="A327" s="345"/>
      <c r="B327" s="345"/>
      <c r="C327" s="345"/>
      <c r="D327" s="345"/>
      <c r="E327" s="345"/>
      <c r="F327" s="345"/>
      <c r="G327" s="345"/>
      <c r="H327" s="345"/>
    </row>
    <row r="328" spans="1:8" ht="12.75">
      <c r="A328" s="345"/>
      <c r="B328" s="345"/>
      <c r="C328" s="345"/>
      <c r="D328" s="345"/>
      <c r="E328" s="345"/>
      <c r="F328" s="345"/>
      <c r="G328" s="345"/>
      <c r="H328" s="345"/>
    </row>
    <row r="329" spans="1:8" ht="12.75">
      <c r="A329" s="345"/>
      <c r="B329" s="345"/>
      <c r="C329" s="345"/>
      <c r="D329" s="345"/>
      <c r="E329" s="345"/>
      <c r="F329" s="345"/>
      <c r="G329" s="345"/>
      <c r="H329" s="345"/>
    </row>
    <row r="330" spans="1:8" ht="12.75">
      <c r="A330" s="345"/>
      <c r="B330" s="345"/>
      <c r="C330" s="345"/>
      <c r="D330" s="345"/>
      <c r="E330" s="345"/>
      <c r="F330" s="345"/>
      <c r="G330" s="345"/>
      <c r="H330" s="345"/>
    </row>
    <row r="331" spans="1:8" ht="12.75">
      <c r="A331" s="345"/>
      <c r="B331" s="345"/>
      <c r="C331" s="345"/>
      <c r="D331" s="345"/>
      <c r="E331" s="345"/>
      <c r="F331" s="345"/>
      <c r="G331" s="345"/>
      <c r="H331" s="345"/>
    </row>
    <row r="332" spans="1:8" ht="12.75">
      <c r="A332" s="345"/>
      <c r="B332" s="345"/>
      <c r="C332" s="345"/>
      <c r="D332" s="345"/>
      <c r="E332" s="345"/>
      <c r="F332" s="345"/>
      <c r="G332" s="345"/>
      <c r="H332" s="345"/>
    </row>
    <row r="333" spans="1:8" ht="12.75">
      <c r="A333" s="345"/>
      <c r="B333" s="345"/>
      <c r="C333" s="345"/>
      <c r="D333" s="345"/>
      <c r="E333" s="345"/>
      <c r="F333" s="345"/>
      <c r="G333" s="345"/>
      <c r="H333" s="345"/>
    </row>
    <row r="334" spans="1:8" ht="12.75">
      <c r="A334" s="345"/>
      <c r="B334" s="345"/>
      <c r="C334" s="345"/>
      <c r="D334" s="345"/>
      <c r="E334" s="345"/>
      <c r="F334" s="345"/>
      <c r="G334" s="345"/>
      <c r="H334" s="345"/>
    </row>
    <row r="335" spans="1:8" ht="12.75">
      <c r="A335" s="345"/>
      <c r="B335" s="345"/>
      <c r="C335" s="345"/>
      <c r="D335" s="345"/>
      <c r="E335" s="345"/>
      <c r="F335" s="345"/>
      <c r="G335" s="345"/>
      <c r="H335" s="345"/>
    </row>
    <row r="336" spans="1:8" ht="12.75">
      <c r="A336" s="345"/>
      <c r="B336" s="345"/>
      <c r="C336" s="345"/>
      <c r="D336" s="345"/>
      <c r="E336" s="345"/>
      <c r="F336" s="345"/>
      <c r="G336" s="345"/>
      <c r="H336" s="345"/>
    </row>
    <row r="337" spans="1:8" ht="12.75">
      <c r="A337" s="345"/>
      <c r="B337" s="345"/>
      <c r="C337" s="345"/>
      <c r="D337" s="345"/>
      <c r="E337" s="345"/>
      <c r="F337" s="345"/>
      <c r="G337" s="345"/>
      <c r="H337" s="345"/>
    </row>
    <row r="338" spans="1:8" ht="12.75">
      <c r="A338" s="345"/>
      <c r="B338" s="345"/>
      <c r="C338" s="345"/>
      <c r="D338" s="345"/>
      <c r="E338" s="345"/>
      <c r="F338" s="345"/>
      <c r="G338" s="345"/>
      <c r="H338" s="345"/>
    </row>
    <row r="339" spans="1:8" ht="12.75">
      <c r="A339" s="345"/>
      <c r="B339" s="345"/>
      <c r="C339" s="345"/>
      <c r="D339" s="345"/>
      <c r="E339" s="345"/>
      <c r="F339" s="345"/>
      <c r="G339" s="345"/>
      <c r="H339" s="345"/>
    </row>
    <row r="340" spans="1:8" ht="12.75">
      <c r="A340" s="345"/>
      <c r="B340" s="345"/>
      <c r="C340" s="345"/>
      <c r="D340" s="345"/>
      <c r="E340" s="345"/>
      <c r="F340" s="345"/>
      <c r="G340" s="345"/>
      <c r="H340" s="345"/>
    </row>
    <row r="341" spans="1:8" ht="12.75">
      <c r="A341" s="345"/>
      <c r="B341" s="345"/>
      <c r="C341" s="345"/>
      <c r="D341" s="345"/>
      <c r="E341" s="345"/>
      <c r="F341" s="345"/>
      <c r="G341" s="345"/>
      <c r="H341" s="345"/>
    </row>
    <row r="342" spans="1:8" ht="12.75">
      <c r="A342" s="345"/>
      <c r="B342" s="345"/>
      <c r="C342" s="345"/>
      <c r="D342" s="345"/>
      <c r="E342" s="345"/>
      <c r="F342" s="345"/>
      <c r="G342" s="345"/>
      <c r="H342" s="345"/>
    </row>
    <row r="343" spans="1:8" ht="12.75">
      <c r="A343" s="345"/>
      <c r="B343" s="345"/>
      <c r="C343" s="345"/>
      <c r="D343" s="345"/>
      <c r="E343" s="345"/>
      <c r="F343" s="345"/>
      <c r="G343" s="345"/>
      <c r="H343" s="345"/>
    </row>
    <row r="344" spans="1:8" ht="12.75">
      <c r="A344" s="345"/>
      <c r="B344" s="345"/>
      <c r="C344" s="345"/>
      <c r="D344" s="345"/>
      <c r="E344" s="345"/>
      <c r="F344" s="345"/>
      <c r="G344" s="345"/>
      <c r="H344" s="345"/>
    </row>
    <row r="345" spans="1:8" ht="12.75">
      <c r="A345" s="345"/>
      <c r="B345" s="345"/>
      <c r="C345" s="345"/>
      <c r="D345" s="345"/>
      <c r="E345" s="345"/>
      <c r="F345" s="345"/>
      <c r="G345" s="345"/>
      <c r="H345" s="345"/>
    </row>
    <row r="346" spans="1:8" ht="12.75">
      <c r="A346" s="345"/>
      <c r="B346" s="345"/>
      <c r="C346" s="345"/>
      <c r="D346" s="345"/>
      <c r="E346" s="345"/>
      <c r="F346" s="345"/>
      <c r="G346" s="345"/>
      <c r="H346" s="345"/>
    </row>
    <row r="347" spans="1:8" ht="12.75">
      <c r="A347" s="345"/>
      <c r="B347" s="345"/>
      <c r="C347" s="345"/>
      <c r="D347" s="345"/>
      <c r="E347" s="345"/>
      <c r="F347" s="345"/>
      <c r="G347" s="345"/>
      <c r="H347" s="345"/>
    </row>
    <row r="348" spans="1:8" ht="12.75">
      <c r="A348" s="345"/>
      <c r="B348" s="345"/>
      <c r="C348" s="345"/>
      <c r="D348" s="345"/>
      <c r="E348" s="345"/>
      <c r="F348" s="345"/>
      <c r="G348" s="345"/>
      <c r="H348" s="345"/>
    </row>
    <row r="349" spans="1:8" ht="12.75">
      <c r="A349" s="345"/>
      <c r="B349" s="345"/>
      <c r="C349" s="345"/>
      <c r="D349" s="345"/>
      <c r="E349" s="345"/>
      <c r="F349" s="345"/>
      <c r="G349" s="345"/>
      <c r="H349" s="345"/>
    </row>
    <row r="350" spans="1:8" ht="12.75">
      <c r="A350" s="345"/>
      <c r="B350" s="345"/>
      <c r="C350" s="345"/>
      <c r="D350" s="345"/>
      <c r="E350" s="345"/>
      <c r="F350" s="345"/>
      <c r="G350" s="345"/>
      <c r="H350" s="345"/>
    </row>
    <row r="351" spans="1:8" ht="12.75">
      <c r="A351" s="345"/>
      <c r="B351" s="345"/>
      <c r="C351" s="345"/>
      <c r="D351" s="345"/>
      <c r="E351" s="345"/>
      <c r="F351" s="345"/>
      <c r="G351" s="345"/>
      <c r="H351" s="345"/>
    </row>
    <row r="352" spans="1:8" ht="12.75">
      <c r="A352" s="345"/>
      <c r="B352" s="345"/>
      <c r="C352" s="345"/>
      <c r="D352" s="345"/>
      <c r="E352" s="345"/>
      <c r="F352" s="345"/>
      <c r="G352" s="345"/>
      <c r="H352" s="345"/>
    </row>
    <row r="353" spans="1:8" ht="12.75">
      <c r="A353" s="345"/>
      <c r="B353" s="345"/>
      <c r="C353" s="345"/>
      <c r="D353" s="345"/>
      <c r="E353" s="345"/>
      <c r="F353" s="345"/>
      <c r="G353" s="345"/>
      <c r="H353" s="345"/>
    </row>
    <row r="354" spans="1:8" ht="12.75">
      <c r="A354" s="345"/>
      <c r="B354" s="345"/>
      <c r="C354" s="345"/>
      <c r="D354" s="345"/>
      <c r="E354" s="345"/>
      <c r="F354" s="345"/>
      <c r="G354" s="345"/>
      <c r="H354" s="345"/>
    </row>
    <row r="355" spans="1:8" ht="12.75">
      <c r="A355" s="345"/>
      <c r="B355" s="345"/>
      <c r="C355" s="345"/>
      <c r="D355" s="345"/>
      <c r="E355" s="345"/>
      <c r="F355" s="345"/>
      <c r="G355" s="345"/>
      <c r="H355" s="345"/>
    </row>
    <row r="356" spans="1:8" ht="12.75">
      <c r="A356" s="345"/>
      <c r="B356" s="345"/>
      <c r="C356" s="345"/>
      <c r="D356" s="345"/>
      <c r="E356" s="345"/>
      <c r="F356" s="345"/>
      <c r="G356" s="345"/>
      <c r="H356" s="345"/>
    </row>
    <row r="357" spans="1:8" ht="12.75">
      <c r="A357" s="345"/>
      <c r="B357" s="345"/>
      <c r="C357" s="345"/>
      <c r="D357" s="345"/>
      <c r="E357" s="345"/>
      <c r="F357" s="345"/>
      <c r="G357" s="345"/>
      <c r="H357" s="345"/>
    </row>
    <row r="358" spans="1:8" ht="12.75">
      <c r="A358" s="345"/>
      <c r="B358" s="345"/>
      <c r="C358" s="345"/>
      <c r="D358" s="345"/>
      <c r="E358" s="345"/>
      <c r="F358" s="345"/>
      <c r="G358" s="345"/>
      <c r="H358" s="345"/>
    </row>
    <row r="359" spans="1:8" ht="12.75">
      <c r="A359" s="345"/>
      <c r="B359" s="345"/>
      <c r="C359" s="345"/>
      <c r="D359" s="345"/>
      <c r="E359" s="345"/>
      <c r="F359" s="345"/>
      <c r="G359" s="345"/>
      <c r="H359" s="345"/>
    </row>
    <row r="360" spans="1:8" ht="12.75">
      <c r="A360" s="345"/>
      <c r="B360" s="345"/>
      <c r="C360" s="345"/>
      <c r="D360" s="345"/>
      <c r="E360" s="345"/>
      <c r="F360" s="345"/>
      <c r="G360" s="345"/>
      <c r="H360" s="345"/>
    </row>
    <row r="361" spans="1:8" ht="12.75">
      <c r="A361" s="345"/>
      <c r="B361" s="345"/>
      <c r="C361" s="345"/>
      <c r="D361" s="345"/>
      <c r="E361" s="345"/>
      <c r="F361" s="345"/>
      <c r="G361" s="345"/>
      <c r="H361" s="345"/>
    </row>
    <row r="362" spans="1:8" ht="12.75">
      <c r="A362" s="345"/>
      <c r="B362" s="345"/>
      <c r="C362" s="345"/>
      <c r="D362" s="345"/>
      <c r="E362" s="345"/>
      <c r="F362" s="345"/>
      <c r="G362" s="345"/>
      <c r="H362" s="345"/>
    </row>
    <row r="363" spans="1:8" ht="12.75">
      <c r="A363" s="345"/>
      <c r="B363" s="345"/>
      <c r="C363" s="345"/>
      <c r="D363" s="345"/>
      <c r="E363" s="345"/>
      <c r="F363" s="345"/>
      <c r="G363" s="345"/>
      <c r="H363" s="345"/>
    </row>
    <row r="364" spans="1:8" ht="12.75">
      <c r="A364" s="345"/>
      <c r="B364" s="345"/>
      <c r="C364" s="345"/>
      <c r="D364" s="345"/>
      <c r="E364" s="345"/>
      <c r="F364" s="345"/>
      <c r="G364" s="345"/>
      <c r="H364" s="345"/>
    </row>
    <row r="365" spans="1:8" ht="12.75">
      <c r="A365" s="345"/>
      <c r="B365" s="345"/>
      <c r="C365" s="345"/>
      <c r="D365" s="345"/>
      <c r="E365" s="345"/>
      <c r="F365" s="345"/>
      <c r="G365" s="345"/>
      <c r="H365" s="345"/>
    </row>
    <row r="366" spans="1:8" ht="12.75">
      <c r="A366" s="345"/>
      <c r="B366" s="345"/>
      <c r="C366" s="345"/>
      <c r="D366" s="345"/>
      <c r="E366" s="345"/>
      <c r="F366" s="345"/>
      <c r="G366" s="345"/>
      <c r="H366" s="345"/>
    </row>
    <row r="367" spans="1:8" ht="12.75">
      <c r="A367" s="345"/>
      <c r="B367" s="345"/>
      <c r="C367" s="345"/>
      <c r="D367" s="345"/>
      <c r="E367" s="345"/>
      <c r="F367" s="345"/>
      <c r="G367" s="345"/>
      <c r="H367" s="345"/>
    </row>
    <row r="368" spans="1:8" ht="12.75">
      <c r="A368" s="345"/>
      <c r="B368" s="345"/>
      <c r="C368" s="345"/>
      <c r="D368" s="345"/>
      <c r="E368" s="345"/>
      <c r="F368" s="345"/>
      <c r="G368" s="345"/>
      <c r="H368" s="345"/>
    </row>
    <row r="369" spans="1:8" ht="12.75">
      <c r="A369" s="345"/>
      <c r="B369" s="345"/>
      <c r="C369" s="345"/>
      <c r="D369" s="345"/>
      <c r="E369" s="345"/>
      <c r="F369" s="345"/>
      <c r="G369" s="345"/>
      <c r="H369" s="345"/>
    </row>
    <row r="370" spans="1:8" ht="12.75">
      <c r="A370" s="345"/>
      <c r="B370" s="345"/>
      <c r="C370" s="345"/>
      <c r="D370" s="345"/>
      <c r="E370" s="345"/>
      <c r="F370" s="345"/>
      <c r="G370" s="345"/>
      <c r="H370" s="345"/>
    </row>
    <row r="371" spans="1:8" ht="12.75">
      <c r="A371" s="345"/>
      <c r="B371" s="345"/>
      <c r="C371" s="345"/>
      <c r="D371" s="345"/>
      <c r="E371" s="345"/>
      <c r="F371" s="345"/>
      <c r="G371" s="345"/>
      <c r="H371" s="345"/>
    </row>
    <row r="372" spans="1:8" ht="12.75">
      <c r="A372" s="345"/>
      <c r="B372" s="345"/>
      <c r="C372" s="345"/>
      <c r="D372" s="345"/>
      <c r="E372" s="345"/>
      <c r="F372" s="345"/>
      <c r="G372" s="345"/>
      <c r="H372" s="345"/>
    </row>
    <row r="373" spans="1:8" ht="12.75">
      <c r="A373" s="345"/>
      <c r="B373" s="345"/>
      <c r="C373" s="345"/>
      <c r="D373" s="345"/>
      <c r="E373" s="345"/>
      <c r="F373" s="345"/>
      <c r="G373" s="345"/>
      <c r="H373" s="345"/>
    </row>
    <row r="374" spans="1:8" ht="12.75">
      <c r="A374" s="345"/>
      <c r="B374" s="345"/>
      <c r="C374" s="345"/>
      <c r="D374" s="345"/>
      <c r="E374" s="345"/>
      <c r="F374" s="345"/>
      <c r="G374" s="345"/>
      <c r="H374" s="345"/>
    </row>
    <row r="375" spans="1:8" ht="12.75">
      <c r="A375" s="345"/>
      <c r="B375" s="345"/>
      <c r="C375" s="345"/>
      <c r="D375" s="345"/>
      <c r="E375" s="345"/>
      <c r="F375" s="345"/>
      <c r="G375" s="345"/>
      <c r="H375" s="345"/>
    </row>
    <row r="376" spans="1:8" ht="12.75">
      <c r="A376" s="345"/>
      <c r="B376" s="345"/>
      <c r="C376" s="345"/>
      <c r="D376" s="345"/>
      <c r="E376" s="345"/>
      <c r="F376" s="345"/>
      <c r="G376" s="345"/>
      <c r="H376" s="345"/>
    </row>
    <row r="377" spans="1:8" ht="12.75">
      <c r="A377" s="345"/>
      <c r="B377" s="345"/>
      <c r="C377" s="345"/>
      <c r="D377" s="345"/>
      <c r="E377" s="345"/>
      <c r="F377" s="345"/>
      <c r="G377" s="345"/>
      <c r="H377" s="345"/>
    </row>
    <row r="378" spans="1:8" ht="12.75">
      <c r="A378" s="345"/>
      <c r="B378" s="345"/>
      <c r="C378" s="345"/>
      <c r="D378" s="345"/>
      <c r="E378" s="345"/>
      <c r="F378" s="345"/>
      <c r="G378" s="345"/>
      <c r="H378" s="345"/>
    </row>
    <row r="379" spans="1:8" ht="12.75">
      <c r="A379" s="345"/>
      <c r="B379" s="345"/>
      <c r="C379" s="345"/>
      <c r="D379" s="345"/>
      <c r="E379" s="345"/>
      <c r="F379" s="345"/>
      <c r="G379" s="345"/>
      <c r="H379" s="345"/>
    </row>
    <row r="380" spans="1:8" ht="12.75">
      <c r="A380" s="345"/>
      <c r="B380" s="345"/>
      <c r="C380" s="345"/>
      <c r="D380" s="345"/>
      <c r="E380" s="345"/>
      <c r="F380" s="345"/>
      <c r="G380" s="345"/>
      <c r="H380" s="345"/>
    </row>
    <row r="381" spans="1:8" ht="12.75">
      <c r="A381" s="345"/>
      <c r="B381" s="345"/>
      <c r="C381" s="345"/>
      <c r="D381" s="345"/>
      <c r="E381" s="345"/>
      <c r="F381" s="345"/>
      <c r="G381" s="345"/>
      <c r="H381" s="345"/>
    </row>
    <row r="382" spans="1:8" ht="12.75">
      <c r="A382" s="345"/>
      <c r="B382" s="345"/>
      <c r="C382" s="345"/>
      <c r="D382" s="345"/>
      <c r="E382" s="345"/>
      <c r="F382" s="345"/>
      <c r="G382" s="345"/>
      <c r="H382" s="345"/>
    </row>
    <row r="383" spans="1:8" ht="12.75">
      <c r="A383" s="345"/>
      <c r="B383" s="345"/>
      <c r="C383" s="345"/>
      <c r="D383" s="345"/>
      <c r="E383" s="345"/>
      <c r="F383" s="345"/>
      <c r="G383" s="345"/>
      <c r="H383" s="345"/>
    </row>
    <row r="384" spans="1:8" ht="12.75">
      <c r="A384" s="345"/>
      <c r="B384" s="345"/>
      <c r="C384" s="345"/>
      <c r="D384" s="345"/>
      <c r="E384" s="345"/>
      <c r="F384" s="345"/>
      <c r="G384" s="345"/>
      <c r="H384" s="345"/>
    </row>
    <row r="385" spans="1:8" ht="12.75">
      <c r="A385" s="345"/>
      <c r="B385" s="345"/>
      <c r="C385" s="345"/>
      <c r="D385" s="345"/>
      <c r="E385" s="345"/>
      <c r="F385" s="345"/>
      <c r="G385" s="345"/>
      <c r="H385" s="345"/>
    </row>
    <row r="386" spans="1:8" ht="12.75">
      <c r="A386" s="345"/>
      <c r="B386" s="345"/>
      <c r="C386" s="345"/>
      <c r="D386" s="345"/>
      <c r="E386" s="345"/>
      <c r="F386" s="345"/>
      <c r="G386" s="345"/>
      <c r="H386" s="345"/>
    </row>
    <row r="387" spans="1:8" ht="12.75">
      <c r="A387" s="345"/>
      <c r="B387" s="345"/>
      <c r="C387" s="345"/>
      <c r="D387" s="345"/>
      <c r="E387" s="345"/>
      <c r="F387" s="345"/>
      <c r="G387" s="345"/>
      <c r="H387" s="345"/>
    </row>
    <row r="388" spans="1:8" ht="12.75">
      <c r="A388" s="345"/>
      <c r="B388" s="345"/>
      <c r="C388" s="345"/>
      <c r="D388" s="345"/>
      <c r="E388" s="345"/>
      <c r="F388" s="345"/>
      <c r="G388" s="345"/>
      <c r="H388" s="345"/>
    </row>
    <row r="389" spans="1:8" ht="12.75">
      <c r="A389" s="345"/>
      <c r="B389" s="345"/>
      <c r="C389" s="345"/>
      <c r="D389" s="345"/>
      <c r="E389" s="345"/>
      <c r="F389" s="345"/>
      <c r="G389" s="345"/>
      <c r="H389" s="345"/>
    </row>
    <row r="390" spans="1:8" ht="12.75">
      <c r="A390" s="345"/>
      <c r="B390" s="345"/>
      <c r="C390" s="345"/>
      <c r="D390" s="345"/>
      <c r="E390" s="345"/>
      <c r="F390" s="345"/>
      <c r="G390" s="345"/>
      <c r="H390" s="345"/>
    </row>
    <row r="391" spans="1:8" ht="12.75">
      <c r="A391" s="345"/>
      <c r="B391" s="345"/>
      <c r="C391" s="345"/>
      <c r="D391" s="345"/>
      <c r="E391" s="345"/>
      <c r="F391" s="345"/>
      <c r="G391" s="345"/>
      <c r="H391" s="345"/>
    </row>
    <row r="392" spans="1:8" ht="12.75">
      <c r="A392" s="345"/>
      <c r="B392" s="345"/>
      <c r="C392" s="345"/>
      <c r="D392" s="345"/>
      <c r="E392" s="345"/>
      <c r="F392" s="345"/>
      <c r="G392" s="345"/>
      <c r="H392" s="345"/>
    </row>
    <row r="393" spans="1:8" ht="12.75">
      <c r="A393" s="345"/>
      <c r="B393" s="345"/>
      <c r="C393" s="345"/>
      <c r="D393" s="345"/>
      <c r="E393" s="345"/>
      <c r="F393" s="345"/>
      <c r="G393" s="345"/>
      <c r="H393" s="345"/>
    </row>
    <row r="394" spans="1:8" ht="12.75">
      <c r="A394" s="345"/>
      <c r="B394" s="345"/>
      <c r="C394" s="345"/>
      <c r="D394" s="345"/>
      <c r="E394" s="345"/>
      <c r="F394" s="345"/>
      <c r="G394" s="345"/>
      <c r="H394" s="345"/>
    </row>
    <row r="395" spans="1:8" ht="12.75">
      <c r="A395" s="345"/>
      <c r="B395" s="345"/>
      <c r="C395" s="345"/>
      <c r="D395" s="345"/>
      <c r="E395" s="345"/>
      <c r="F395" s="345"/>
      <c r="G395" s="345"/>
      <c r="H395" s="345"/>
    </row>
    <row r="396" spans="1:8" ht="12.75">
      <c r="A396" s="345"/>
      <c r="B396" s="345"/>
      <c r="C396" s="345"/>
      <c r="D396" s="345"/>
      <c r="E396" s="345"/>
      <c r="F396" s="345"/>
      <c r="G396" s="345"/>
      <c r="H396" s="345"/>
    </row>
    <row r="397" spans="1:8" ht="12.75">
      <c r="A397" s="345"/>
      <c r="B397" s="345"/>
      <c r="C397" s="345"/>
      <c r="D397" s="345"/>
      <c r="E397" s="345"/>
      <c r="F397" s="345"/>
      <c r="G397" s="345"/>
      <c r="H397" s="345"/>
    </row>
    <row r="398" spans="1:8" ht="12.75">
      <c r="A398" s="345"/>
      <c r="B398" s="345"/>
      <c r="C398" s="345"/>
      <c r="D398" s="345"/>
      <c r="E398" s="345"/>
      <c r="F398" s="345"/>
      <c r="G398" s="345"/>
      <c r="H398" s="345"/>
    </row>
    <row r="399" spans="1:8" ht="12.75">
      <c r="A399" s="345"/>
      <c r="B399" s="345"/>
      <c r="C399" s="345"/>
      <c r="D399" s="345"/>
      <c r="E399" s="345"/>
      <c r="F399" s="345"/>
      <c r="G399" s="345"/>
      <c r="H399" s="345"/>
    </row>
    <row r="400" spans="1:8" ht="12.75">
      <c r="A400" s="345"/>
      <c r="B400" s="345"/>
      <c r="C400" s="345"/>
      <c r="D400" s="345"/>
      <c r="E400" s="345"/>
      <c r="F400" s="345"/>
      <c r="G400" s="345"/>
      <c r="H400" s="345"/>
    </row>
    <row r="401" spans="1:8" ht="12.75">
      <c r="A401" s="345"/>
      <c r="B401" s="345"/>
      <c r="C401" s="345"/>
      <c r="D401" s="345"/>
      <c r="E401" s="345"/>
      <c r="F401" s="345"/>
      <c r="G401" s="345"/>
      <c r="H401" s="345"/>
    </row>
    <row r="402" spans="1:8" ht="12.75">
      <c r="A402" s="345"/>
      <c r="B402" s="345"/>
      <c r="C402" s="345"/>
      <c r="D402" s="345"/>
      <c r="E402" s="345"/>
      <c r="F402" s="345"/>
      <c r="G402" s="345"/>
      <c r="H402" s="345"/>
    </row>
    <row r="403" spans="1:8" ht="12.75">
      <c r="A403" s="345"/>
      <c r="B403" s="345"/>
      <c r="C403" s="345"/>
      <c r="D403" s="345"/>
      <c r="E403" s="345"/>
      <c r="F403" s="345"/>
      <c r="G403" s="345"/>
      <c r="H403" s="345"/>
    </row>
    <row r="404" spans="1:8" ht="12.75">
      <c r="A404" s="345"/>
      <c r="B404" s="345"/>
      <c r="C404" s="345"/>
      <c r="D404" s="345"/>
      <c r="E404" s="345"/>
      <c r="F404" s="345"/>
      <c r="G404" s="345"/>
      <c r="H404" s="345"/>
    </row>
    <row r="405" spans="1:8" ht="12.75">
      <c r="A405" s="345"/>
      <c r="B405" s="345"/>
      <c r="C405" s="345"/>
      <c r="D405" s="345"/>
      <c r="E405" s="345"/>
      <c r="F405" s="345"/>
      <c r="G405" s="345"/>
      <c r="H405" s="345"/>
    </row>
    <row r="406" spans="1:8" ht="12.75">
      <c r="A406" s="345"/>
      <c r="B406" s="345"/>
      <c r="C406" s="345"/>
      <c r="D406" s="345"/>
      <c r="E406" s="345"/>
      <c r="F406" s="345"/>
      <c r="G406" s="345"/>
      <c r="H406" s="345"/>
    </row>
    <row r="407" spans="1:8" ht="12.75">
      <c r="A407" s="345"/>
      <c r="B407" s="345"/>
      <c r="C407" s="345"/>
      <c r="D407" s="345"/>
      <c r="E407" s="345"/>
      <c r="F407" s="345"/>
      <c r="G407" s="345"/>
      <c r="H407" s="345"/>
    </row>
    <row r="408" spans="1:8" ht="12.75">
      <c r="A408" s="345"/>
      <c r="B408" s="345"/>
      <c r="C408" s="345"/>
      <c r="D408" s="345"/>
      <c r="E408" s="345"/>
      <c r="F408" s="345"/>
      <c r="G408" s="345"/>
      <c r="H408" s="345"/>
    </row>
    <row r="409" spans="1:8" ht="12.75">
      <c r="A409" s="345"/>
      <c r="B409" s="345"/>
      <c r="C409" s="345"/>
      <c r="D409" s="345"/>
      <c r="E409" s="345"/>
      <c r="F409" s="345"/>
      <c r="G409" s="345"/>
      <c r="H409" s="345"/>
    </row>
    <row r="410" spans="1:8" ht="12.75">
      <c r="A410" s="345"/>
      <c r="B410" s="345"/>
      <c r="C410" s="345"/>
      <c r="D410" s="345"/>
      <c r="E410" s="345"/>
      <c r="F410" s="345"/>
      <c r="G410" s="345"/>
      <c r="H410" s="345"/>
    </row>
    <row r="411" spans="1:8" ht="12.75">
      <c r="A411" s="345"/>
      <c r="B411" s="345"/>
      <c r="C411" s="345"/>
      <c r="D411" s="345"/>
      <c r="E411" s="345"/>
      <c r="F411" s="345"/>
      <c r="G411" s="345"/>
      <c r="H411" s="345"/>
    </row>
    <row r="412" spans="1:8" ht="12.75">
      <c r="A412" s="345"/>
      <c r="B412" s="345"/>
      <c r="C412" s="345"/>
      <c r="D412" s="345"/>
      <c r="E412" s="345"/>
      <c r="F412" s="345"/>
      <c r="G412" s="345"/>
      <c r="H412" s="345"/>
    </row>
    <row r="413" spans="1:8" ht="12.75">
      <c r="A413" s="345"/>
      <c r="B413" s="345"/>
      <c r="C413" s="345"/>
      <c r="D413" s="345"/>
      <c r="E413" s="345"/>
      <c r="F413" s="345"/>
      <c r="G413" s="345"/>
      <c r="H413" s="345"/>
    </row>
    <row r="414" spans="1:8" ht="12.75">
      <c r="A414" s="345"/>
      <c r="B414" s="345"/>
      <c r="C414" s="345"/>
      <c r="D414" s="345"/>
      <c r="E414" s="345"/>
      <c r="F414" s="345"/>
      <c r="G414" s="345"/>
      <c r="H414" s="345"/>
    </row>
    <row r="415" spans="1:8" ht="12.75">
      <c r="A415" s="345"/>
      <c r="B415" s="345"/>
      <c r="C415" s="345"/>
      <c r="D415" s="345"/>
      <c r="E415" s="345"/>
      <c r="F415" s="345"/>
      <c r="G415" s="345"/>
      <c r="H415" s="345"/>
    </row>
    <row r="416" spans="1:8" ht="12.75">
      <c r="A416" s="345"/>
      <c r="B416" s="345"/>
      <c r="C416" s="345"/>
      <c r="D416" s="345"/>
      <c r="E416" s="345"/>
      <c r="F416" s="345"/>
      <c r="G416" s="345"/>
      <c r="H416" s="345"/>
    </row>
    <row r="417" spans="1:8" ht="12.75">
      <c r="A417" s="345"/>
      <c r="B417" s="345"/>
      <c r="C417" s="345"/>
      <c r="D417" s="345"/>
      <c r="E417" s="345"/>
      <c r="F417" s="345"/>
      <c r="G417" s="345"/>
      <c r="H417" s="345"/>
    </row>
    <row r="418" spans="1:8" ht="12.75">
      <c r="A418" s="345"/>
      <c r="B418" s="345"/>
      <c r="C418" s="345"/>
      <c r="D418" s="345"/>
      <c r="E418" s="345"/>
      <c r="F418" s="345"/>
      <c r="G418" s="345"/>
      <c r="H418" s="345"/>
    </row>
    <row r="419" spans="1:8" ht="12.75">
      <c r="A419" s="345"/>
      <c r="B419" s="345"/>
      <c r="C419" s="345"/>
      <c r="D419" s="345"/>
      <c r="E419" s="345"/>
      <c r="F419" s="345"/>
      <c r="G419" s="345"/>
      <c r="H419" s="345"/>
    </row>
    <row r="420" spans="1:8" ht="12.75">
      <c r="A420" s="345"/>
      <c r="B420" s="345"/>
      <c r="C420" s="345"/>
      <c r="D420" s="345"/>
      <c r="E420" s="345"/>
      <c r="F420" s="345"/>
      <c r="G420" s="345"/>
      <c r="H420" s="345"/>
    </row>
    <row r="421" spans="1:8" ht="12.75">
      <c r="A421" s="345"/>
      <c r="B421" s="345"/>
      <c r="C421" s="345"/>
      <c r="D421" s="345"/>
      <c r="E421" s="345"/>
      <c r="F421" s="345"/>
      <c r="G421" s="345"/>
      <c r="H421" s="345"/>
    </row>
    <row r="422" spans="1:8" ht="12.75">
      <c r="A422" s="345"/>
      <c r="B422" s="345"/>
      <c r="C422" s="345"/>
      <c r="D422" s="345"/>
      <c r="E422" s="345"/>
      <c r="F422" s="345"/>
      <c r="G422" s="345"/>
      <c r="H422" s="345"/>
    </row>
    <row r="423" spans="1:8" ht="12.75">
      <c r="A423" s="345"/>
      <c r="B423" s="345"/>
      <c r="C423" s="345"/>
      <c r="D423" s="345"/>
      <c r="E423" s="345"/>
      <c r="F423" s="345"/>
      <c r="G423" s="345"/>
      <c r="H423" s="345"/>
    </row>
    <row r="424" spans="1:8" ht="12.75">
      <c r="A424" s="345"/>
      <c r="B424" s="345"/>
      <c r="C424" s="345"/>
      <c r="D424" s="345"/>
      <c r="E424" s="345"/>
      <c r="F424" s="345"/>
      <c r="G424" s="345"/>
      <c r="H424" s="345"/>
    </row>
    <row r="425" spans="1:8" ht="12.75">
      <c r="A425" s="345"/>
      <c r="B425" s="345"/>
      <c r="C425" s="345"/>
      <c r="D425" s="345"/>
      <c r="E425" s="345"/>
      <c r="F425" s="345"/>
      <c r="G425" s="345"/>
      <c r="H425" s="345"/>
    </row>
    <row r="426" spans="1:8" ht="12.75">
      <c r="A426" s="345"/>
      <c r="B426" s="345"/>
      <c r="C426" s="345"/>
      <c r="D426" s="345"/>
      <c r="E426" s="345"/>
      <c r="F426" s="345"/>
      <c r="G426" s="345"/>
      <c r="H426" s="345"/>
    </row>
    <row r="427" spans="1:8" ht="12.75">
      <c r="A427" s="345"/>
      <c r="B427" s="345"/>
      <c r="C427" s="345"/>
      <c r="D427" s="345"/>
      <c r="E427" s="345"/>
      <c r="F427" s="345"/>
      <c r="G427" s="345"/>
      <c r="H427" s="345"/>
    </row>
    <row r="428" spans="1:8" ht="12.75">
      <c r="A428" s="345"/>
      <c r="B428" s="345"/>
      <c r="C428" s="345"/>
      <c r="D428" s="345"/>
      <c r="E428" s="345"/>
      <c r="F428" s="345"/>
      <c r="G428" s="345"/>
      <c r="H428" s="345"/>
    </row>
    <row r="429" spans="1:8" ht="12.75">
      <c r="A429" s="345"/>
      <c r="B429" s="345"/>
      <c r="C429" s="345"/>
      <c r="D429" s="345"/>
      <c r="E429" s="345"/>
      <c r="F429" s="345"/>
      <c r="G429" s="345"/>
      <c r="H429" s="345"/>
    </row>
    <row r="430" spans="1:8" ht="12.75">
      <c r="A430" s="345"/>
      <c r="B430" s="345"/>
      <c r="C430" s="345"/>
      <c r="D430" s="345"/>
      <c r="E430" s="345"/>
      <c r="F430" s="345"/>
      <c r="G430" s="345"/>
      <c r="H430" s="345"/>
    </row>
    <row r="431" spans="1:8" ht="12.75">
      <c r="A431" s="345"/>
      <c r="B431" s="345"/>
      <c r="C431" s="345"/>
      <c r="D431" s="345"/>
      <c r="E431" s="345"/>
      <c r="F431" s="345"/>
      <c r="G431" s="345"/>
      <c r="H431" s="345"/>
    </row>
    <row r="432" spans="1:8" ht="12.75">
      <c r="A432" s="345"/>
      <c r="B432" s="345"/>
      <c r="C432" s="345"/>
      <c r="D432" s="345"/>
      <c r="E432" s="345"/>
      <c r="F432" s="345"/>
      <c r="G432" s="345"/>
      <c r="H432" s="345"/>
    </row>
    <row r="433" spans="1:8" ht="12.75">
      <c r="A433" s="345"/>
      <c r="B433" s="345"/>
      <c r="C433" s="345"/>
      <c r="D433" s="345"/>
      <c r="E433" s="345"/>
      <c r="F433" s="345"/>
      <c r="G433" s="345"/>
      <c r="H433" s="345"/>
    </row>
    <row r="434" spans="1:8" ht="12.75">
      <c r="A434" s="345"/>
      <c r="B434" s="345"/>
      <c r="C434" s="345"/>
      <c r="D434" s="345"/>
      <c r="E434" s="345"/>
      <c r="F434" s="345"/>
      <c r="G434" s="345"/>
      <c r="H434" s="345"/>
    </row>
    <row r="435" spans="1:8" ht="12.75">
      <c r="A435" s="345"/>
      <c r="B435" s="345"/>
      <c r="C435" s="345"/>
      <c r="D435" s="345"/>
      <c r="E435" s="345"/>
      <c r="F435" s="345"/>
      <c r="G435" s="345"/>
      <c r="H435" s="345"/>
    </row>
    <row r="436" spans="1:8" ht="12.75">
      <c r="A436" s="345"/>
      <c r="B436" s="345"/>
      <c r="C436" s="345"/>
      <c r="D436" s="345"/>
      <c r="E436" s="345"/>
      <c r="F436" s="345"/>
      <c r="G436" s="345"/>
      <c r="H436" s="345"/>
    </row>
    <row r="437" spans="1:8" ht="12.75">
      <c r="A437" s="345"/>
      <c r="B437" s="345"/>
      <c r="C437" s="345"/>
      <c r="D437" s="345"/>
      <c r="E437" s="345"/>
      <c r="F437" s="345"/>
      <c r="G437" s="345"/>
      <c r="H437" s="345"/>
    </row>
    <row r="438" spans="1:8" ht="12.75">
      <c r="A438" s="345"/>
      <c r="B438" s="345"/>
      <c r="C438" s="345"/>
      <c r="D438" s="345"/>
      <c r="E438" s="345"/>
      <c r="F438" s="345"/>
      <c r="G438" s="345"/>
      <c r="H438" s="345"/>
    </row>
    <row r="439" spans="1:8" ht="12.75">
      <c r="A439" s="345"/>
      <c r="B439" s="345"/>
      <c r="C439" s="345"/>
      <c r="D439" s="345"/>
      <c r="E439" s="345"/>
      <c r="F439" s="345"/>
      <c r="G439" s="345"/>
      <c r="H439" s="345"/>
    </row>
    <row r="440" spans="1:8" ht="12.75">
      <c r="A440" s="345"/>
      <c r="B440" s="345"/>
      <c r="C440" s="345"/>
      <c r="D440" s="345"/>
      <c r="E440" s="345"/>
      <c r="F440" s="345"/>
      <c r="G440" s="345"/>
      <c r="H440" s="345"/>
    </row>
    <row r="441" spans="1:8" ht="12.75">
      <c r="A441" s="345"/>
      <c r="B441" s="345"/>
      <c r="C441" s="345"/>
      <c r="D441" s="345"/>
      <c r="E441" s="345"/>
      <c r="F441" s="345"/>
      <c r="G441" s="345"/>
      <c r="H441" s="345"/>
    </row>
    <row r="442" spans="1:8" ht="12.75">
      <c r="A442" s="345"/>
      <c r="B442" s="345"/>
      <c r="C442" s="345"/>
      <c r="D442" s="345"/>
      <c r="E442" s="345"/>
      <c r="F442" s="345"/>
      <c r="G442" s="345"/>
      <c r="H442" s="345"/>
    </row>
    <row r="443" spans="1:8" ht="12.75">
      <c r="A443" s="345"/>
      <c r="B443" s="345"/>
      <c r="C443" s="345"/>
      <c r="D443" s="345"/>
      <c r="E443" s="345"/>
      <c r="F443" s="345"/>
      <c r="G443" s="345"/>
      <c r="H443" s="345"/>
    </row>
    <row r="444" spans="1:8" ht="12.75">
      <c r="A444" s="345"/>
      <c r="B444" s="345"/>
      <c r="C444" s="345"/>
      <c r="D444" s="345"/>
      <c r="E444" s="345"/>
      <c r="F444" s="345"/>
      <c r="G444" s="345"/>
      <c r="H444" s="345"/>
    </row>
    <row r="445" spans="1:8" ht="12.75">
      <c r="A445" s="345"/>
      <c r="B445" s="345"/>
      <c r="C445" s="345"/>
      <c r="D445" s="345"/>
      <c r="E445" s="345"/>
      <c r="F445" s="345"/>
      <c r="G445" s="345"/>
      <c r="H445" s="345"/>
    </row>
    <row r="446" spans="1:8" ht="12.75">
      <c r="A446" s="345"/>
      <c r="B446" s="345"/>
      <c r="C446" s="345"/>
      <c r="D446" s="345"/>
      <c r="E446" s="345"/>
      <c r="F446" s="345"/>
      <c r="G446" s="345"/>
      <c r="H446" s="345"/>
    </row>
    <row r="447" spans="1:8" ht="12.75">
      <c r="A447" s="345"/>
      <c r="B447" s="345"/>
      <c r="C447" s="345"/>
      <c r="D447" s="345"/>
      <c r="E447" s="345"/>
      <c r="F447" s="345"/>
      <c r="G447" s="345"/>
      <c r="H447" s="345"/>
    </row>
    <row r="448" spans="1:8" ht="12.75">
      <c r="A448" s="345"/>
      <c r="B448" s="345"/>
      <c r="C448" s="345"/>
      <c r="D448" s="345"/>
      <c r="E448" s="345"/>
      <c r="F448" s="345"/>
      <c r="G448" s="345"/>
      <c r="H448" s="345"/>
    </row>
    <row r="449" spans="1:8" ht="12.75">
      <c r="A449" s="345"/>
      <c r="B449" s="345"/>
      <c r="C449" s="345"/>
      <c r="D449" s="345"/>
      <c r="E449" s="345"/>
      <c r="F449" s="345"/>
      <c r="G449" s="345"/>
      <c r="H449" s="345"/>
    </row>
    <row r="450" spans="1:8" ht="12.75">
      <c r="A450" s="345"/>
      <c r="B450" s="345"/>
      <c r="C450" s="345"/>
      <c r="D450" s="345"/>
      <c r="E450" s="345"/>
      <c r="F450" s="345"/>
      <c r="G450" s="345"/>
      <c r="H450" s="345"/>
    </row>
    <row r="451" spans="1:8" ht="12.75">
      <c r="A451" s="345"/>
      <c r="B451" s="345"/>
      <c r="C451" s="345"/>
      <c r="D451" s="345"/>
      <c r="E451" s="345"/>
      <c r="F451" s="345"/>
      <c r="G451" s="345"/>
      <c r="H451" s="345"/>
    </row>
    <row r="452" spans="1:8" ht="12.75">
      <c r="A452" s="345"/>
      <c r="B452" s="345"/>
      <c r="C452" s="345"/>
      <c r="D452" s="345"/>
      <c r="E452" s="345"/>
      <c r="F452" s="345"/>
      <c r="G452" s="345"/>
      <c r="H452" s="345"/>
    </row>
    <row r="453" spans="1:8" ht="12.75">
      <c r="A453" s="345"/>
      <c r="B453" s="345"/>
      <c r="C453" s="345"/>
      <c r="D453" s="345"/>
      <c r="E453" s="345"/>
      <c r="F453" s="345"/>
      <c r="G453" s="345"/>
      <c r="H453" s="345"/>
    </row>
    <row r="454" spans="1:8" ht="12.75">
      <c r="A454" s="345"/>
      <c r="B454" s="345"/>
      <c r="C454" s="345"/>
      <c r="D454" s="345"/>
      <c r="E454" s="345"/>
      <c r="F454" s="345"/>
      <c r="G454" s="345"/>
      <c r="H454" s="345"/>
    </row>
    <row r="455" spans="1:8" ht="12.75">
      <c r="A455" s="345"/>
      <c r="B455" s="345"/>
      <c r="C455" s="345"/>
      <c r="D455" s="345"/>
      <c r="E455" s="345"/>
      <c r="F455" s="345"/>
      <c r="G455" s="345"/>
      <c r="H455" s="345"/>
    </row>
    <row r="456" spans="1:8" ht="12.75">
      <c r="A456" s="345"/>
      <c r="B456" s="345"/>
      <c r="C456" s="345"/>
      <c r="D456" s="345"/>
      <c r="E456" s="345"/>
      <c r="F456" s="345"/>
      <c r="G456" s="345"/>
      <c r="H456" s="345"/>
    </row>
    <row r="457" spans="1:8" ht="12.75">
      <c r="A457" s="345"/>
      <c r="B457" s="345"/>
      <c r="C457" s="345"/>
      <c r="D457" s="345"/>
      <c r="E457" s="345"/>
      <c r="F457" s="345"/>
      <c r="G457" s="345"/>
      <c r="H457" s="345"/>
    </row>
    <row r="458" spans="1:8" ht="12.75">
      <c r="A458" s="345"/>
      <c r="B458" s="345"/>
      <c r="C458" s="345"/>
      <c r="D458" s="345"/>
      <c r="E458" s="345"/>
      <c r="F458" s="345"/>
      <c r="G458" s="345"/>
      <c r="H458" s="345"/>
    </row>
    <row r="459" spans="1:8" ht="12.75">
      <c r="A459" s="345"/>
      <c r="B459" s="345"/>
      <c r="C459" s="345"/>
      <c r="D459" s="345"/>
      <c r="E459" s="345"/>
      <c r="F459" s="345"/>
      <c r="G459" s="345"/>
      <c r="H459" s="345"/>
    </row>
    <row r="460" spans="1:8" ht="12.75">
      <c r="A460" s="345"/>
      <c r="B460" s="345"/>
      <c r="C460" s="345"/>
      <c r="D460" s="345"/>
      <c r="E460" s="345"/>
      <c r="F460" s="345"/>
      <c r="G460" s="345"/>
      <c r="H460" s="345"/>
    </row>
    <row r="461" spans="1:8" ht="12.75">
      <c r="A461" s="345"/>
      <c r="B461" s="345"/>
      <c r="C461" s="345"/>
      <c r="D461" s="345"/>
      <c r="E461" s="345"/>
      <c r="F461" s="345"/>
      <c r="G461" s="345"/>
      <c r="H461" s="345"/>
    </row>
    <row r="462" spans="1:8" ht="12.75">
      <c r="A462" s="345"/>
      <c r="B462" s="345"/>
      <c r="C462" s="345"/>
      <c r="D462" s="345"/>
      <c r="E462" s="345"/>
      <c r="F462" s="345"/>
      <c r="G462" s="345"/>
      <c r="H462" s="345"/>
    </row>
    <row r="463" spans="1:8" ht="12.75">
      <c r="A463" s="345"/>
      <c r="B463" s="345"/>
      <c r="C463" s="345"/>
      <c r="D463" s="345"/>
      <c r="E463" s="345"/>
      <c r="F463" s="345"/>
      <c r="G463" s="345"/>
      <c r="H463" s="3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22"/>
  <sheetViews>
    <sheetView showGridLines="0" topLeftCell="A95" workbookViewId="0">
      <selection activeCell="I129" sqref="I12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L2" s="370" t="s">
        <v>5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94</v>
      </c>
      <c r="L4" s="17"/>
      <c r="M4" s="8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386" t="str">
        <f>'Rekapitulácia stavby'!K6</f>
        <v>REKONŠTRUKCIA MEŠTIANSKEHO DOMU</v>
      </c>
      <c r="F7" s="387"/>
      <c r="G7" s="387"/>
      <c r="H7" s="387"/>
      <c r="L7" s="17"/>
    </row>
    <row r="8" spans="1:46" s="2" customFormat="1" ht="12" customHeight="1">
      <c r="A8" s="26"/>
      <c r="B8" s="27"/>
      <c r="C8" s="26"/>
      <c r="D8" s="23" t="s">
        <v>95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380" t="s">
        <v>777</v>
      </c>
      <c r="F9" s="385"/>
      <c r="G9" s="385"/>
      <c r="H9" s="38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364" t="str">
        <f>'Rekapitulácia stavby'!E14</f>
        <v xml:space="preserve"> </v>
      </c>
      <c r="F18" s="364"/>
      <c r="G18" s="364"/>
      <c r="H18" s="364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30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371" t="s">
        <v>1</v>
      </c>
      <c r="F27" s="371"/>
      <c r="G27" s="371"/>
      <c r="H27" s="371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32</v>
      </c>
      <c r="E30" s="26"/>
      <c r="F30" s="26"/>
      <c r="G30" s="26"/>
      <c r="H30" s="26"/>
      <c r="I30" s="26"/>
      <c r="J30" s="65">
        <f>ROUND(J118,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3" t="s">
        <v>36</v>
      </c>
      <c r="E33" s="23" t="s">
        <v>37</v>
      </c>
      <c r="F33" s="94">
        <f>ROUND((SUM(BE118:BE121)),  2)</f>
        <v>0</v>
      </c>
      <c r="G33" s="26"/>
      <c r="H33" s="26"/>
      <c r="I33" s="95">
        <v>0.2</v>
      </c>
      <c r="J33" s="94">
        <f>ROUND(((SUM(BE118:BE121))*I33),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38</v>
      </c>
      <c r="F34" s="94">
        <f>ROUND((SUM(BF118:BF121)),  2)</f>
        <v>0</v>
      </c>
      <c r="G34" s="26"/>
      <c r="H34" s="26"/>
      <c r="I34" s="95">
        <v>0.2</v>
      </c>
      <c r="J34" s="94">
        <f>ROUND(((SUM(BF118:BF121))*I34),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94">
        <f>ROUND((SUM(BG118:BG121)),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4">
        <f>ROUND((SUM(BH118:BH121)),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4">
        <f>ROUND((SUM(BI118:BI121)),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42</v>
      </c>
      <c r="E39" s="54"/>
      <c r="F39" s="54"/>
      <c r="G39" s="98" t="s">
        <v>43</v>
      </c>
      <c r="H39" s="99" t="s">
        <v>44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102" t="s">
        <v>48</v>
      </c>
      <c r="G61" s="39" t="s">
        <v>47</v>
      </c>
      <c r="H61" s="29"/>
      <c r="I61" s="29"/>
      <c r="J61" s="103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102" t="s">
        <v>48</v>
      </c>
      <c r="G76" s="39" t="s">
        <v>47</v>
      </c>
      <c r="H76" s="29"/>
      <c r="I76" s="29"/>
      <c r="J76" s="103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97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386" t="str">
        <f>E7</f>
        <v>REKONŠTRUKCIA MEŠTIANSKEHO DOMU</v>
      </c>
      <c r="F85" s="387"/>
      <c r="G85" s="387"/>
      <c r="H85" s="38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95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380" t="str">
        <f>E9</f>
        <v>05 - 1.NP + 2.NP - Ústredné vykurovanie</v>
      </c>
      <c r="F87" s="385"/>
      <c r="G87" s="385"/>
      <c r="H87" s="38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Trnava</v>
      </c>
      <c r="G89" s="26"/>
      <c r="H89" s="26"/>
      <c r="I89" s="23" t="s">
        <v>19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7.95" customHeight="1">
      <c r="A91" s="26"/>
      <c r="B91" s="27"/>
      <c r="C91" s="23" t="s">
        <v>20</v>
      </c>
      <c r="D91" s="26"/>
      <c r="E91" s="26"/>
      <c r="F91" s="21" t="str">
        <f>E15</f>
        <v>Mesto Trnava</v>
      </c>
      <c r="G91" s="26"/>
      <c r="H91" s="26"/>
      <c r="I91" s="23" t="s">
        <v>26</v>
      </c>
      <c r="J91" s="24" t="str">
        <f>E21</f>
        <v>Ing. Ladislav Lukačovič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7.9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98</v>
      </c>
      <c r="D94" s="96"/>
      <c r="E94" s="96"/>
      <c r="F94" s="96"/>
      <c r="G94" s="96"/>
      <c r="H94" s="96"/>
      <c r="I94" s="96"/>
      <c r="J94" s="105" t="s">
        <v>99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6" t="s">
        <v>100</v>
      </c>
      <c r="D96" s="26"/>
      <c r="E96" s="26"/>
      <c r="F96" s="26"/>
      <c r="G96" s="26"/>
      <c r="H96" s="26"/>
      <c r="I96" s="26"/>
      <c r="J96" s="65">
        <f>J118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101</v>
      </c>
    </row>
    <row r="97" spans="1:31" s="9" customFormat="1" ht="24.95" customHeight="1">
      <c r="B97" s="107"/>
      <c r="D97" s="108" t="s">
        <v>107</v>
      </c>
      <c r="E97" s="109"/>
      <c r="F97" s="109"/>
      <c r="G97" s="109"/>
      <c r="H97" s="109"/>
      <c r="I97" s="109"/>
      <c r="J97" s="110">
        <f>J119</f>
        <v>0</v>
      </c>
      <c r="L97" s="107"/>
    </row>
    <row r="98" spans="1:31" s="10" customFormat="1" ht="19.899999999999999" customHeight="1">
      <c r="B98" s="111"/>
      <c r="D98" s="112" t="s">
        <v>778</v>
      </c>
      <c r="E98" s="113"/>
      <c r="F98" s="113"/>
      <c r="G98" s="113"/>
      <c r="H98" s="113"/>
      <c r="I98" s="113"/>
      <c r="J98" s="114">
        <f>J120</f>
        <v>0</v>
      </c>
      <c r="L98" s="111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customHeight="1">
      <c r="A100" s="26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5" customHeight="1">
      <c r="A104" s="26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127</v>
      </c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386" t="str">
        <f>E7</f>
        <v>REKONŠTRUKCIA MEŠTIANSKEHO DOMU</v>
      </c>
      <c r="F108" s="387"/>
      <c r="G108" s="387"/>
      <c r="H108" s="387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95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380" t="str">
        <f>E9</f>
        <v>05 - 1.NP + 2.NP - Ústredné vykurovanie</v>
      </c>
      <c r="F110" s="385"/>
      <c r="G110" s="385"/>
      <c r="H110" s="385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Trnava</v>
      </c>
      <c r="G112" s="26"/>
      <c r="H112" s="26"/>
      <c r="I112" s="23" t="s">
        <v>19</v>
      </c>
      <c r="J112" s="49" t="str">
        <f>IF(J12="","",J12)</f>
        <v/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7.95" customHeight="1">
      <c r="A114" s="26"/>
      <c r="B114" s="27"/>
      <c r="C114" s="23" t="s">
        <v>20</v>
      </c>
      <c r="D114" s="26"/>
      <c r="E114" s="26"/>
      <c r="F114" s="21" t="str">
        <f>E15</f>
        <v>Mesto Trnava</v>
      </c>
      <c r="G114" s="26"/>
      <c r="H114" s="26"/>
      <c r="I114" s="23" t="s">
        <v>26</v>
      </c>
      <c r="J114" s="24" t="str">
        <f>E21</f>
        <v>Ing. Ladislav Lukačovič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27.95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29</v>
      </c>
      <c r="J115" s="24" t="str">
        <f>E24</f>
        <v>www.stavebnycenar.sk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5"/>
      <c r="B117" s="116"/>
      <c r="C117" s="117" t="s">
        <v>128</v>
      </c>
      <c r="D117" s="118" t="s">
        <v>57</v>
      </c>
      <c r="E117" s="118" t="s">
        <v>53</v>
      </c>
      <c r="F117" s="118" t="s">
        <v>54</v>
      </c>
      <c r="G117" s="118" t="s">
        <v>129</v>
      </c>
      <c r="H117" s="118" t="s">
        <v>130</v>
      </c>
      <c r="I117" s="118" t="s">
        <v>131</v>
      </c>
      <c r="J117" s="119" t="s">
        <v>99</v>
      </c>
      <c r="K117" s="120" t="s">
        <v>132</v>
      </c>
      <c r="L117" s="121"/>
      <c r="M117" s="56" t="s">
        <v>1</v>
      </c>
      <c r="N117" s="57" t="s">
        <v>36</v>
      </c>
      <c r="O117" s="57" t="s">
        <v>133</v>
      </c>
      <c r="P117" s="57" t="s">
        <v>134</v>
      </c>
      <c r="Q117" s="57" t="s">
        <v>135</v>
      </c>
      <c r="R117" s="57" t="s">
        <v>136</v>
      </c>
      <c r="S117" s="57" t="s">
        <v>137</v>
      </c>
      <c r="T117" s="58" t="s">
        <v>138</v>
      </c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</row>
    <row r="118" spans="1:65" s="2" customFormat="1" ht="22.9" customHeight="1">
      <c r="A118" s="26"/>
      <c r="B118" s="27"/>
      <c r="C118" s="63" t="s">
        <v>100</v>
      </c>
      <c r="D118" s="26"/>
      <c r="E118" s="26"/>
      <c r="F118" s="26"/>
      <c r="G118" s="26"/>
      <c r="H118" s="26"/>
      <c r="I118" s="26"/>
      <c r="J118" s="122">
        <f>BK118</f>
        <v>0</v>
      </c>
      <c r="K118" s="26"/>
      <c r="L118" s="27"/>
      <c r="M118" s="59"/>
      <c r="N118" s="50"/>
      <c r="O118" s="60"/>
      <c r="P118" s="123">
        <f>P119</f>
        <v>0</v>
      </c>
      <c r="Q118" s="60"/>
      <c r="R118" s="123">
        <f>R119</f>
        <v>0</v>
      </c>
      <c r="S118" s="60"/>
      <c r="T118" s="124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101</v>
      </c>
      <c r="BK118" s="125">
        <f>BK119</f>
        <v>0</v>
      </c>
    </row>
    <row r="119" spans="1:65" s="12" customFormat="1" ht="25.9" customHeight="1">
      <c r="B119" s="126"/>
      <c r="D119" s="127" t="s">
        <v>71</v>
      </c>
      <c r="E119" s="128" t="s">
        <v>342</v>
      </c>
      <c r="F119" s="128" t="s">
        <v>343</v>
      </c>
      <c r="J119" s="129">
        <f>BK119</f>
        <v>0</v>
      </c>
      <c r="L119" s="126"/>
      <c r="M119" s="130"/>
      <c r="N119" s="131"/>
      <c r="O119" s="131"/>
      <c r="P119" s="132">
        <f>P120</f>
        <v>0</v>
      </c>
      <c r="Q119" s="131"/>
      <c r="R119" s="132">
        <f>R120</f>
        <v>0</v>
      </c>
      <c r="S119" s="131"/>
      <c r="T119" s="133">
        <f>T120</f>
        <v>0</v>
      </c>
      <c r="AR119" s="127" t="s">
        <v>149</v>
      </c>
      <c r="AT119" s="134" t="s">
        <v>71</v>
      </c>
      <c r="AU119" s="134" t="s">
        <v>72</v>
      </c>
      <c r="AY119" s="127" t="s">
        <v>141</v>
      </c>
      <c r="BK119" s="135">
        <f>BK120</f>
        <v>0</v>
      </c>
    </row>
    <row r="120" spans="1:65" s="12" customFormat="1" ht="22.9" customHeight="1">
      <c r="B120" s="126"/>
      <c r="D120" s="127" t="s">
        <v>71</v>
      </c>
      <c r="E120" s="136" t="s">
        <v>779</v>
      </c>
      <c r="F120" s="136" t="s">
        <v>780</v>
      </c>
      <c r="J120" s="137">
        <f>BK120</f>
        <v>0</v>
      </c>
      <c r="L120" s="126"/>
      <c r="M120" s="130"/>
      <c r="N120" s="131"/>
      <c r="O120" s="131"/>
      <c r="P120" s="132">
        <f>P121</f>
        <v>0</v>
      </c>
      <c r="Q120" s="131"/>
      <c r="R120" s="132">
        <f>R121</f>
        <v>0</v>
      </c>
      <c r="S120" s="131"/>
      <c r="T120" s="133">
        <f>T121</f>
        <v>0</v>
      </c>
      <c r="AR120" s="127" t="s">
        <v>149</v>
      </c>
      <c r="AT120" s="134" t="s">
        <v>71</v>
      </c>
      <c r="AU120" s="134" t="s">
        <v>80</v>
      </c>
      <c r="AY120" s="127" t="s">
        <v>141</v>
      </c>
      <c r="BK120" s="135">
        <f>BK121</f>
        <v>0</v>
      </c>
    </row>
    <row r="121" spans="1:65" s="2" customFormat="1" ht="16.5" customHeight="1">
      <c r="A121" s="26"/>
      <c r="B121" s="138"/>
      <c r="C121" s="139" t="s">
        <v>80</v>
      </c>
      <c r="D121" s="139" t="s">
        <v>144</v>
      </c>
      <c r="E121" s="140" t="s">
        <v>781</v>
      </c>
      <c r="F121" s="141" t="s">
        <v>782</v>
      </c>
      <c r="G121" s="142" t="s">
        <v>488</v>
      </c>
      <c r="H121" s="143">
        <v>1</v>
      </c>
      <c r="I121" s="144"/>
      <c r="J121" s="144">
        <f>ROUND(I121*H121,2)</f>
        <v>0</v>
      </c>
      <c r="K121" s="145"/>
      <c r="L121" s="27"/>
      <c r="M121" s="162" t="s">
        <v>1</v>
      </c>
      <c r="N121" s="163" t="s">
        <v>38</v>
      </c>
      <c r="O121" s="164">
        <v>0</v>
      </c>
      <c r="P121" s="164">
        <f>O121*H121</f>
        <v>0</v>
      </c>
      <c r="Q121" s="164">
        <v>0</v>
      </c>
      <c r="R121" s="164">
        <f>Q121*H121</f>
        <v>0</v>
      </c>
      <c r="S121" s="164">
        <v>0</v>
      </c>
      <c r="T121" s="165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210</v>
      </c>
      <c r="AT121" s="150" t="s">
        <v>144</v>
      </c>
      <c r="AU121" s="150" t="s">
        <v>149</v>
      </c>
      <c r="AY121" s="14" t="s">
        <v>141</v>
      </c>
      <c r="BE121" s="151">
        <f>IF(N121="základná",J121,0)</f>
        <v>0</v>
      </c>
      <c r="BF121" s="151">
        <f>IF(N121="znížená",J121,0)</f>
        <v>0</v>
      </c>
      <c r="BG121" s="151">
        <f>IF(N121="zákl. prenesená",J121,0)</f>
        <v>0</v>
      </c>
      <c r="BH121" s="151">
        <f>IF(N121="zníž. prenesená",J121,0)</f>
        <v>0</v>
      </c>
      <c r="BI121" s="151">
        <f>IF(N121="nulová",J121,0)</f>
        <v>0</v>
      </c>
      <c r="BJ121" s="14" t="s">
        <v>149</v>
      </c>
      <c r="BK121" s="151">
        <f>ROUND(I121*H121,2)</f>
        <v>0</v>
      </c>
      <c r="BL121" s="14" t="s">
        <v>210</v>
      </c>
      <c r="BM121" s="150" t="s">
        <v>783</v>
      </c>
    </row>
    <row r="122" spans="1:65" s="2" customFormat="1" ht="6.95" customHeight="1">
      <c r="A122" s="26"/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12</vt:i4>
      </vt:variant>
    </vt:vector>
  </HeadingPairs>
  <TitlesOfParts>
    <vt:vector size="22" baseType="lpstr">
      <vt:lpstr>Rekapitulácia stavby</vt:lpstr>
      <vt:lpstr>01 - 1.NP + 2.NP - Búraci...</vt:lpstr>
      <vt:lpstr>02 - 1.NP + 2.NP - Vzduch...</vt:lpstr>
      <vt:lpstr>Vzduchotechnika rozpis</vt:lpstr>
      <vt:lpstr>03 - 1.NP + 2.NP - Elektr...</vt:lpstr>
      <vt:lpstr>Elektro rozpis</vt:lpstr>
      <vt:lpstr>04 - 1.NP + 2.NP - Zdravo...</vt:lpstr>
      <vt:lpstr>Zdravotechnika rozpis</vt:lpstr>
      <vt:lpstr>05 - 1.NP + 2.NP - Ústred...</vt:lpstr>
      <vt:lpstr>ÚK rozpis</vt:lpstr>
      <vt:lpstr>'01 - 1.NP + 2.NP - Búraci...'!Názvy_tlače</vt:lpstr>
      <vt:lpstr>'02 - 1.NP + 2.NP - Vzduch...'!Názvy_tlače</vt:lpstr>
      <vt:lpstr>'03 - 1.NP + 2.NP - Elektr...'!Názvy_tlače</vt:lpstr>
      <vt:lpstr>'04 - 1.NP + 2.NP - Zdravo...'!Názvy_tlače</vt:lpstr>
      <vt:lpstr>'05 - 1.NP + 2.NP - Ústred...'!Názvy_tlače</vt:lpstr>
      <vt:lpstr>'Rekapitulácia stavby'!Názvy_tlače</vt:lpstr>
      <vt:lpstr>'01 - 1.NP + 2.NP - Búraci...'!Oblasť_tlače</vt:lpstr>
      <vt:lpstr>'02 - 1.NP + 2.NP - Vzduch...'!Oblasť_tlače</vt:lpstr>
      <vt:lpstr>'03 - 1.NP + 2.NP - Elektr...'!Oblasť_tlače</vt:lpstr>
      <vt:lpstr>'04 - 1.NP + 2.NP - Zdravo...'!Oblasť_tlače</vt:lpstr>
      <vt:lpstr>'05 - 1.NP + 2.NP - Ústred...'!Oblasť_tlače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ZZZ\Bottlik</dc:creator>
  <cp:lastModifiedBy>jana.miklovicova</cp:lastModifiedBy>
  <dcterms:created xsi:type="dcterms:W3CDTF">2019-07-31T06:25:09Z</dcterms:created>
  <dcterms:modified xsi:type="dcterms:W3CDTF">2019-08-09T07:56:28Z</dcterms:modified>
</cp:coreProperties>
</file>