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+ Eufondy\Čiastkové zákazky\Výzva č. 8 Experimentálne prebierky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ponuka'!$A$1:$O$42</definedName>
  </definedNames>
  <calcPr calcId="162913"/>
</workbook>
</file>

<file path=xl/calcChain.xml><?xml version="1.0" encoding="utf-8"?>
<calcChain xmlns="http://schemas.openxmlformats.org/spreadsheetml/2006/main">
  <c r="G19" i="1" l="1"/>
  <c r="G17" i="1"/>
  <c r="O17" i="1" l="1"/>
  <c r="O18" i="1"/>
  <c r="O19" i="1"/>
  <c r="G21" i="1" l="1"/>
  <c r="O21" i="1" s="1"/>
  <c r="G22" i="1"/>
  <c r="O22" i="1" s="1"/>
  <c r="G23" i="1"/>
  <c r="O23" i="1" s="1"/>
  <c r="G24" i="1"/>
  <c r="O24" i="1" s="1"/>
  <c r="G25" i="1"/>
  <c r="O25" i="1" s="1"/>
  <c r="L27" i="1" l="1"/>
  <c r="G13" i="1"/>
  <c r="G14" i="1"/>
  <c r="G15" i="1"/>
  <c r="G16" i="1"/>
  <c r="G18" i="1"/>
  <c r="G20" i="1"/>
  <c r="G12" i="1"/>
  <c r="G26" i="1" l="1"/>
  <c r="O26" i="1" s="1"/>
  <c r="O20" i="1" l="1"/>
  <c r="I4" i="4" l="1"/>
  <c r="F4" i="4"/>
  <c r="C4" i="4"/>
  <c r="B7" i="4" l="1"/>
  <c r="O14" i="1"/>
  <c r="O12" i="1"/>
  <c r="O16" i="1" l="1"/>
  <c r="O15" i="1"/>
  <c r="O13" i="1"/>
  <c r="O27" i="1" l="1"/>
  <c r="P27" i="1" s="1"/>
  <c r="O29" i="1" l="1"/>
  <c r="O28" i="1" s="1"/>
</calcChain>
</file>

<file path=xl/sharedStrings.xml><?xml version="1.0" encoding="utf-8"?>
<sst xmlns="http://schemas.openxmlformats.org/spreadsheetml/2006/main" count="124" uniqueCount="91">
  <si>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</si>
  <si>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</si>
  <si>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</si>
  <si>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</si>
  <si>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</si>
  <si>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</si>
  <si>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</si>
  <si>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</si>
  <si>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</si>
  <si>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</si>
  <si>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</si>
  <si>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</si>
  <si>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</si>
  <si>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</si>
  <si>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</si>
  <si>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</si>
  <si>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</si>
  <si>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</si>
  <si>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</si>
  <si>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</si>
  <si>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</si>
  <si>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</si>
  <si>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</si>
  <si>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</si>
  <si>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</si>
  <si>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</si>
  <si>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</si>
  <si>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</si>
  <si>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</si>
  <si>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</si>
  <si>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</si>
  <si>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</si>
  <si>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</si>
  <si>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</si>
  <si>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</si>
  <si>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</si>
  <si>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</si>
  <si>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</si>
  <si>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</si>
  <si>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</si>
  <si>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</si>
  <si>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</si>
  <si>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</si>
  <si>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</si>
  <si>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</si>
  <si>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</si>
  <si>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</si>
  <si>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</si>
  <si>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</si>
  <si>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</si>
  <si>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</si>
  <si>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</si>
  <si>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</si>
  <si>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</si>
  <si>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</si>
  <si>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</si>
  <si>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</si>
  <si>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</si>
  <si>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</si>
  <si>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</si>
  <si>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</si>
  <si>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</si>
  <si>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</si>
  <si>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</si>
  <si>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</si>
  <si>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</si>
  <si>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</si>
  <si>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</si>
  <si>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</si>
  <si>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</si>
  <si>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</si>
  <si>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VÚ-50r.</t>
  </si>
  <si>
    <t>Lesy SR š.p. OZ Karpaty</t>
  </si>
  <si>
    <t>10- Adamov</t>
  </si>
  <si>
    <t>481A</t>
  </si>
  <si>
    <t>272A1</t>
  </si>
  <si>
    <t xml:space="preserve">277 1 </t>
  </si>
  <si>
    <t>278B0</t>
  </si>
  <si>
    <t>278C0</t>
  </si>
  <si>
    <t>279C0</t>
  </si>
  <si>
    <t>399A1</t>
  </si>
  <si>
    <t>401C0</t>
  </si>
  <si>
    <t>525B0</t>
  </si>
  <si>
    <t>12- Kútsky les</t>
  </si>
  <si>
    <t>64B0</t>
  </si>
  <si>
    <t>65C0</t>
  </si>
  <si>
    <t>530A0</t>
  </si>
  <si>
    <t>401 A0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</si>
  <si>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Približovacie linky sú široké 2,5m a nebudú sa rozširovať zároveň nesmie dôsť k poškodeniu bočných stromov. Potrebný je malý (mini ) HRT uzol so šírkou do 2000mm</t>
    </r>
  </si>
  <si>
    <t>Lesnícke služby v ťažbovom procese - viacoperačné technológie na OZ Karpary, LC Gbely , LS Malacky  CLIMAFORSEELIVE,</t>
  </si>
  <si>
    <t>Projekt Climaforceelife z programu LIFE 19 a ostatná ťažbová činnosť na OZ Šaštín , VC  Gbely , - výzva č. 8/01/2023/TC DNS/ EU.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</si>
</sst>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9" xfId="0" applyFont="1" applyFill="1" applyBorder="1" applyAlignment="1" applyProtection="1">
      <alignment horizontal="center" vertical="center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4" fontId="10" fillId="3" borderId="39" xfId="0" applyNumberFormat="1" applyFont="1" applyFill="1" applyBorder="1" applyAlignment="1" applyProtection="1">
      <alignment horizontal="right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10" fillId="3" borderId="36" xfId="0" applyNumberFormat="1" applyFont="1" applyFill="1" applyBorder="1" applyAlignment="1" applyProtection="1">
      <alignment horizontal="right" vertical="center"/>
    </xf>
    <xf numFmtId="2" fontId="10" fillId="3" borderId="46" xfId="0" applyNumberFormat="1" applyFont="1" applyFill="1" applyBorder="1" applyAlignment="1" applyProtection="1">
      <alignment horizontal="right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  <protection locked="0"/>
    </xf>
    <xf numFmtId="4" fontId="10" fillId="3" borderId="31" xfId="0" applyNumberFormat="1" applyFont="1" applyFill="1" applyBorder="1" applyAlignment="1" applyProtection="1">
      <alignment horizontal="right"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4" fontId="10" fillId="3" borderId="26" xfId="0" applyNumberFormat="1" applyFont="1" applyFill="1" applyBorder="1" applyAlignment="1" applyProtection="1">
      <alignment horizontal="right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4" fontId="10" fillId="3" borderId="17" xfId="0" applyNumberFormat="1" applyFont="1" applyFill="1" applyBorder="1" applyAlignment="1" applyProtection="1">
      <alignment horizontal="right" vertical="center"/>
    </xf>
    <xf numFmtId="0" fontId="3" fillId="3" borderId="1" xfId="0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  <xf numFmtId="0" fontId="0" fillId="3" borderId="0" xfId="0" applyFill="1" applyAlignment="1" applyProtection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view="pageBreakPreview" zoomScale="110" zoomScaleNormal="100" zoomScaleSheetLayoutView="110" workbookViewId="0">
      <selection activeCell="H9" sqref="H9:H1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1" t="s">
        <v>63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16" t="s">
        <v>67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customHeight="1" x14ac:dyDescent="0.25">
      <c r="A3" s="17" t="s">
        <v>0</v>
      </c>
      <c r="B3" s="13"/>
      <c r="C3" s="104" t="s">
        <v>89</v>
      </c>
      <c r="D3" s="104"/>
      <c r="E3" s="104"/>
      <c r="F3" s="104"/>
      <c r="G3" s="104"/>
      <c r="H3" s="104"/>
      <c r="I3" s="104"/>
      <c r="J3" s="104"/>
      <c r="K3" s="104"/>
      <c r="L3" s="104"/>
      <c r="N3" s="14"/>
      <c r="O3" s="15"/>
    </row>
    <row r="4" spans="1:16" ht="18.75" customHeight="1" x14ac:dyDescent="0.25">
      <c r="A4" s="13"/>
      <c r="B4" s="13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3"/>
      <c r="N4" s="14"/>
      <c r="O4" s="15"/>
    </row>
    <row r="5" spans="1:16" x14ac:dyDescent="0.25">
      <c r="A5" s="158" t="s">
        <v>90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8"/>
      <c r="N5" s="18"/>
      <c r="O5" s="18"/>
    </row>
    <row r="6" spans="1:16" x14ac:dyDescent="0.25">
      <c r="A6" s="20" t="s">
        <v>1</v>
      </c>
      <c r="B6" s="98" t="s">
        <v>72</v>
      </c>
      <c r="C6" s="98"/>
      <c r="D6" s="98"/>
      <c r="E6" s="98"/>
      <c r="F6" s="98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99"/>
      <c r="C7" s="99"/>
      <c r="D7" s="99"/>
      <c r="E7" s="99"/>
      <c r="F7" s="99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96" t="s">
        <v>65</v>
      </c>
      <c r="B8" s="97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2" t="s">
        <v>69</v>
      </c>
      <c r="B9" s="100" t="s">
        <v>2</v>
      </c>
      <c r="C9" s="114" t="s">
        <v>53</v>
      </c>
      <c r="D9" s="115"/>
      <c r="E9" s="116" t="s">
        <v>3</v>
      </c>
      <c r="F9" s="117"/>
      <c r="G9" s="118"/>
      <c r="H9" s="106" t="s">
        <v>4</v>
      </c>
      <c r="I9" s="102" t="s">
        <v>5</v>
      </c>
      <c r="J9" s="109" t="s">
        <v>6</v>
      </c>
      <c r="K9" s="112" t="s">
        <v>7</v>
      </c>
      <c r="L9" s="102"/>
      <c r="M9" s="102" t="s">
        <v>59</v>
      </c>
      <c r="N9" s="119" t="s">
        <v>57</v>
      </c>
      <c r="O9" s="121" t="s">
        <v>58</v>
      </c>
    </row>
    <row r="10" spans="1:16" ht="21.75" customHeight="1" x14ac:dyDescent="0.25">
      <c r="A10" s="25"/>
      <c r="B10" s="101"/>
      <c r="C10" s="123" t="s">
        <v>66</v>
      </c>
      <c r="D10" s="124"/>
      <c r="E10" s="123" t="s">
        <v>9</v>
      </c>
      <c r="F10" s="125" t="s">
        <v>10</v>
      </c>
      <c r="G10" s="127" t="s">
        <v>11</v>
      </c>
      <c r="H10" s="107"/>
      <c r="I10" s="103"/>
      <c r="J10" s="110"/>
      <c r="K10" s="113"/>
      <c r="L10" s="103"/>
      <c r="M10" s="103"/>
      <c r="N10" s="120"/>
      <c r="O10" s="122"/>
    </row>
    <row r="11" spans="1:16" ht="50.25" customHeight="1" thickBot="1" x14ac:dyDescent="0.3">
      <c r="A11" s="26"/>
      <c r="B11" s="101"/>
      <c r="C11" s="123"/>
      <c r="D11" s="124"/>
      <c r="E11" s="123"/>
      <c r="F11" s="126"/>
      <c r="G11" s="128"/>
      <c r="H11" s="108"/>
      <c r="I11" s="103"/>
      <c r="J11" s="111"/>
      <c r="K11" s="113"/>
      <c r="L11" s="103"/>
      <c r="M11" s="129"/>
      <c r="N11" s="120"/>
      <c r="O11" s="122"/>
    </row>
    <row r="12" spans="1:16" x14ac:dyDescent="0.25">
      <c r="A12" s="65" t="s">
        <v>73</v>
      </c>
      <c r="B12" s="57" t="s">
        <v>74</v>
      </c>
      <c r="C12" s="92">
        <v>5.7</v>
      </c>
      <c r="D12" s="93"/>
      <c r="E12" s="58">
        <v>120</v>
      </c>
      <c r="F12" s="59">
        <v>2</v>
      </c>
      <c r="G12" s="72">
        <f t="shared" ref="G12:G25" si="0">E12+F12</f>
        <v>122</v>
      </c>
      <c r="H12" s="60" t="s">
        <v>71</v>
      </c>
      <c r="I12" s="61">
        <v>0</v>
      </c>
      <c r="J12" s="61">
        <v>9.5000000000000001E-2</v>
      </c>
      <c r="K12" s="62">
        <v>200</v>
      </c>
      <c r="L12" s="82">
        <v>2770.62</v>
      </c>
      <c r="M12" s="81" t="s">
        <v>60</v>
      </c>
      <c r="N12" s="73"/>
      <c r="O12" s="74">
        <f>SUM(N12*G12)</f>
        <v>0</v>
      </c>
      <c r="P12" s="12"/>
    </row>
    <row r="13" spans="1:16" x14ac:dyDescent="0.25">
      <c r="A13" s="27"/>
      <c r="B13" s="28" t="s">
        <v>75</v>
      </c>
      <c r="C13" s="94">
        <v>5.7</v>
      </c>
      <c r="D13" s="95"/>
      <c r="E13" s="66">
        <v>350</v>
      </c>
      <c r="F13" s="66"/>
      <c r="G13" s="72">
        <f t="shared" si="0"/>
        <v>350</v>
      </c>
      <c r="H13" s="55" t="s">
        <v>71</v>
      </c>
      <c r="I13" s="28">
        <v>0</v>
      </c>
      <c r="J13" s="28">
        <v>0.08</v>
      </c>
      <c r="K13" s="54">
        <v>270</v>
      </c>
      <c r="L13" s="63">
        <v>10069.5</v>
      </c>
      <c r="M13" s="30" t="s">
        <v>60</v>
      </c>
      <c r="N13" s="75"/>
      <c r="O13" s="29">
        <f>SUM(N13*G13)</f>
        <v>0</v>
      </c>
      <c r="P13" s="12"/>
    </row>
    <row r="14" spans="1:16" x14ac:dyDescent="0.25">
      <c r="A14" s="27"/>
      <c r="B14" s="31" t="s">
        <v>76</v>
      </c>
      <c r="C14" s="94">
        <v>5.7</v>
      </c>
      <c r="D14" s="95"/>
      <c r="E14" s="67">
        <v>34</v>
      </c>
      <c r="F14" s="67"/>
      <c r="G14" s="72">
        <f t="shared" si="0"/>
        <v>34</v>
      </c>
      <c r="H14" s="56" t="s">
        <v>71</v>
      </c>
      <c r="I14" s="31">
        <v>0</v>
      </c>
      <c r="J14" s="31">
        <v>0.08</v>
      </c>
      <c r="K14" s="51">
        <v>150</v>
      </c>
      <c r="L14" s="63">
        <v>978.18</v>
      </c>
      <c r="M14" s="32" t="s">
        <v>60</v>
      </c>
      <c r="N14" s="75"/>
      <c r="O14" s="29">
        <f>SUM(N14*G14)</f>
        <v>0</v>
      </c>
      <c r="P14" s="12"/>
    </row>
    <row r="15" spans="1:16" x14ac:dyDescent="0.25">
      <c r="A15" s="27"/>
      <c r="B15" s="28" t="s">
        <v>77</v>
      </c>
      <c r="C15" s="94">
        <v>5.7</v>
      </c>
      <c r="D15" s="95"/>
      <c r="E15" s="66">
        <v>110</v>
      </c>
      <c r="F15" s="67"/>
      <c r="G15" s="72">
        <f t="shared" si="0"/>
        <v>110</v>
      </c>
      <c r="H15" s="55" t="s">
        <v>71</v>
      </c>
      <c r="I15" s="28">
        <v>0</v>
      </c>
      <c r="J15" s="28">
        <v>0.09</v>
      </c>
      <c r="K15" s="54">
        <v>300</v>
      </c>
      <c r="L15" s="63">
        <v>2762.1</v>
      </c>
      <c r="M15" s="32" t="s">
        <v>60</v>
      </c>
      <c r="N15" s="75"/>
      <c r="O15" s="29">
        <f t="shared" ref="O15:O26" si="1">SUM(N15*G15)</f>
        <v>0</v>
      </c>
      <c r="P15" s="12"/>
    </row>
    <row r="16" spans="1:16" x14ac:dyDescent="0.25">
      <c r="A16" s="27"/>
      <c r="B16" s="28" t="s">
        <v>78</v>
      </c>
      <c r="C16" s="94">
        <v>5.7</v>
      </c>
      <c r="D16" s="95"/>
      <c r="E16" s="66">
        <v>180</v>
      </c>
      <c r="F16" s="67"/>
      <c r="G16" s="72">
        <f t="shared" si="0"/>
        <v>180</v>
      </c>
      <c r="H16" s="55" t="s">
        <v>71</v>
      </c>
      <c r="I16" s="28">
        <v>0</v>
      </c>
      <c r="J16" s="28">
        <v>0.08</v>
      </c>
      <c r="K16" s="54">
        <v>200</v>
      </c>
      <c r="L16" s="63">
        <v>5178.6000000000004</v>
      </c>
      <c r="M16" s="32" t="s">
        <v>60</v>
      </c>
      <c r="N16" s="75"/>
      <c r="O16" s="29">
        <f t="shared" si="1"/>
        <v>0</v>
      </c>
      <c r="P16" s="12"/>
    </row>
    <row r="17" spans="1:16" x14ac:dyDescent="0.25">
      <c r="A17" s="27"/>
      <c r="B17" s="68" t="s">
        <v>79</v>
      </c>
      <c r="C17" s="94">
        <v>5.7</v>
      </c>
      <c r="D17" s="95"/>
      <c r="E17" s="71">
        <v>120.72</v>
      </c>
      <c r="F17" s="67"/>
      <c r="G17" s="72">
        <f t="shared" si="0"/>
        <v>120.72</v>
      </c>
      <c r="H17" s="55" t="s">
        <v>71</v>
      </c>
      <c r="I17" s="28">
        <v>0</v>
      </c>
      <c r="J17" s="68">
        <v>0.189</v>
      </c>
      <c r="K17" s="69">
        <v>300</v>
      </c>
      <c r="L17" s="63">
        <v>2393.88</v>
      </c>
      <c r="M17" s="32" t="s">
        <v>60</v>
      </c>
      <c r="N17" s="75"/>
      <c r="O17" s="29">
        <f t="shared" si="1"/>
        <v>0</v>
      </c>
      <c r="P17" s="12"/>
    </row>
    <row r="18" spans="1:16" x14ac:dyDescent="0.25">
      <c r="A18" s="27"/>
      <c r="B18" s="68" t="s">
        <v>80</v>
      </c>
      <c r="C18" s="94">
        <v>5.7</v>
      </c>
      <c r="D18" s="95"/>
      <c r="E18" s="71">
        <v>200</v>
      </c>
      <c r="F18" s="67"/>
      <c r="G18" s="72">
        <f t="shared" si="0"/>
        <v>200</v>
      </c>
      <c r="H18" s="55" t="s">
        <v>71</v>
      </c>
      <c r="I18" s="28">
        <v>0</v>
      </c>
      <c r="J18" s="68">
        <v>0.12</v>
      </c>
      <c r="K18" s="69">
        <v>200</v>
      </c>
      <c r="L18" s="63">
        <v>5022</v>
      </c>
      <c r="M18" s="32" t="s">
        <v>60</v>
      </c>
      <c r="N18" s="75"/>
      <c r="O18" s="29">
        <f t="shared" si="1"/>
        <v>0</v>
      </c>
      <c r="P18" s="12"/>
    </row>
    <row r="19" spans="1:16" x14ac:dyDescent="0.25">
      <c r="A19" s="27"/>
      <c r="B19" s="68" t="s">
        <v>87</v>
      </c>
      <c r="C19" s="94">
        <v>5.7</v>
      </c>
      <c r="D19" s="95"/>
      <c r="E19" s="71">
        <v>264.77999999999997</v>
      </c>
      <c r="F19" s="67"/>
      <c r="G19" s="72">
        <f t="shared" si="0"/>
        <v>264.77999999999997</v>
      </c>
      <c r="H19" s="55" t="s">
        <v>71</v>
      </c>
      <c r="I19" s="28">
        <v>0</v>
      </c>
      <c r="J19" s="68">
        <v>0.13800000000000001</v>
      </c>
      <c r="K19" s="69">
        <v>300</v>
      </c>
      <c r="L19" s="63">
        <v>5848.99</v>
      </c>
      <c r="M19" s="32" t="s">
        <v>60</v>
      </c>
      <c r="N19" s="75"/>
      <c r="O19" s="29">
        <f t="shared" si="1"/>
        <v>0</v>
      </c>
      <c r="P19" s="12"/>
    </row>
    <row r="20" spans="1:16" x14ac:dyDescent="0.25">
      <c r="A20" s="27"/>
      <c r="B20" s="68" t="s">
        <v>81</v>
      </c>
      <c r="C20" s="94">
        <v>5.7</v>
      </c>
      <c r="D20" s="95"/>
      <c r="E20" s="71">
        <v>210</v>
      </c>
      <c r="F20" s="67"/>
      <c r="G20" s="72">
        <f t="shared" si="0"/>
        <v>210</v>
      </c>
      <c r="H20" s="55" t="s">
        <v>71</v>
      </c>
      <c r="I20" s="28">
        <v>0</v>
      </c>
      <c r="J20" s="68">
        <v>0.11</v>
      </c>
      <c r="K20" s="69">
        <v>250</v>
      </c>
      <c r="L20" s="63">
        <v>5273.1</v>
      </c>
      <c r="M20" s="32" t="s">
        <v>60</v>
      </c>
      <c r="N20" s="75"/>
      <c r="O20" s="70">
        <f t="shared" si="1"/>
        <v>0</v>
      </c>
      <c r="P20" s="12"/>
    </row>
    <row r="21" spans="1:16" x14ac:dyDescent="0.25">
      <c r="A21" s="55" t="s">
        <v>83</v>
      </c>
      <c r="B21" s="85" t="s">
        <v>82</v>
      </c>
      <c r="C21" s="94">
        <v>5.7</v>
      </c>
      <c r="D21" s="95"/>
      <c r="E21" s="86">
        <v>190</v>
      </c>
      <c r="F21" s="67"/>
      <c r="G21" s="72">
        <f t="shared" si="0"/>
        <v>190</v>
      </c>
      <c r="H21" s="55" t="s">
        <v>71</v>
      </c>
      <c r="I21" s="28">
        <v>0</v>
      </c>
      <c r="J21" s="68">
        <v>0.14000000000000001</v>
      </c>
      <c r="K21" s="69">
        <v>350</v>
      </c>
      <c r="L21" s="63">
        <v>4556.2</v>
      </c>
      <c r="M21" s="32" t="s">
        <v>60</v>
      </c>
      <c r="N21" s="75"/>
      <c r="O21" s="70">
        <f t="shared" si="1"/>
        <v>0</v>
      </c>
      <c r="P21" s="12"/>
    </row>
    <row r="22" spans="1:16" x14ac:dyDescent="0.25">
      <c r="A22" s="55"/>
      <c r="B22" s="85">
        <v>63</v>
      </c>
      <c r="C22" s="94">
        <v>5.7</v>
      </c>
      <c r="D22" s="95"/>
      <c r="E22" s="86">
        <v>181.86</v>
      </c>
      <c r="F22" s="67">
        <v>11.28</v>
      </c>
      <c r="G22" s="72">
        <f t="shared" si="0"/>
        <v>193.14000000000001</v>
      </c>
      <c r="H22" s="55" t="s">
        <v>71</v>
      </c>
      <c r="I22" s="28">
        <v>0</v>
      </c>
      <c r="J22" s="68">
        <v>0.20100000000000001</v>
      </c>
      <c r="K22" s="69">
        <v>300</v>
      </c>
      <c r="L22" s="63">
        <v>3293.24</v>
      </c>
      <c r="M22" s="32" t="s">
        <v>60</v>
      </c>
      <c r="N22" s="75"/>
      <c r="O22" s="70">
        <f t="shared" si="1"/>
        <v>0</v>
      </c>
      <c r="P22" s="12"/>
    </row>
    <row r="23" spans="1:16" x14ac:dyDescent="0.25">
      <c r="A23" s="55"/>
      <c r="B23" s="85" t="s">
        <v>84</v>
      </c>
      <c r="C23" s="94">
        <v>5.7</v>
      </c>
      <c r="D23" s="95"/>
      <c r="E23" s="86">
        <v>140</v>
      </c>
      <c r="F23" s="67"/>
      <c r="G23" s="72">
        <f t="shared" si="0"/>
        <v>140</v>
      </c>
      <c r="H23" s="55" t="s">
        <v>71</v>
      </c>
      <c r="I23" s="28">
        <v>0</v>
      </c>
      <c r="J23" s="68">
        <v>0.12</v>
      </c>
      <c r="K23" s="69">
        <v>200</v>
      </c>
      <c r="L23" s="63">
        <v>3515.4</v>
      </c>
      <c r="M23" s="32" t="s">
        <v>60</v>
      </c>
      <c r="N23" s="75"/>
      <c r="O23" s="70">
        <f t="shared" si="1"/>
        <v>0</v>
      </c>
      <c r="P23" s="12"/>
    </row>
    <row r="24" spans="1:16" x14ac:dyDescent="0.25">
      <c r="A24" s="55"/>
      <c r="B24" s="85" t="s">
        <v>85</v>
      </c>
      <c r="C24" s="94">
        <v>5.7</v>
      </c>
      <c r="D24" s="95"/>
      <c r="E24" s="86">
        <v>115</v>
      </c>
      <c r="F24" s="67"/>
      <c r="G24" s="72">
        <f t="shared" si="0"/>
        <v>115</v>
      </c>
      <c r="H24" s="55" t="s">
        <v>71</v>
      </c>
      <c r="I24" s="28">
        <v>0</v>
      </c>
      <c r="J24" s="68">
        <v>0.17</v>
      </c>
      <c r="K24" s="69">
        <v>300</v>
      </c>
      <c r="L24" s="63">
        <v>2590.9499999999998</v>
      </c>
      <c r="M24" s="32" t="s">
        <v>60</v>
      </c>
      <c r="N24" s="75"/>
      <c r="O24" s="70">
        <f t="shared" si="1"/>
        <v>0</v>
      </c>
      <c r="P24" s="12"/>
    </row>
    <row r="25" spans="1:16" x14ac:dyDescent="0.25">
      <c r="A25" s="78"/>
      <c r="B25" s="83" t="s">
        <v>86</v>
      </c>
      <c r="C25" s="94">
        <v>5.7</v>
      </c>
      <c r="D25" s="95"/>
      <c r="E25" s="84">
        <v>230</v>
      </c>
      <c r="F25" s="77"/>
      <c r="G25" s="79">
        <f t="shared" si="0"/>
        <v>230</v>
      </c>
      <c r="H25" s="78" t="s">
        <v>71</v>
      </c>
      <c r="I25" s="28">
        <v>0</v>
      </c>
      <c r="J25" s="28">
        <v>0.08</v>
      </c>
      <c r="K25" s="87">
        <v>170</v>
      </c>
      <c r="L25" s="88">
        <v>6617.1</v>
      </c>
      <c r="M25" s="89" t="s">
        <v>60</v>
      </c>
      <c r="N25" s="90"/>
      <c r="O25" s="89">
        <f t="shared" si="1"/>
        <v>0</v>
      </c>
      <c r="P25" s="12"/>
    </row>
    <row r="26" spans="1:16" ht="15.75" thickBot="1" x14ac:dyDescent="0.3">
      <c r="A26" s="33"/>
      <c r="B26" s="34"/>
      <c r="C26" s="35"/>
      <c r="D26" s="36"/>
      <c r="E26" s="37"/>
      <c r="F26" s="37"/>
      <c r="G26" s="76">
        <f>SUM(G12:G25)</f>
        <v>2459.6400000000003</v>
      </c>
      <c r="H26" s="38"/>
      <c r="I26" s="34"/>
      <c r="J26" s="34"/>
      <c r="K26" s="35"/>
      <c r="L26" s="43"/>
      <c r="M26" s="40"/>
      <c r="N26" s="80"/>
      <c r="O26" s="43">
        <f t="shared" si="1"/>
        <v>0</v>
      </c>
      <c r="P26" s="12"/>
    </row>
    <row r="27" spans="1:16" ht="15.75" thickBot="1" x14ac:dyDescent="0.3">
      <c r="A27" s="53"/>
      <c r="B27" s="41"/>
      <c r="C27" s="41"/>
      <c r="D27" s="41"/>
      <c r="E27" s="41"/>
      <c r="F27" s="41"/>
      <c r="G27" s="41"/>
      <c r="H27" s="41"/>
      <c r="I27" s="41"/>
      <c r="J27" s="147" t="s">
        <v>13</v>
      </c>
      <c r="K27" s="147"/>
      <c r="L27" s="43">
        <f>SUM(L12:L25)</f>
        <v>60869.859999999993</v>
      </c>
      <c r="M27" s="42"/>
      <c r="N27" s="44" t="s">
        <v>14</v>
      </c>
      <c r="O27" s="39">
        <f>SUM(O12:O26)</f>
        <v>0</v>
      </c>
      <c r="P27" s="12" t="str">
        <f>IF(O27&gt;L27,"prekročená cena","nižšia ako stanovená")</f>
        <v>nižšia ako stanovená</v>
      </c>
    </row>
    <row r="28" spans="1:16" ht="15.75" thickBot="1" x14ac:dyDescent="0.3">
      <c r="A28" s="148" t="s">
        <v>15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50"/>
      <c r="O28" s="39">
        <f>O29-O27</f>
        <v>0</v>
      </c>
    </row>
    <row r="29" spans="1:16" ht="15.75" thickBot="1" x14ac:dyDescent="0.3">
      <c r="A29" s="148" t="s">
        <v>16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50"/>
      <c r="O29" s="39">
        <f>IF("nie"=MID(I37,1,3),O27,(O27*1.2))</f>
        <v>0</v>
      </c>
    </row>
    <row r="30" spans="1:16" x14ac:dyDescent="0.25">
      <c r="A30" s="136" t="s">
        <v>17</v>
      </c>
      <c r="B30" s="136"/>
      <c r="C30" s="136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1:16" x14ac:dyDescent="0.25">
      <c r="A31" s="151" t="s">
        <v>64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</row>
    <row r="32" spans="1:16" ht="25.5" customHeight="1" x14ac:dyDescent="0.25">
      <c r="A32" s="46" t="s">
        <v>56</v>
      </c>
      <c r="B32" s="46"/>
      <c r="C32" s="46"/>
      <c r="D32" s="46"/>
      <c r="E32" s="46"/>
      <c r="F32" s="46"/>
      <c r="G32" s="47" t="s">
        <v>54</v>
      </c>
      <c r="H32" s="46"/>
      <c r="I32" s="46"/>
      <c r="J32" s="48"/>
      <c r="K32" s="48"/>
      <c r="L32" s="48"/>
      <c r="M32" s="48"/>
      <c r="N32" s="48"/>
      <c r="O32" s="48"/>
    </row>
    <row r="33" spans="1:15" ht="15" customHeight="1" x14ac:dyDescent="0.25">
      <c r="A33" s="138" t="s">
        <v>88</v>
      </c>
      <c r="B33" s="139"/>
      <c r="C33" s="139"/>
      <c r="D33" s="139"/>
      <c r="E33" s="140"/>
      <c r="F33" s="137" t="s">
        <v>55</v>
      </c>
      <c r="G33" s="49" t="s">
        <v>18</v>
      </c>
      <c r="H33" s="130"/>
      <c r="I33" s="131"/>
      <c r="J33" s="131"/>
      <c r="K33" s="131"/>
      <c r="L33" s="131"/>
      <c r="M33" s="131"/>
      <c r="N33" s="131"/>
      <c r="O33" s="132"/>
    </row>
    <row r="34" spans="1:15" x14ac:dyDescent="0.25">
      <c r="A34" s="141"/>
      <c r="B34" s="142"/>
      <c r="C34" s="142"/>
      <c r="D34" s="142"/>
      <c r="E34" s="143"/>
      <c r="F34" s="137"/>
      <c r="G34" s="49" t="s">
        <v>19</v>
      </c>
      <c r="H34" s="130"/>
      <c r="I34" s="131"/>
      <c r="J34" s="131"/>
      <c r="K34" s="131"/>
      <c r="L34" s="131"/>
      <c r="M34" s="131"/>
      <c r="N34" s="131"/>
      <c r="O34" s="132"/>
    </row>
    <row r="35" spans="1:15" ht="18" customHeight="1" x14ac:dyDescent="0.25">
      <c r="A35" s="141"/>
      <c r="B35" s="142"/>
      <c r="C35" s="142"/>
      <c r="D35" s="142"/>
      <c r="E35" s="143"/>
      <c r="F35" s="137"/>
      <c r="G35" s="49" t="s">
        <v>20</v>
      </c>
      <c r="H35" s="130"/>
      <c r="I35" s="131"/>
      <c r="J35" s="131"/>
      <c r="K35" s="131"/>
      <c r="L35" s="131"/>
      <c r="M35" s="131"/>
      <c r="N35" s="131"/>
      <c r="O35" s="132"/>
    </row>
    <row r="36" spans="1:15" x14ac:dyDescent="0.25">
      <c r="A36" s="141"/>
      <c r="B36" s="142"/>
      <c r="C36" s="142"/>
      <c r="D36" s="142"/>
      <c r="E36" s="143"/>
      <c r="F36" s="137"/>
      <c r="G36" s="49" t="s">
        <v>21</v>
      </c>
      <c r="H36" s="130"/>
      <c r="I36" s="131"/>
      <c r="J36" s="131"/>
      <c r="K36" s="131"/>
      <c r="L36" s="131"/>
      <c r="M36" s="131"/>
      <c r="N36" s="131"/>
      <c r="O36" s="132"/>
    </row>
    <row r="37" spans="1:15" x14ac:dyDescent="0.25">
      <c r="A37" s="141"/>
      <c r="B37" s="142"/>
      <c r="C37" s="142"/>
      <c r="D37" s="142"/>
      <c r="E37" s="143"/>
      <c r="F37" s="137"/>
      <c r="G37" s="49" t="s">
        <v>22</v>
      </c>
      <c r="H37" s="130"/>
      <c r="I37" s="131"/>
      <c r="J37" s="131"/>
      <c r="K37" s="131"/>
      <c r="L37" s="131"/>
      <c r="M37" s="131"/>
      <c r="N37" s="131"/>
      <c r="O37" s="132"/>
    </row>
    <row r="38" spans="1:15" x14ac:dyDescent="0.25">
      <c r="A38" s="141"/>
      <c r="B38" s="142"/>
      <c r="C38" s="142"/>
      <c r="D38" s="142"/>
      <c r="E38" s="143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141"/>
      <c r="B39" s="142"/>
      <c r="C39" s="142"/>
      <c r="D39" s="142"/>
      <c r="E39" s="143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144"/>
      <c r="B40" s="145"/>
      <c r="C40" s="145"/>
      <c r="D40" s="145"/>
      <c r="E40" s="146"/>
      <c r="F40" s="48"/>
      <c r="G40" s="24"/>
      <c r="H40" s="18"/>
      <c r="I40" s="24"/>
      <c r="J40" s="24" t="s">
        <v>23</v>
      </c>
      <c r="K40" s="24"/>
      <c r="L40" s="133"/>
      <c r="M40" s="134"/>
      <c r="N40" s="135"/>
      <c r="O40" s="24"/>
    </row>
    <row r="41" spans="1:15" x14ac:dyDescent="0.25">
      <c r="A41" s="48"/>
      <c r="B41" s="48"/>
      <c r="C41" s="48"/>
      <c r="D41" s="48"/>
      <c r="E41" s="48"/>
      <c r="F41" s="48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A42" s="21"/>
      <c r="B42" s="21"/>
      <c r="C42" s="21"/>
      <c r="D42" s="21"/>
      <c r="E42" s="21"/>
      <c r="F42" s="21"/>
      <c r="G42" s="24"/>
      <c r="H42" s="24"/>
      <c r="I42" s="24"/>
      <c r="J42" s="24"/>
      <c r="K42" s="24"/>
      <c r="L42" s="24"/>
      <c r="M42" s="24"/>
      <c r="N42" s="24"/>
      <c r="O42" s="24"/>
    </row>
  </sheetData>
  <mergeCells count="48">
    <mergeCell ref="C16:D16"/>
    <mergeCell ref="J27:K27"/>
    <mergeCell ref="A28:N28"/>
    <mergeCell ref="A29:N29"/>
    <mergeCell ref="A31:O31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H37:O37"/>
    <mergeCell ref="L40:N40"/>
    <mergeCell ref="A30:C30"/>
    <mergeCell ref="F33:F37"/>
    <mergeCell ref="H33:O33"/>
    <mergeCell ref="H34:O34"/>
    <mergeCell ref="H35:O35"/>
    <mergeCell ref="H36:O36"/>
    <mergeCell ref="A33:E40"/>
    <mergeCell ref="N9:N11"/>
    <mergeCell ref="O9:O11"/>
    <mergeCell ref="C10:D11"/>
    <mergeCell ref="E10:E11"/>
    <mergeCell ref="F10:F11"/>
    <mergeCell ref="G10:G11"/>
    <mergeCell ref="M9:M11"/>
    <mergeCell ref="C15:D15"/>
    <mergeCell ref="H9:H11"/>
    <mergeCell ref="I9:I11"/>
    <mergeCell ref="J9:J11"/>
    <mergeCell ref="K9:K11"/>
    <mergeCell ref="C9:D9"/>
    <mergeCell ref="E9:G9"/>
    <mergeCell ref="A1:L1"/>
    <mergeCell ref="C12:D12"/>
    <mergeCell ref="C13:D13"/>
    <mergeCell ref="C14:D14"/>
    <mergeCell ref="A8:B8"/>
    <mergeCell ref="B6:F6"/>
    <mergeCell ref="B7:F7"/>
    <mergeCell ref="B9:B11"/>
    <mergeCell ref="L9:L11"/>
    <mergeCell ref="C3:L4"/>
    <mergeCell ref="A5:L5"/>
  </mergeCells>
  <pageMargins left="0.23622047244094491" right="0.23622047244094491" top="0" bottom="0" header="0.31496062992125984" footer="0.31496062992125984"/>
  <pageSetup paperSize="9" scale="8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H4" sqref="H4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4" t="s">
        <v>60</v>
      </c>
      <c r="B3" s="64" t="s">
        <v>70</v>
      </c>
      <c r="C3" s="64"/>
      <c r="D3" s="64" t="s">
        <v>60</v>
      </c>
      <c r="E3" s="64" t="s">
        <v>70</v>
      </c>
      <c r="F3" s="64"/>
      <c r="G3" s="64" t="s">
        <v>60</v>
      </c>
      <c r="H3" s="64" t="s">
        <v>70</v>
      </c>
    </row>
    <row r="4" spans="1:9" x14ac:dyDescent="0.25">
      <c r="A4" s="64">
        <v>120</v>
      </c>
      <c r="B4" s="64">
        <v>22.53</v>
      </c>
      <c r="C4" s="64">
        <f>A4*B4</f>
        <v>2703.6000000000004</v>
      </c>
      <c r="D4" s="64">
        <v>2</v>
      </c>
      <c r="E4" s="64">
        <v>34.020000000000003</v>
      </c>
      <c r="F4" s="64">
        <f>D4*E4</f>
        <v>68.040000000000006</v>
      </c>
      <c r="G4" s="64"/>
      <c r="H4" s="64">
        <v>17.32</v>
      </c>
      <c r="I4" s="64">
        <f>G4*H4</f>
        <v>0</v>
      </c>
    </row>
    <row r="7" spans="1:9" x14ac:dyDescent="0.25">
      <c r="B7">
        <f>(C4+F4+I4)/(A4+D4+G4)</f>
        <v>22.718360655737708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7" t="s">
        <v>51</v>
      </c>
      <c r="M2" s="157"/>
    </row>
    <row r="3" spans="1:14" x14ac:dyDescent="0.25">
      <c r="A3" s="5" t="s">
        <v>25</v>
      </c>
      <c r="B3" s="154" t="s">
        <v>26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4" x14ac:dyDescent="0.25">
      <c r="A4" s="5" t="s">
        <v>27</v>
      </c>
      <c r="B4" s="154" t="s">
        <v>28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14" x14ac:dyDescent="0.25">
      <c r="A5" s="5" t="s">
        <v>8</v>
      </c>
      <c r="B5" s="154" t="s">
        <v>29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spans="1:14" x14ac:dyDescent="0.25">
      <c r="A6" s="5" t="s">
        <v>2</v>
      </c>
      <c r="B6" s="154" t="s">
        <v>30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</row>
    <row r="7" spans="1:14" x14ac:dyDescent="0.25">
      <c r="A7" s="6" t="s">
        <v>31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</row>
    <row r="8" spans="1:14" x14ac:dyDescent="0.25">
      <c r="A8" s="5" t="s">
        <v>12</v>
      </c>
      <c r="B8" s="154" t="s">
        <v>32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spans="1:14" x14ac:dyDescent="0.25">
      <c r="A9" s="7" t="s">
        <v>33</v>
      </c>
      <c r="B9" s="154" t="s">
        <v>34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</row>
    <row r="10" spans="1:14" x14ac:dyDescent="0.25">
      <c r="A10" s="7" t="s">
        <v>35</v>
      </c>
      <c r="B10" s="154" t="s">
        <v>36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</row>
    <row r="11" spans="1:14" x14ac:dyDescent="0.25">
      <c r="A11" s="8" t="s">
        <v>37</v>
      </c>
      <c r="B11" s="154" t="s">
        <v>38</v>
      </c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  <row r="12" spans="1:14" x14ac:dyDescent="0.25">
      <c r="A12" s="9" t="s">
        <v>39</v>
      </c>
      <c r="B12" s="154" t="s">
        <v>40</v>
      </c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</row>
    <row r="13" spans="1:14" ht="24" customHeight="1" x14ac:dyDescent="0.25">
      <c r="A13" s="8" t="s">
        <v>41</v>
      </c>
      <c r="B13" s="154" t="s">
        <v>42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</row>
    <row r="14" spans="1:14" ht="16.5" customHeight="1" x14ac:dyDescent="0.25">
      <c r="A14" s="8" t="s">
        <v>5</v>
      </c>
      <c r="B14" s="154" t="s">
        <v>52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</row>
    <row r="15" spans="1:14" x14ac:dyDescent="0.25">
      <c r="A15" s="8" t="s">
        <v>43</v>
      </c>
      <c r="B15" s="154" t="s">
        <v>44</v>
      </c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</row>
    <row r="16" spans="1:14" ht="38.25" x14ac:dyDescent="0.25">
      <c r="A16" s="10" t="s">
        <v>45</v>
      </c>
      <c r="B16" s="154" t="s">
        <v>46</v>
      </c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</row>
    <row r="17" spans="1:14" ht="28.5" customHeight="1" x14ac:dyDescent="0.25">
      <c r="A17" s="10" t="s">
        <v>47</v>
      </c>
      <c r="B17" s="154" t="s">
        <v>48</v>
      </c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</row>
    <row r="18" spans="1:14" ht="27" customHeight="1" x14ac:dyDescent="0.25">
      <c r="A18" s="11" t="s">
        <v>49</v>
      </c>
      <c r="B18" s="154" t="s">
        <v>50</v>
      </c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</row>
    <row r="19" spans="1:14" ht="75" customHeight="1" x14ac:dyDescent="0.25">
      <c r="A19" s="50" t="s">
        <v>61</v>
      </c>
      <c r="B19" s="153" t="s">
        <v>62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2023-09-07T11:19:19Z</cp:lastPrinted>
  <dcterms:created xsi:type="dcterms:W3CDTF">2012-08-13T12:29:09Z</dcterms:created>
  <dcterms:modified xsi:type="dcterms:W3CDTF">2023-09-11T07:45:08Z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