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535" yWindow="15" windowWidth="14430" windowHeight="12450" tabRatio="982"/>
  </bookViews>
  <sheets>
    <sheet name="Rekapitulácia " sheetId="21" r:id="rId1"/>
    <sheet name="Prehlad NS" sheetId="18" r:id="rId2"/>
    <sheet name="Prehlad BUR" sheetId="16" r:id="rId3"/>
    <sheet name="Elektrika" sheetId="22" r:id="rId4"/>
    <sheet name="Med. plyny-rozvody" sheetId="23" r:id="rId5"/>
    <sheet name="SLP-SK" sheetId="24" r:id="rId6"/>
    <sheet name="SLP-SP B" sheetId="25" r:id="rId7"/>
    <sheet name="SLP-SP C" sheetId="26" r:id="rId8"/>
    <sheet name="SLP-VT" sheetId="27" r:id="rId9"/>
    <sheet name="UK" sheetId="28" r:id="rId10"/>
    <sheet name="VZT" sheetId="29" r:id="rId11"/>
    <sheet name="ZTI" sheetId="30" r:id="rId12"/>
  </sheets>
  <definedNames>
    <definedName name="_xlnm._FilterDatabase" localSheetId="2" hidden="1">'Prehlad BUR'!$C$14:$AD$135</definedName>
    <definedName name="_xlnm._FilterDatabase" localSheetId="1" hidden="1">'Prehlad NS'!$A$13:$O$436</definedName>
    <definedName name="_xlnm._FilterDatabase" hidden="1">#REF!</definedName>
    <definedName name="fakt1R">#REF!</definedName>
    <definedName name="_xlnm.Print_Titles" localSheetId="2">'Prehlad BUR'!$8:$10</definedName>
    <definedName name="_xlnm.Print_Titles" localSheetId="1">'Prehlad NS'!$8:$10</definedName>
    <definedName name="_xlnm.Print_Area" localSheetId="2">'Prehlad BUR'!$A:$O</definedName>
    <definedName name="_xlnm.Print_Area" localSheetId="1">'Prehlad NS'!$A:$O</definedName>
  </definedNames>
  <calcPr calcId="145621"/>
</workbook>
</file>

<file path=xl/calcChain.xml><?xml version="1.0" encoding="utf-8"?>
<calcChain xmlns="http://schemas.openxmlformats.org/spreadsheetml/2006/main">
  <c r="H76" i="30" l="1"/>
  <c r="H77" i="30"/>
  <c r="H78" i="30"/>
  <c r="H79" i="30"/>
  <c r="H70" i="30"/>
  <c r="H71" i="30"/>
  <c r="H72" i="30"/>
  <c r="H73" i="30"/>
  <c r="H74" i="30"/>
  <c r="H75" i="30"/>
  <c r="H62" i="30"/>
  <c r="H63" i="30"/>
  <c r="H64" i="30"/>
  <c r="H65" i="30"/>
  <c r="H66" i="30"/>
  <c r="H67" i="30"/>
  <c r="H68" i="30"/>
  <c r="H69" i="30"/>
  <c r="H61" i="30"/>
  <c r="H57" i="30"/>
  <c r="H58" i="30"/>
  <c r="H59" i="30"/>
  <c r="H60" i="30"/>
  <c r="H44" i="30"/>
  <c r="H52" i="30"/>
  <c r="H53" i="30"/>
  <c r="H54" i="30"/>
  <c r="H55" i="30"/>
  <c r="H56" i="30"/>
  <c r="H51" i="30"/>
  <c r="H80" i="30" l="1"/>
  <c r="H50" i="30" s="1"/>
  <c r="H43" i="30" l="1"/>
  <c r="H141" i="29"/>
  <c r="G31" i="28"/>
  <c r="G27" i="28" l="1"/>
  <c r="H30" i="29"/>
  <c r="G47" i="28"/>
  <c r="H76" i="29"/>
  <c r="H13" i="22"/>
  <c r="H17" i="22"/>
  <c r="H21" i="22"/>
  <c r="H25" i="22"/>
  <c r="H29" i="22"/>
  <c r="H33" i="22"/>
  <c r="H37" i="22"/>
  <c r="H41" i="22"/>
  <c r="H45" i="22"/>
  <c r="H49" i="22"/>
  <c r="H53" i="22"/>
  <c r="H57" i="22"/>
  <c r="H61" i="22"/>
  <c r="H65" i="22"/>
  <c r="H69" i="22"/>
  <c r="H73" i="22"/>
  <c r="H10" i="22"/>
  <c r="H12" i="22"/>
  <c r="H16" i="22"/>
  <c r="H20" i="22"/>
  <c r="H24" i="22"/>
  <c r="H32" i="22"/>
  <c r="H40" i="22"/>
  <c r="H48" i="22"/>
  <c r="H56" i="22"/>
  <c r="H64" i="22"/>
  <c r="H72" i="22"/>
  <c r="H14" i="22"/>
  <c r="H18" i="22"/>
  <c r="H22" i="22"/>
  <c r="H26" i="22"/>
  <c r="H30" i="22"/>
  <c r="H34" i="22"/>
  <c r="H38" i="22"/>
  <c r="H42" i="22"/>
  <c r="H46" i="22"/>
  <c r="H50" i="22"/>
  <c r="H54" i="22"/>
  <c r="H58" i="22"/>
  <c r="H62" i="22"/>
  <c r="H66" i="22"/>
  <c r="H70" i="22"/>
  <c r="H74" i="22"/>
  <c r="H11" i="22"/>
  <c r="H15" i="22"/>
  <c r="H19" i="22"/>
  <c r="H23" i="22"/>
  <c r="H27" i="22"/>
  <c r="H31" i="22"/>
  <c r="H35" i="22"/>
  <c r="H39" i="22"/>
  <c r="H43" i="22"/>
  <c r="H47" i="22"/>
  <c r="H51" i="22"/>
  <c r="H55" i="22"/>
  <c r="H59" i="22"/>
  <c r="H63" i="22"/>
  <c r="H67" i="22"/>
  <c r="H71" i="22"/>
  <c r="H75" i="22"/>
  <c r="H28" i="22"/>
  <c r="H36" i="22"/>
  <c r="H44" i="22"/>
  <c r="H52" i="22"/>
  <c r="H60" i="22"/>
  <c r="H68" i="22"/>
  <c r="H76" i="22"/>
  <c r="H99" i="29"/>
  <c r="H21" i="29"/>
  <c r="H164" i="29"/>
  <c r="H42" i="29"/>
  <c r="H119" i="29"/>
  <c r="H12" i="29"/>
  <c r="H58" i="29"/>
  <c r="H7" i="29"/>
  <c r="H166" i="29"/>
  <c r="H159" i="29"/>
  <c r="H153" i="29"/>
  <c r="H147" i="29"/>
  <c r="H143" i="29"/>
  <c r="H137" i="29"/>
  <c r="H131" i="29"/>
  <c r="H125" i="29"/>
  <c r="H121" i="29"/>
  <c r="H116" i="29"/>
  <c r="H111" i="29"/>
  <c r="H106" i="29"/>
  <c r="H101" i="29"/>
  <c r="H96" i="29"/>
  <c r="H89" i="29"/>
  <c r="H83" i="29"/>
  <c r="H78" i="29"/>
  <c r="H74" i="29"/>
  <c r="H70" i="29"/>
  <c r="H66" i="29"/>
  <c r="H62" i="29"/>
  <c r="H55" i="29"/>
  <c r="H49" i="29"/>
  <c r="H44" i="29"/>
  <c r="H39" i="29"/>
  <c r="H35" i="29"/>
  <c r="H31" i="29"/>
  <c r="H27" i="29"/>
  <c r="H165" i="29"/>
  <c r="H158" i="29"/>
  <c r="H152" i="29"/>
  <c r="H146" i="29"/>
  <c r="H142" i="29"/>
  <c r="H135" i="29"/>
  <c r="H129" i="29"/>
  <c r="H124" i="29"/>
  <c r="H120" i="29"/>
  <c r="H115" i="29"/>
  <c r="H110" i="29"/>
  <c r="H105" i="29"/>
  <c r="H100" i="29"/>
  <c r="H93" i="29"/>
  <c r="H87" i="29"/>
  <c r="H82" i="29"/>
  <c r="H77" i="29"/>
  <c r="H73" i="29"/>
  <c r="H69" i="29"/>
  <c r="H65" i="29"/>
  <c r="H61" i="29"/>
  <c r="H54" i="29"/>
  <c r="H163" i="29"/>
  <c r="H148" i="29"/>
  <c r="H138" i="29"/>
  <c r="H127" i="29"/>
  <c r="H118" i="29"/>
  <c r="H108" i="29"/>
  <c r="H98" i="29"/>
  <c r="H84" i="29"/>
  <c r="H75" i="29"/>
  <c r="H67" i="29"/>
  <c r="H57" i="29"/>
  <c r="H47" i="29"/>
  <c r="H41" i="29"/>
  <c r="H34" i="29"/>
  <c r="H29" i="29"/>
  <c r="H24" i="29"/>
  <c r="H20" i="29"/>
  <c r="H16" i="29"/>
  <c r="H11" i="29"/>
  <c r="H157" i="29"/>
  <c r="H145" i="29"/>
  <c r="H133" i="29"/>
  <c r="H123" i="29"/>
  <c r="H114" i="29"/>
  <c r="H104" i="29"/>
  <c r="H92" i="29"/>
  <c r="H80" i="29"/>
  <c r="H72" i="29"/>
  <c r="H64" i="29"/>
  <c r="H52" i="29"/>
  <c r="H45" i="29"/>
  <c r="H38" i="29"/>
  <c r="H33" i="29"/>
  <c r="H28" i="29"/>
  <c r="H23" i="29"/>
  <c r="H19" i="29"/>
  <c r="H15" i="29"/>
  <c r="H8" i="29"/>
  <c r="H162" i="29"/>
  <c r="H156" i="29"/>
  <c r="H144" i="29"/>
  <c r="H132" i="29"/>
  <c r="H122" i="29"/>
  <c r="H113" i="29"/>
  <c r="H103" i="29"/>
  <c r="H90" i="29"/>
  <c r="H79" i="29"/>
  <c r="H71" i="29"/>
  <c r="H63" i="29"/>
  <c r="H50" i="29"/>
  <c r="H43" i="29"/>
  <c r="H37" i="29"/>
  <c r="H32" i="29"/>
  <c r="H26" i="29"/>
  <c r="H22" i="29"/>
  <c r="H18" i="29"/>
  <c r="H13" i="29"/>
  <c r="H9" i="29"/>
  <c r="H25" i="29"/>
  <c r="H48" i="29"/>
  <c r="H85" i="29"/>
  <c r="H128" i="29"/>
  <c r="H8" i="30"/>
  <c r="H93" i="30"/>
  <c r="H87" i="30"/>
  <c r="H83" i="30"/>
  <c r="H46" i="30"/>
  <c r="H39" i="30"/>
  <c r="H35" i="30"/>
  <c r="H29" i="30"/>
  <c r="H22" i="30"/>
  <c r="H18" i="30"/>
  <c r="H11" i="30"/>
  <c r="H96" i="30"/>
  <c r="H92" i="30"/>
  <c r="H86" i="30"/>
  <c r="H45" i="30"/>
  <c r="H38" i="30"/>
  <c r="H32" i="30"/>
  <c r="H28" i="30"/>
  <c r="H21" i="30"/>
  <c r="H14" i="30"/>
  <c r="H9" i="30"/>
  <c r="H88" i="30"/>
  <c r="H40" i="30"/>
  <c r="H30" i="30"/>
  <c r="H19" i="30"/>
  <c r="H95" i="30"/>
  <c r="H85" i="30"/>
  <c r="H48" i="30"/>
  <c r="H37" i="30"/>
  <c r="H27" i="30"/>
  <c r="H13" i="30"/>
  <c r="H94" i="30"/>
  <c r="H84" i="30"/>
  <c r="H47" i="30"/>
  <c r="H36" i="30"/>
  <c r="H26" i="30"/>
  <c r="H12" i="30"/>
  <c r="G8" i="28"/>
  <c r="G46" i="28"/>
  <c r="G40" i="28"/>
  <c r="G34" i="28"/>
  <c r="G30" i="28"/>
  <c r="G21" i="28"/>
  <c r="G13" i="28"/>
  <c r="G45" i="28"/>
  <c r="G39" i="28"/>
  <c r="G33" i="28"/>
  <c r="G29" i="28"/>
  <c r="G19" i="28"/>
  <c r="G12" i="28"/>
  <c r="G22" i="28"/>
  <c r="G44" i="28"/>
  <c r="G38" i="28"/>
  <c r="G32" i="28"/>
  <c r="G28" i="28"/>
  <c r="G18" i="28"/>
  <c r="G10" i="28"/>
  <c r="G35" i="28"/>
  <c r="H20" i="30"/>
  <c r="H91" i="30"/>
  <c r="F76" i="22"/>
  <c r="G14" i="28"/>
  <c r="G43" i="28"/>
  <c r="H17" i="29"/>
  <c r="H36" i="29"/>
  <c r="H68" i="29"/>
  <c r="H109" i="29"/>
  <c r="H150" i="29"/>
  <c r="H31" i="30"/>
  <c r="F72" i="22"/>
  <c r="F64" i="22"/>
  <c r="F56" i="22"/>
  <c r="F48" i="22"/>
  <c r="F32" i="22"/>
  <c r="F24" i="22"/>
  <c r="F16" i="22"/>
  <c r="F75" i="22"/>
  <c r="F71" i="22"/>
  <c r="F67" i="22"/>
  <c r="F63" i="22"/>
  <c r="F59" i="22"/>
  <c r="F55" i="22"/>
  <c r="F51" i="22"/>
  <c r="F47" i="22"/>
  <c r="F43" i="22"/>
  <c r="F39" i="22"/>
  <c r="F35" i="22"/>
  <c r="F31" i="22"/>
  <c r="F27" i="22"/>
  <c r="F23" i="22"/>
  <c r="F19" i="22"/>
  <c r="F15" i="22"/>
  <c r="F11" i="22"/>
  <c r="F10" i="22"/>
  <c r="F68" i="22"/>
  <c r="F60" i="22"/>
  <c r="F52" i="22"/>
  <c r="F44" i="22"/>
  <c r="F40" i="22"/>
  <c r="F36" i="22"/>
  <c r="F28" i="22"/>
  <c r="F20" i="22"/>
  <c r="F12" i="22"/>
  <c r="F74" i="22"/>
  <c r="F70" i="22"/>
  <c r="F66" i="22"/>
  <c r="F62" i="22"/>
  <c r="F58" i="22"/>
  <c r="F54" i="22"/>
  <c r="F50" i="22"/>
  <c r="F46" i="22"/>
  <c r="F42" i="22"/>
  <c r="F38" i="22"/>
  <c r="F34" i="22"/>
  <c r="F30" i="22"/>
  <c r="F26" i="22"/>
  <c r="F22" i="22"/>
  <c r="F18" i="22"/>
  <c r="F14" i="22"/>
  <c r="F73" i="22"/>
  <c r="F69" i="22"/>
  <c r="F65" i="22"/>
  <c r="F61" i="22"/>
  <c r="F57" i="22"/>
  <c r="F53" i="22"/>
  <c r="F49" i="22"/>
  <c r="F45" i="22"/>
  <c r="F41" i="22"/>
  <c r="F37" i="22"/>
  <c r="F33" i="22"/>
  <c r="F29" i="22"/>
  <c r="F25" i="22"/>
  <c r="F21" i="22"/>
  <c r="F17" i="22"/>
  <c r="F13" i="22"/>
  <c r="H14" i="29"/>
  <c r="H10" i="29"/>
  <c r="G42" i="28" l="1"/>
  <c r="H42" i="30"/>
  <c r="H24" i="30"/>
  <c r="H6" i="30"/>
  <c r="H82" i="30"/>
  <c r="F78" i="22"/>
  <c r="H34" i="30"/>
  <c r="G24" i="28"/>
  <c r="H78" i="22"/>
  <c r="G16" i="28"/>
  <c r="G6" i="28"/>
  <c r="G37" i="28"/>
  <c r="H90" i="30"/>
  <c r="H16" i="30"/>
  <c r="H168" i="29"/>
  <c r="B8" i="21" s="1"/>
  <c r="H98" i="30" l="1"/>
  <c r="H80" i="22"/>
  <c r="B11" i="21" s="1"/>
  <c r="H169" i="29"/>
  <c r="H170" i="29" s="1"/>
  <c r="G49" i="28"/>
  <c r="B13" i="21" s="1"/>
  <c r="G40" i="27"/>
  <c r="G39" i="27"/>
  <c r="G38" i="27"/>
  <c r="G37" i="27"/>
  <c r="G36" i="27"/>
  <c r="G35" i="27"/>
  <c r="G34" i="27"/>
  <c r="G33" i="27"/>
  <c r="G32" i="27"/>
  <c r="G29" i="27"/>
  <c r="G28" i="27"/>
  <c r="G25" i="27"/>
  <c r="G24" i="27"/>
  <c r="G23" i="27"/>
  <c r="E22" i="27"/>
  <c r="G26" i="27" s="1"/>
  <c r="G21" i="27"/>
  <c r="G19" i="27"/>
  <c r="G18" i="27"/>
  <c r="G17" i="27"/>
  <c r="G16" i="27"/>
  <c r="G15" i="27"/>
  <c r="G14" i="27"/>
  <c r="G13" i="27"/>
  <c r="G12" i="27"/>
  <c r="G11" i="27"/>
  <c r="G10" i="27"/>
  <c r="G9" i="27"/>
  <c r="G8" i="27"/>
  <c r="G7" i="27"/>
  <c r="G6" i="27"/>
  <c r="G5" i="27"/>
  <c r="G30" i="27" s="1"/>
  <c r="B14" i="21" l="1"/>
  <c r="G50" i="28"/>
  <c r="G51" i="28" s="1"/>
  <c r="G22" i="27"/>
  <c r="G41" i="27" s="1"/>
  <c r="G31" i="27" l="1"/>
  <c r="G43" i="27" s="1"/>
  <c r="H64" i="26" l="1"/>
  <c r="H63" i="26"/>
  <c r="H62" i="26"/>
  <c r="H61" i="26"/>
  <c r="H60" i="26"/>
  <c r="F60" i="26"/>
  <c r="H59" i="26"/>
  <c r="F59" i="26"/>
  <c r="H58" i="26"/>
  <c r="F58" i="26"/>
  <c r="H57" i="26"/>
  <c r="F57" i="26"/>
  <c r="H56" i="26"/>
  <c r="F56" i="26"/>
  <c r="H55" i="26"/>
  <c r="F55" i="26"/>
  <c r="H54" i="26"/>
  <c r="F54" i="26"/>
  <c r="H53" i="26"/>
  <c r="F53" i="26"/>
  <c r="H52" i="26"/>
  <c r="F52" i="26"/>
  <c r="H51" i="26"/>
  <c r="F51" i="26"/>
  <c r="H50" i="26"/>
  <c r="F50" i="26"/>
  <c r="H46" i="26"/>
  <c r="H47" i="26" s="1"/>
  <c r="F46" i="26"/>
  <c r="F47" i="26" s="1"/>
  <c r="H42" i="26"/>
  <c r="H41" i="26"/>
  <c r="H40" i="26"/>
  <c r="H39" i="26"/>
  <c r="H38" i="26"/>
  <c r="H37" i="26"/>
  <c r="H33" i="26"/>
  <c r="F33" i="26"/>
  <c r="H32" i="26"/>
  <c r="F32" i="26"/>
  <c r="H31" i="26"/>
  <c r="F31" i="26"/>
  <c r="H30" i="26"/>
  <c r="F30" i="26"/>
  <c r="H29" i="26"/>
  <c r="F29" i="26"/>
  <c r="H28" i="26"/>
  <c r="F28" i="26"/>
  <c r="H27" i="26"/>
  <c r="F27" i="26"/>
  <c r="H26" i="26"/>
  <c r="F26" i="26"/>
  <c r="H25" i="26"/>
  <c r="F25" i="26"/>
  <c r="H24" i="26"/>
  <c r="F24" i="26"/>
  <c r="H23" i="26"/>
  <c r="F23" i="26"/>
  <c r="H22" i="26"/>
  <c r="F22" i="26"/>
  <c r="H21" i="26"/>
  <c r="F21" i="26"/>
  <c r="H20" i="26"/>
  <c r="F20" i="26"/>
  <c r="H19" i="26"/>
  <c r="F19" i="26"/>
  <c r="H18" i="26"/>
  <c r="F18" i="26"/>
  <c r="H17" i="26"/>
  <c r="F17" i="26"/>
  <c r="H16" i="26"/>
  <c r="F16" i="26"/>
  <c r="H15" i="26"/>
  <c r="F15" i="26"/>
  <c r="H14" i="26"/>
  <c r="F14" i="26"/>
  <c r="H13" i="26"/>
  <c r="F13" i="26"/>
  <c r="H12" i="26"/>
  <c r="F12" i="26"/>
  <c r="H11" i="26"/>
  <c r="F11" i="26"/>
  <c r="H10" i="26"/>
  <c r="F10" i="26"/>
  <c r="H9" i="26"/>
  <c r="F9" i="26"/>
  <c r="H8" i="26"/>
  <c r="F8" i="26"/>
  <c r="H7" i="26"/>
  <c r="F7" i="26"/>
  <c r="H47" i="25"/>
  <c r="H46" i="25"/>
  <c r="H45" i="25"/>
  <c r="H44" i="25"/>
  <c r="H43" i="25"/>
  <c r="F43" i="25"/>
  <c r="H42" i="25"/>
  <c r="F42" i="25"/>
  <c r="H41" i="25"/>
  <c r="F41" i="25"/>
  <c r="H40" i="25"/>
  <c r="F40" i="25"/>
  <c r="H39" i="25"/>
  <c r="F39" i="25"/>
  <c r="H38" i="25"/>
  <c r="F38" i="25"/>
  <c r="H37" i="25"/>
  <c r="F37" i="25"/>
  <c r="H36" i="25"/>
  <c r="F36" i="25"/>
  <c r="H35" i="25"/>
  <c r="F35" i="25"/>
  <c r="H34" i="25"/>
  <c r="F34" i="25"/>
  <c r="H33" i="25"/>
  <c r="F33" i="25"/>
  <c r="H29" i="25"/>
  <c r="H28" i="25"/>
  <c r="F28" i="25"/>
  <c r="H27" i="25"/>
  <c r="F27" i="25"/>
  <c r="H23" i="25"/>
  <c r="H22" i="25"/>
  <c r="H21" i="25"/>
  <c r="H20" i="25"/>
  <c r="H19" i="25"/>
  <c r="H18" i="25"/>
  <c r="H14" i="25"/>
  <c r="F14" i="25"/>
  <c r="H13" i="25"/>
  <c r="F13" i="25"/>
  <c r="H12" i="25"/>
  <c r="F12" i="25"/>
  <c r="H11" i="25"/>
  <c r="F11" i="25"/>
  <c r="H10" i="25"/>
  <c r="F10" i="25"/>
  <c r="H9" i="25"/>
  <c r="F9" i="25"/>
  <c r="H8" i="25"/>
  <c r="F8" i="25"/>
  <c r="H7" i="25"/>
  <c r="F7" i="25"/>
  <c r="G50" i="24"/>
  <c r="G49" i="24"/>
  <c r="G48" i="24"/>
  <c r="G47" i="24"/>
  <c r="G46" i="24"/>
  <c r="G45" i="24"/>
  <c r="G44" i="24"/>
  <c r="G43" i="24"/>
  <c r="G42" i="24"/>
  <c r="G39" i="24"/>
  <c r="G38" i="24"/>
  <c r="G36" i="24"/>
  <c r="G35" i="24"/>
  <c r="G34" i="24"/>
  <c r="G33" i="24"/>
  <c r="G32" i="24"/>
  <c r="G31" i="24"/>
  <c r="E30" i="24"/>
  <c r="G30" i="24" s="1"/>
  <c r="G29" i="24"/>
  <c r="G28" i="24"/>
  <c r="G27" i="24"/>
  <c r="G25" i="24"/>
  <c r="G24" i="24"/>
  <c r="G23" i="24"/>
  <c r="G22" i="24"/>
  <c r="G21" i="24"/>
  <c r="G20" i="24"/>
  <c r="G19" i="24"/>
  <c r="G18" i="24"/>
  <c r="G17" i="24"/>
  <c r="G16" i="24"/>
  <c r="G15" i="24"/>
  <c r="G14" i="24"/>
  <c r="G13" i="24"/>
  <c r="G12" i="24"/>
  <c r="G11" i="24"/>
  <c r="G10" i="24"/>
  <c r="G9" i="24"/>
  <c r="G8" i="24"/>
  <c r="G7" i="24"/>
  <c r="G6" i="24"/>
  <c r="G5" i="24"/>
  <c r="G40" i="24" s="1"/>
  <c r="F30" i="25" l="1"/>
  <c r="H30" i="25"/>
  <c r="H43" i="26"/>
  <c r="F65" i="26"/>
  <c r="H65" i="26"/>
  <c r="H34" i="26"/>
  <c r="F34" i="26"/>
  <c r="F48" i="25"/>
  <c r="H24" i="25"/>
  <c r="F15" i="25"/>
  <c r="H15" i="25"/>
  <c r="H48" i="25"/>
  <c r="G41" i="24"/>
  <c r="G52" i="24" s="1"/>
  <c r="H68" i="26" l="1"/>
  <c r="H51" i="25"/>
  <c r="F142" i="23"/>
  <c r="F141" i="23"/>
  <c r="F140" i="23"/>
  <c r="F139" i="23"/>
  <c r="F131" i="23"/>
  <c r="F124" i="23"/>
  <c r="F117" i="23"/>
  <c r="F110" i="23"/>
  <c r="F103" i="23"/>
  <c r="F100" i="23"/>
  <c r="F99" i="23"/>
  <c r="F96" i="23"/>
  <c r="F93" i="23"/>
  <c r="F89" i="23"/>
  <c r="F85" i="23"/>
  <c r="F81" i="23"/>
  <c r="F79" i="23"/>
  <c r="F78" i="23"/>
  <c r="D74" i="23"/>
  <c r="D76" i="23" s="1"/>
  <c r="F76" i="23" s="1"/>
  <c r="F72" i="23"/>
  <c r="F70" i="23"/>
  <c r="F68" i="23"/>
  <c r="F67" i="23"/>
  <c r="F65" i="23"/>
  <c r="F63" i="23"/>
  <c r="F62" i="23"/>
  <c r="F60" i="23"/>
  <c r="F59" i="23"/>
  <c r="F58" i="23"/>
  <c r="F55" i="23"/>
  <c r="F53" i="23"/>
  <c r="F50" i="23"/>
  <c r="F49" i="23"/>
  <c r="F48" i="23"/>
  <c r="F47" i="23"/>
  <c r="F43" i="23"/>
  <c r="F41" i="23"/>
  <c r="F39" i="23"/>
  <c r="F38" i="23"/>
  <c r="D34" i="23"/>
  <c r="F34" i="23" s="1"/>
  <c r="F32" i="23"/>
  <c r="F30" i="23"/>
  <c r="F28" i="23"/>
  <c r="F26" i="23"/>
  <c r="F24" i="23"/>
  <c r="F23" i="23"/>
  <c r="F20" i="23"/>
  <c r="F18" i="23"/>
  <c r="F15" i="23"/>
  <c r="F14" i="23"/>
  <c r="F13" i="23"/>
  <c r="F74" i="23" l="1"/>
  <c r="F145" i="23" s="1"/>
  <c r="B9" i="21" s="1"/>
  <c r="D36" i="23"/>
  <c r="F36" i="23" s="1"/>
  <c r="B12" i="21"/>
  <c r="W436" i="18" l="1"/>
  <c r="W438" i="18" s="1"/>
  <c r="N436" i="18"/>
  <c r="N438" i="18" s="1"/>
  <c r="L436" i="18"/>
  <c r="L438" i="18" s="1"/>
  <c r="I436" i="18"/>
  <c r="I438" i="18" s="1"/>
  <c r="W391" i="18"/>
  <c r="N391" i="18"/>
  <c r="I391" i="18"/>
  <c r="L388" i="18"/>
  <c r="L391" i="18" s="1"/>
  <c r="W385" i="18"/>
  <c r="N385" i="18"/>
  <c r="I385" i="18"/>
  <c r="L382" i="18"/>
  <c r="L378" i="18"/>
  <c r="L376" i="18"/>
  <c r="L385" i="18" s="1"/>
  <c r="W373" i="18"/>
  <c r="N373" i="18"/>
  <c r="L369" i="18"/>
  <c r="L366" i="18"/>
  <c r="L351" i="18"/>
  <c r="L347" i="18"/>
  <c r="L332" i="18"/>
  <c r="L330" i="18"/>
  <c r="L328" i="18"/>
  <c r="L308" i="18"/>
  <c r="W305" i="18"/>
  <c r="N305" i="18"/>
  <c r="L298" i="18"/>
  <c r="L292" i="18"/>
  <c r="L281" i="18"/>
  <c r="L277" i="18"/>
  <c r="W272" i="18"/>
  <c r="N272" i="18"/>
  <c r="L270" i="18"/>
  <c r="L268" i="18"/>
  <c r="L266" i="18"/>
  <c r="L264" i="18"/>
  <c r="L261" i="18"/>
  <c r="L258" i="18"/>
  <c r="L255" i="18"/>
  <c r="L252" i="18"/>
  <c r="L249" i="18"/>
  <c r="L246" i="18"/>
  <c r="L241" i="18"/>
  <c r="L240" i="18"/>
  <c r="L239" i="18"/>
  <c r="L237" i="18"/>
  <c r="L236" i="18"/>
  <c r="L235" i="18"/>
  <c r="L232" i="18"/>
  <c r="L231" i="18"/>
  <c r="L230" i="18"/>
  <c r="L226" i="18"/>
  <c r="L224" i="18"/>
  <c r="L223" i="18"/>
  <c r="L219" i="18"/>
  <c r="L217" i="18"/>
  <c r="L215" i="18"/>
  <c r="L214" i="18"/>
  <c r="W209" i="18"/>
  <c r="N209" i="18"/>
  <c r="L205" i="18"/>
  <c r="L209" i="18"/>
  <c r="W202" i="18"/>
  <c r="N202" i="18"/>
  <c r="I202" i="18"/>
  <c r="L199" i="18"/>
  <c r="L198" i="18"/>
  <c r="L196" i="18"/>
  <c r="L193" i="18"/>
  <c r="L191" i="18"/>
  <c r="L188" i="18"/>
  <c r="L186" i="18"/>
  <c r="L184" i="18"/>
  <c r="L181" i="18"/>
  <c r="L178" i="18"/>
  <c r="L175" i="18"/>
  <c r="L172" i="18"/>
  <c r="W169" i="18"/>
  <c r="N169" i="18"/>
  <c r="L168" i="18"/>
  <c r="L167" i="18"/>
  <c r="W164" i="18"/>
  <c r="N164" i="18"/>
  <c r="L156" i="18"/>
  <c r="L164" i="18" s="1"/>
  <c r="W153" i="18"/>
  <c r="N153" i="18"/>
  <c r="I153" i="18"/>
  <c r="L147" i="18"/>
  <c r="L153" i="18" s="1"/>
  <c r="L140" i="18"/>
  <c r="W134" i="18"/>
  <c r="N134" i="18"/>
  <c r="I134" i="18"/>
  <c r="L124" i="18"/>
  <c r="L118" i="18"/>
  <c r="L117" i="18"/>
  <c r="L115" i="18"/>
  <c r="W110" i="18"/>
  <c r="N110" i="18"/>
  <c r="L106" i="18"/>
  <c r="L105" i="18"/>
  <c r="L98" i="18"/>
  <c r="L95" i="18"/>
  <c r="L89" i="18"/>
  <c r="L83" i="18"/>
  <c r="L82" i="18"/>
  <c r="L78" i="18"/>
  <c r="L77" i="18"/>
  <c r="L75" i="18"/>
  <c r="L74" i="18"/>
  <c r="L64" i="18"/>
  <c r="L63" i="18"/>
  <c r="L62" i="18"/>
  <c r="L55" i="18"/>
  <c r="L46" i="18"/>
  <c r="W43" i="18"/>
  <c r="N43" i="18"/>
  <c r="L38" i="18"/>
  <c r="L34" i="18"/>
  <c r="L32" i="18"/>
  <c r="L31" i="18"/>
  <c r="L30" i="18"/>
  <c r="L28" i="18"/>
  <c r="L25" i="18"/>
  <c r="L24" i="18"/>
  <c r="L21" i="18"/>
  <c r="W18" i="18"/>
  <c r="N18" i="18"/>
  <c r="L18" i="18"/>
  <c r="I18" i="18"/>
  <c r="D8" i="18"/>
  <c r="W129" i="16"/>
  <c r="L129" i="16"/>
  <c r="I129" i="16"/>
  <c r="N125" i="16"/>
  <c r="N129" i="16"/>
  <c r="J125" i="16"/>
  <c r="J129" i="16" s="1"/>
  <c r="E129" i="16" s="1"/>
  <c r="H125" i="16"/>
  <c r="H129" i="16" s="1"/>
  <c r="W122" i="16"/>
  <c r="L122" i="16"/>
  <c r="I122" i="16"/>
  <c r="N120" i="16"/>
  <c r="N122" i="16" s="1"/>
  <c r="J120" i="16"/>
  <c r="J122" i="16" s="1"/>
  <c r="E122" i="16" s="1"/>
  <c r="H120" i="16"/>
  <c r="H122" i="16" s="1"/>
  <c r="W117" i="16"/>
  <c r="L117" i="16"/>
  <c r="I117" i="16"/>
  <c r="N115" i="16"/>
  <c r="J115" i="16"/>
  <c r="H115" i="16"/>
  <c r="N113" i="16"/>
  <c r="J113" i="16"/>
  <c r="H113" i="16"/>
  <c r="N111" i="16"/>
  <c r="J111" i="16"/>
  <c r="H111" i="16"/>
  <c r="N108" i="16"/>
  <c r="J108" i="16"/>
  <c r="H108" i="16"/>
  <c r="W102" i="16"/>
  <c r="W104" i="16" s="1"/>
  <c r="I102" i="16"/>
  <c r="I104" i="16" s="1"/>
  <c r="J101" i="16"/>
  <c r="H101" i="16"/>
  <c r="J100" i="16"/>
  <c r="H100" i="16"/>
  <c r="J99" i="16"/>
  <c r="H99" i="16"/>
  <c r="J98" i="16"/>
  <c r="H98" i="16"/>
  <c r="J97" i="16"/>
  <c r="H97" i="16"/>
  <c r="J96" i="16"/>
  <c r="H96" i="16"/>
  <c r="J95" i="16"/>
  <c r="H95" i="16"/>
  <c r="N84" i="16"/>
  <c r="J84" i="16"/>
  <c r="H84" i="16"/>
  <c r="N81" i="16"/>
  <c r="J81" i="16"/>
  <c r="H81" i="16"/>
  <c r="N77" i="16"/>
  <c r="J77" i="16"/>
  <c r="H77" i="16"/>
  <c r="J76" i="16"/>
  <c r="H76" i="16"/>
  <c r="L75" i="16"/>
  <c r="J75" i="16"/>
  <c r="H75" i="16"/>
  <c r="N73" i="16"/>
  <c r="L73" i="16"/>
  <c r="J73" i="16"/>
  <c r="H73" i="16"/>
  <c r="N71" i="16"/>
  <c r="J71" i="16"/>
  <c r="H71" i="16"/>
  <c r="N69" i="16"/>
  <c r="L69" i="16"/>
  <c r="J69" i="16"/>
  <c r="H69" i="16"/>
  <c r="N65" i="16"/>
  <c r="L65" i="16"/>
  <c r="J65" i="16"/>
  <c r="H65" i="16"/>
  <c r="N62" i="16"/>
  <c r="J62" i="16"/>
  <c r="H62" i="16"/>
  <c r="N60" i="16"/>
  <c r="L60" i="16"/>
  <c r="J60" i="16"/>
  <c r="H60" i="16"/>
  <c r="N55" i="16"/>
  <c r="L55" i="16"/>
  <c r="J55" i="16"/>
  <c r="H55" i="16"/>
  <c r="N52" i="16"/>
  <c r="L52" i="16"/>
  <c r="J52" i="16"/>
  <c r="H52" i="16"/>
  <c r="J49" i="16"/>
  <c r="H49" i="16"/>
  <c r="N45" i="16"/>
  <c r="J45" i="16"/>
  <c r="H45" i="16"/>
  <c r="N42" i="16"/>
  <c r="J42" i="16"/>
  <c r="H42" i="16"/>
  <c r="L37" i="16"/>
  <c r="J37" i="16"/>
  <c r="H37" i="16"/>
  <c r="N35" i="16"/>
  <c r="J35" i="16"/>
  <c r="H35" i="16"/>
  <c r="N30" i="16"/>
  <c r="J30" i="16"/>
  <c r="H30" i="16"/>
  <c r="N24" i="16"/>
  <c r="L24" i="16"/>
  <c r="J24" i="16"/>
  <c r="H24" i="16"/>
  <c r="N16" i="16"/>
  <c r="L16" i="16"/>
  <c r="J16" i="16"/>
  <c r="H16" i="16"/>
  <c r="N14" i="16"/>
  <c r="L14" i="16"/>
  <c r="J14" i="16"/>
  <c r="H14" i="16"/>
  <c r="D8" i="16"/>
  <c r="L131" i="16" l="1"/>
  <c r="J102" i="16"/>
  <c r="E102" i="16" s="1"/>
  <c r="H102" i="16"/>
  <c r="H104" i="16" s="1"/>
  <c r="L305" i="18"/>
  <c r="L272" i="18"/>
  <c r="L134" i="18"/>
  <c r="N117" i="16"/>
  <c r="N131" i="16" s="1"/>
  <c r="L373" i="18"/>
  <c r="L110" i="18"/>
  <c r="N393" i="18"/>
  <c r="W136" i="18"/>
  <c r="W393" i="18"/>
  <c r="N136" i="18"/>
  <c r="L169" i="18"/>
  <c r="L202" i="18"/>
  <c r="J414" i="18"/>
  <c r="H414" i="18"/>
  <c r="H253" i="18"/>
  <c r="H304" i="18"/>
  <c r="H419" i="18"/>
  <c r="H21" i="18"/>
  <c r="I215" i="18"/>
  <c r="J264" i="18"/>
  <c r="I330" i="18"/>
  <c r="I24" i="18"/>
  <c r="H76" i="18"/>
  <c r="J118" i="18"/>
  <c r="H178" i="18"/>
  <c r="J217" i="18"/>
  <c r="I240" i="18"/>
  <c r="H332" i="18"/>
  <c r="J231" i="18"/>
  <c r="H75" i="18"/>
  <c r="J117" i="18"/>
  <c r="J294" i="18"/>
  <c r="N440" i="18"/>
  <c r="L102" i="16"/>
  <c r="L104" i="16" s="1"/>
  <c r="L133" i="16" s="1"/>
  <c r="L43" i="18"/>
  <c r="N102" i="16"/>
  <c r="N104" i="16" s="1"/>
  <c r="H117" i="16"/>
  <c r="H131" i="16" s="1"/>
  <c r="W131" i="16"/>
  <c r="W133" i="16" s="1"/>
  <c r="J117" i="16"/>
  <c r="J131" i="16" s="1"/>
  <c r="E131" i="16" s="1"/>
  <c r="I131" i="16"/>
  <c r="N133" i="16" l="1"/>
  <c r="E117" i="16"/>
  <c r="J239" i="18"/>
  <c r="J104" i="16"/>
  <c r="E104" i="16" s="1"/>
  <c r="H133" i="16"/>
  <c r="H265" i="18"/>
  <c r="I294" i="18"/>
  <c r="L393" i="18"/>
  <c r="J295" i="18"/>
  <c r="J175" i="18"/>
  <c r="J330" i="18"/>
  <c r="W440" i="18"/>
  <c r="J265" i="18"/>
  <c r="L136" i="18"/>
  <c r="L440" i="18" s="1"/>
  <c r="I231" i="18"/>
  <c r="I264" i="18"/>
  <c r="I239" i="18"/>
  <c r="J76" i="18"/>
  <c r="H407" i="18"/>
  <c r="J304" i="18"/>
  <c r="J332" i="18"/>
  <c r="H117" i="18"/>
  <c r="I295" i="18"/>
  <c r="J24" i="18"/>
  <c r="H175" i="18"/>
  <c r="J253" i="18"/>
  <c r="J407" i="18"/>
  <c r="J275" i="18"/>
  <c r="H275" i="18"/>
  <c r="H147" i="18"/>
  <c r="J147" i="18"/>
  <c r="H397" i="18"/>
  <c r="J397" i="18"/>
  <c r="H402" i="18"/>
  <c r="J402" i="18"/>
  <c r="J152" i="18"/>
  <c r="H152" i="18"/>
  <c r="H434" i="18"/>
  <c r="J434" i="18"/>
  <c r="J240" i="18"/>
  <c r="J419" i="18"/>
  <c r="H103" i="18"/>
  <c r="J103" i="18"/>
  <c r="J401" i="18"/>
  <c r="H401" i="18"/>
  <c r="I252" i="18"/>
  <c r="J252" i="18"/>
  <c r="J98" i="18"/>
  <c r="H98" i="18"/>
  <c r="J369" i="18"/>
  <c r="I369" i="18"/>
  <c r="J42" i="18"/>
  <c r="H42" i="18"/>
  <c r="I217" i="18"/>
  <c r="J215" i="18"/>
  <c r="J366" i="18"/>
  <c r="H366" i="18"/>
  <c r="J230" i="18"/>
  <c r="I230" i="18"/>
  <c r="H38" i="18"/>
  <c r="J38" i="18"/>
  <c r="J433" i="18"/>
  <c r="H433" i="18"/>
  <c r="J75" i="18"/>
  <c r="J277" i="18"/>
  <c r="H277" i="18"/>
  <c r="H425" i="18"/>
  <c r="J425" i="18"/>
  <c r="J178" i="18"/>
  <c r="J424" i="18"/>
  <c r="H424" i="18"/>
  <c r="H303" i="18"/>
  <c r="J303" i="18"/>
  <c r="H196" i="18"/>
  <c r="J196" i="18"/>
  <c r="H430" i="18"/>
  <c r="J430" i="18"/>
  <c r="H431" i="18"/>
  <c r="J431" i="18"/>
  <c r="H413" i="18"/>
  <c r="J413" i="18"/>
  <c r="H118" i="18"/>
  <c r="J21" i="18"/>
  <c r="H198" i="18"/>
  <c r="J198" i="18"/>
  <c r="J428" i="18"/>
  <c r="H428" i="18"/>
  <c r="J404" i="18"/>
  <c r="H404" i="18"/>
  <c r="J300" i="18"/>
  <c r="I300" i="18"/>
  <c r="J247" i="18"/>
  <c r="H247" i="18"/>
  <c r="J188" i="18"/>
  <c r="H188" i="18"/>
  <c r="J83" i="18"/>
  <c r="H83" i="18"/>
  <c r="H421" i="18"/>
  <c r="J421" i="18"/>
  <c r="H347" i="18"/>
  <c r="J347" i="18"/>
  <c r="J268" i="18"/>
  <c r="I268" i="18"/>
  <c r="I223" i="18"/>
  <c r="J223" i="18"/>
  <c r="J129" i="18"/>
  <c r="H129" i="18"/>
  <c r="I30" i="18"/>
  <c r="J30" i="18"/>
  <c r="H46" i="18"/>
  <c r="J46" i="18"/>
  <c r="J105" i="18"/>
  <c r="I105" i="18"/>
  <c r="H156" i="18"/>
  <c r="J156" i="18"/>
  <c r="H199" i="18"/>
  <c r="J199" i="18"/>
  <c r="J232" i="18"/>
  <c r="I232" i="18"/>
  <c r="I255" i="18"/>
  <c r="J255" i="18"/>
  <c r="I279" i="18"/>
  <c r="J279" i="18"/>
  <c r="H308" i="18"/>
  <c r="J308" i="18"/>
  <c r="H372" i="18"/>
  <c r="J372" i="18"/>
  <c r="H405" i="18"/>
  <c r="J405" i="18"/>
  <c r="H423" i="18"/>
  <c r="J423" i="18"/>
  <c r="J17" i="18"/>
  <c r="H17" i="18"/>
  <c r="J74" i="18"/>
  <c r="H74" i="18"/>
  <c r="J116" i="18"/>
  <c r="H116" i="18"/>
  <c r="J172" i="18"/>
  <c r="H172" i="18"/>
  <c r="I214" i="18"/>
  <c r="J214" i="18"/>
  <c r="H238" i="18"/>
  <c r="J238" i="18"/>
  <c r="J262" i="18"/>
  <c r="H262" i="18"/>
  <c r="H292" i="18"/>
  <c r="J292" i="18"/>
  <c r="J328" i="18"/>
  <c r="H328" i="18"/>
  <c r="J388" i="18"/>
  <c r="J391" i="18" s="1"/>
  <c r="E391" i="18" s="1"/>
  <c r="H388" i="18"/>
  <c r="H391" i="18" s="1"/>
  <c r="H409" i="18"/>
  <c r="J409" i="18"/>
  <c r="J427" i="18"/>
  <c r="H427" i="18"/>
  <c r="H422" i="18"/>
  <c r="J422" i="18"/>
  <c r="H381" i="18"/>
  <c r="J381" i="18"/>
  <c r="J287" i="18"/>
  <c r="I287" i="18"/>
  <c r="J236" i="18"/>
  <c r="I236" i="18"/>
  <c r="J167" i="18"/>
  <c r="H167" i="18"/>
  <c r="H169" i="18" s="1"/>
  <c r="J63" i="18"/>
  <c r="H63" i="18"/>
  <c r="H410" i="18"/>
  <c r="J410" i="18"/>
  <c r="I321" i="18"/>
  <c r="J321" i="18"/>
  <c r="I258" i="18"/>
  <c r="J258" i="18"/>
  <c r="J205" i="18"/>
  <c r="H205" i="18"/>
  <c r="H209" i="18" s="1"/>
  <c r="I109" i="18"/>
  <c r="J109" i="18"/>
  <c r="H16" i="18"/>
  <c r="J16" i="18"/>
  <c r="J64" i="18"/>
  <c r="H64" i="18"/>
  <c r="J115" i="18"/>
  <c r="H115" i="18"/>
  <c r="J168" i="18"/>
  <c r="I168" i="18"/>
  <c r="I169" i="18" s="1"/>
  <c r="H212" i="18"/>
  <c r="J212" i="18"/>
  <c r="J237" i="18"/>
  <c r="I237" i="18"/>
  <c r="J261" i="18"/>
  <c r="I261" i="18"/>
  <c r="J289" i="18"/>
  <c r="I289" i="18"/>
  <c r="J326" i="18"/>
  <c r="I326" i="18"/>
  <c r="J382" i="18"/>
  <c r="H382" i="18"/>
  <c r="H408" i="18"/>
  <c r="J408" i="18"/>
  <c r="H426" i="18"/>
  <c r="J426" i="18"/>
  <c r="J28" i="18"/>
  <c r="H28" i="18"/>
  <c r="J78" i="18"/>
  <c r="H78" i="18"/>
  <c r="H125" i="18"/>
  <c r="J125" i="18"/>
  <c r="J184" i="18"/>
  <c r="H184" i="18"/>
  <c r="H221" i="18"/>
  <c r="J221" i="18"/>
  <c r="H242" i="18"/>
  <c r="J242" i="18"/>
  <c r="H267" i="18"/>
  <c r="J267" i="18"/>
  <c r="I297" i="18"/>
  <c r="J297" i="18"/>
  <c r="J344" i="18"/>
  <c r="I344" i="18"/>
  <c r="J398" i="18"/>
  <c r="H398" i="18"/>
  <c r="J412" i="18"/>
  <c r="H412" i="18"/>
  <c r="H432" i="18"/>
  <c r="J432" i="18"/>
  <c r="I133" i="16"/>
  <c r="J416" i="18"/>
  <c r="H416" i="18"/>
  <c r="J349" i="18"/>
  <c r="I349" i="18"/>
  <c r="J269" i="18"/>
  <c r="H269" i="18"/>
  <c r="J224" i="18"/>
  <c r="I224" i="18"/>
  <c r="H131" i="18"/>
  <c r="J131" i="18"/>
  <c r="J31" i="18"/>
  <c r="I31" i="18"/>
  <c r="H399" i="18"/>
  <c r="J399" i="18"/>
  <c r="H298" i="18"/>
  <c r="J298" i="18"/>
  <c r="I246" i="18"/>
  <c r="J246" i="18"/>
  <c r="H186" i="18"/>
  <c r="J186" i="18"/>
  <c r="H82" i="18"/>
  <c r="J82" i="18"/>
  <c r="J25" i="18"/>
  <c r="I25" i="18"/>
  <c r="H77" i="18"/>
  <c r="J77" i="18"/>
  <c r="J124" i="18"/>
  <c r="H124" i="18"/>
  <c r="H181" i="18"/>
  <c r="J181" i="18"/>
  <c r="I219" i="18"/>
  <c r="J219" i="18"/>
  <c r="I241" i="18"/>
  <c r="J241" i="18"/>
  <c r="J266" i="18"/>
  <c r="I266" i="18"/>
  <c r="I296" i="18"/>
  <c r="J296" i="18"/>
  <c r="I338" i="18"/>
  <c r="J338" i="18"/>
  <c r="H435" i="18"/>
  <c r="J435" i="18"/>
  <c r="H415" i="18"/>
  <c r="J415" i="18"/>
  <c r="H429" i="18"/>
  <c r="J429" i="18"/>
  <c r="H34" i="18"/>
  <c r="J34" i="18"/>
  <c r="J95" i="18"/>
  <c r="H95" i="18"/>
  <c r="J140" i="18"/>
  <c r="H140" i="18"/>
  <c r="J193" i="18"/>
  <c r="H193" i="18"/>
  <c r="J228" i="18"/>
  <c r="H228" i="18"/>
  <c r="J250" i="18"/>
  <c r="H250" i="18"/>
  <c r="J271" i="18"/>
  <c r="H271" i="18"/>
  <c r="J302" i="18"/>
  <c r="H302" i="18"/>
  <c r="I364" i="18"/>
  <c r="J364" i="18"/>
  <c r="J400" i="18"/>
  <c r="H400" i="18"/>
  <c r="H418" i="18"/>
  <c r="J418" i="18"/>
  <c r="H411" i="18"/>
  <c r="J411" i="18"/>
  <c r="J324" i="18"/>
  <c r="I324" i="18"/>
  <c r="J259" i="18"/>
  <c r="H259" i="18"/>
  <c r="I208" i="18"/>
  <c r="I209" i="18" s="1"/>
  <c r="J208" i="18"/>
  <c r="J113" i="18"/>
  <c r="H113" i="18"/>
  <c r="J15" i="18"/>
  <c r="H15" i="18"/>
  <c r="H378" i="18"/>
  <c r="J378" i="18"/>
  <c r="J284" i="18"/>
  <c r="I284" i="18"/>
  <c r="I235" i="18"/>
  <c r="J235" i="18"/>
  <c r="J163" i="18"/>
  <c r="H163" i="18"/>
  <c r="H62" i="18"/>
  <c r="J62" i="18"/>
  <c r="J32" i="18"/>
  <c r="H32" i="18"/>
  <c r="J89" i="18"/>
  <c r="H89" i="18"/>
  <c r="H133" i="18"/>
  <c r="J133" i="18"/>
  <c r="H191" i="18"/>
  <c r="J191" i="18"/>
  <c r="I226" i="18"/>
  <c r="J226" i="18"/>
  <c r="J249" i="18"/>
  <c r="I249" i="18"/>
  <c r="J270" i="18"/>
  <c r="I270" i="18"/>
  <c r="H301" i="18"/>
  <c r="J301" i="18"/>
  <c r="J351" i="18"/>
  <c r="H351" i="18"/>
  <c r="J403" i="18"/>
  <c r="H403" i="18"/>
  <c r="J417" i="18"/>
  <c r="H417" i="18"/>
  <c r="J14" i="18"/>
  <c r="H14" i="18"/>
  <c r="J55" i="18"/>
  <c r="H55" i="18"/>
  <c r="J106" i="18"/>
  <c r="H106" i="18"/>
  <c r="J161" i="18"/>
  <c r="I161" i="18"/>
  <c r="I164" i="18" s="1"/>
  <c r="J201" i="18"/>
  <c r="H201" i="18"/>
  <c r="H234" i="18"/>
  <c r="J234" i="18"/>
  <c r="H256" i="18"/>
  <c r="J256" i="18"/>
  <c r="J281" i="18"/>
  <c r="H281" i="18"/>
  <c r="I318" i="18"/>
  <c r="J318" i="18"/>
  <c r="H376" i="18"/>
  <c r="J376" i="18"/>
  <c r="J406" i="18"/>
  <c r="H406" i="18"/>
  <c r="J420" i="18"/>
  <c r="H420" i="18"/>
  <c r="B10" i="21" l="1"/>
  <c r="J133" i="16"/>
  <c r="B7" i="21" s="1"/>
  <c r="J153" i="18"/>
  <c r="H153" i="18"/>
  <c r="J18" i="18"/>
  <c r="E18" i="18" s="1"/>
  <c r="I373" i="18"/>
  <c r="H385" i="18"/>
  <c r="J385" i="18"/>
  <c r="E385" i="18" s="1"/>
  <c r="H305" i="18"/>
  <c r="H18" i="18"/>
  <c r="I43" i="18"/>
  <c r="J43" i="18"/>
  <c r="E43" i="18" s="1"/>
  <c r="H43" i="18"/>
  <c r="E153" i="18"/>
  <c r="J272" i="18"/>
  <c r="E272" i="18" s="1"/>
  <c r="J305" i="18"/>
  <c r="E305" i="18" s="1"/>
  <c r="J164" i="18"/>
  <c r="E164" i="18" s="1"/>
  <c r="J134" i="18"/>
  <c r="E134" i="18" s="1"/>
  <c r="H436" i="18"/>
  <c r="H438" i="18" s="1"/>
  <c r="H272" i="18"/>
  <c r="H202" i="18"/>
  <c r="H164" i="18"/>
  <c r="J436" i="18"/>
  <c r="J169" i="18"/>
  <c r="E169" i="18" s="1"/>
  <c r="J202" i="18"/>
  <c r="E202" i="18" s="1"/>
  <c r="J373" i="18"/>
  <c r="E373" i="18" s="1"/>
  <c r="I305" i="18"/>
  <c r="J110" i="18"/>
  <c r="E110" i="18" s="1"/>
  <c r="H134" i="18"/>
  <c r="J209" i="18"/>
  <c r="E209" i="18" s="1"/>
  <c r="I272" i="18"/>
  <c r="H373" i="18"/>
  <c r="I110" i="18"/>
  <c r="H110" i="18"/>
  <c r="E133" i="16" l="1"/>
  <c r="I393" i="18"/>
  <c r="I136" i="18"/>
  <c r="H393" i="18"/>
  <c r="H136" i="18"/>
  <c r="J136" i="18"/>
  <c r="J393" i="18"/>
  <c r="E436" i="18"/>
  <c r="J438" i="18"/>
  <c r="E438" i="18" s="1"/>
  <c r="B6" i="21" l="1"/>
  <c r="I440" i="18"/>
  <c r="H440" i="18"/>
  <c r="E393" i="18"/>
  <c r="J440" i="18"/>
  <c r="E440" i="18" s="1"/>
  <c r="E136" i="18"/>
  <c r="B17" i="21" l="1"/>
</calcChain>
</file>

<file path=xl/sharedStrings.xml><?xml version="1.0" encoding="utf-8"?>
<sst xmlns="http://schemas.openxmlformats.org/spreadsheetml/2006/main" count="3928" uniqueCount="1578">
  <si>
    <t>Por.</t>
  </si>
  <si>
    <t>celkom</t>
  </si>
  <si>
    <t>D</t>
  </si>
  <si>
    <t>E</t>
  </si>
  <si>
    <t>I</t>
  </si>
  <si>
    <t>DPH</t>
  </si>
  <si>
    <t>montáž</t>
  </si>
  <si>
    <t>V module</t>
  </si>
  <si>
    <t>Hlavička1</t>
  </si>
  <si>
    <t>Mena</t>
  </si>
  <si>
    <t>Hlavička2</t>
  </si>
  <si>
    <t>Obdobie</t>
  </si>
  <si>
    <t>Rozpočet</t>
  </si>
  <si>
    <t>EUR</t>
  </si>
  <si>
    <t>Čerpanie</t>
  </si>
  <si>
    <t>za obdobie</t>
  </si>
  <si>
    <t>Mesiac 2011</t>
  </si>
  <si>
    <t>VK</t>
  </si>
  <si>
    <t>VF</t>
  </si>
  <si>
    <t>Konštrukcie</t>
  </si>
  <si>
    <t xml:space="preserve">Spracoval: Miroslav Cích                           </t>
  </si>
  <si>
    <t>Prehľad rozpočtových nákladov v</t>
  </si>
  <si>
    <t xml:space="preserve">Dodávateľ: Bude určený výberom investora </t>
  </si>
  <si>
    <t>Súpis vykonaných prác a dodávok v</t>
  </si>
  <si>
    <t>Prehľad kalkulovaných nákladov v</t>
  </si>
  <si>
    <t>Kód</t>
  </si>
  <si>
    <t>Kód položky</t>
  </si>
  <si>
    <t>Popis položky, stavebného dielu, remesla,</t>
  </si>
  <si>
    <t>Množstvo</t>
  </si>
  <si>
    <t>Merná</t>
  </si>
  <si>
    <t>Jednotková</t>
  </si>
  <si>
    <t>Špecifikovaný</t>
  </si>
  <si>
    <t>Spolu</t>
  </si>
  <si>
    <t>Hmotnosť v tonách</t>
  </si>
  <si>
    <t>Suť v tonách</t>
  </si>
  <si>
    <t>Pozícia</t>
  </si>
  <si>
    <t>Vyňatý</t>
  </si>
  <si>
    <t>Vysoká sadzba</t>
  </si>
  <si>
    <t>Typ</t>
  </si>
  <si>
    <t>Nh</t>
  </si>
  <si>
    <t>X</t>
  </si>
  <si>
    <t>Y</t>
  </si>
  <si>
    <t>Klasifikácia</t>
  </si>
  <si>
    <t>Katalógové</t>
  </si>
  <si>
    <t>číslo</t>
  </si>
  <si>
    <t>cen.</t>
  </si>
  <si>
    <t>výkaz-výmer</t>
  </si>
  <si>
    <t>výmera</t>
  </si>
  <si>
    <t>jednotka</t>
  </si>
  <si>
    <t>cena</t>
  </si>
  <si>
    <t>a práce</t>
  </si>
  <si>
    <t>materiál</t>
  </si>
  <si>
    <t>%</t>
  </si>
  <si>
    <t>rozpočtované</t>
  </si>
  <si>
    <t>od začiatku</t>
  </si>
  <si>
    <t>dodatok</t>
  </si>
  <si>
    <t>z režimu stavba</t>
  </si>
  <si>
    <t>DPH ( materiál )</t>
  </si>
  <si>
    <t>položky</t>
  </si>
  <si>
    <t>produkcie</t>
  </si>
  <si>
    <t>Ceny</t>
  </si>
  <si>
    <t>PRÁCE A DODÁVKY HSV</t>
  </si>
  <si>
    <t>0 - ZAKLADANIE</t>
  </si>
  <si>
    <t>017</t>
  </si>
  <si>
    <t>súbor</t>
  </si>
  <si>
    <t xml:space="preserve">                    </t>
  </si>
  <si>
    <t>45.25.61</t>
  </si>
  <si>
    <t xml:space="preserve">07994-6111   </t>
  </si>
  <si>
    <t>Zhotovenie dočasného výťahového zariadenia pri v. do 35 m, opakované revízie, zaškolenie obsluhy</t>
  </si>
  <si>
    <t>kus</t>
  </si>
  <si>
    <t xml:space="preserve">07994-6111.1 </t>
  </si>
  <si>
    <t>Prenájom výťahového zariadenia pri v. do 35 m</t>
  </si>
  <si>
    <t>deň</t>
  </si>
  <si>
    <t xml:space="preserve">07994-6111.2 </t>
  </si>
  <si>
    <t>Demontáž dočasného výťahového zariadenia pri v. do 35 m</t>
  </si>
  <si>
    <t xml:space="preserve">0 - ZAKLADANIE  spolu: </t>
  </si>
  <si>
    <t>3 - ZVISLÉ A KOMPLETNÉ KONŠTRUKCIE</t>
  </si>
  <si>
    <t>012</t>
  </si>
  <si>
    <t xml:space="preserve">31712-1101   </t>
  </si>
  <si>
    <t>Montáž prefabrik. prekladov pre svetlosť otvoru do 105 cm</t>
  </si>
  <si>
    <t>45.21.7*</t>
  </si>
  <si>
    <t>a</t>
  </si>
  <si>
    <t>MAT</t>
  </si>
  <si>
    <t>26.61.12</t>
  </si>
  <si>
    <t>011</t>
  </si>
  <si>
    <t>m2</t>
  </si>
  <si>
    <t>45.25.50</t>
  </si>
  <si>
    <t xml:space="preserve">34229-1112   </t>
  </si>
  <si>
    <t>Ukotvenie priečok k stropom montážnou polyuretanovou penou hr. priečky nad 100 mm</t>
  </si>
  <si>
    <t>m</t>
  </si>
  <si>
    <t xml:space="preserve">34229-1122   </t>
  </si>
  <si>
    <t>Ukotvenie priečok hr. nad 100 mm k tehl. konštr. plochými nerezovými kotvami</t>
  </si>
  <si>
    <t xml:space="preserve">3 - ZVISLÉ A KOMPLETNÉ KONŠTRUKCIE  spolu: </t>
  </si>
  <si>
    <t>6 - ÚPRAVY POVRCHOV, PODLAHY, VÝPLNE</t>
  </si>
  <si>
    <t xml:space="preserve">61099-1111   </t>
  </si>
  <si>
    <t>45.41.10</t>
  </si>
  <si>
    <t xml:space="preserve">61246-5113   </t>
  </si>
  <si>
    <t>Príprava podkl.pod omietky vnút.stien,miešanie a nanášanie ručne hr.2 mm</t>
  </si>
  <si>
    <t xml:space="preserve">61247-3025   </t>
  </si>
  <si>
    <t xml:space="preserve">61247-3186   </t>
  </si>
  <si>
    <t>Prípl. za zabudované rohovníky k vnút. omietke zo suchých zmesí</t>
  </si>
  <si>
    <t>m3</t>
  </si>
  <si>
    <t xml:space="preserve">  .  .  </t>
  </si>
  <si>
    <t>45.25.32</t>
  </si>
  <si>
    <t xml:space="preserve">63242-1100   </t>
  </si>
  <si>
    <t>Náter penetračný (1x) pred samonivelizačným poterom</t>
  </si>
  <si>
    <t xml:space="preserve">63242-2305   </t>
  </si>
  <si>
    <t>Poter cement. samonivelizačný (samonivelizačná stierka) hr. 5 mm</t>
  </si>
  <si>
    <t xml:space="preserve">6 - ÚPRAVY POVRCHOV, PODLAHY, VÝPLNE  spolu: </t>
  </si>
  <si>
    <t>9 - OSTATNÉ KONŠTRUKCIE A PRÁCE</t>
  </si>
  <si>
    <t>016</t>
  </si>
  <si>
    <t xml:space="preserve">97105-8122   </t>
  </si>
  <si>
    <t>Zriadenie prestupov v železobetónových stropoch - kanalizácia, voda, VZT, elektro vč. požiarnych upchávok</t>
  </si>
  <si>
    <t>45.11.11</t>
  </si>
  <si>
    <t>t</t>
  </si>
  <si>
    <t>45.21.6*</t>
  </si>
  <si>
    <t xml:space="preserve">9 - OSTATNÉ KONŠTRUKCIE A PRÁCE  spolu: </t>
  </si>
  <si>
    <t xml:space="preserve">PRÁCE A DODÁVKY HSV  spolu: </t>
  </si>
  <si>
    <t>PRÁCE A DODÁVKY PSV</t>
  </si>
  <si>
    <t>711 - Izolácie proti vode a vlhkosti</t>
  </si>
  <si>
    <t>711</t>
  </si>
  <si>
    <t>71111-3115a15</t>
  </si>
  <si>
    <t>45.22.20</t>
  </si>
  <si>
    <t>71177-6404a15</t>
  </si>
  <si>
    <t xml:space="preserve">711 - Izolácie proti vode a vlhkosti  spolu: </t>
  </si>
  <si>
    <t>713 - Izolácie tepelné</t>
  </si>
  <si>
    <t>713</t>
  </si>
  <si>
    <t xml:space="preserve">71312-1111   </t>
  </si>
  <si>
    <t>Montáž tep. izolácie podláh 1 x položenie</t>
  </si>
  <si>
    <t>45.32.11</t>
  </si>
  <si>
    <t xml:space="preserve">631 5E1154   </t>
  </si>
  <si>
    <t>26.82.16</t>
  </si>
  <si>
    <t xml:space="preserve">99871-3204   </t>
  </si>
  <si>
    <t>Presun hmôt pre izolácie tepelné v objektoch výšky do 36 m</t>
  </si>
  <si>
    <t xml:space="preserve">713 - Izolácie tepelné  spolu: </t>
  </si>
  <si>
    <t>763 - Konštrukcie  - drevostavby</t>
  </si>
  <si>
    <t>763</t>
  </si>
  <si>
    <t xml:space="preserve">76311-2138   </t>
  </si>
  <si>
    <t>Priečky sadrokart. s izol. hr 150 mm jednod. oceľ profil dosky 2xRBI 12.5 - impregnovaná SDK doska</t>
  </si>
  <si>
    <t xml:space="preserve">76314-1333   </t>
  </si>
  <si>
    <t xml:space="preserve">99876-3201   </t>
  </si>
  <si>
    <t>Presun hmôt pre drevostavby v objektoch výšky do 12 m</t>
  </si>
  <si>
    <t>45.42.13</t>
  </si>
  <si>
    <t xml:space="preserve">763 - Konštrukcie  - drevostavby  spolu: </t>
  </si>
  <si>
    <t>766 - Konštrukcie stolárske</t>
  </si>
  <si>
    <t>766</t>
  </si>
  <si>
    <t xml:space="preserve">76666-1112   </t>
  </si>
  <si>
    <t>45.42.11</t>
  </si>
  <si>
    <t xml:space="preserve">549 136401   </t>
  </si>
  <si>
    <t>Kovanie na dvere - štítok, kľučky, guľa</t>
  </si>
  <si>
    <t>sada</t>
  </si>
  <si>
    <t>28.63.13</t>
  </si>
  <si>
    <t>20.30.11</t>
  </si>
  <si>
    <t xml:space="preserve">611 643110   </t>
  </si>
  <si>
    <t>Dvere vnútorné plné 80x197</t>
  </si>
  <si>
    <t xml:space="preserve">76666-1122   </t>
  </si>
  <si>
    <t xml:space="preserve">611 643150   </t>
  </si>
  <si>
    <t xml:space="preserve">549 180210   </t>
  </si>
  <si>
    <t>Zatvárač dverný interiérový hydraulický do 60kg</t>
  </si>
  <si>
    <t>28.12.10</t>
  </si>
  <si>
    <t xml:space="preserve">76668-1113   </t>
  </si>
  <si>
    <t>Montáž zárubní rámových pre dvere jednokrídl. rozmeru 800 mm</t>
  </si>
  <si>
    <t xml:space="preserve">553 323980   </t>
  </si>
  <si>
    <t xml:space="preserve">76668-1114   </t>
  </si>
  <si>
    <t>Montáž zárubní rámových pre dvere jednokrídl. rozmeru 900 mm</t>
  </si>
  <si>
    <t xml:space="preserve">553 324000   </t>
  </si>
  <si>
    <t xml:space="preserve">76668-2211   </t>
  </si>
  <si>
    <t xml:space="preserve">553 327230   </t>
  </si>
  <si>
    <t xml:space="preserve">766 - Konštrukcie stolárske  spolu: </t>
  </si>
  <si>
    <t>776 - Podlahy povlakové</t>
  </si>
  <si>
    <t>775</t>
  </si>
  <si>
    <t xml:space="preserve">77652-1100   </t>
  </si>
  <si>
    <t>45.43.21</t>
  </si>
  <si>
    <t xml:space="preserve">284 1A0301   </t>
  </si>
  <si>
    <t>25.23.11</t>
  </si>
  <si>
    <t>45.43.22</t>
  </si>
  <si>
    <t xml:space="preserve">776 - Podlahy povlakové  spolu: </t>
  </si>
  <si>
    <t>784 - Maľby</t>
  </si>
  <si>
    <t>784</t>
  </si>
  <si>
    <t>78441-1301a15</t>
  </si>
  <si>
    <t>Penetrácia podkladu pred maľbou stien v miest. do 3,8m</t>
  </si>
  <si>
    <t>45.44.21</t>
  </si>
  <si>
    <t>78445-2371a15</t>
  </si>
  <si>
    <t xml:space="preserve">784 - Maľby  spolu: </t>
  </si>
  <si>
    <t xml:space="preserve">PRÁCE A DODÁVKY PSV  spolu: </t>
  </si>
  <si>
    <t>OSTATNÉ</t>
  </si>
  <si>
    <t>U</t>
  </si>
  <si>
    <t>NAD</t>
  </si>
  <si>
    <t xml:space="preserve">M2102-9.6    </t>
  </si>
  <si>
    <t>Ostatné - Zdravotechnika v zmysle samostatného rozpočtu</t>
  </si>
  <si>
    <t xml:space="preserve">M2102-9.7    </t>
  </si>
  <si>
    <t>Ostatné - Vzduchotechnika a chladenie v zmysle samostatného rozpočtu</t>
  </si>
  <si>
    <t xml:space="preserve">M2102-9.8    </t>
  </si>
  <si>
    <t xml:space="preserve">OSTATNÉ  spolu: </t>
  </si>
  <si>
    <t>Za rozpočet celkom</t>
  </si>
  <si>
    <t>013</t>
  </si>
  <si>
    <t xml:space="preserve">96203-1133   </t>
  </si>
  <si>
    <t>Búranie priečok z tehál MV, MVC hr. do 15 cm, plocha nad 4 m2</t>
  </si>
  <si>
    <t xml:space="preserve">96208-6111   </t>
  </si>
  <si>
    <t xml:space="preserve">96504-3341   </t>
  </si>
  <si>
    <t>Búranie bet. podkladu s poterom hr. do 10 cm nad 4 m2</t>
  </si>
  <si>
    <t xml:space="preserve">96508-1713   </t>
  </si>
  <si>
    <t>Búranie dlažieb xylolit. alebo keram. hr. do 1 cm nad 1 m2</t>
  </si>
  <si>
    <t xml:space="preserve">96806-1125   </t>
  </si>
  <si>
    <t>Vyvesenie alebo zavesenie drev. krídiel dvier do 2 m2</t>
  </si>
  <si>
    <t xml:space="preserve">96807-2354   </t>
  </si>
  <si>
    <t xml:space="preserve">96807-2455   </t>
  </si>
  <si>
    <t>Vybúranie kov. dverných zárubní do 2 m2</t>
  </si>
  <si>
    <t xml:space="preserve">97205-4341   </t>
  </si>
  <si>
    <t xml:space="preserve">97805-9531   </t>
  </si>
  <si>
    <t>Vybúranie obkladov vnút. z obkladačiek plochy nad 2 m2</t>
  </si>
  <si>
    <t xml:space="preserve">97901-1111   </t>
  </si>
  <si>
    <t>Zvislá doprava sute a vybúr. hmôt za prvé podlažie</t>
  </si>
  <si>
    <t xml:space="preserve">97908-1111   </t>
  </si>
  <si>
    <t>Odvoz sute a vybúraných hmôt na skládku do 1 km</t>
  </si>
  <si>
    <t xml:space="preserve">97908-1121   </t>
  </si>
  <si>
    <t>Odvoz sute a vybúraných hmôt na skládku každý ďalší 1 km</t>
  </si>
  <si>
    <t xml:space="preserve">97908-2111   </t>
  </si>
  <si>
    <t>Vnútrostavenisková doprava sute a vybúraných hmôt do 10 m</t>
  </si>
  <si>
    <t xml:space="preserve">97908-2121   </t>
  </si>
  <si>
    <t>Vnútrost. doprava sute a vybúraných hmôt každých ďalších 5 m</t>
  </si>
  <si>
    <t>272</t>
  </si>
  <si>
    <t xml:space="preserve">97908-7212   </t>
  </si>
  <si>
    <t>Nakladanie sute na dopravný prostriedok</t>
  </si>
  <si>
    <t xml:space="preserve">97913-140917 </t>
  </si>
  <si>
    <t>Poplatok za ulož.a znešk.staveb.sute na vymedzených skládkach "O"-ostatný odpad</t>
  </si>
  <si>
    <t xml:space="preserve">76312-9142   </t>
  </si>
  <si>
    <t>Demontáž sadrokartónového kazetového podhľadu s nosnou konštrukciou z oceľových profilov</t>
  </si>
  <si>
    <t>767 - Konštrukcie doplnk. kovové stavebné</t>
  </si>
  <si>
    <t>767</t>
  </si>
  <si>
    <t>45.42.12</t>
  </si>
  <si>
    <t xml:space="preserve">767 - Konštrukcie doplnk. kovové stavebné  spolu: </t>
  </si>
  <si>
    <t>Objekt : Búracie práce</t>
  </si>
  <si>
    <t xml:space="preserve">JKSO: </t>
  </si>
  <si>
    <t xml:space="preserve">96202-3391   </t>
  </si>
  <si>
    <t>Búranie muriva zmiešaného MV, MVC alebo otvorov do 4 m2</t>
  </si>
  <si>
    <t>211</t>
  </si>
  <si>
    <t xml:space="preserve">96504-5111   </t>
  </si>
  <si>
    <t xml:space="preserve">96807-1113   </t>
  </si>
  <si>
    <t>Vyvesenie alebo zavesenie kov. okien nad 1,5 m2</t>
  </si>
  <si>
    <t>Vybúranie kov. okenných rámov zdvojených</t>
  </si>
  <si>
    <t xml:space="preserve">96807-2456   </t>
  </si>
  <si>
    <t>Vybúranie kov. dverných zárubní nad 2 m2</t>
  </si>
  <si>
    <t xml:space="preserve">96808-2110   </t>
  </si>
  <si>
    <t xml:space="preserve">97102-8451   </t>
  </si>
  <si>
    <t>Vybúr. otvorov do 0,25 m2 v murive zmiešanom hr. do 30 cm - pre prestupy profesií - voda, kanalizácia, VZT, elektro</t>
  </si>
  <si>
    <t xml:space="preserve">97102-8561   </t>
  </si>
  <si>
    <t>Vybúr. otvorov do 1 m2 v murive zmiešanom hr. do 30 cm - pre prestupy VZT</t>
  </si>
  <si>
    <t>Vybúr. otvorov do 0,25 m2 v železobet. stropoch hr. do 25 cm - pre prestupy profesií - voda, kanalizácia, VZT, elektro</t>
  </si>
  <si>
    <t xml:space="preserve">97721-2110   </t>
  </si>
  <si>
    <t>Plastový sklz na stavebnú suť výšky do 10 m</t>
  </si>
  <si>
    <t xml:space="preserve">97721-3110   </t>
  </si>
  <si>
    <t>Demontáž sklzu na stavebnú suť výšky do 10 m</t>
  </si>
  <si>
    <t xml:space="preserve">97801-1161   </t>
  </si>
  <si>
    <t>Otlčenie vnút. omietok stropov váp. vápenocem. do 50 %</t>
  </si>
  <si>
    <t xml:space="preserve">76311-9011   </t>
  </si>
  <si>
    <t>Demontáž sadrokartónovej priečky, jednoduchá nosná oceľová konštrukcia, jednoduché opláštenie</t>
  </si>
  <si>
    <t xml:space="preserve">77651-1810   </t>
  </si>
  <si>
    <t>Odstránenie povlakových podláh lepených bez podložky - PVC podlahy</t>
  </si>
  <si>
    <t xml:space="preserve">31712-1102   </t>
  </si>
  <si>
    <t>Montáž prefabrik. prekladov pre svetlosť otvoru do 180 cm</t>
  </si>
  <si>
    <t>Zakrývanie vnút. otvorov, predmetov a konštrukcií</t>
  </si>
  <si>
    <t xml:space="preserve">61140-4112   </t>
  </si>
  <si>
    <t>Príprava podkladu pod omietky stropov miešanie strojne nanášanie ručne hr. 2 mm</t>
  </si>
  <si>
    <t xml:space="preserve">61140-4254   </t>
  </si>
  <si>
    <t>Omietka vnútor. stropov vápennocementová, ručné nanášanie, vyrovnávacia hr. 4 mm</t>
  </si>
  <si>
    <t>Omietka vnút stien vyrovnávacia vápennocementová zo suchých zmesí, ručne</t>
  </si>
  <si>
    <t xml:space="preserve">64899-1111   </t>
  </si>
  <si>
    <t xml:space="preserve">611 9A0201   </t>
  </si>
  <si>
    <t>25.23.14</t>
  </si>
  <si>
    <t>Izolácia proti vlhkosti vodorovná + zvislá hydroizolačnou stierkou - kúpeľne (ref. Ardex 8+9)</t>
  </si>
  <si>
    <t>Zhotovenie kútov, hrán zosilnením prilep. plast. hydroizol.pásky (ref. Ardex SDB)</t>
  </si>
  <si>
    <t xml:space="preserve">76314-1331   </t>
  </si>
  <si>
    <t xml:space="preserve">76314-1332   </t>
  </si>
  <si>
    <t>764 - Konštrukcie klampiarske</t>
  </si>
  <si>
    <t>764</t>
  </si>
  <si>
    <t xml:space="preserve">76441-0350   </t>
  </si>
  <si>
    <t>Klamp. AL hr. 0,8 oplechovanie parapetov rš 290 mm</t>
  </si>
  <si>
    <t>45.22.13</t>
  </si>
  <si>
    <t xml:space="preserve">553 4C2503   </t>
  </si>
  <si>
    <t>Parapeta vonkajšia hliníková rozv.šír.290 mm</t>
  </si>
  <si>
    <t xml:space="preserve">764 - Konštrukcie klampiarske  spolu: </t>
  </si>
  <si>
    <t xml:space="preserve">611 643010   </t>
  </si>
  <si>
    <t>Dvere vnútorné plné 60x197</t>
  </si>
  <si>
    <t>Dvere vnútorné plné 90x197 cm</t>
  </si>
  <si>
    <t xml:space="preserve">611 643170   </t>
  </si>
  <si>
    <t>Dvere vnútorné plné 110x197 cm</t>
  </si>
  <si>
    <t xml:space="preserve">76666-1132   </t>
  </si>
  <si>
    <t xml:space="preserve">611 643340   </t>
  </si>
  <si>
    <t xml:space="preserve">76666-1422   </t>
  </si>
  <si>
    <t>Montáž dvier kom. otv. protipož. do zár. 1-kr. nad 0,8m</t>
  </si>
  <si>
    <t xml:space="preserve">611 653200   </t>
  </si>
  <si>
    <t xml:space="preserve">76668-1111.  </t>
  </si>
  <si>
    <t>Montáž zárubní rámových pre dvere jednokrídl. rozmeru 600 mm</t>
  </si>
  <si>
    <t xml:space="preserve">553 323950   </t>
  </si>
  <si>
    <t>Zárubňa oceľová dvojdielna 60x197 cm</t>
  </si>
  <si>
    <t>Zárubňa oceľová dvojdielna 80x197 cm</t>
  </si>
  <si>
    <t>Zárubňa oceľová dvojdielna 90x197 cm</t>
  </si>
  <si>
    <t xml:space="preserve">76668-1121   </t>
  </si>
  <si>
    <t>Montáž zárubní rámových pre dvere jednokrídlové rozmer 1100 mm</t>
  </si>
  <si>
    <t xml:space="preserve">553 319880   </t>
  </si>
  <si>
    <t>Zárubňa oceľová dvojdielna 110x197 cm</t>
  </si>
  <si>
    <t xml:space="preserve">76668-1122   </t>
  </si>
  <si>
    <t xml:space="preserve">553 319910   </t>
  </si>
  <si>
    <t xml:space="preserve">76668-11221  </t>
  </si>
  <si>
    <t>Montáž zárubní rámových pre dvere dvojkrídlové rozmer 1200 mm</t>
  </si>
  <si>
    <t>Zárubňa oceľová dvojdielna 120x197 cm</t>
  </si>
  <si>
    <t xml:space="preserve">76668-2221   </t>
  </si>
  <si>
    <t xml:space="preserve">553 327200   </t>
  </si>
  <si>
    <t xml:space="preserve">76763-4151   </t>
  </si>
  <si>
    <t>Montáž okien pre beztmelé zasklenie so zasklením</t>
  </si>
  <si>
    <t xml:space="preserve">553 4C0340   </t>
  </si>
  <si>
    <t xml:space="preserve">553 4C1016   </t>
  </si>
  <si>
    <t xml:space="preserve">76764-8303   </t>
  </si>
  <si>
    <t>Montáž dverí pre občiansku výstavbu</t>
  </si>
  <si>
    <t xml:space="preserve">553 4C2155   </t>
  </si>
  <si>
    <t xml:space="preserve">553 4C2320   </t>
  </si>
  <si>
    <t xml:space="preserve">553 4C2345   </t>
  </si>
  <si>
    <t xml:space="preserve">553 4C2355   </t>
  </si>
  <si>
    <t xml:space="preserve">99876-7202   </t>
  </si>
  <si>
    <t>Presun hmôt pre kovové stav. doplnk. konštr. v objektoch výšky do 12 m</t>
  </si>
  <si>
    <t>Krytina podlahová vysoko odolná vinylová hr.2,0 (ref.Gerflor Mipolam Elegance)</t>
  </si>
  <si>
    <t xml:space="preserve">96504-3431   </t>
  </si>
  <si>
    <t xml:space="preserve">593 2192543  </t>
  </si>
  <si>
    <t>Preklad nenosný Ytong 150 x 249 x 1250 mm</t>
  </si>
  <si>
    <t xml:space="preserve">34227-2650   </t>
  </si>
  <si>
    <t>Priečky z pórobetónových tvárnic Ytong hr.150 mm</t>
  </si>
  <si>
    <t xml:space="preserve">61248-1118   </t>
  </si>
  <si>
    <t>Potiahnutie vnút. stien sklovláknitým pletivom vtlačeným do tmelu</t>
  </si>
  <si>
    <t xml:space="preserve">63131-2651   </t>
  </si>
  <si>
    <t>Mazanina z betónu prostého tr.C 20/25 hr. nad 50 do 80 mm</t>
  </si>
  <si>
    <t xml:space="preserve">63131-9161   </t>
  </si>
  <si>
    <t>Príplatok za konečnú úpravu mazaniny hr. do 8 cm</t>
  </si>
  <si>
    <t xml:space="preserve">64494-1112   </t>
  </si>
  <si>
    <t>Osadenie ventilačných mriežok na dvere</t>
  </si>
  <si>
    <t xml:space="preserve">553 444700   </t>
  </si>
  <si>
    <t>Osadenie parapetných dosák š. do 20 cm</t>
  </si>
  <si>
    <t xml:space="preserve">95290-1111   </t>
  </si>
  <si>
    <t>Vyčistenie budov byt. alebo občian. výstavby pri výške podlažia do 4 m</t>
  </si>
  <si>
    <t>45.45.13</t>
  </si>
  <si>
    <t xml:space="preserve">95290-8111   </t>
  </si>
  <si>
    <t>Vyčistenie budov a objektov pred čistou montážou technol.</t>
  </si>
  <si>
    <t>722 - Vnútorný vodovod</t>
  </si>
  <si>
    <t>721</t>
  </si>
  <si>
    <t>45.33.20</t>
  </si>
  <si>
    <t xml:space="preserve">72225-9108   </t>
  </si>
  <si>
    <t>Požiarne príslušenstvo, montáž hasiacich prístrojov</t>
  </si>
  <si>
    <t xml:space="preserve">449 811301   </t>
  </si>
  <si>
    <t>Hasiaci prístroj práškový prenosný 6 kg</t>
  </si>
  <si>
    <t>29.24.24</t>
  </si>
  <si>
    <t xml:space="preserve">722 - Vnútorný vodovod  spolu: </t>
  </si>
  <si>
    <t>25.21.41</t>
  </si>
  <si>
    <t xml:space="preserve">76666-9113   </t>
  </si>
  <si>
    <t>Dokovanie okopnej PVC ochrannej lišty pri mont. kompl. dvier</t>
  </si>
  <si>
    <t xml:space="preserve">549 172600   </t>
  </si>
  <si>
    <t xml:space="preserve">77642-1101   </t>
  </si>
  <si>
    <t>Lepenie podlahových soklíkov z plastových profilov</t>
  </si>
  <si>
    <t xml:space="preserve">283 776000   </t>
  </si>
  <si>
    <t xml:space="preserve">283 776050   </t>
  </si>
  <si>
    <t xml:space="preserve">284 1A9004   </t>
  </si>
  <si>
    <t xml:space="preserve">284 1A9008   </t>
  </si>
  <si>
    <t>Profil podlahový - ukončovacia lišta pre vyťahovaný sokel</t>
  </si>
  <si>
    <t xml:space="preserve">I79.2-       </t>
  </si>
  <si>
    <t>ks</t>
  </si>
  <si>
    <t xml:space="preserve">I79.3-       </t>
  </si>
  <si>
    <t xml:space="preserve">I79.4-       </t>
  </si>
  <si>
    <t xml:space="preserve">I79.5-       </t>
  </si>
  <si>
    <t xml:space="preserve">I79.6-       </t>
  </si>
  <si>
    <t xml:space="preserve">I79.7-       </t>
  </si>
  <si>
    <t xml:space="preserve">I79.8-       </t>
  </si>
  <si>
    <t xml:space="preserve">M2102-9.15   </t>
  </si>
  <si>
    <t xml:space="preserve">M2102-9.16   </t>
  </si>
  <si>
    <t>Ostatné - Vykurovanie v zmysle samostatného rozpočtu</t>
  </si>
  <si>
    <t xml:space="preserve">M2102-9.17   </t>
  </si>
  <si>
    <t xml:space="preserve">M2102-9.9    </t>
  </si>
  <si>
    <t>Stavba : Rekonštrukcia oddelenia JIS, Nemocnica akad.L.Dérera, Bratislava</t>
  </si>
  <si>
    <t xml:space="preserve">Odberateľ: Univerzitná nemocnica Bratislava </t>
  </si>
  <si>
    <t xml:space="preserve">Projektant: ARQITEQ s.r.o. </t>
  </si>
  <si>
    <t>Dátum: 12.07.2019</t>
  </si>
  <si>
    <t>"blok B"2,95*0,545*0,45+2,95*0,89*0,20+2,95*0,80*0,15 =   1,603</t>
  </si>
  <si>
    <t>"blok B"2,95*(1,00*2+0,60+2,30+5,00+1,00) =   32,155</t>
  </si>
  <si>
    <t>2,05*(0,10+0,30+1,15+0,20+0,35*3+0,20*2) =   6,560</t>
  </si>
  <si>
    <t>"blok C"3,08*(3,175+2,75+1,515)-2,02*1,00-2,02*0,80*2+2,98*3,075 =   26,827</t>
  </si>
  <si>
    <t>2,75*(2,45*2+0,80*2)+2,95*(3,085+2,45+1,02*2+1,70+1,02+1,14) =   51,608</t>
  </si>
  <si>
    <t>-2,02*0,80*3-2,02*1,00 =   -6,868</t>
  </si>
  <si>
    <t>2,02*(0,30+0,25*5+0,55+1,20*2+0,20*2+0,50+1,00+0,10+0,225) =   13,585</t>
  </si>
  <si>
    <t>1,60*0,25+2,00*0,91 =   2,220</t>
  </si>
  <si>
    <t>Búranie tepelnej izolácie hr. do 15 cm - tepelná izolácia podláh</t>
  </si>
  <si>
    <t>"P1 - blok B"16,03+38,30+14,66 =   68,990</t>
  </si>
  <si>
    <t>"P2 - blok B"5,94+5,20+0,97+1,94+9,52 =   23,570</t>
  </si>
  <si>
    <t>"P1 - blok C"9,11+9,52+8,43+9,82+5,65+2,00*1,775*2+4,26+10,06 =   63,950</t>
  </si>
  <si>
    <t>"P2 - blok C"4,84+1,05+3,46+0,94+0,98+1,31+2,57 =   15,150</t>
  </si>
  <si>
    <t>"P4 - blok C"1,45*1,05 =   1,523</t>
  </si>
  <si>
    <t>"P1 - blok B"(16,03+38,30+14,66)*0,103 =   7,106</t>
  </si>
  <si>
    <t>"P2 - blok B"(5,94+5,20+0,97+1,94+9,52)*0,095 =   2,239</t>
  </si>
  <si>
    <t>"P1 - blok C"(9,11+9,52+8,43+9,82+5,65+2,00*1,775*2+4,26+10,06)*0,103 =   6,587</t>
  </si>
  <si>
    <t>"P2 - blok C"(4,84+1,05+3,46+0,94+0,98+1,31+2,57)*0,095 =   1,439</t>
  </si>
  <si>
    <t>Búranie bet. podkladu s poterom hr. do 15 cm do 4 m2</t>
  </si>
  <si>
    <t>"P4 - blok C"1,45*1,05*0,125 =   0,190</t>
  </si>
  <si>
    <t>Odstránenie samonivelizačného poteru hr. 5 mm ručne v uzavretých priestoroch</t>
  </si>
  <si>
    <t>"P3 - blok B"18,90 =   18,900</t>
  </si>
  <si>
    <t>"P3 - blok C"9,28+65,98+9,52+9,70+19,03+18,90*4+18,95+18,43+18,53 =   245,020</t>
  </si>
  <si>
    <t>"blok B"5,94+5,20+0,97+1,94+9,52 =   23,570</t>
  </si>
  <si>
    <t>"blok C"4,84+1,05+0,94+0,98+1,31+2,52 =   11,640</t>
  </si>
  <si>
    <t>"blok B""dvere 197x60 cm"2+"dvere 197x70 cm"1+"dvere 197x80 cm"4 =   7,000</t>
  </si>
  <si>
    <t>"dvere 197x90 cm"2+"dvere 197x110 cm"1+"dvere 197x125 cm"2*1 =   5,000</t>
  </si>
  <si>
    <t>"blok C""dvere 197x70 cm"6+"dvere 197x80 cm"8+"dvere 197x90 cm"13 =   27,000</t>
  </si>
  <si>
    <t>"blok B"3*4+1 =   13,000</t>
  </si>
  <si>
    <t>"blok C"3*18 =   54,000</t>
  </si>
  <si>
    <t>"blok B"1,60*2,80*4+1,60*0,89 =   19,344</t>
  </si>
  <si>
    <t>"blok C"1,60*2,80*18 =   80,640</t>
  </si>
  <si>
    <t>"blok B""dvere 197x60 cm"1,97*0,60*2+"dvere 197x70 cm"1,97*0,70*1 =   3,743</t>
  </si>
  <si>
    <t>"dvere 197x80 cm"1,97*0,80*4+"dvere 197x90 cm"1,97*0,90*2 =   9,850</t>
  </si>
  <si>
    <t>"blok C""dvere 197x70 cm"1,97*0,70*6+"dvere 197x80 cm"1,97*0,80*8 =   20,882</t>
  </si>
  <si>
    <t>"dvere 197x90 cm"1,97*0,90*13 =   23,049</t>
  </si>
  <si>
    <t>"blok B""dvere 197x110 cm"1,97*1,00*1+"dvere 197x125 cm"1,97*1,25*1 =   4,433</t>
  </si>
  <si>
    <t>Vybúranie hliníkových presklených stien vč. okien, dverí</t>
  </si>
  <si>
    <t>"blok B"2,75*1,90+2,75*2,10 =   11,000</t>
  </si>
  <si>
    <t>"blok C"2,68*2,10+3,07*3,125+3,07*2,075+2,02*1,75 =   25,127</t>
  </si>
  <si>
    <t>"blok B"11+2+1 =   14,000</t>
  </si>
  <si>
    <t>"blok C"12 =   12,000</t>
  </si>
  <si>
    <t>"výťahový blok"4 =   4,000</t>
  </si>
  <si>
    <t>"blok B"2+2+1+1 =   6,000</t>
  </si>
  <si>
    <t>"blok B"3+5 =   8,000</t>
  </si>
  <si>
    <t xml:space="preserve">97403-1143   </t>
  </si>
  <si>
    <t>Vysekanie rýh v tehelnom murive hl. do 7 cm š. do 10 cm</t>
  </si>
  <si>
    <t>"pre mediplyny"40,00+"pre vodu"12,00 =   52,000</t>
  </si>
  <si>
    <t>"S1 blok B"18,90+15,05+16,03+5,94+38,30+14,66+5,20+0,97+1,94+9,52 =   126,510</t>
  </si>
  <si>
    <t>"S1 blok C"2,30*(3,00+3,15)+9,52+9,11+9,52+8,43+9,82+5,65+4,84+1,05+3,46+0,94 =   76,485</t>
  </si>
  <si>
    <t>0,98+9,70+19,03+18,90*4+18,95+18,43+18,53+4,26+1,31+2,57+10,06 =   179,420</t>
  </si>
  <si>
    <t xml:space="preserve">97801-1191   </t>
  </si>
  <si>
    <t>Otlčenie vnút. omietok stropov váp. vápenocem. do 100 %</t>
  </si>
  <si>
    <t>"S5 blok B"0,15*5,00 =   0,750</t>
  </si>
  <si>
    <t>"S5 blok C"0,15*5,00*18+0,15*2,45*13 =   18,278</t>
  </si>
  <si>
    <t>"blok B"2,00*1,70+2,00*(2,20*2+2,85*2+1,015*2)-2,00*0,80*2 =   24,460</t>
  </si>
  <si>
    <t>2,00*(1,55+0,45*2+0,30+2,00)+2,00*(0,35+2,50+0,25) =   15,700</t>
  </si>
  <si>
    <t>2,00*(3,05*2+2,29*2+1,09*2+0,90)-2,00*0,90-2,00*0,70*2 =   22,920</t>
  </si>
  <si>
    <t>2,00*(2,11*2+1,05*2+0,90*2)-2,00*0,90-2,00*0,70*2 =   11,640</t>
  </si>
  <si>
    <t>2,00*(3,05*2+3,15*2+1,00*2*2)-2,00*1,00 =   30,800</t>
  </si>
  <si>
    <t>"blok C"2,00*(1,805+2,00*4+1,45+0,91+1,275+2,45*2+1,975) =   40,630</t>
  </si>
  <si>
    <t>1,60*(2,00+0,90)+2,00*(1,66*2+1,515*2*2+0,89*2)-2,00*0,80*2 =   23,760</t>
  </si>
  <si>
    <t>1,80*(3,085*2+1,05*2+1,45*2+1,05*2)-1,80*0,90*2-1,80*0,80 =   19,206</t>
  </si>
  <si>
    <t>1,60*(1,02*2*2+1,05*2+0,92*2*2+1,07*2+3,085*2+0,98*2+0,99) =   33,792</t>
  </si>
  <si>
    <t>-1,60*0,90-1,60*0,80*5+0,60*0,56 =   -7,504</t>
  </si>
  <si>
    <t>"blok B"2,95*(0,35+2,50) =   8,408</t>
  </si>
  <si>
    <t>"blok C"2,98*0,90*9+2,98*1,05-2,02*1,00+2,98*(0,25*2+1,00+0,65) =   31,654</t>
  </si>
  <si>
    <t>"S2 blok B"2,30*3,40 =   7,820</t>
  </si>
  <si>
    <t xml:space="preserve">76312-9143   </t>
  </si>
  <si>
    <t>Demontáž sadrokartónového podhľadu s jednovrstvou nosnou konštrukciou z oceľových profilov jednoduché opláštenie</t>
  </si>
  <si>
    <t>"S3 blok C"2,30*23,40 =   53,820</t>
  </si>
  <si>
    <t xml:space="preserve">76312-9145   </t>
  </si>
  <si>
    <t>Demontáž sadrokartónového kazetového podhľadu pre ďalšie použitie</t>
  </si>
  <si>
    <t>"S6 blok B predpoklad"0,60*(25,70+2,30) =   16,800</t>
  </si>
  <si>
    <t xml:space="preserve">76711-2811   </t>
  </si>
  <si>
    <t>Demontáž stien a priečok so zasklením - deliace zábradlie na balkóne</t>
  </si>
  <si>
    <t>"B2 blok B"2,10*1,15*3 =   7,245</t>
  </si>
  <si>
    <t>"blok B"2,30*3,40+18,90+15,05+16,03+38,30+14,66 =   110,760</t>
  </si>
  <si>
    <t>"blok C"9,28+65,98+9,52*2+9,11+8,43+9,82+5,65+3,46+9,70+19,03+18,90*4+18,95 =   254,050</t>
  </si>
  <si>
    <t>18,43+18,53+4,26+10,06 =   51,280</t>
  </si>
  <si>
    <t>Objekt : Navrhovaný stav</t>
  </si>
  <si>
    <t xml:space="preserve">07994-1204   </t>
  </si>
  <si>
    <t>Zariaďovacie predmety staveniska, dočasné ohradenie, protiprachové opatrenia a pod.</t>
  </si>
  <si>
    <t>"blok B"3 =   3,000</t>
  </si>
  <si>
    <t>"blok C"4 =   4,000</t>
  </si>
  <si>
    <t xml:space="preserve">593 2192541  </t>
  </si>
  <si>
    <t>Preklad nenosný Ytong 100x249x1250 mm</t>
  </si>
  <si>
    <t>"blok B"2 =   2,000</t>
  </si>
  <si>
    <t>"blok B"1+4 =   5,000</t>
  </si>
  <si>
    <t xml:space="preserve">593 2192545  </t>
  </si>
  <si>
    <t>Preklad nenosný Ytong 100x249x2500 mm</t>
  </si>
  <si>
    <t xml:space="preserve">595 3B0155   </t>
  </si>
  <si>
    <t>Trámec prekladový Ytong PSF 150-2000 150x124x2000mm</t>
  </si>
  <si>
    <t xml:space="preserve">34227-2630   </t>
  </si>
  <si>
    <t>Priečky z pórobetónových tvárnic Ytong hr.100 mm</t>
  </si>
  <si>
    <t>"blok B"2,955*(2,35+2,20+2,30)-2,02*0,80-2,02*1,30*2 =   13,374</t>
  </si>
  <si>
    <t>"blok B"2,955*1,85+"zamurovanie otvorov"2,00*0,80+2,02*0,90+2,02*(0,40+0,10) =   9,895</t>
  </si>
  <si>
    <t>"blok C"3,085*(3,175+2,85*2+1,95+0,925+0,98+1,00)-2,02*1,00-2,02*0,80 =   38,721</t>
  </si>
  <si>
    <t>"zamurovanie otvorov"2,02*0,90*3+2,02*(0,30+0,20+0,25+0,10+0,15+0,25) =   7,979</t>
  </si>
  <si>
    <t>"blok B"(2,35+2,20+2,30) =   6,850</t>
  </si>
  <si>
    <t>"blok B"1,85 =   1,850</t>
  </si>
  <si>
    <t>"blok C"(3,175+2,85*2+1,95+0,925+0,98+1,00) =   13,730</t>
  </si>
  <si>
    <t>"blok B - podlahy"50,46+18,90+3,52+3,52+2,97+11,41+30,10+8,56+9,45+12,16+5,20 =   156,250</t>
  </si>
  <si>
    <t>1,34+1,62+7,01+1,90+"dvere"1,97*0,60*2+1,97*0,70*2*3+1,97*0,80*2+1,97*0,90*2*2 =   32,752</t>
  </si>
  <si>
    <t>1,97*1,10*2+1,97*1,20*2*4+2,60*2,00*2+2,60*2,10*2 =   44,566</t>
  </si>
  <si>
    <t>"okná"1,60*2,80*6+1,60*0,89+"zasklená stena"2,60*(3,15+0,95+1,65+3,30)*2 =   75,364</t>
  </si>
  <si>
    <t>"blok C - podlahy"16,95+58,31+9,52+5,72+15,35+6,22+5,18+3,42+3,03+2,03+5,31+1,20 =   132,240</t>
  </si>
  <si>
    <t>1,82+9,58+3,12+15,51+2,63+15,36+2,63+18,55+18,84*4+18,72+3,19+11,04+2,25+1,42 =   181,180</t>
  </si>
  <si>
    <t>"dvere"1,97*0,60*2+1,97*0,70*2*6+1,97*0,80*2*5+1,97*0,90*2*6+1,97*1,10*2*9 =   94,954</t>
  </si>
  <si>
    <t>1,97*1,30*2+2,60*2,10+1,97*1,65+"okná"1,60*2,80*18 =   94,473</t>
  </si>
  <si>
    <t>"S5 blok B"0,20*5,00+0,20*3,00*2 =   2,200</t>
  </si>
  <si>
    <t>"S5 blok B"0,30*(1,90+1,98)+0,15*0,30 =   1,209</t>
  </si>
  <si>
    <t>"S5 blok C"0,30*2,00*8 =   4,800</t>
  </si>
  <si>
    <t>"S5 blok C"0,20*5,00*17+0,20*3,00*12+0,20*2,60*4 =   26,280</t>
  </si>
  <si>
    <t>"S6 blok C"0,20*2,60*0,5 =   0,260</t>
  </si>
  <si>
    <t>"S7 blok C"0,20*2,60*2+0,20*3,00 =   1,640</t>
  </si>
  <si>
    <t xml:space="preserve">61140-4273   </t>
  </si>
  <si>
    <t>Stierka stropov jemnozrnná strojne miešaná, nanášaná ručne hr.2 mm</t>
  </si>
  <si>
    <t>"blok B"2,75*(6,05*2+3,15*2)-2,02*1,20-1,60*2,80 =   43,696</t>
  </si>
  <si>
    <t>2,60*(3,75+3,05*2+1,35+2,30*3+1,55*2)-2,02*0,80*2-1,60*2,80-2,02*1,20*3 =   40,136</t>
  </si>
  <si>
    <t>2,60*(2,35+2,27+4,33+6,05+6,60)-2,02*1,30-1,60*2,80*2 =   44,574</t>
  </si>
  <si>
    <t>2,60*(3,05*3+2,29*2+1,45*2+0,89+1,65*2+1,05+3,02*2)-2,02*1,00*2-2,02*0,90 =   66,708</t>
  </si>
  <si>
    <t>-2,02*0,80-2,02*0,70*2 =   -4,444</t>
  </si>
  <si>
    <t>"blok C"2,80*(6,05*2*8+3,15*2*8+3,51*2+3,175*2*2+2,55*2+1,25*2+0,89*2+3,05*2*7) =   613,200</t>
  </si>
  <si>
    <t>2,80*(5,50+3,20+3,175*2*5+2,25*2+5,15*2+1,95*2+3,15*2+3,075*2+26,65*2) =   349,720</t>
  </si>
  <si>
    <t>-1,60*2,80*18-2,02*1,20*2*9-2,02*1,40*2-2,02*1,00*2*6-2,02*0,90*2*5 =   -172,348</t>
  </si>
  <si>
    <t>-2,02*0,80*2*3-2,02*0,70*2 =   -12,524</t>
  </si>
  <si>
    <t xml:space="preserve">61246-5141   </t>
  </si>
  <si>
    <t>Stierka vnútorných stien jemnozrnná,strojne, ručne nanášaná hr.2 mm</t>
  </si>
  <si>
    <t>"blok B P1"0,083*(11,41+30,10+8,56) =   4,156</t>
  </si>
  <si>
    <t>"blok B P2a"0,083*3,52+"blok B P2b"0,083*(9,45+12,16) =   2,086</t>
  </si>
  <si>
    <t>"blok C P2a"0,083*(5,72+15,35+6,22+3,03+2,03+5,31+1,82)+"blok C P2b"0,083*3,19 =   3,542</t>
  </si>
  <si>
    <t>"blok B P1"11,41+30,10+8,56+"blok B P2a+P2b"3,52+9,45+12,16 =   75,200</t>
  </si>
  <si>
    <t>"blok B P3"3,52+2,97+5,20+1,34+1,62+7,01+1,90+"blok B P4a"18,90 =   42,460</t>
  </si>
  <si>
    <t>"blok C P2a+P2b"5,72+15,35+6,22+3,03+2,03+5,31+1,82+3,19 =   42,670</t>
  </si>
  <si>
    <t>"blok C P3"5,18+3,42+1,20+3,12+2,63+2,63+2,25+1,42 =   21,850</t>
  </si>
  <si>
    <t>"blok C P4a+P4b"16,95+58,31+9,52+9,58+15,51+18,84*4+15,36+18,55+18,72+11,04 =   248,900</t>
  </si>
  <si>
    <t xml:space="preserve">63245-6707   </t>
  </si>
  <si>
    <t>Spádový poter spádová vrstva v sprchách hr. 63-83 mm</t>
  </si>
  <si>
    <t>"blok B P3"3,52+2,97+5,20+1,34+1,62+7,01+1,90 =   23,560</t>
  </si>
  <si>
    <t>"blok C P3"5,18+3,42+1,20+3,12+2,63*2+2,25+1,42 =   21,850</t>
  </si>
  <si>
    <t xml:space="preserve">63248-1213   </t>
  </si>
  <si>
    <t>Separačná vrstva z PE fólie</t>
  </si>
  <si>
    <t>"dvere D1"2+"dvere D14"6+"dvere D15"3+"dvere D16"4 =   15,000</t>
  </si>
  <si>
    <t>Mriežka vetracia na dvere farba biela</t>
  </si>
  <si>
    <t>"blok B"1,85*3+0,89+2,80*2+1,85 =   13,890</t>
  </si>
  <si>
    <t>"blok C"2,80*7+2,80*5+2,80*6 =   50,400</t>
  </si>
  <si>
    <t>Parapeta vnútorná  šír.250 mm</t>
  </si>
  <si>
    <t>003</t>
  </si>
  <si>
    <t xml:space="preserve">94194-1041   </t>
  </si>
  <si>
    <t>Montáž lešenia ľahk. radového s podlahami š. do 1,2 m v. do 10 m</t>
  </si>
  <si>
    <t>45.25.10</t>
  </si>
  <si>
    <t>2,50*5*2,00*4+2,50*2*2,00*5 =   150,000</t>
  </si>
  <si>
    <t xml:space="preserve">94194-1291   </t>
  </si>
  <si>
    <t>Príplatok za prvý a každý ďalší mesiac použitia lešenia k pol. -1041</t>
  </si>
  <si>
    <t xml:space="preserve">94194-1841   </t>
  </si>
  <si>
    <t>Demontáž lešenia ľahk. radového s podlahami š. do 1,2 m v. do 10 m</t>
  </si>
  <si>
    <t xml:space="preserve">94195-5002   </t>
  </si>
  <si>
    <t>Lešenie ľahké prac. pomocné výš. podlahy do 1,9 m</t>
  </si>
  <si>
    <t xml:space="preserve">97105-8111   </t>
  </si>
  <si>
    <t>Zriadenie prestupov v tehlovom murive do 0,225 m2 - prestupy pre VZT + medicínske plyny</t>
  </si>
  <si>
    <t xml:space="preserve">97105-8121   </t>
  </si>
  <si>
    <t>Zriadenie prestupov v tehlovom murive do 1,00 m2 - prestupy pre VZT + medicínske plyny</t>
  </si>
  <si>
    <t xml:space="preserve">99801-1002   </t>
  </si>
  <si>
    <t>Presun hmôt pre budovy murované výšky do 12 m</t>
  </si>
  <si>
    <t>"steny"2,50*(2,05*2+1,55*2+2,20*2+1,35*2)-2,02*0,80*2 =   32,518</t>
  </si>
  <si>
    <t>2,75*(1,90+0,95)+1,00*2,90 =   10,738</t>
  </si>
  <si>
    <t>"steny"2,50*(1,75*2*2+1,675*2*2+0,89*2+1,80*2)-2,02*0,70-2,02*0,80*2 =   43,054</t>
  </si>
  <si>
    <t>2,60*(1,90+0,95)+1,00*2,90+2,50*(1,70*2+1,85)-2,02*0,80+1,00*1,85 =   23,669</t>
  </si>
  <si>
    <t>"blok B"2,05*2+1,55*2+2,20*2+1,35*2+1,95*2+1,725*2+1,05*2+1,65*2+0,89*2+1,45*2 =   31,730</t>
  </si>
  <si>
    <t>3,05*2*2+3,02*2+2,29*2+0,60*2-0,80*3-0,70*2-0,90-1,00*2 =   17,320</t>
  </si>
  <si>
    <t>"blok C"1,75*2*2+1,50*2*2+1,25*2+1,80*2+0,89*2+1,60*2+1,95*2+1,75*2+3,05*2 =   37,580</t>
  </si>
  <si>
    <t>2,975*2+1,00*2+1,20*2+1,70*2+1,85*2-0,70-0,80*5-1,00*2 =   10,750</t>
  </si>
  <si>
    <t xml:space="preserve">99871-1202   </t>
  </si>
  <si>
    <t>Presun hmôt pre izolácie proti vode v objektoch výšky do 12 m</t>
  </si>
  <si>
    <t>Doska izolačná proti kročaj.hluku 50x100 cm, hr.60 mm</t>
  </si>
  <si>
    <t>163,280*1,05 =   171,444</t>
  </si>
  <si>
    <t xml:space="preserve">76311-2136   </t>
  </si>
  <si>
    <t>Priečky sadrokart. s izol. hr 100 mm jednod. oceľ profil dosky 2xRBI 12.5 - impregnovaná SDK doska</t>
  </si>
  <si>
    <t>"blok B"2,95*(2,10+0,50+0,99+0,30) =   11,476</t>
  </si>
  <si>
    <t>"blok C"3,03*(1,775*2+1,90*2+2,30)-2,02*0,80*3-2,02*0,70 =   22,978</t>
  </si>
  <si>
    <t>"blok B"2,95*(1,55+0,50+2,10+1,725) =   17,331</t>
  </si>
  <si>
    <t>"blok C"3,03*(1,80+2,10+1,75+1,775) =   22,498</t>
  </si>
  <si>
    <t xml:space="preserve">76312-4121   </t>
  </si>
  <si>
    <t>Predsadená stena sádrokartónová 2xopláštená doskami RF - protipožiarne opatrenia na chodbe a miestnosť 0.70a</t>
  </si>
  <si>
    <t>"blok C"3,03*(2,10*3+2,80+0,20+1,00+0,925+0,25*2+0,65)-0,50*0,50*10 =   34,996</t>
  </si>
  <si>
    <t>3,03*(0,20+1,70)-1,60*1,70 =   3,037</t>
  </si>
  <si>
    <t xml:space="preserve">76312-4133   </t>
  </si>
  <si>
    <t>Predsadená stena sádrokartónová 2xopláštená doskami RBI - impregnovaná SDK doska</t>
  </si>
  <si>
    <t>"blok B"2,95*(1,75*2+0,89*2+0,80+2,45) =   25,164</t>
  </si>
  <si>
    <t>"blok C"3,03*(1,75*2+1,50*2+0,89+1,95+1,00*2+1,575*2) =   43,905</t>
  </si>
  <si>
    <t xml:space="preserve">76313-3011   </t>
  </si>
  <si>
    <t>Podhľady sadrokartónové zavesený 2x profil UD a CD dosky RB hr. 2x12,5 m - S3</t>
  </si>
  <si>
    <t>"blok C"0,15*3,075 =   0,461</t>
  </si>
  <si>
    <t xml:space="preserve">76313-7095   </t>
  </si>
  <si>
    <t>Spätná montáž kaziet kazetového stropu</t>
  </si>
  <si>
    <t>Lamelový samonosný podhľad kovový (ref.Armstrong FL 601) S1</t>
  </si>
  <si>
    <t>"blok B"3,52+2,97+5,20+1,34+1,62+7,01+1,90 =   23,560</t>
  </si>
  <si>
    <t>"blok C"58,31+5,18+3,42+3,03+5,31+1,20+1,82+3,12+2,63+2,63+3,19+2,25+1,42 =   93,510</t>
  </si>
  <si>
    <t>Kazetový podhľad z min.dosiek 600x600 mm (ref.Armstrong Perla) S4</t>
  </si>
  <si>
    <t>"blok C"16,95+9,52+5,72+6,22+15,51+18,84*4+15,36+18,55+18,72+11,04 =   192,950</t>
  </si>
  <si>
    <t>Kazetový samonosný podhľad systémový kovový 600x600 mm (ref.Armstrong Axal Vector) S2</t>
  </si>
  <si>
    <t>"blok B"3,52+11,41+30,10+8,56+9,45+12,16 =   75,200</t>
  </si>
  <si>
    <t>"blok C"15,35+9,58 =   24,930</t>
  </si>
  <si>
    <t xml:space="preserve">76316-7128   </t>
  </si>
  <si>
    <t>SDK kapotáž pre vedenie elektroinštalácie a slaboprúd 10x15 cm sadrokartónová dosky protipožiarne RF hr 12,5 mm</t>
  </si>
  <si>
    <t>2,50+15,20+2,50 =   20,200</t>
  </si>
  <si>
    <t xml:space="preserve">76316-7326   </t>
  </si>
  <si>
    <t>SDK kapotáž kanalizácie</t>
  </si>
  <si>
    <t xml:space="preserve">76317-1217   </t>
  </si>
  <si>
    <t>Revízne dvierka pre sadrokart. priečky hr. 2x12,5 mm, veľkosť 600x600 mm</t>
  </si>
  <si>
    <t>"blok C"10 =   10,000</t>
  </si>
  <si>
    <t>Montáž dvier kompl. otvár. do zárubne 1-krídl. do 0,8m</t>
  </si>
  <si>
    <t>2+8+7 =   17,000</t>
  </si>
  <si>
    <t>"dvere D1"2 =   2,000</t>
  </si>
  <si>
    <t xml:space="preserve">611 643060   </t>
  </si>
  <si>
    <t>Dvere vnútorné plné 70x197</t>
  </si>
  <si>
    <t>"dvere D2"2+"dvere D14"6 =   8,000</t>
  </si>
  <si>
    <t>"dvere D3"4+"dvere D15"3 =   7,000</t>
  </si>
  <si>
    <t>Montáž dvier kompl. otvár. do zárubne 1-krídl. nad 0,8m</t>
  </si>
  <si>
    <t>8+10 =   18,000</t>
  </si>
  <si>
    <t>"dvere D4"4+"dvere D16"4 =   8,000</t>
  </si>
  <si>
    <t>"dvere D5"10 =   10,000</t>
  </si>
  <si>
    <t>Montáž dvier kompl. otvár. do zárubne 2-krídl.</t>
  </si>
  <si>
    <t>3+1 =   4,000</t>
  </si>
  <si>
    <t xml:space="preserve">611 643330   </t>
  </si>
  <si>
    <t>Dvere vnútorné plné s presklením 120x197 cm - D7</t>
  </si>
  <si>
    <t>Dvere vnútorné plné dvojdielne 130x197 cm - D8</t>
  </si>
  <si>
    <t>"dvere D8"1 =   1,000</t>
  </si>
  <si>
    <t xml:space="preserve">76666-1413   </t>
  </si>
  <si>
    <t>Montáž dvier kom. otv. protipož. do zár. 1-kr. do 0,8m</t>
  </si>
  <si>
    <t xml:space="preserve">611 653160   </t>
  </si>
  <si>
    <t>Dvere vnútor. s pož. odoln. 30 min. 70x197 cm - dvere D12 EW30/D3-C</t>
  </si>
  <si>
    <t>Dvere vnútor. s pož. odoln. 45 min. 90x197 cm - Dvere D6 EI45/D1-C</t>
  </si>
  <si>
    <t>"dvere D1"2*2+"dvere D2"2*2+"dvere D3"4*2+"dvere D4"4*2+"dvere D5"10*2 =   44,000</t>
  </si>
  <si>
    <t>"dvere D6"1*2+"dvere D7"3*2*2+"dvere D8"1*2*2+"dvere D12"1*2+"dvere D14"6*2 =   32,000</t>
  </si>
  <si>
    <t>"dvere D15"3*2+"dvere D16"4*2 =   14,000</t>
  </si>
  <si>
    <t>Okopová PVC ochranná lišta v. 200 mm</t>
  </si>
  <si>
    <t xml:space="preserve">76668-1112   </t>
  </si>
  <si>
    <t>Montáž zárubní rámových pre dvere jednokrídl. rozmeru 700 mm</t>
  </si>
  <si>
    <t xml:space="preserve">553 323970   </t>
  </si>
  <si>
    <t>Zárubňa oceľová dvojdielna 70x197 cm</t>
  </si>
  <si>
    <t>Montáž zárubní rámových pre dvere dvojkrídlové rozmer 1300 mm</t>
  </si>
  <si>
    <t>Zárubňa oceľová dvojdielna 130x197 cm</t>
  </si>
  <si>
    <t xml:space="preserve">553 322670   </t>
  </si>
  <si>
    <t>Montáž zárubní rámových protipož pre dvere jednokrídlové - dvere D12 EW30/D3-C</t>
  </si>
  <si>
    <t>Zárubňa oceľová 70x197 protipožiarna - dvere D12 EW30/D3-C</t>
  </si>
  <si>
    <t>Montáž zárubní rámových protipož pre dvere jednokrídlové  - Dvere D6 EI45/D1-C</t>
  </si>
  <si>
    <t>Zárubňa oceľová 90x197 protipožiarna - Dvere D6 EI45/D1-C</t>
  </si>
  <si>
    <t xml:space="preserve">99876-6202   </t>
  </si>
  <si>
    <t>Presun hmôt pre konštr. stolárske v objektoch výšky do 12 m</t>
  </si>
  <si>
    <t xml:space="preserve">76723-2302   </t>
  </si>
  <si>
    <t>Demontáž + spätná montáž zábradlia na terasy a balkóny - kvôli montáži vzduchotechnických jednotiek</t>
  </si>
  <si>
    <t>8,40 =   8,400</t>
  </si>
  <si>
    <t xml:space="preserve">76742-3121   </t>
  </si>
  <si>
    <t>Montáž doplnkov - ochranné pásy BX2</t>
  </si>
  <si>
    <t>3,75*2+(0,45*2+0,30)*2+3,00*2+6,05*2+4,33*2+(0,70*2+0,45)*2+2,30*2*2 =   49,560</t>
  </si>
  <si>
    <t xml:space="preserve">283 1C5262   </t>
  </si>
  <si>
    <t>Ochranný pás - BX2</t>
  </si>
  <si>
    <t>49,560*1,10 =   54,516</t>
  </si>
  <si>
    <t>(1,60*1,85+2,60*0,96)*4+1,60*0,89+1,60*2,80*2+2,75*2,10 =   37,983</t>
  </si>
  <si>
    <t>1,60*2,80*(7+5+1+1+1+1+1+1) =   80,640</t>
  </si>
  <si>
    <t xml:space="preserve">553 4C0291   </t>
  </si>
  <si>
    <t>Okno plastové s izolačným trojsklom - O3+O4+O5+O6+O7+O10+O11+O13+O14+O15+O8+O9</t>
  </si>
  <si>
    <t>(1,60*1,85+2,60*0,96)*1+1,60*0,89+1,60*2,80*2+2,75*2,10 =   21,615</t>
  </si>
  <si>
    <t>1,60*2,80*(7+5+1+1+1) =   67,200</t>
  </si>
  <si>
    <t>Okno hliníkové s izolačným trojsklom bezpečnostným - O12</t>
  </si>
  <si>
    <t>1,60*2,80*1 =   4,480</t>
  </si>
  <si>
    <t>Okno plasthliníkové s izolačným trojsklom+jednosklo fixné s vnútornou žalúziou -O1+O2+O10+O11</t>
  </si>
  <si>
    <t>(1,60*1,85+2,60*0,96)*3 =   16,368</t>
  </si>
  <si>
    <t>1,60*2,80*(1+1) =   8,960</t>
  </si>
  <si>
    <t>1+1+1+1 =   4,000</t>
  </si>
  <si>
    <t>Dvere interiér. 2-krídlové hliníkové O -výš.246, šír.200 cm, sklo - ZS1</t>
  </si>
  <si>
    <t>Dvere interiér.1-krídlové hliníkové O -výš.197, šír.120 cm, sklo - ZS 4</t>
  </si>
  <si>
    <t>Dvere exteriér.2-krídlové plastové O+O -výš.268, šír.255 cm, sklo - D 10</t>
  </si>
  <si>
    <t>Dvere interiér.s protižiarnou odolnosťou 2-krídlové hliníkové O+O -výš.197, šír.165 cm, sklo - ZS 5</t>
  </si>
  <si>
    <t xml:space="preserve">76772-1110   </t>
  </si>
  <si>
    <t>Montáž hliníkových presklených stien - ZS 2 + ZS 3</t>
  </si>
  <si>
    <t>2,60*5,95+2,30*2,30 =   20,760</t>
  </si>
  <si>
    <t xml:space="preserve">553 4C0378   </t>
  </si>
  <si>
    <t>Presklená hliníková stena s dverami s bezpečnostným dvojsklom</t>
  </si>
  <si>
    <t xml:space="preserve">76786-3112   </t>
  </si>
  <si>
    <t>Dodávka a montáž nosnej konštrukcie pre vzduchotechnické jednotky - malá vzduchotechnická jednotka</t>
  </si>
  <si>
    <t xml:space="preserve">76786-3113   </t>
  </si>
  <si>
    <t>Dodávka a montáž nosnej konštrukcie pre vzduchotechnické jednotky - stredná vzduchotechnická jednotka</t>
  </si>
  <si>
    <t xml:space="preserve">76786-3114   </t>
  </si>
  <si>
    <t>Dodávka a montáž nosnej konštrukcie pre vzduchotechnické jednotky - veľká vzduchotechnická jednotka</t>
  </si>
  <si>
    <t>"blok B"6,05*2+3,15*2-1,20+2,05*2+1,55*2-0,80+3,75*2+3,05*2-0,80-1,30+2,20*2 =   39,500</t>
  </si>
  <si>
    <t>1,35*2-0,80+2,20*2+1,55*2-1,30*2+6,05*2+6,60*2+0,70*2*4+0,30*4-1,30+2,30*2*3 =   51,400</t>
  </si>
  <si>
    <t>5,45*2+4,55*2-1,30*5-1,00*2-0,90-0,80+3,05*2+2,29*2+0,89*2+1,45*2+1,05*2+1,65*2 =   30,560</t>
  </si>
  <si>
    <t>-0,80-0,70*2+3,05*2+3,02*2+1,95*2+1,72*2-1,00*2 =   15,280</t>
  </si>
  <si>
    <t>"blok C"6,05*2*8+3,175*2*2+3,15*2*5+3,125*2*2+1,75*2*2+1,50*2*2+2,30*2+1,275 =   172,375</t>
  </si>
  <si>
    <t>1,25*2+1,80*2+0,89*2+1,60*2-1,20*8-1,00*2-0,90*2-0,80*2*3+29,26*2+2,30*2 =   56,000</t>
  </si>
  <si>
    <t>-1,20*9-3,075-1,75-1,40-1,00*5-0,90*4-2,00+3,05*2*9+3,175*2+1,625*2+1,20*2 =   39,275</t>
  </si>
  <si>
    <t>1,85*2+1,70*2+1,00*2+1,20*2+2,275*2+1,775*2+1,80*2*2+1,125*2+1,95*2+1,75*2 =   36,450</t>
  </si>
  <si>
    <t>2,975*2+2,25*2+5,15*2+1,95*2+3,15*2+3,075-1,20-1,40-1,00*4-0,90*6-0,80*6 =   17,225</t>
  </si>
  <si>
    <t>Soklová tvarovka kútová pre vnútorný kút</t>
  </si>
  <si>
    <t>"blok B"4+5+4+4+4+9+11+5+4+7+4+6 =   67,000</t>
  </si>
  <si>
    <t>"blok C"6+4+5+6+4+6+5+5+5+5+4+2+4+4+22+4+5+4+7+4+5+4+4+5+5+8+5+6 =   153,000</t>
  </si>
  <si>
    <t>Soklová tvarovka rohová pre vonkajší roh</t>
  </si>
  <si>
    <t>"blok B"2+1+1+7+8+1+3+1 =   24,000</t>
  </si>
  <si>
    <t>"blok C"4+4+4+5+4+4+4+2+22+2+1+2+4+1+1+3+6+2+2 =   77,000</t>
  </si>
  <si>
    <t>Profil podlahový - fabión pre vyťahovaný sokel</t>
  </si>
  <si>
    <t>458,065*1,15 =   526,775</t>
  </si>
  <si>
    <t xml:space="preserve">77649-1112   </t>
  </si>
  <si>
    <t>Montáž lišty prechodovej - BX 3</t>
  </si>
  <si>
    <t>1,65 =   1,650</t>
  </si>
  <si>
    <t xml:space="preserve">197 740100   </t>
  </si>
  <si>
    <t>Lišta prechodová šír. 30 mm</t>
  </si>
  <si>
    <t>27.44.22</t>
  </si>
  <si>
    <t>1,65*1,10 =   1,815</t>
  </si>
  <si>
    <t>Lepenie povlakových podláh plastových pásov</t>
  </si>
  <si>
    <t>"blok B P2a+P2b"3,52+9,45+12,16 =   25,130</t>
  </si>
  <si>
    <t>"blok B P2a+P2b"(3,52+9,45+12,16)*1,15 =   28,900</t>
  </si>
  <si>
    <t>"blok B P4a"18,90*1,15 =   21,735</t>
  </si>
  <si>
    <t>"blok C P2a+P2b"(5,72+15,35+6,22+3,03+2,03+5,31+1,82+3,19)*1,15 =   49,071</t>
  </si>
  <si>
    <t>"blok C P4a+P4b"</t>
  </si>
  <si>
    <t>(16,95+58,31+9,52+9,58+15,51+18,84*4+15,36+18,55+18,72+11,04)*1,15 =   286,235</t>
  </si>
  <si>
    <t xml:space="preserve">284 1A0302   </t>
  </si>
  <si>
    <t>Krytina podlahová vysoko odolná vinylová hr.2,0 (ref.Gerflor Tarasafe Ultra)</t>
  </si>
  <si>
    <t>"blok B P3"(3,52+2,97+5,20+1,34+1,62+7,01+1,90)*1,15 =   27,094</t>
  </si>
  <si>
    <t>"blok C P3"(5,18+3,42+1,20+3,12+2,63+2,63+2,25+1,42)*1,15 =   25,128</t>
  </si>
  <si>
    <t xml:space="preserve">77652-1230   </t>
  </si>
  <si>
    <t>Lepenie povlakových podláh plastových elektrostaticky vodivých</t>
  </si>
  <si>
    <t>"blok B P1"11,41+30,10+8,56 =   50,070</t>
  </si>
  <si>
    <t xml:space="preserve">284 1A0801   </t>
  </si>
  <si>
    <t>Krytina podlahová elektrostaticky vodivá vinylová, hr.2 mm (ref.Gerflor Mipolam Elegance EL5)</t>
  </si>
  <si>
    <t>50,070*1,15 =   57,581</t>
  </si>
  <si>
    <t xml:space="preserve">77657-2125   </t>
  </si>
  <si>
    <t>Lepenie PVC krytiny na steny, vč. penetrácie</t>
  </si>
  <si>
    <t>"blok B"</t>
  </si>
  <si>
    <t>2,02*(1,95*2+1,725*2+1,05*2+1,65*2+0,89*2+1,45*2) =   35,209</t>
  </si>
  <si>
    <t>2,50*(2,05*2+1,55*2+2,20*2+1,35*2)-2,02*0,80*2 =   32,518</t>
  </si>
  <si>
    <t>2,02*(3,05*2*2+3,02*2+2,29*2+0,60*2)+1,80*(1,70+0,60+1,125+0,15+0,45) =   55,765</t>
  </si>
  <si>
    <t>-2,02*0,80-2,02*0,70*2-2,02*0,90-2,02*1,00 =   -8,282</t>
  </si>
  <si>
    <t>"blok C"</t>
  </si>
  <si>
    <t>2,02*(1,50*2*2+1,25*2+1,60*2+1,95*2+1,75*2+3,05*2) =   50,904</t>
  </si>
  <si>
    <t>2,02*(2,975*2+1,00*2+1,20*2)+1,80*1,65*6+1,50*(2,80+0,60+2,85) =   48,102</t>
  </si>
  <si>
    <t>-2,02*0,70-2,02*0,80*5-2,02*1,00*2 =   -13,534</t>
  </si>
  <si>
    <t>2,50*(1,75*2*2+1,675*2*2+0,89*2+1,80*2) =   47,700</t>
  </si>
  <si>
    <t>2,60*(1,90+0,95)+1,00*2,90+2,50*(1,70*2+1,85) =   23,435</t>
  </si>
  <si>
    <t xml:space="preserve">284 1A0601   </t>
  </si>
  <si>
    <t>Krytina PVC stenová, PUR povrchová úprava pre jednoduchšiu údržbu (ref.Gerflor Muralcalypso)</t>
  </si>
  <si>
    <t>282,555*1,15 =   324,938</t>
  </si>
  <si>
    <t xml:space="preserve">77699-5112   </t>
  </si>
  <si>
    <t>Montáž ochranných profilov na steny - BX</t>
  </si>
  <si>
    <t>"blok B"(2+1+1+7+8+1+3+1)*2,02 =   48,480</t>
  </si>
  <si>
    <t>"blok C"(4+4+4+5+4+4+4+2+22+2+1+2+4+1+1+3+6+2+2)*2,02 =   155,540</t>
  </si>
  <si>
    <t xml:space="preserve">693 200340   </t>
  </si>
  <si>
    <t>Rohová ochranná lišta hliník, l=2,5m</t>
  </si>
  <si>
    <t>17.20.40</t>
  </si>
  <si>
    <t>"blok B"(2+1+1+7+8+1+3+1)*2,50 =   60,000</t>
  </si>
  <si>
    <t>"blok C"(4+4+4+5+4+4+4+2+22+2+1+2+4+1+1+3+6+2+2)*2,50 =   192,500</t>
  </si>
  <si>
    <t xml:space="preserve">99877-6202   </t>
  </si>
  <si>
    <t>Presun hmôt pre podlahy povlakové v objektoch výšky do 12 m</t>
  </si>
  <si>
    <t>30,380+968,718+34,454*2+39,829*2+34,996+69,069+6,414+20,20*(0,10+0,15)-233,168 =   1030,025</t>
  </si>
  <si>
    <t xml:space="preserve">78444-1111   </t>
  </si>
  <si>
    <t>Maľba antibakteriálnou farbou (ref.Steridex)1 farebná dvojnásobná so stropom v miest. do 3,8m</t>
  </si>
  <si>
    <t>2,60*(3,05*2+3,75+(0,60+0,30+0,60)*3+6,30*2+6,05+1,85) =   90,610</t>
  </si>
  <si>
    <t>-1,60*2,80*3-2,02*0,80-2,02*1,30*2 =   -20,308</t>
  </si>
  <si>
    <t xml:space="preserve">78444-9904   </t>
  </si>
  <si>
    <t>Príplatok za farebnosť pri maľbách v miestnostiach v. do 3,8 m</t>
  </si>
  <si>
    <t>Maľba stropov a stien zo zmesí akrylátových 1 farebná dvojnásobná umývateľná v miestnostiach výšky do 3,80</t>
  </si>
  <si>
    <t>30,380+968,718+34,454*2+39,829*2+34,996+69,069+6,414+20,20*(0,10+0,15) =   1263,193</t>
  </si>
  <si>
    <t>-233,168-70,302 =   -303,470</t>
  </si>
  <si>
    <t>786 - Čalunnícke úpravy</t>
  </si>
  <si>
    <t>786</t>
  </si>
  <si>
    <t xml:space="preserve">78662-2111   </t>
  </si>
  <si>
    <t>Lamelové žalúzie vnútorné horizontálne hliníkové</t>
  </si>
  <si>
    <t>45.34.31</t>
  </si>
  <si>
    <t>1,60*2,80*(7+5+1+1) =   62,720</t>
  </si>
  <si>
    <t xml:space="preserve">786 - Čalunnícke úpravy  spolu: </t>
  </si>
  <si>
    <t xml:space="preserve">I79.1-       </t>
  </si>
  <si>
    <t>Nerezový dávkovač dezinfekcie - lakťové ovládanie, plastová vnútorná nádobka, 0,5 l, povrch matný - Z01</t>
  </si>
  <si>
    <t xml:space="preserve">I79.1-0      </t>
  </si>
  <si>
    <t>Nerezový dávkovač mydla - lakťové ovládanie, plastová vnútorná nádobka, 0,5 l, povrch matný - Z02</t>
  </si>
  <si>
    <t xml:space="preserve">I79.1-5      </t>
  </si>
  <si>
    <t>Sprchová sedačka, závesná sklopná - Z03</t>
  </si>
  <si>
    <t xml:space="preserve">I79.1-6      </t>
  </si>
  <si>
    <t>WC kefa s nerezovým držiakom, montáž na stenu - Z05</t>
  </si>
  <si>
    <t xml:space="preserve">I79.1-8      </t>
  </si>
  <si>
    <t>Nerezový zásobník na toaletný papier, montáž na stenu - Z06</t>
  </si>
  <si>
    <t>Nerezový závesný kôš na hygienické potreby 4,5 l, povrch matný - Z07</t>
  </si>
  <si>
    <t>Nerezový dávkovač na papierové utierky, povrch matný - Z08</t>
  </si>
  <si>
    <t>Nerezový vešiak na uteráky, montáž na stenu - D02</t>
  </si>
  <si>
    <t>Sprchová tyč v tvare "L"s "C" krúžkami + záves silikónový nepriehľadný - D03</t>
  </si>
  <si>
    <t>Sprchová tyč rovná s "C" krúžkami + záves silikónový nepriehľadný - D04</t>
  </si>
  <si>
    <t xml:space="preserve">I79.9-       </t>
  </si>
  <si>
    <t>Stolička jedálenská - N01</t>
  </si>
  <si>
    <t xml:space="preserve">I791 -       </t>
  </si>
  <si>
    <t>Stôl jedálenský - N02</t>
  </si>
  <si>
    <t xml:space="preserve">I7911-1      </t>
  </si>
  <si>
    <t>Troj miestna pohovka - N03</t>
  </si>
  <si>
    <t xml:space="preserve">I7911-2      </t>
  </si>
  <si>
    <t>Lekárska stolička otočná, čalúnená - N04</t>
  </si>
  <si>
    <t xml:space="preserve">I7911-4      </t>
  </si>
  <si>
    <t>Stôl pracovný - N05</t>
  </si>
  <si>
    <t xml:space="preserve">I7911-5      </t>
  </si>
  <si>
    <t>Stôl pracovný - N06</t>
  </si>
  <si>
    <t xml:space="preserve">I7912-1      </t>
  </si>
  <si>
    <t xml:space="preserve">I7912-2      </t>
  </si>
  <si>
    <t xml:space="preserve">I7912-3      </t>
  </si>
  <si>
    <t xml:space="preserve">I7912-4      </t>
  </si>
  <si>
    <t xml:space="preserve">I7913-1      </t>
  </si>
  <si>
    <t xml:space="preserve">I7914-2      </t>
  </si>
  <si>
    <t>Troj miestna pohovka - N14</t>
  </si>
  <si>
    <t xml:space="preserve">I7914-5      </t>
  </si>
  <si>
    <t>Policová zostava - N15</t>
  </si>
  <si>
    <t xml:space="preserve">I7915-2      </t>
  </si>
  <si>
    <t xml:space="preserve">I7915-4      </t>
  </si>
  <si>
    <t>Sanitárna priečka - N17</t>
  </si>
  <si>
    <t xml:space="preserve">I7916-2      </t>
  </si>
  <si>
    <t>Policová zostava - N18</t>
  </si>
  <si>
    <t xml:space="preserve">I7916-3      </t>
  </si>
  <si>
    <t>Nástenný vešiak, 500 mm - N19</t>
  </si>
  <si>
    <t xml:space="preserve">I7916-4      </t>
  </si>
  <si>
    <t>Nádoba na odpad so šliapadlom - N29</t>
  </si>
  <si>
    <t xml:space="preserve">I7917-1      </t>
  </si>
  <si>
    <t xml:space="preserve">I7917-2      </t>
  </si>
  <si>
    <t>Grafický informačný systém - N33</t>
  </si>
  <si>
    <t>Ostatné - Zdravotnícka technológia v zmysle samostatného rozpočtu</t>
  </si>
  <si>
    <t>Ostatné - Rozvody medicínskych plynov v zmysle samostatného rozpočtu</t>
  </si>
  <si>
    <t>Ostatné - Elektroinštalácie v zmysle samostatného rozpočtu</t>
  </si>
  <si>
    <t>Ostatné - Slaboprúdové rozvody v zmysle samostatných rozpočtov</t>
  </si>
  <si>
    <t>Popis</t>
  </si>
  <si>
    <t>MJ</t>
  </si>
  <si>
    <t>kpl</t>
  </si>
  <si>
    <t>2</t>
  </si>
  <si>
    <t>3</t>
  </si>
  <si>
    <t>4</t>
  </si>
  <si>
    <t>5</t>
  </si>
  <si>
    <t>Ostatné</t>
  </si>
  <si>
    <t>1</t>
  </si>
  <si>
    <t>6</t>
  </si>
  <si>
    <t>7</t>
  </si>
  <si>
    <t>Doprava</t>
  </si>
  <si>
    <t>km</t>
  </si>
  <si>
    <t>Popis prác</t>
  </si>
  <si>
    <t xml:space="preserve">Suma EUR bez DPH </t>
  </si>
  <si>
    <t xml:space="preserve">Stavebná časť </t>
  </si>
  <si>
    <t>Búracie práce</t>
  </si>
  <si>
    <t xml:space="preserve">Vzduchotechnika </t>
  </si>
  <si>
    <t xml:space="preserve">Rozvod mediciálnych plynov </t>
  </si>
  <si>
    <t xml:space="preserve">Zdravotné vybavenie </t>
  </si>
  <si>
    <t>Elektroinštalácia</t>
  </si>
  <si>
    <t>Slaboprúd</t>
  </si>
  <si>
    <t>Vykurovanie</t>
  </si>
  <si>
    <t xml:space="preserve">Zdravotechnika </t>
  </si>
  <si>
    <t>Suma Spolu</t>
  </si>
  <si>
    <t>ORIENTAČNÝ ROZPOČET</t>
  </si>
  <si>
    <t>ORIENTAČNÁ ŠPECIFIKÁCIA</t>
  </si>
  <si>
    <t xml:space="preserve">Stavba: </t>
  </si>
  <si>
    <t>REKONŠTRUKCIA INTERNEJ KLINIKY V NEMOCNICI AKAD. L.DÉRERA</t>
  </si>
  <si>
    <t xml:space="preserve">Objednávateľ :  </t>
  </si>
  <si>
    <t>ARQITEQ s.r.o.</t>
  </si>
  <si>
    <t xml:space="preserve">Objekt : </t>
  </si>
  <si>
    <t>SILNOPRÚDOVÉ ROZVODY</t>
  </si>
  <si>
    <t>Zhotoviteľ : Ing. Igor Chmel</t>
  </si>
  <si>
    <t xml:space="preserve">Časť: </t>
  </si>
  <si>
    <t>Materiál</t>
  </si>
  <si>
    <t>Montáž</t>
  </si>
  <si>
    <t>P.Č.</t>
  </si>
  <si>
    <t>Množstvo celkom</t>
  </si>
  <si>
    <t>Cena jednotková €</t>
  </si>
  <si>
    <t>Cena celkom €</t>
  </si>
  <si>
    <t>Cenová úroveň</t>
  </si>
  <si>
    <t>Koeficient</t>
  </si>
  <si>
    <t>Základná cena €</t>
  </si>
  <si>
    <t>Práce a dodávky M</t>
  </si>
  <si>
    <t xml:space="preserve">Elektromontáže </t>
  </si>
  <si>
    <t>RURKA OHYBNA P.O.TYP 23..     23  MM</t>
  </si>
  <si>
    <t>M</t>
  </si>
  <si>
    <t>HH2010</t>
  </si>
  <si>
    <t>KRABICA KP   68</t>
  </si>
  <si>
    <t>KS</t>
  </si>
  <si>
    <t>HH-052010</t>
  </si>
  <si>
    <t>ZLAB KABEL OBO - MKMS 630 FS</t>
  </si>
  <si>
    <t>OBO 2017</t>
  </si>
  <si>
    <t>ZLAB KABEL OBO - MKMS 650 FS</t>
  </si>
  <si>
    <t>ZLAB PARAPETNY PVC BR70/110 DVOJKOMOROVY</t>
  </si>
  <si>
    <t>ALTIRA - JEDNONÁSOBNÁ ZÁSUVKA PRE PRAPETNÝ ŽLAB / PODLAHOVÚ KAZETU - BIELA</t>
  </si>
  <si>
    <t>SE-2012</t>
  </si>
  <si>
    <t>ALTIRA - JEDNONÁSOBNÁ ZÁSUVKA s PREPAŤOVOU OCHRANOU PRE PRAPETNÝ ŽLAB / PODLAHOVÚ KAZETU - BIELA</t>
  </si>
  <si>
    <t xml:space="preserve">ALTIRA - JEDNONÁSOBNÁ ZÁSUVKA PRE PRAPETNÝ ŽLAB - NA NÁSTENNÚ RAMPU NAD LôŽKOM S PREPAŤOVOU OCHRANOU - DODÁVKA RAMPY </t>
  </si>
  <si>
    <t>LEGRAND MOSAIC 1-PÓLOVÝ SPÍNAČ BIELY, RADENIE 1</t>
  </si>
  <si>
    <t>LEGRAND MOSAIC SÉRIOVÝ PREPÍNAČ BIELY, RADENIE 5</t>
  </si>
  <si>
    <t>LEGRAND VMOSAIC STRIEDAVÝ PREPÍNAČ BIELY, RADENIE 6</t>
  </si>
  <si>
    <t>LEGRAND MOSAIC KRÍŽOVÝ PREPÍNAČ BIELY, RADENIE 7</t>
  </si>
  <si>
    <t>LEGRAND MOSAIC STRIEDAVÝ PREPÍNAČ DVOJITÝ BIELY, RADENIE 6+6 (5B)</t>
  </si>
  <si>
    <t>LEGRAND MOSAIC ZÁSUVKA 2P+PE BIELA S CLONKAMI</t>
  </si>
  <si>
    <t>LEGRAND MOSAIC ZÁSUVKA 2P+PE BIELA S CLONKAMI A PREPATOVOU OCHRANOU</t>
  </si>
  <si>
    <t>LEGRAND MOSAIC UZEMNOVACIA PRÍPOJNICA, BIELA</t>
  </si>
  <si>
    <t>LEGRAND MOSAIC RÁMIK PRE JEDEN PRÍSTROJ BIELA - POČTY SA UPRESNIA PRI REALIZÁCII - RAMIKY PRE SLABOPRÚD SPECIFIKUJE PROJEKT SLP, SLP + SNP VZDY ZLUČOVAŤ DO VIACRAMIKOV</t>
  </si>
  <si>
    <t>Prepäťová ochrana 3. stupňa do inštalačnej krabice 1f</t>
  </si>
  <si>
    <t xml:space="preserve">TLAČÍTKO HRÍBOVÉ POD SKLOM </t>
  </si>
  <si>
    <t>S06-LED SVIETIDLO, OACN 54 WMD OPD 70084 109 ECG ELG 1x9W,LED,ECG FIX,700 lm,4000 K,80,w/o EM,wall mounted</t>
  </si>
  <si>
    <t>S01 - LED SVIETIDLO, OFRN II PV1 MCD 425084 131 ECG W03 1x31W,LED,ECG FIX,Tridonic,3pTB,4.250 lm,4000 K,RA90</t>
  </si>
  <si>
    <t>S02 - LED SVIETIDLO, OPTS II S DWN PRT 160084 115 ECG W03 PRETTUS S,1x15W,LED,ECG FIX,Tridonic,Driver terminal block,1.600 lm,4000 K</t>
  </si>
  <si>
    <t>S03 - LED SVIETIDLO OPTS 65 DWN PRT 210084 119 ECG W03 1x19W,LED,ECG FIX,Meanwell Europe,3pWIf+3pWIm,2.100 lm,4000 K,RA90</t>
  </si>
  <si>
    <t xml:space="preserve">S04 - LED SVIETIDLO OPTS II M DWN PRT 220084 119 ECG W03 PRETTUS M,1x19W,LED,ECG FIX,Tridonic,Driver terminal block,2.200 lm,4000 K
RA90
</t>
  </si>
  <si>
    <t>S05 - LED SVIETIDLO, OPTS XS DWN WRT 85084 18 ECG W03 1x8W,LED,ECG FIX,Tridonic,Driver terminal block,850 lm,4000 K,RA90</t>
  </si>
  <si>
    <t>S07 - LED SVIETIDLO, OFRN II PV1 MCD 310084 122 ECG W03, 1x22W,LED,ECG FIX,Tridonic,3pTB,3.100 lm,4000 K,RA90</t>
  </si>
  <si>
    <t>A2B UPS SEP 700 230VAC, Multipass 10A multipanel, 50W / 60min</t>
  </si>
  <si>
    <t>externy bateriovy bypass a multipanel k UPC A2B-CSS</t>
  </si>
  <si>
    <t>UPS CSS 15kVA 4xL7 1x230VAC + BATÉRIOVÁ SADA</t>
  </si>
  <si>
    <t>ENSTO - NP6 - SVIETIDLO ENSTO GuideLed 10024  CG-S LED 4X1W - NUDZOVÉ SVIETIDLO DO PODHĽADU</t>
  </si>
  <si>
    <t>ENSTO - NP4 - SVIETIDLO ENSTO GuideLed 13011.1 CG-S LED 4X1W - NUDZOVÉ SVIETIDLO S PIKTOGRAMOM DO PODHĽADU</t>
  </si>
  <si>
    <t xml:space="preserve">ENSTO - KONTROLNY MODUL VYPADKU NAPAJANIA </t>
  </si>
  <si>
    <t>ÚSTREDŇA CBS ENSTO CEAG LP-STAR4-36 4OKRUHY 122x 6x12V/12Ah</t>
  </si>
  <si>
    <t>HLAVNÁ UZEMŇOVACIA SVORKOVNICA S ROZVÁDZAČOM PRE PA</t>
  </si>
  <si>
    <t>HH-102006</t>
  </si>
  <si>
    <t>POMOCNÁ UZEMŇOVACIA SVORKOVNICA S ROZVÁDZAČOM PRE PA</t>
  </si>
  <si>
    <t>DRAZKA PRE RURKU,KABEL DO D48 MM</t>
  </si>
  <si>
    <t>KABEL SIL.N2XH-O  3x1,5  (CXKE-R)</t>
  </si>
  <si>
    <t>KABEL SIL.CXKE-R-J  3x1,5 (N2XH)</t>
  </si>
  <si>
    <t xml:space="preserve">KABEL SIL.CXKE-V-J  3x1,5 </t>
  </si>
  <si>
    <t>KABEL SIL.CXKE-R-J  3x2,5 (N2XH)</t>
  </si>
  <si>
    <t xml:space="preserve">KABEL SIL.CXKE-V-J  3x2,5 </t>
  </si>
  <si>
    <t>KABEL SIL.CXKE-R-J  3x4 (N2XH)</t>
  </si>
  <si>
    <t>KABEL SIL.CXKE-R-J  5x1,5 (N2XH)</t>
  </si>
  <si>
    <t>KABEL SIL.N2XH-J  5x4</t>
  </si>
  <si>
    <t>KABEL SIL.CXKE-R  5x6 (N2XN)</t>
  </si>
  <si>
    <t>KABEL SIL.CXKE-R-J  5x16 (N2XN)</t>
  </si>
  <si>
    <t>KABEL SIL.CXKE-R-J  5Cx25 (N2XN)</t>
  </si>
  <si>
    <t>2010-VYPOCET</t>
  </si>
  <si>
    <t>KABEL SIL.CXKE-R-J  5x50 (N2XN)</t>
  </si>
  <si>
    <t>VODIC H07Z-U CY 4   ZELENOZLT</t>
  </si>
  <si>
    <t>BEZHALOGENOVY</t>
  </si>
  <si>
    <t>VODIC H07Z-U CY 6   ZELENOZLT</t>
  </si>
  <si>
    <t>VODIC H07Z-R CYA 16   ZELENOZLT</t>
  </si>
  <si>
    <t>VODIC H07Z-U CY 25   ZELENOZLT</t>
  </si>
  <si>
    <t>ROZVÁDZAC RP1B-NZ - PODĽA VÝREKSU</t>
  </si>
  <si>
    <t>ÚPRAVA ROZVÁDZAČA RH02 - NAPOJENIE NN</t>
  </si>
  <si>
    <t>ROZVÁDZAC RP1B - PODĽA VÝREKSU</t>
  </si>
  <si>
    <t>ROZVÁDZAC RP1C+RP1C-NZ - PODĽA VÝREKSU</t>
  </si>
  <si>
    <t>ÚPRAVA ROZVÁDZAČA RN02 - NAPOJENIE NN DIESELGENERÁTOR</t>
  </si>
  <si>
    <t>POŽIARNA PREPÁŽKA PRE KÁBLE</t>
  </si>
  <si>
    <t>VODIČ JXKE-R 5x2x0,8mm, BEZHALOGÉNOVÝ</t>
  </si>
  <si>
    <t>KÁBEL JYStYN 2x2x0,8</t>
  </si>
  <si>
    <t>DROBNÝ NEŠPECIFIKOVANÝ MATERIÁL ELEKTRO (URČÍ DODÁVATEĽ ELEKTRO PRED REALIZÁCIOU)</t>
  </si>
  <si>
    <t>SKÚŠKY</t>
  </si>
  <si>
    <t>HOD</t>
  </si>
  <si>
    <t>VYCHODZIA REVIZNA SPRAVA</t>
  </si>
  <si>
    <t>Germicídny žiarič nástenný uzavretý (napr.PROLUX G 30WA/SPHO2 ventilátorový so spínacími hodinami)</t>
  </si>
  <si>
    <t>Germicídny žiarič otvorený, použitie bez prítomnosti ľudí (napr.Germicídny žiarič PROLUX G® K55W / SP DO so spínacími hodinami)</t>
  </si>
  <si>
    <t>M Celkom</t>
  </si>
  <si>
    <t>Spolu celkom</t>
  </si>
  <si>
    <t>HH - HAGARD:HAL</t>
  </si>
  <si>
    <t>KZ - KOVEL ZÁVOD</t>
  </si>
  <si>
    <t xml:space="preserve">ZADANIE </t>
  </si>
  <si>
    <t>Stavba:   Bratislava pavilón TBC</t>
  </si>
  <si>
    <t>Objekt:   Mediciálne plyny</t>
  </si>
  <si>
    <t xml:space="preserve">Objednávateľ:  </t>
  </si>
  <si>
    <t xml:space="preserve">Zhotoviteľ:  </t>
  </si>
  <si>
    <t>Jednotková cena zadania</t>
  </si>
  <si>
    <t>Celková cena zadania</t>
  </si>
  <si>
    <t>8</t>
  </si>
  <si>
    <t>Technické požiadavky sú uvedené v Prílohe č. 1 k  cenovej ponuke uchádzača - Tabuľka technických špecifikácií, ktorá je neoddeliteľnou súčasťou výkazu výmer. Neodetileľnou súčasťou súťažných podkladov sú: Výkaz výmer, tabuľky technických špecifikácií, Výkresy - Projektová dokumentácia, ktoré sú v elektronickej podobe priložené na DVD nosiči. Ak sú v súťažných podkladoch, výkaze výmer, tabuľke technických špecifikácií, výkresoch, projektovej dokumentácií uvedené konkrétne výrobky alebo konkrétny výrobca, tak tieto sú uvedé len ako referenčné a uchádzač môže poskytnúť ekvivalentné výrobky alebo zariadenie v požadovanej kvalite a s rešpektovaním zadaných technických špecifikácií podľa § 34 odseku 9, v súlade so zákonom č. 25/2006 Z.z. o verejnom obstarávaní a o zmene a doplnení niektorých zákonov.</t>
  </si>
  <si>
    <t>ZARIADENIE, ARMATÚRY A POTRUBIE</t>
  </si>
  <si>
    <t>Kyslík 0,4 MPa  - všetky súčasti odmastiť</t>
  </si>
  <si>
    <t>Rúra medená bezšvová STN 428710.22, TDP STN 421320.42, mat. STN423005.21</t>
  </si>
  <si>
    <r>
      <t>f8</t>
    </r>
    <r>
      <rPr>
        <sz val="10"/>
        <color indexed="8"/>
        <rFont val="Times New Roman"/>
        <family val="1"/>
        <charset val="238"/>
      </rPr>
      <t xml:space="preserve"> x 1</t>
    </r>
  </si>
  <si>
    <r>
      <t>f12</t>
    </r>
    <r>
      <rPr>
        <sz val="10"/>
        <color indexed="8"/>
        <rFont val="Times New Roman"/>
        <family val="1"/>
        <charset val="238"/>
      </rPr>
      <t xml:space="preserve"> x 1</t>
    </r>
  </si>
  <si>
    <r>
      <t>f18</t>
    </r>
    <r>
      <rPr>
        <sz val="10"/>
        <color indexed="8"/>
        <rFont val="Times New Roman"/>
        <family val="1"/>
        <charset val="238"/>
      </rPr>
      <t xml:space="preserve"> x 1</t>
    </r>
  </si>
  <si>
    <t>Rôzné tvarovky pre montaž potrubia TE, Oblúk, Prechod - Cu</t>
  </si>
  <si>
    <r>
      <t>f8</t>
    </r>
    <r>
      <rPr>
        <sz val="10"/>
        <color indexed="8"/>
        <rFont val="Times New Roman"/>
        <family val="1"/>
        <charset val="238"/>
      </rPr>
      <t xml:space="preserve"> x 1 - 28 x 1</t>
    </r>
  </si>
  <si>
    <t>Ag spájka 45+pasta</t>
  </si>
  <si>
    <t>g</t>
  </si>
  <si>
    <t>Chránička, oceľová rúra, mat tr. 11</t>
  </si>
  <si>
    <t>26.9x2.6 (0,5m)</t>
  </si>
  <si>
    <t>31.8x2.6 (0,5m)</t>
  </si>
  <si>
    <t>Ventil DN15, PN40 so skrutkovaním</t>
  </si>
  <si>
    <t>Fľašový ventil</t>
  </si>
  <si>
    <t>Manometer pr.100mm 0-1,0MPa</t>
  </si>
  <si>
    <t>Značenie potrubia</t>
  </si>
  <si>
    <t>Ochranný plyn pre spájkovanie trubiek</t>
  </si>
  <si>
    <t>Preplach rozvodu dusíkom</t>
  </si>
  <si>
    <t>Tlaková skúška úseková</t>
  </si>
  <si>
    <t>Tlaková skúška záverečná</t>
  </si>
  <si>
    <t>Napojenie na existujúce rozvod</t>
  </si>
  <si>
    <t>Terminálna jednotka pod omietku (podľa požiadavok STN EN ISO 7396-1)</t>
  </si>
  <si>
    <t>Stlačený vzduch 0,4MPa - všetky súčasti odmastiť</t>
  </si>
  <si>
    <r>
      <t>f28</t>
    </r>
    <r>
      <rPr>
        <sz val="10"/>
        <color indexed="8"/>
        <rFont val="Times New Roman"/>
        <family val="1"/>
        <charset val="238"/>
      </rPr>
      <t xml:space="preserve"> x 1</t>
    </r>
  </si>
  <si>
    <t>44.5x2.6 (0,5m)</t>
  </si>
  <si>
    <t>Ventil DN25, PN40 so skrutkovaním</t>
  </si>
  <si>
    <t>Manometer pr.100mm 0-1,6MPa</t>
  </si>
  <si>
    <t>Tlakový snímač</t>
  </si>
  <si>
    <t>SIGNALIZÁCIA</t>
  </si>
  <si>
    <t>Ventilová skriňa VS2 - kyslík,  kyslík</t>
  </si>
  <si>
    <t>2x (ventil DN15, servisný ventil, manometer, tlakový snímač, núdzový vstup)</t>
  </si>
  <si>
    <t>vrátane uzamykateľnej plechovej skrine</t>
  </si>
  <si>
    <t>Ventilová skriňa VS2 - kyslík, stlačený vzduch 4 bar</t>
  </si>
  <si>
    <t xml:space="preserve">Monitorovacie zariadenie s dotyk.LCD displejom pre 12 vstupov, </t>
  </si>
  <si>
    <t>užívateľsky nastaviteľné, príprava pre meranie spotreby plynu</t>
  </si>
  <si>
    <t>Kábel signalizácie</t>
  </si>
  <si>
    <t>KONZOLY, PRÍCHYTNÝ MATERIÁL</t>
  </si>
  <si>
    <t>Konzola jednoduchá</t>
  </si>
  <si>
    <t>Konzola stredne zložitá</t>
  </si>
  <si>
    <t>UKONČOVACIE PRVKY</t>
  </si>
  <si>
    <t>Lôžková rampa pre 1 lôžko, blok C - 1NP (vybavenie je vypísané pre 1 lôžko) - 1650 mm</t>
  </si>
  <si>
    <t>RSP - 1x kyslík</t>
  </si>
  <si>
    <t>230V - 3x MDO (biela), 1x DO (zelena), 4x PA</t>
  </si>
  <si>
    <t>osvětlení: přímé 36W, nepřímé 36W, noční 7W (spínanie všetkých na rampe)</t>
  </si>
  <si>
    <t>2x zásuvka štruktúrovanej kabeláže (RJ 45 cat.6A)</t>
  </si>
  <si>
    <t>2x medilišta na rampe (á = 400 mm s nosnosťou 20 kg)</t>
  </si>
  <si>
    <t>Lôžková rampa pre 2 lôžka pre blok C - 1NP (vybavenie je vypísané pre 1 lôžko) - 3300 mm</t>
  </si>
  <si>
    <t>Lôžková rampa pre 3 lôžka pre blok B,C - 1NP  (vybavenie je vypísané pre 1 lôžko) - 4800 mm</t>
  </si>
  <si>
    <t>Lôžková rampa pre 1 lôžko pre blok B - 1NP, JIS  (vybavenie je vypísané pre 1 lôžko) - 1650 mm</t>
  </si>
  <si>
    <t>RSP - 2x kyslík, 2x stlačený vzduch 4bar</t>
  </si>
  <si>
    <t>230V - 10x ZIS (žltá s LED), 6x VDO-ZIS (oranžová s LED), 16x PA</t>
  </si>
  <si>
    <t>6x zásuvka štruktúrovanej kabeláže (RJ 45 cat.6A)</t>
  </si>
  <si>
    <t>Lôžková rampa pre 3 lôžka pre blok B,C - 1NP, JIS  (vybavenie je vypísané pre 1 lôžko) - 4950 mm</t>
  </si>
  <si>
    <t>230V - 10x ZIS (žltá s LED), 6x VDO-ZIS (oranžová s LED), 1x RTG (červená s LED), 16x PA</t>
  </si>
  <si>
    <t>Dokumentácia skutočného stavu</t>
  </si>
  <si>
    <t>Začatie, ukončenie a odovzdanie</t>
  </si>
  <si>
    <t>Presun hmôt</t>
  </si>
  <si>
    <t>Skúšky a revízie plynových častí</t>
  </si>
  <si>
    <t>Celkom</t>
  </si>
  <si>
    <t>Časť:</t>
  </si>
  <si>
    <t>ŠTRUKTÚROVANÁ KABELÁŽ</t>
  </si>
  <si>
    <t>P.č.</t>
  </si>
  <si>
    <t>Typ položky</t>
  </si>
  <si>
    <t>Názov položky
/skrátený popis, v jednotlivých položkách je zahrnutá dodávka, materiál a montážne práce, vrátane všetkých vedľajších nákladov /</t>
  </si>
  <si>
    <t>M.J.</t>
  </si>
  <si>
    <t>Jedn. cena
(EUR)</t>
  </si>
  <si>
    <t>Cena
(EUR)</t>
  </si>
  <si>
    <t>A: KONCOVÉ ZARIADENIA</t>
  </si>
  <si>
    <t>RBA-18-AS6-CAY-A1</t>
  </si>
  <si>
    <t>Nástenný dvojdielny 19" rozvádzač kompaktný RBA šírka 600 mm hĺbka 600 mm (pre štruktúrovanú kabeláž)</t>
  </si>
  <si>
    <t>Nástenný dvojdielny 19" rozvádzač kompaktný RBA šírka 600 mm hĺbka 600 mm (pre systém sestra-pacient)</t>
  </si>
  <si>
    <t>RAC-CH-X04-X3</t>
  </si>
  <si>
    <t xml:space="preserve">Ventilačná jednotka strešná, podlahová, 4 ventilátory,  s termostatom </t>
  </si>
  <si>
    <t>RAB-VP-X01-A2</t>
  </si>
  <si>
    <t xml:space="preserve">Držiak patch káblov 19" s hĺbkou oka 37 mm, kovový </t>
  </si>
  <si>
    <t>RAB-UP-550-A4</t>
  </si>
  <si>
    <t>Pevná polica 19"</t>
  </si>
  <si>
    <t>ACARS8FAR3</t>
  </si>
  <si>
    <t>Rozvodný panel 19", 8 x 230V, French</t>
  </si>
  <si>
    <t>KEJ-C6A-S-HD</t>
  </si>
  <si>
    <t>Keystone Jack HD, Cat 6A, RJ45/s</t>
  </si>
  <si>
    <t xml:space="preserve">KEP-EMPTY-S </t>
  </si>
  <si>
    <t>Patch panel pre 24xRJ45, čierny, neosadený</t>
  </si>
  <si>
    <t>9</t>
  </si>
  <si>
    <t>KEL-C6A-P-020</t>
  </si>
  <si>
    <t>Patch kábel STP, Cat 6A, LSOH, šedý, 2m</t>
  </si>
  <si>
    <t>10</t>
  </si>
  <si>
    <t>ostatné príslušenstvo pre nový dátový rozvádzač</t>
  </si>
  <si>
    <t>11</t>
  </si>
  <si>
    <t>pripojenie optickej časti dátovej siete ... pripojenie nového dátoveho rozvádzača na existujúcu dátovú sieť nemocnice (nové optické patch panely 2x, kabeláž, konektory SC, prepojovacie optické patch panely, ukončenie káblov, meracie protokoly a pod.)</t>
  </si>
  <si>
    <t>12</t>
  </si>
  <si>
    <t>dátová zásuvka 2xRJ45, antibakteriálna, krytie IP54, galvanicky oddelená, Cat6A, inštalačná krabica, osadenie v zmysle pokynov dodávateľov technológií, montáž do lôžkovej rampy (priestory JIS)</t>
  </si>
  <si>
    <t>13</t>
  </si>
  <si>
    <t>dátová zásuvka 2xRJ45, antibakteriálna, Cat6A, inštalačná krabica, osadenie v zmysle pokynov dodávateľov technológií, osadená pod omietkou, inštalačná krabica pod omietku</t>
  </si>
  <si>
    <t>14</t>
  </si>
  <si>
    <t>dátová zásuvka 2xRJ45, antibakteriálna, Cat6A, inštalačná krabica, osadenie v zmysle pokynov dodávateľov technológií, osadená v lôžkovej rampe</t>
  </si>
  <si>
    <t>15</t>
  </si>
  <si>
    <t>dátová zásuvka 1xRJ45, antibakteriálna, Cat6A, inštalačná krabica, osadenie v zmysle pokynov dodávateľov technológií, pre WiFi, inštalačná krabica</t>
  </si>
  <si>
    <t>16</t>
  </si>
  <si>
    <t>dátová zásuvka 1xRJ45, antibakteriálna, Cat6A, inštalačná krabica, osadenie v zmysle pokynov dodávateľov technológií, pre TV, inštalačná krabica</t>
  </si>
  <si>
    <t>17</t>
  </si>
  <si>
    <t>SafeLine Network Isolator, type B-FDS (galvanický oddeľovač)</t>
  </si>
  <si>
    <t>18</t>
  </si>
  <si>
    <t>40" Samsung UE40NU7182
alebo alternatíva</t>
  </si>
  <si>
    <t>Televízor – SMART LED, 100cm, Ultra HD, UHD Engine, PQI 1300, HDR, UHD Dimming, DVB-T2/S2/C, H.265/HEVC, 2× HDMI, 1× USB, LAN, optický výstup, CI+, WiFi, HbbTV 1.5, Tizen OS, párovanie s mobilným zariadením, Auto Game Mode, Steam Link, HBO GO, VOYO, NETFLIX, web prehliadač, podpora iTunes TV a Airplay, repro 20W, možnosť prijímania digitálneho nekódovaného signálu</t>
  </si>
  <si>
    <t>19</t>
  </si>
  <si>
    <t>montážna konzola pre TV na stenu, kĺbová</t>
  </si>
  <si>
    <t>20</t>
  </si>
  <si>
    <t>meracie protokoly - metalika</t>
  </si>
  <si>
    <t>21</t>
  </si>
  <si>
    <t>označenie dátových zásuviek-patch panelov</t>
  </si>
  <si>
    <t>B: ELEKTROINŠTALAČNÝ MATERIÁL A PRÁCE</t>
  </si>
  <si>
    <t>22</t>
  </si>
  <si>
    <t>KE550HS23/1E-B2ca</t>
  </si>
  <si>
    <t>Kábel STP 4x2xAWG23, Cat 6A , 550 MHz, LSOH, Euroclass B2ca s1d1a1</t>
  </si>
  <si>
    <t>23</t>
  </si>
  <si>
    <t>12VL TB Euroclass B2ca s1d1a1 OS2 9/125µm</t>
  </si>
  <si>
    <t>Optický kábel, 12 vlákno single mode</t>
  </si>
  <si>
    <t>24</t>
  </si>
  <si>
    <t>HDMI</t>
  </si>
  <si>
    <t>HDMI kábel dĺžka 10m</t>
  </si>
  <si>
    <t>25</t>
  </si>
  <si>
    <t>označenie káblov - štítky v zmysle STN</t>
  </si>
  <si>
    <t>26</t>
  </si>
  <si>
    <t>skupinové príchytky pre káblové vedenia</t>
  </si>
  <si>
    <t>27</t>
  </si>
  <si>
    <t>HFX40</t>
  </si>
  <si>
    <t>ohybná inštalačná rúrka, bezhalogénová</t>
  </si>
  <si>
    <t>200x60</t>
  </si>
  <si>
    <t>bezhalogénový žľab</t>
  </si>
  <si>
    <t>28</t>
  </si>
  <si>
    <t>ryhy do steny</t>
  </si>
  <si>
    <t>29</t>
  </si>
  <si>
    <t>príslušenstvo pre rúrky</t>
  </si>
  <si>
    <t>30</t>
  </si>
  <si>
    <t>drobný montážny a pomocný materiál (hmoždinky, skrutky pre zariadenia, ostatné príslušenstvo a pod.)</t>
  </si>
  <si>
    <t>C: TECHNICKO-INŽINIERSKE PRÁCE A SLUŽBY</t>
  </si>
  <si>
    <t>31</t>
  </si>
  <si>
    <t>komplexné oživenie systému</t>
  </si>
  <si>
    <t>hod</t>
  </si>
  <si>
    <t>32</t>
  </si>
  <si>
    <t>komplexné skúšky zariadenia v zmysle platnej STN, celkové preskúšanie zariadenia (odskúšanie každého prvku)</t>
  </si>
  <si>
    <t>33</t>
  </si>
  <si>
    <t>montáž zariadení</t>
  </si>
  <si>
    <t>34</t>
  </si>
  <si>
    <t>montáž vedení</t>
  </si>
  <si>
    <t>35</t>
  </si>
  <si>
    <t>vypracovanie protokolu o funkčnej skúške</t>
  </si>
  <si>
    <t>36</t>
  </si>
  <si>
    <t>uvedenie zariadenia do trvalej prevádzky</t>
  </si>
  <si>
    <t>37</t>
  </si>
  <si>
    <t>inžinierska činnosť a technický dozor</t>
  </si>
  <si>
    <t>38</t>
  </si>
  <si>
    <t>dokumentácia skutočného vyhotovenia</t>
  </si>
  <si>
    <t>39</t>
  </si>
  <si>
    <t>vyhotovenie prvej odbornej skúšky so správou</t>
  </si>
  <si>
    <t>40</t>
  </si>
  <si>
    <t>zaškolenie obsluhy</t>
  </si>
  <si>
    <t>41</t>
  </si>
  <si>
    <t>odovzdanie zariadenia užívateľovi</t>
  </si>
  <si>
    <t>42</t>
  </si>
  <si>
    <t>odvoz a likvidácia odpadu</t>
  </si>
  <si>
    <t>43</t>
  </si>
  <si>
    <t>dopravné náklady</t>
  </si>
  <si>
    <t>SPOLU BEZ DPH (EUR):</t>
  </si>
  <si>
    <t>SPOLU S DPH (EUR):</t>
  </si>
  <si>
    <t>Káble-vedenia prechádzajúce cez CHÚC, Komunikácie, zhromažďovacie priestory a pod. musia mať podľa STN 92 0203 triedu reakcie na oheň podľa prílohy B - B2ca s1 d1 a1 a v ostatných priestoroch  podľa EN 50 575 s min triedou reakcie na oheň Eca. Týka sa to kabeláže vedenej len na povrchu - príchytky, žľaby, rošty, rúrky. Tak isto musia mať aj nosné prvky tiež triedu reakcie na oheň min Eca.</t>
  </si>
  <si>
    <t>Zoznam zariadení a prístrojov je spracovaný na základe tejto projektovej dokumentácie, za konečnú ponuku objednávateľovi zodpovedá dodávateľ ponuky. Ponúkajúci zodpovedá za objemy uvedené vo svojej ponuke. Výkaz výmer je orientačný pre spracovanie cenovej ponuky dodávateľa.</t>
  </si>
  <si>
    <t>Rozpočet "Dorozumívací zařízení sestra-pacient" Codaco HCC-07.2</t>
  </si>
  <si>
    <t>Objekt: Bratislava, UNB Kramáre, Interna Klinika 1B</t>
  </si>
  <si>
    <t>Název</t>
  </si>
  <si>
    <t>Označení</t>
  </si>
  <si>
    <t>Množství</t>
  </si>
  <si>
    <t>cena/ks</t>
  </si>
  <si>
    <t>celkem</t>
  </si>
  <si>
    <t>Dodávka a montáž technologie</t>
  </si>
  <si>
    <t>Pokojová řídící ústředna</t>
  </si>
  <si>
    <t>CD-07</t>
  </si>
  <si>
    <t>Propojovací deska pod CD - 07</t>
  </si>
  <si>
    <t>SV-07</t>
  </si>
  <si>
    <t>Pacientský obvod</t>
  </si>
  <si>
    <t>PO-07</t>
  </si>
  <si>
    <t>Svítidlo signalizační LED</t>
  </si>
  <si>
    <t>CL (SS-01/07L)</t>
  </si>
  <si>
    <t>Pokojová kontrolní skříňka bez oběžníku</t>
  </si>
  <si>
    <t>CB-07.2</t>
  </si>
  <si>
    <t>Tiahlo a tlačidlo núdzového volania</t>
  </si>
  <si>
    <t>TH-07.2</t>
  </si>
  <si>
    <t>Zásuvka pacienta s držákem a reproduktorem</t>
  </si>
  <si>
    <t>ZP-07DR</t>
  </si>
  <si>
    <t>Lůžková hovorová jednotka s ovládáním osvětlení</t>
  </si>
  <si>
    <t>SL-07L.2</t>
  </si>
  <si>
    <t>Součty:</t>
  </si>
  <si>
    <t>Oživenie, konfigurácia a ostatné rozpočtové náklady</t>
  </si>
  <si>
    <t>Kontrola vedenia</t>
  </si>
  <si>
    <t>Inštalácia a konfigurácia systému</t>
  </si>
  <si>
    <t>Kontrolná prevádzka, zaškolenie, vedľajšie výdavky</t>
  </si>
  <si>
    <t>Ekologická likvidácia odpadu</t>
  </si>
  <si>
    <t>Úklid staveniska</t>
  </si>
  <si>
    <t>Slaboprúdové rozvody - dodávka a montáž vodičov</t>
  </si>
  <si>
    <t>kábel do trubiek, alebo do líšt</t>
  </si>
  <si>
    <t>UTP Cat 5e B2ca s1d1a1</t>
  </si>
  <si>
    <t>vodič do trubiek, alebo do líšt</t>
  </si>
  <si>
    <t>3x1,5 B2ca s1d1a1</t>
  </si>
  <si>
    <t>odviečkovanie a zaviečkovaný krabice</t>
  </si>
  <si>
    <t>na 4 šrouby</t>
  </si>
  <si>
    <t>Hrubá instalace - trubkování (lištování) a osazení instalačních krabic</t>
  </si>
  <si>
    <t>inštalačnej krabice pod omietku - bezhalogénová</t>
  </si>
  <si>
    <t>KT 250</t>
  </si>
  <si>
    <t>KU 68/2</t>
  </si>
  <si>
    <t>rúrka pod omietku - bezhalogénová</t>
  </si>
  <si>
    <t>stropná príchytka</t>
  </si>
  <si>
    <t>oceľová</t>
  </si>
  <si>
    <t>hmoždinka zasadená do steny</t>
  </si>
  <si>
    <t xml:space="preserve"> ø 8</t>
  </si>
  <si>
    <t>vrut</t>
  </si>
  <si>
    <t>3,5x40</t>
  </si>
  <si>
    <t>sadra štukatérska</t>
  </si>
  <si>
    <t>kg</t>
  </si>
  <si>
    <t>štukovacie zmes</t>
  </si>
  <si>
    <t>ostatný drobný inštalačný materiál (izolační pásky, stahovací plastové pásky, spojovací materiál, svorky, koncovky, štítky…)</t>
  </si>
  <si>
    <t>prestupy murivom</t>
  </si>
  <si>
    <t>pomocné montážné a stavebné práce</t>
  </si>
  <si>
    <t>demontáž a spätná montáž podhľadov</t>
  </si>
  <si>
    <t>Súčty:</t>
  </si>
  <si>
    <t>Rekapitulace:</t>
  </si>
  <si>
    <t>Dodávky a montáže celkem - cena bez DPH:</t>
  </si>
  <si>
    <t xml:space="preserve">                             Rozpočet  "Komunikačné zariadenia sestra-pacient" Codaco HCC-07 IP</t>
  </si>
  <si>
    <t>Objekt: Bratislava, UNB Kramáre, Interna Klinika 1C</t>
  </si>
  <si>
    <t>Názov</t>
  </si>
  <si>
    <t>Označenie</t>
  </si>
  <si>
    <t>Dodávka a montáž technológie HCC-07 IP</t>
  </si>
  <si>
    <t>Hlavný terminál</t>
  </si>
  <si>
    <t>MT - 07 IP</t>
  </si>
  <si>
    <t>Dátový rozvádzač 19"/15U</t>
  </si>
  <si>
    <t>RA-07/15U</t>
  </si>
  <si>
    <t>Napájací zdroj + lokálny server</t>
  </si>
  <si>
    <t>PS-07 IP</t>
  </si>
  <si>
    <t>Rozvodný panel 8x 230V 19"/2U</t>
  </si>
  <si>
    <t>PDP 19"/2U</t>
  </si>
  <si>
    <t>SW licencia prevádzky účastníka</t>
  </si>
  <si>
    <t>SW-L1</t>
  </si>
  <si>
    <t>SW archivácia histórie volania pre MT-07</t>
  </si>
  <si>
    <t>SW-HC</t>
  </si>
  <si>
    <t>SW - prehliadač histórie volaní a diaľkový dohľad pre PC</t>
  </si>
  <si>
    <t>SW-SQLHV</t>
  </si>
  <si>
    <t>Kábel k terminálu (2m)</t>
  </si>
  <si>
    <t>CT-07 IP</t>
  </si>
  <si>
    <t>Adaptér k terminálu</t>
  </si>
  <si>
    <t>AT-12V</t>
  </si>
  <si>
    <t>Univerzálná polica 19"/1U</t>
  </si>
  <si>
    <t>US 19"/1U</t>
  </si>
  <si>
    <t>Zásuvka terminálu</t>
  </si>
  <si>
    <t>CMT-07 IP</t>
  </si>
  <si>
    <t>Dátový switch 24 portov/19"</t>
  </si>
  <si>
    <t>SWI-24</t>
  </si>
  <si>
    <t>Napájací injektor 24 portov/19"</t>
  </si>
  <si>
    <t>POE - 24/19"</t>
  </si>
  <si>
    <t>Svietidlo signalizačné LED</t>
  </si>
  <si>
    <t>CL</t>
  </si>
  <si>
    <t>Izbový terminál hovorový</t>
  </si>
  <si>
    <t>RT-07V IP</t>
  </si>
  <si>
    <t>Izbový terminál hovorový s displejom</t>
  </si>
  <si>
    <t>RT-07DV IP</t>
  </si>
  <si>
    <t>Zásuvka pacienta s držiakom a reproduktorom</t>
  </si>
  <si>
    <t>BC-07HS IP</t>
  </si>
  <si>
    <t>Terminál pacienta s tlačidlom volania ošetrovateľky. Bez displeja, so samouvoľňovacím konektorom</t>
  </si>
  <si>
    <t>PT - 07S IP</t>
  </si>
  <si>
    <t>Tlačidlo núdzového volania</t>
  </si>
  <si>
    <t>EB-07 IP</t>
  </si>
  <si>
    <t>Tiahlo núdzového volania</t>
  </si>
  <si>
    <t>EC-07 IP</t>
  </si>
  <si>
    <t>EBC-07 IP</t>
  </si>
  <si>
    <t>Router</t>
  </si>
  <si>
    <t>RB-07 IP</t>
  </si>
  <si>
    <t>SQL server malý (do 5-tich oddelenia)</t>
  </si>
  <si>
    <t>SQLSM</t>
  </si>
  <si>
    <t>UPS</t>
  </si>
  <si>
    <t>IP rádio server</t>
  </si>
  <si>
    <t>IPRS</t>
  </si>
  <si>
    <t>Patch kabel</t>
  </si>
  <si>
    <t>Patch 0,3m</t>
  </si>
  <si>
    <t>Konektor vrátane ochrany a premeranie RJ45</t>
  </si>
  <si>
    <t>CAT5E</t>
  </si>
  <si>
    <t>kábel do trubiek, alebo do líšt LSOH</t>
  </si>
  <si>
    <t>UTP Cat B2ca s1d1a1</t>
  </si>
  <si>
    <t>Hrubá inštalácie - rúrkovanie (lištovanie) a osadenie inštalačných krabíc</t>
  </si>
  <si>
    <t>KP 64/2</t>
  </si>
  <si>
    <t>KP 64/3</t>
  </si>
  <si>
    <t>Rekapitulácia:</t>
  </si>
  <si>
    <t>Dodávky a montáže celkom - cena bez DPH:</t>
  </si>
  <si>
    <t>VIDEOTELEFÓN</t>
  </si>
  <si>
    <t>VTO2000A-FP3
DAHUA</t>
  </si>
  <si>
    <t>Inštalačný rámik pre 3 moduly IP modulárneho systému Dahua, nerez, rozmery 146x370mm</t>
  </si>
  <si>
    <t>VTO2000A-BS3
DAHUA</t>
  </si>
  <si>
    <t>Inštalačná krabica pod omietku, pre 3 moduly a rámik IP modulárneho systému Dahua, kovová, rozmery 143x367x50mm, pre inštaláciu potrebný rámik VTO200A-FP3</t>
  </si>
  <si>
    <t>VTO2000A-C
DAHUA</t>
  </si>
  <si>
    <t>IP Dahua dverná kamerová jednotka, video modul s elektronikou a s jedným tlačidlom, podsvietená menovka, antivandal nerez prevedenie, 1,3 Mpx farebná kamera, 110° uhol pohľadu, H.264 kompresia, TCP/IP komunikácia, nastavovanie cez webové rozhranie, LED prisvetlenie snímaného priestoru, funkcia zanechania odkazu užívateľovi, IP 43, 1x kontakt NO/NC pre ovládanie zámku, 1x NO kontakt odchodového tlačidla, 1x RS-485 pre pripojenie modulu ovládania 2. dverného zámku DEE 1010B, napájanie Dahua PoE switchom (pre napájanie nie je možné použiť štandardný typ PoE switchu) alebo napájanie 12 V DC / 800 mA (zdroj nie je súčasťou balenia), montáž pod omietku do inštalačného rámika, rozmery 140 x 130 x 32 mm, bez inštalačnej krabice</t>
  </si>
  <si>
    <t>VTO2000A-B
DAHUA</t>
  </si>
  <si>
    <t>Modul pre IP Dahua dvernú viactlačidlovú jednotku, 3 tlačidla, podsvietené menovky, nerez prevedenie, nastavovanie cez webové rozhranie, napájanie z dvernej jednotky, montáž do inštalačného rámika, rozmery 110x110x25mm</t>
  </si>
  <si>
    <t>VTO2000A-R
DAHUA</t>
  </si>
  <si>
    <t>Modul pre IP Dahua dvernú viactlačidlovú jednotku, RFID bezkontaktná čítačka (MIFARE 13,56MHz) pre ovládanie zámku, nerez prevedenie, nastavovanie cez webové rozhranie, napájanie z dvernej jednotky, montáž do inštalačného rámika, rozmery 110x110x25mm</t>
  </si>
  <si>
    <t>MIFARE KEY
ENTRY</t>
  </si>
  <si>
    <t>RFID bezkontaktná elektronická kľúčenka, (MIFARE S70 Standard 1k, 13,56MHz) ISO 14443-4, šedá</t>
  </si>
  <si>
    <t>VTNS1060A
DAHUA</t>
  </si>
  <si>
    <t>Dahua PoE switch, 2x 10/100 Mbps + 6x 10/100 Mbps PoE (24 V/max. 45 W) pre pripojenie video monitorov, (nie je možné použiť napájanie štandardným Poe switchom) napájanie 24 V DC, napájací adaptér 24 V DC / 2,5 A nie je súčasťou (nutné dokúpiť), montáž na DIN lištu, rozmery 179 x 107 x 30 mm</t>
  </si>
  <si>
    <t>VTH1510CH
DAHUA</t>
  </si>
  <si>
    <t>IP Dahua handsfree videomonitor, prevedenie čierny plast, 7" farebný dotykový LCD displej s rozlíšením 800x480, H.264 kompresia, TCP/IP komunikácia, grafické menu, dotykové tlačidlá, možnosť automatického záznamu obrázkov po zazvonení alebo videa pri zanechaní odkazu po vložení micro SD karty (nie je súčasťou balenia) , interkom v rámci viacerých monitorov v byte (max. 6 monitorov), pripojiteľnosť až 20 dverných jednotiek a 8 ks externých CCTV Dahua IP kamier, podpora prenosu video hovoru / push notifikácie na Android a iOS smartfony cez internet (aplikácie gDMSS Plus alebo iDMSS Plus), 1x RJ45 konektor pre pripojenie do siete, 6x NO kontakt pre pripojenie alarmových vstupov - funkcia EZS ústredne, 1x NO alarmový výstup, ovládanie 1 zámku, prizvonenie od dverí, napájanie externým zdrojom 12 V DC / 600 mA (zdroj nie je súčasťou balenia), alebo Dahua PoE switchom (pre napájanie nie je možné použiť štandardný typ PoE switchu) , montáž na povrch, rozmery 200 x 136 x 22 mm, interiérové použitie</t>
  </si>
  <si>
    <t>Programátor čipov / USB</t>
  </si>
  <si>
    <t>Inštalačná krabica pre Dauhua PoE switch</t>
  </si>
  <si>
    <t>Napájací adaptér 24V/2,5A pre Dahua PoE switch</t>
  </si>
  <si>
    <t>DORCAS 50N412 Flex</t>
  </si>
  <si>
    <t>Elektrický zámok so zvýšenou odolnosťou, použitie do namáhaného prostredia (800 kg), napájanie 12 V DC, odber 12 V DC / 400 mA, rozmery 21 x 75 x 28 mm, bez lišty, záruka 5 rokov</t>
  </si>
  <si>
    <t>Beznástrojový konektor RJ45/s pre priamu montáž na inštalačný kábel Cat 7A, Cat 7, Cat 6A</t>
  </si>
  <si>
    <t>ostatné rozširovacie príslušenstvo pre DT</t>
  </si>
  <si>
    <t>Kábel STP 4x2xAWG23, Cat 6A , 550 MHz, LSOH, Euroclass B2ca - s1, d1, a1</t>
  </si>
  <si>
    <t>HFX25</t>
  </si>
  <si>
    <t>HFCL25</t>
  </si>
  <si>
    <t>príchytka pre pevnú inštalačnú rúrku, bezhalogénová, úchyt každých 50 cm</t>
  </si>
  <si>
    <t>naprogramovanie zariadenia</t>
  </si>
  <si>
    <t>Orientačný rozpočet - Rekonštrukcia JIS</t>
  </si>
  <si>
    <t>Pol.</t>
  </si>
  <si>
    <t>Skrátený popis</t>
  </si>
  <si>
    <t>Objednávacie</t>
  </si>
  <si>
    <t>Počet</t>
  </si>
  <si>
    <t>Cena za</t>
  </si>
  <si>
    <t>položku €</t>
  </si>
  <si>
    <t>Technologická časť -Vykurovanie</t>
  </si>
  <si>
    <t>A. Dodávka</t>
  </si>
  <si>
    <t>A.1 Armatúry</t>
  </si>
  <si>
    <t>Radiatorový ventil Herz TS-98-V priamy</t>
  </si>
  <si>
    <t>Rp1/2 x G3/4</t>
  </si>
  <si>
    <t>Radiátoré šróbenie Herz RL-5 priame</t>
  </si>
  <si>
    <t xml:space="preserve">Rp1/2 </t>
  </si>
  <si>
    <t>Termostatická hlavica Herz</t>
  </si>
  <si>
    <t>Mini</t>
  </si>
  <si>
    <t>Nastavenie radiatorového ventilu</t>
  </si>
  <si>
    <t>A.2 Rúrový materiál</t>
  </si>
  <si>
    <t>Potrubie oceľové tr. 11353</t>
  </si>
  <si>
    <t>DN15</t>
  </si>
  <si>
    <t>bm</t>
  </si>
  <si>
    <t>Tlaková skúška potrubia</t>
  </si>
  <si>
    <t>Úprava pripojenia vykurovacieho telesa</t>
  </si>
  <si>
    <t>A.3 Vykurovacie telesá</t>
  </si>
  <si>
    <t>Doskové vykurovacie telesá KORADO, závesy, konzoly, odvzd.</t>
  </si>
  <si>
    <t>RADIK HYGIENE</t>
  </si>
  <si>
    <t>30 H 603x1404</t>
  </si>
  <si>
    <t>30 H 603x  604</t>
  </si>
  <si>
    <t>20SH 603x1604</t>
  </si>
  <si>
    <t>20SH 603x1404</t>
  </si>
  <si>
    <t>20SH 603x1204</t>
  </si>
  <si>
    <t>20SH 603x1104</t>
  </si>
  <si>
    <t>20SH 603x1004</t>
  </si>
  <si>
    <t>20SH 603x  704</t>
  </si>
  <si>
    <t>B. Montáž</t>
  </si>
  <si>
    <t>kompl.</t>
  </si>
  <si>
    <t xml:space="preserve">A.2 Rúrový materiál </t>
  </si>
  <si>
    <t>C. Demontáž</t>
  </si>
  <si>
    <t>Radiátorov oceľových doskových</t>
  </si>
  <si>
    <t>Radiátorových ventilov</t>
  </si>
  <si>
    <t>Potrubí oceľových</t>
  </si>
  <si>
    <t>Vnútrostaveniskové premiestnenie</t>
  </si>
  <si>
    <t>Uloženie na skládku</t>
  </si>
  <si>
    <t>Celkom bez DPH</t>
  </si>
  <si>
    <t>DPH 20%</t>
  </si>
  <si>
    <t>Celkom s DPH</t>
  </si>
  <si>
    <t>Dodávateľ/       Výrobca</t>
  </si>
  <si>
    <t xml:space="preserve">Poz.č.  </t>
  </si>
  <si>
    <t xml:space="preserve">Typ zariadenia                                                                                                 </t>
  </si>
  <si>
    <t xml:space="preserve">Jednotka                               </t>
  </si>
  <si>
    <t xml:space="preserve">Množstvo                                                  </t>
  </si>
  <si>
    <t>Cena za j. (EUR)</t>
  </si>
  <si>
    <t>Cena spolu (EUR)</t>
  </si>
  <si>
    <t>Rekonštrukcia JIS kardiologická a metabolická</t>
  </si>
  <si>
    <t>Zariadenie č.1 - Vetranie JIS blok "B"</t>
  </si>
  <si>
    <t>1.01</t>
  </si>
  <si>
    <t>Zostavná VZT jednotka do exteriéru v hygienickom prevedení v skladbe:                          PRÍVODNÁ ČASŤ: tlmiaca manžeta, uzatváracia klapka, 1.stupeň filtrácie ( ISO Epm10 60% ), doskový rekuperátor s obtokom, ventilátor s EC motorom (3590m3/h, 600Pa) , priamy výparník (R410A,tp=20°C), eliminátor kvapiek, elektrický ohrievač (tp=25°C), 2.stupeň filtrácie ( ISO Epm1 80% ), tlmiaca manžeta.
ODVODNÁ ČASŤ: tlmiaca manžeta, odvodný filter ( ISO Epm10 60% ), odvodný ventilátor s EC motorom (2770m3/h, 300Pa), tlmič hluku, doskový rekuperátor, uzatváracia klapka, výfuková žalúzia.
Napr. PROKLIMA KEK 5-M-DV50P-H</t>
  </si>
  <si>
    <t>Meranie a regulácia vrátane prekáblovania a uvedenia do prevádzky</t>
  </si>
  <si>
    <t>1.02</t>
  </si>
  <si>
    <t>Kondenzačná jednotka (chladivo R410A, Qchl=12kW)                                    Napr.Samsung AC120MXADKH/EU</t>
  </si>
  <si>
    <t>Príslušenstvo:</t>
  </si>
  <si>
    <t>AHU kit - prísušenstvo pre ovládanie 0-10V</t>
  </si>
  <si>
    <t>Konzola pre zavesenie na fasádu</t>
  </si>
  <si>
    <t>1.03</t>
  </si>
  <si>
    <t>Parný elektrický zvlhčovač, zvlhčovací výkon= 34kg/h, elektrický príkon=25kW                                                                                                     Napr.Dristeem HT-25</t>
  </si>
  <si>
    <t>Rozdelovacia trubica</t>
  </si>
  <si>
    <t>Parná hadica 6m</t>
  </si>
  <si>
    <t>Hadica na kondenzát 6m</t>
  </si>
  <si>
    <t>Zmiešavač - chladič kondenzátu</t>
  </si>
  <si>
    <t>1.04</t>
  </si>
  <si>
    <t>Tlmič hluku bunkový 1200x500-2000 v hygienickom prevedení</t>
  </si>
  <si>
    <t>Bunka hygienická 200x500x2000                                                                     Napr. Greif GH200x500x2000.1</t>
  </si>
  <si>
    <t>1.05</t>
  </si>
  <si>
    <t>Tlmič hluku bunkový 800x500-2000 v hygienickom prevedení</t>
  </si>
  <si>
    <t>1.06</t>
  </si>
  <si>
    <t>Tlmič hluku bunkový 1200x500-1000</t>
  </si>
  <si>
    <t>Bunka 200x500x2000                                                                                Napr. Greif G200x500x1000.1</t>
  </si>
  <si>
    <t>1.07</t>
  </si>
  <si>
    <t>Prívodná kazeta čistého nástavca 600x344, bočné pripojenie kruhové 248mm, vrátane štvorcovej čelnej dosky do rastra 600x600                                                                                                      Napr. Trox TFC-SC-SPC-ADLQ/600x248x344/4/S/15</t>
  </si>
  <si>
    <t>Hepa filter H13 s hliníkovým rámom 535x535x91x50                                     Napr. Trox MFP-H13-ALU/535x535x91x50</t>
  </si>
  <si>
    <t>1.08</t>
  </si>
  <si>
    <t>Prívodná kazeta čistého nástavca 400x299, bočné pripojenie kruhové 158mm, vrátane štvorcovej čelnej dosky 400x400                                                                                                      Napr. Trox TFC-SC-SPC-ADLQ/400x158x299/4/S/10</t>
  </si>
  <si>
    <t>Kazeta pre osadenie čelnej dosky do rastra 600x600</t>
  </si>
  <si>
    <t>Hepa filter H13 s hliníkovým rámom 345x345x91x50                                     Napr. Trox MFP-H13-ALU/345x345x91x50</t>
  </si>
  <si>
    <t>1.09</t>
  </si>
  <si>
    <t>Odvodný anemostat so štvorocovou čelnou doskou do rastra 600x600         Napr. Systemair ADQ-600-W</t>
  </si>
  <si>
    <t>Pretlaková komora odvodná, tepelne izolovaná, štvorcová (600x600mm), horizontálne kruhové pripojenie 250mm , s regulaćnou klapkou                                                                                              Napr. Systemair PB-VVK-S-600-E-H-D1-J</t>
  </si>
  <si>
    <t>1.10</t>
  </si>
  <si>
    <r>
      <t xml:space="preserve">Tanierový ventil odvodný plastový </t>
    </r>
    <r>
      <rPr>
        <sz val="12"/>
        <rFont val="Calibri"/>
        <family val="2"/>
        <charset val="238"/>
      </rPr>
      <t>Φ</t>
    </r>
    <r>
      <rPr>
        <sz val="12"/>
        <rFont val="Arial CE"/>
        <charset val="238"/>
      </rPr>
      <t>200 vrátane montáźneho rámika</t>
    </r>
  </si>
  <si>
    <t>1.11</t>
  </si>
  <si>
    <t>Šikmý kus so sitom 1200x500</t>
  </si>
  <si>
    <t>1.12</t>
  </si>
  <si>
    <t>Regulačná klapka ručná štvorhranná 450x280</t>
  </si>
  <si>
    <t>1.13</t>
  </si>
  <si>
    <t>Regulačná klapka ručná štvorhranná 250x250</t>
  </si>
  <si>
    <t>1.14</t>
  </si>
  <si>
    <r>
      <t xml:space="preserve">Regulačná klapka kruhová </t>
    </r>
    <r>
      <rPr>
        <sz val="12"/>
        <rFont val="Calibri"/>
        <family val="2"/>
        <charset val="238"/>
      </rPr>
      <t>Φ</t>
    </r>
    <r>
      <rPr>
        <sz val="12"/>
        <rFont val="Arial CE"/>
        <charset val="238"/>
      </rPr>
      <t>250</t>
    </r>
  </si>
  <si>
    <t>1.15</t>
  </si>
  <si>
    <r>
      <t xml:space="preserve">Regulačná klapka kruhová </t>
    </r>
    <r>
      <rPr>
        <sz val="12"/>
        <rFont val="Calibri"/>
        <family val="2"/>
        <charset val="238"/>
      </rPr>
      <t>Φ160</t>
    </r>
  </si>
  <si>
    <t>1.16</t>
  </si>
  <si>
    <t>Spätná klapka tesná plastová Φ200</t>
  </si>
  <si>
    <t>1.17</t>
  </si>
  <si>
    <t>Spätná klapka tesná plastová Φ125</t>
  </si>
  <si>
    <t>-</t>
  </si>
  <si>
    <t>Štvorhranné potrubie v tesnom vyhotovení do obvodu 1000 mm / 30%tv.</t>
  </si>
  <si>
    <t>Štvorhranné potrubie v tesnom vyhotovení do obvodu 1260 mm / 30%tv.</t>
  </si>
  <si>
    <t>Štvorhranné potrubie v tesnom vyhotovení do obvodu 1600 mm / 30%tv.</t>
  </si>
  <si>
    <t>Štvorhranné potrubie v tesnom vyhotovení do obvodu 1800 mm / 30%tv.</t>
  </si>
  <si>
    <t>Štvorhranné potrubie v tesnom vyhotovení do obvodu 2000 mm / 30%tv.</t>
  </si>
  <si>
    <r>
      <t xml:space="preserve">Spiro potrubie v tesnom vyhotovení </t>
    </r>
    <r>
      <rPr>
        <sz val="12"/>
        <rFont val="Calibri"/>
        <family val="2"/>
        <charset val="238"/>
      </rPr>
      <t>Φ</t>
    </r>
    <r>
      <rPr>
        <sz val="12"/>
        <rFont val="Arial CE"/>
        <charset val="238"/>
      </rPr>
      <t>125 / 30%tv.</t>
    </r>
  </si>
  <si>
    <r>
      <t xml:space="preserve">Spiro potrubie v tesnom vyhotovení </t>
    </r>
    <r>
      <rPr>
        <sz val="12"/>
        <rFont val="Calibri"/>
        <family val="2"/>
        <charset val="238"/>
      </rPr>
      <t>Φ</t>
    </r>
    <r>
      <rPr>
        <sz val="12"/>
        <rFont val="Arial CE"/>
        <charset val="238"/>
      </rPr>
      <t>160 / 30%tv.</t>
    </r>
  </si>
  <si>
    <r>
      <t xml:space="preserve">Spiro potrubie v tesnom vyhotovení </t>
    </r>
    <r>
      <rPr>
        <sz val="12"/>
        <rFont val="Calibri"/>
        <family val="2"/>
        <charset val="238"/>
      </rPr>
      <t>Φ200</t>
    </r>
    <r>
      <rPr>
        <sz val="12"/>
        <rFont val="Arial CE"/>
        <charset val="238"/>
      </rPr>
      <t xml:space="preserve"> / 30%tv.</t>
    </r>
  </si>
  <si>
    <r>
      <t xml:space="preserve">Spiro potrubie v tesnom vyhotovení </t>
    </r>
    <r>
      <rPr>
        <sz val="12"/>
        <rFont val="Calibri"/>
        <family val="2"/>
        <charset val="238"/>
      </rPr>
      <t>Φ250</t>
    </r>
    <r>
      <rPr>
        <sz val="12"/>
        <rFont val="Arial CE"/>
        <charset val="238"/>
      </rPr>
      <t xml:space="preserve"> / 30%tv.</t>
    </r>
  </si>
  <si>
    <t>Dvojica izolovaného Cu potrubia 9,52/15,88</t>
  </si>
  <si>
    <t>Tepelná izolácia samolepiaca kaučuková hr. 20mm s hliníkovou fóliou - potrubie prívodného a odvodného vzduchu v interiéri</t>
  </si>
  <si>
    <t>Tepelná izolácia z minerálenj vlny hr.100mm s oplechovaním - potrubie prívodného a odvodného vzduchu v exteriéri</t>
  </si>
  <si>
    <t>Montáž vzduchotechniky, komplexné uvedenie do prevádzky, zaregulovanie a vyskúšanie VZT zariadení, vrátane nastavenia na skutočné prevádzkové parametre. Vyregulovanie distribúcie privádzaného a odvádzaného vzduchu. Vystavenie všetkých potrebných protokolov v súlade s platnými predpismi a vyhláškami. Vykonanie všetkých skúšok, kontrol, meraní a revízií, vrátane všetkých  protokolov, osvedčení a revíznych správ a zaškolenie personálu.</t>
  </si>
  <si>
    <t>Montážny, závesný, spojovací a tesniaci materiál, certifikovaný systém</t>
  </si>
  <si>
    <t>Zariadenie č.2 - Vetranie izolačnej izby blok "C"</t>
  </si>
  <si>
    <t>2.01</t>
  </si>
  <si>
    <t xml:space="preserve">Zostavná VZT jednotka do exteriéru v skladbe:                                       PRÍVODNÁ ČASŤ: tlmiaca manžeta, uzatváracia klapka, 1. stupeň filtrácie (ISO Epm10 60%), 2.stupeň filtrácie ( ISO Epm1 80% ) doskový rekuperátor s obtokom, ventilátor s EC motorom (600m3/h, 300Pa), elektrický ohrievač (tp=25°C), priamy výparník (tp=18°C), eliminátor kvapiek, tlmiaca manžeta.
ODVODNÁ ČASŤ: tlmiaca manžeta, uzatváracia klapka, odvodný ventilátor s EC motorom (600m3/h, 300Pa), doskový rekuperátor, odvodný filter ( ISO Epm10 60% ), tlmiaca manžeta, vlastné ovládanie.                                             Napr. PROKLIMA KEK-2-M-DV50P-S
</t>
  </si>
  <si>
    <t>Prekáblovanie a uvedenie do prevádzky</t>
  </si>
  <si>
    <t>2.02</t>
  </si>
  <si>
    <t>Kondenzačná jednotka (chladivo R410A, Qchl=2,6kW)                                    Napr.Samsung AC026MXADKH/EU</t>
  </si>
  <si>
    <t>2.03</t>
  </si>
  <si>
    <t>Tlmič hluku bunkový 400x500-1500</t>
  </si>
  <si>
    <t>Bunka  200x500x1500                                                                               Napr. Greif G200x500x1500.1</t>
  </si>
  <si>
    <t>2.04</t>
  </si>
  <si>
    <t>Tlmič hluku bunkový 400x500-1000</t>
  </si>
  <si>
    <t>Bunka 200x500x1000                                                                                Napr. Greif G200x500x1500.1</t>
  </si>
  <si>
    <t>2.05</t>
  </si>
  <si>
    <t>Prívodný anemostat so štvorocovou čelnou doskou 400x400 do rastra 600x600                                                                                                    Napr. Systemair ADQ-600/400-W</t>
  </si>
  <si>
    <t>Pretlaková komora prívodná, tepelne izolovaná, štvorcová (600x600mm), horizontálne kruhové pripojenie 160mm , s regulaćnou klapkou                                                                                              Napr. Systemair PB-VVK-S-600-S-H-D1-J</t>
  </si>
  <si>
    <t>2.06</t>
  </si>
  <si>
    <t>Prívodný anemostat so štvorocovou čelnou doskou 400x400                                                                                              Napr. Systemair ADQ-400-W</t>
  </si>
  <si>
    <t>Pretlaková komora prívodná, tepelne izolovaná, štvorcová (600x600mm), horizontálne kruhové pripojenie 160mm , s regulaćnou klapkou                                                                                              Napr. Systemair PB-VVK-S-400-S-H-D1-J</t>
  </si>
  <si>
    <t>2.07</t>
  </si>
  <si>
    <t>2.08</t>
  </si>
  <si>
    <t>2.09</t>
  </si>
  <si>
    <t>2.10</t>
  </si>
  <si>
    <t>Šikmý kus so sitom 500x400</t>
  </si>
  <si>
    <t>2.11</t>
  </si>
  <si>
    <t>Šikmý kus so sitom 400x480</t>
  </si>
  <si>
    <t>Štvorhranné potrubie v tesnom vyhotovení do obvodu 3050 mm / 30%tv.</t>
  </si>
  <si>
    <t>Dvojica izolovaného Cu potrubia 6,35/9,52</t>
  </si>
  <si>
    <t>Zariadenie č.3 - Vetranie hygienických zariadení</t>
  </si>
  <si>
    <t>3.01</t>
  </si>
  <si>
    <t>Diagonálny ventilátor do kruhového potrubia s časovým dobehom 50m3/h , 150Pa, 42dB                                                                                            Napr. Elektrodesign TD 350/125 SILENT T</t>
  </si>
  <si>
    <r>
      <t xml:space="preserve">Rýchloupínacia spona </t>
    </r>
    <r>
      <rPr>
        <sz val="12"/>
        <rFont val="Calibri"/>
        <family val="2"/>
        <charset val="238"/>
      </rPr>
      <t>Φ</t>
    </r>
    <r>
      <rPr>
        <sz val="12"/>
        <rFont val="Arial CE"/>
        <charset val="238"/>
      </rPr>
      <t>125</t>
    </r>
  </si>
  <si>
    <t>Spätná klapka Φ125</t>
  </si>
  <si>
    <t>Tlmič hluku do kruhového potrubia Φ125</t>
  </si>
  <si>
    <t>3.02</t>
  </si>
  <si>
    <t>Diagonálny ventilátor do kruhového potrubia s časovým dobehom 150m3/h , 170Pa, 47dB                                                                                            Napr. Elektrodesign TD 500/160 SILENT T</t>
  </si>
  <si>
    <r>
      <t xml:space="preserve">Rýchloupínacia spona </t>
    </r>
    <r>
      <rPr>
        <sz val="12"/>
        <rFont val="Calibri"/>
        <family val="2"/>
        <charset val="238"/>
      </rPr>
      <t>Φ</t>
    </r>
    <r>
      <rPr>
        <sz val="12"/>
        <rFont val="Arial CE"/>
        <charset val="238"/>
      </rPr>
      <t>160</t>
    </r>
  </si>
  <si>
    <t>Spätná klapka Φ160</t>
  </si>
  <si>
    <t>Tlmič hluku do kruhového potrubia Φ160</t>
  </si>
  <si>
    <t>3.03</t>
  </si>
  <si>
    <t>Diagonálny ventilátor do kruhového potrubia s časovým dobehom 170m3/h , 170Pa, 47dB                                                                                            Napr. Elektrodesign TD 500/160 SILENT T</t>
  </si>
  <si>
    <t>3.04</t>
  </si>
  <si>
    <t>Diagonálny ventilátor do kruhového potrubia s časovým dobehom 230m3/h , 170Pa, 47dB                                                                                            Napr. Elektrodesign TD 500/160 SILENT T</t>
  </si>
  <si>
    <t>3.05</t>
  </si>
  <si>
    <t>Diagonálny ventilátor do kruhového potrubia s časovým dobehom 230m3/h , 260Pa, 47dB                                                                                            Napr. Elektrodesign TD 500/160 SILENT T</t>
  </si>
  <si>
    <t>3.06</t>
  </si>
  <si>
    <t>3.07</t>
  </si>
  <si>
    <r>
      <t xml:space="preserve">Tanierový ventil odvodný plastový </t>
    </r>
    <r>
      <rPr>
        <sz val="12"/>
        <rFont val="Calibri"/>
        <family val="2"/>
        <charset val="238"/>
      </rPr>
      <t>Φ1</t>
    </r>
    <r>
      <rPr>
        <sz val="12"/>
        <rFont val="Arial CE"/>
        <charset val="238"/>
      </rPr>
      <t>00 vrátane montáźneho rámika</t>
    </r>
  </si>
  <si>
    <t>3.08</t>
  </si>
  <si>
    <t>Protidažďová žalúzia 400x355 vrátane montáźneho rámika</t>
  </si>
  <si>
    <t>3.09</t>
  </si>
  <si>
    <t>Protidažďová žalúzia 400x315 vrátane montáźneho rámika</t>
  </si>
  <si>
    <t>Pripojovací plenum box 400x315x300</t>
  </si>
  <si>
    <t>Štvorhranné potrubie do obvodu 1510 mm / 30%tv.</t>
  </si>
  <si>
    <t>Štvorhranné potrubie do obvodu 1030 mm / 30%tv.</t>
  </si>
  <si>
    <t>Štvorhranné potrubie do obvodu 640 mm / 30%tv.</t>
  </si>
  <si>
    <r>
      <t xml:space="preserve">Spiro potrubie </t>
    </r>
    <r>
      <rPr>
        <sz val="12"/>
        <rFont val="Calibri"/>
        <family val="2"/>
        <charset val="238"/>
      </rPr>
      <t>Φ</t>
    </r>
    <r>
      <rPr>
        <sz val="12"/>
        <rFont val="Arial CE"/>
        <charset val="238"/>
      </rPr>
      <t>100 / 30%tv.</t>
    </r>
  </si>
  <si>
    <r>
      <t xml:space="preserve">Spiro potrubie </t>
    </r>
    <r>
      <rPr>
        <sz val="12"/>
        <rFont val="Calibri"/>
        <family val="2"/>
        <charset val="238"/>
      </rPr>
      <t>Φ</t>
    </r>
    <r>
      <rPr>
        <sz val="12"/>
        <rFont val="Arial CE"/>
        <charset val="238"/>
      </rPr>
      <t>125 / 30%tv.</t>
    </r>
  </si>
  <si>
    <r>
      <t xml:space="preserve">Spiro potrubie  </t>
    </r>
    <r>
      <rPr>
        <sz val="12"/>
        <rFont val="Calibri"/>
        <family val="2"/>
        <charset val="238"/>
      </rPr>
      <t>Φ</t>
    </r>
    <r>
      <rPr>
        <sz val="12"/>
        <rFont val="Arial CE"/>
        <charset val="238"/>
      </rPr>
      <t>160 / 30%tv.</t>
    </r>
  </si>
  <si>
    <t>Tepelná izolácia samolepiaca kaučuková hr. 20mm s hliníkovou fóliou - odvodné potrubie v dĺžke 3m pre zaústením do exteriéru</t>
  </si>
  <si>
    <t>Zariadenie č.4 - Chladenie CBS a chodby</t>
  </si>
  <si>
    <t>4.01</t>
  </si>
  <si>
    <t>Kondenzačná jednotka (chladivo R32, Qchl=2,6kW), celoročné chladenie                                    Napr.Samsung AC026RXADKG/E</t>
  </si>
  <si>
    <t>Konzoly pre zavesenie na fasádu</t>
  </si>
  <si>
    <t>4.02</t>
  </si>
  <si>
    <t>Nástenná chladiac jednotka (chladivo R32, Qchl=2,6kW),                             Napr.Samsung AC026RNADKG/EU</t>
  </si>
  <si>
    <t>Káblový nástenný ovládač</t>
  </si>
  <si>
    <t>4.03</t>
  </si>
  <si>
    <t>Kondenzačná jednotka (chladivo R32, Qchl=3,5kW), celoročné chladenie                                    Napr.Samsung AC035RXADKG/E</t>
  </si>
  <si>
    <t>4.04</t>
  </si>
  <si>
    <t>Nástenná chladiac jednotka (chladivo R32, Qchl=3,5kW),                             Napr.Samsung AC035RNADKG/EU</t>
  </si>
  <si>
    <t>Dvojica izolovaného Cu potrubia 6,35/9,52 vrátane komunikačnej kabeláže</t>
  </si>
  <si>
    <t>Montáž, komplexné uvedenie do prevádzky</t>
  </si>
  <si>
    <t>Zariadenie č.5 - Posun existujúcich kondenzačných jednotiek</t>
  </si>
  <si>
    <t>Demontáž, posun a opätovná montáž 3ks existujúcich kondenzačných jednotiek</t>
  </si>
  <si>
    <t>Revízia pôvodných zariadení</t>
  </si>
  <si>
    <r>
      <t xml:space="preserve">Vyhotovenie prierazov do priemeru </t>
    </r>
    <r>
      <rPr>
        <sz val="12"/>
        <rFont val="Calibri"/>
        <family val="2"/>
        <charset val="238"/>
      </rPr>
      <t>Φ</t>
    </r>
    <r>
      <rPr>
        <sz val="12"/>
        <rFont val="Arial CE"/>
        <charset val="238"/>
      </rPr>
      <t>100</t>
    </r>
  </si>
  <si>
    <t>Technická inšpekcia, Úradná skúška</t>
  </si>
  <si>
    <t>Doprava strojov a zariadení, presun na miesto inštalácie</t>
  </si>
  <si>
    <t>Dvíhacie zariadenia, žeriav, mobilné prepravné zariadenia, montážna plošina</t>
  </si>
  <si>
    <t>Dokumentácia skutočného vyhotovenia v 4 sadách</t>
  </si>
  <si>
    <t>Celkom spolu bez DPH</t>
  </si>
  <si>
    <t>Celkom spolu s DPH</t>
  </si>
  <si>
    <t>Rozpočet - Rekonštrukcia JIS</t>
  </si>
  <si>
    <t>vo výkrese</t>
  </si>
  <si>
    <t>Zdravotechnika</t>
  </si>
  <si>
    <t>A.1 Potrubie vodovod</t>
  </si>
  <si>
    <t>Potrubie /plast-hliník-plast/ s tvarovkami</t>
  </si>
  <si>
    <t>20x2</t>
  </si>
  <si>
    <t>26x3</t>
  </si>
  <si>
    <t>Nerezové potrubie Geberit CrNiMo 1.4401/316</t>
  </si>
  <si>
    <t>22x1.2 - pripojenie zvlhčovača</t>
  </si>
  <si>
    <t>Tlaková skúška plastové potrubie do DN50</t>
  </si>
  <si>
    <t>Napojenie na existujúce potrubie</t>
  </si>
  <si>
    <t>A.2 Izolácia</t>
  </si>
  <si>
    <t>Tubolit DG</t>
  </si>
  <si>
    <t>20/13</t>
  </si>
  <si>
    <t>28/20</t>
  </si>
  <si>
    <t>Lepidlo</t>
  </si>
  <si>
    <t>Spony</t>
  </si>
  <si>
    <t>A.3 Potrubie kanalizácia</t>
  </si>
  <si>
    <t>Potrubie PP</t>
  </si>
  <si>
    <t>DN40</t>
  </si>
  <si>
    <t>DN50</t>
  </si>
  <si>
    <t>DN75</t>
  </si>
  <si>
    <t>DN100</t>
  </si>
  <si>
    <t>Ostatné - skúška tesnosti kanalizácie v objektoch vodou do DN 125</t>
  </si>
  <si>
    <t>Napojenie na odpadovú kanalizáciu</t>
  </si>
  <si>
    <t xml:space="preserve">A.4 Armatúry </t>
  </si>
  <si>
    <t>guľový kohút DN10</t>
  </si>
  <si>
    <t>guľový kohút DN15</t>
  </si>
  <si>
    <t>guľový kohút DN20</t>
  </si>
  <si>
    <t xml:space="preserve">Honeywell FF06-1/2AA </t>
  </si>
  <si>
    <t>rohový ventil schell 1/2"</t>
  </si>
  <si>
    <t>A.5 Zápachové uzávierky</t>
  </si>
  <si>
    <t>umývadlový sifón, chróm, ref. Mio</t>
  </si>
  <si>
    <t>H3747100040001</t>
  </si>
  <si>
    <t>Drezový sifón plastový, ref. Blanco Standard</t>
  </si>
  <si>
    <t xml:space="preserve">Drezový sifón plastový pre dvojdrez, ref. Blanco </t>
  </si>
  <si>
    <t>Zápachový uzáver HL138</t>
  </si>
  <si>
    <t>A.6 Zariaďovacie predmety a príslušenstvo</t>
  </si>
  <si>
    <t>Z1</t>
  </si>
  <si>
    <t>H8189580001041</t>
  </si>
  <si>
    <t>Z4</t>
  </si>
  <si>
    <t>Z1+Z4</t>
  </si>
  <si>
    <t>H3111U10041101</t>
  </si>
  <si>
    <t>H3917100040001</t>
  </si>
  <si>
    <t>Z2</t>
  </si>
  <si>
    <t>H8209590000001</t>
  </si>
  <si>
    <t>H8989650000001</t>
  </si>
  <si>
    <t>H8956520000001</t>
  </si>
  <si>
    <t>Z3</t>
  </si>
  <si>
    <t>Sprchová sada: sprchová termostatická batéria ref. Roca Victoria, sprch.hadica 1.7m, sprch.ružica, sprch.tyč, ref. Jika Rio, Jika Cubito - N</t>
  </si>
  <si>
    <t>H8999999999991,H3651R00043731</t>
  </si>
  <si>
    <t>Z7</t>
  </si>
  <si>
    <t>H8206420000001</t>
  </si>
  <si>
    <t>H8932823000631</t>
  </si>
  <si>
    <t>H8936420000001</t>
  </si>
  <si>
    <t>H8956430000001</t>
  </si>
  <si>
    <t>Z8</t>
  </si>
  <si>
    <t>H8119500001041</t>
  </si>
  <si>
    <t>H3111U80041291</t>
  </si>
  <si>
    <t>Z9</t>
  </si>
  <si>
    <t>Z10</t>
  </si>
  <si>
    <t>Z5</t>
  </si>
  <si>
    <t>893662</t>
  </si>
  <si>
    <t>3111N70042301</t>
  </si>
  <si>
    <t xml:space="preserve"> 9806070</t>
  </si>
  <si>
    <t>Z6</t>
  </si>
  <si>
    <t>Z11</t>
  </si>
  <si>
    <t>H3512710043001</t>
  </si>
  <si>
    <t>Flexi hadičky voda 1/2", 500mm</t>
  </si>
  <si>
    <t>A.4 Armatúry</t>
  </si>
  <si>
    <t>Umývadlo, nástenná batéria, sifón</t>
  </si>
  <si>
    <t>Stojaté WC s nádržkou</t>
  </si>
  <si>
    <t>Sprcha s nástennou batériou</t>
  </si>
  <si>
    <t>Výlevka stojatá, nástenná batéria</t>
  </si>
  <si>
    <t>Keramické umývadlo 550x380mm, hranaté, biela, s otvorom pre batériu, s prepadom, zabrúsená spodná hrana, ref. Laufen Pro S</t>
  </si>
  <si>
    <t xml:space="preserve">Keramické umývadielko, hranaté, 360 mm x 250 mm, 1 otvor na batériu, biela, ref. Laufen Pro S Laufen Pro S </t>
  </si>
  <si>
    <t>H8159600001041</t>
  </si>
  <si>
    <t>Umývadlová stojanková páková batéria chróm, bez výpusti, rozměry baterie výška 125 mm, šířka 103 mm, s keramickou kartuší 37 mm se systémem ECODISK, s laminárnym perlátorom, prietok 5,7 l/min,  ref. Deep by Jika</t>
  </si>
  <si>
    <t>Umyvadlová výpusť Click Clack, s veľkou krytkou, chróm, ref. Cubito</t>
  </si>
  <si>
    <t>WASHBASIN SYSTEM pre umývadlá, podomietkový systém pre umývadlá, určený na predstenovú montáž alebo montáž do steny, plynule nastaviteľné nohy, výškovo nastaviteľné od 0 do 200 mm, výška modulu 1120 mm, robustná konštrukcia, nosnosť 150 kg, gumová redukcia odpadového kolena z DN 50 na 40 je súčasťou dodávky, súčasťou je kompletná súprava pre upevnenie ( ref. JIKA PRO WASHBASIN SYSTEM)</t>
  </si>
  <si>
    <t>H8936560000001</t>
  </si>
  <si>
    <t>Klozet závesný keramický s plochým splachovaním, 350x530mm, v.350mm, farba biela, keramka, splachovanie 4,5/3L, vráatane montážnej sady na stenu, ref. Laufen Pro+</t>
  </si>
  <si>
    <t>Z1, Z4</t>
  </si>
  <si>
    <t>H8942460000001</t>
  </si>
  <si>
    <t>sifón miestošetriaci, Jika, biely</t>
  </si>
  <si>
    <t>Sedátko s poklopom, slim, odnímateľné, duroplast, biela, ref. Jika Pro</t>
  </si>
  <si>
    <t>Inštalačný systém pre WC, rozmery 1120x500x140mm, ukotvení na zem a do zadní zdi, pro zabudování suchým procesem, vhodný pro fixaci do sádrokartonových profilů, nádržka izolovaná proti oroseniu, rám z ocele, nosnosť 400kg, tichý chod napúšťania, vymeniteľné tlačítka, izolované koleno bráni oroseniu modulu, odpadné koleno DN90/110, upevnenie do podlahy, nastavieľná výška, ventil pre splachovanie do 4,5L</t>
  </si>
  <si>
    <t>Splachovacie tlačidlo, Dual Flush F. biela, 250x160x10mm, nastavené na 3/6L, ref. Laufen AW1</t>
  </si>
  <si>
    <t>H8936620000001</t>
  </si>
  <si>
    <t>Kruhová podlahová vpusť s nerezovou mriežkou, priemer 175mm výška nastaviteľná, určená špeciálne pre PVC, kompatibilitaso systémom Taradouche - úplná vodotěsnost pomocí lepení PVC/PVC, horizontálny resp. vertikálny odtok,  ref.Gerflor H090</t>
  </si>
  <si>
    <t>Bezbariérový závesný klozet , s hlbokým splachovaním, dĺžka 70 cm, keramika biela, 700x360x380mm, ref. Deep by Jika</t>
  </si>
  <si>
    <t>Sedátko bez poklopu duroplastové, s antibakteriálnou úpravou, oceľové úchyty, farba biela, 376x436mm, ref. Deep by Jika</t>
  </si>
  <si>
    <t>Systém handicap pre upevnenie oporných madiel do SDK, určené na montáž na rámy Modul, pravoľavý variant, ref. Jika Modul WC systém</t>
  </si>
  <si>
    <t>Splachovacie tlačidlo, Set oddialeného splachovania, pneumatický, pre podomietkové moduly, ref. Jika</t>
  </si>
  <si>
    <t>Sklopné madlo k WC závesné, nerez, 800x200x100mm, ref. Jika Universum</t>
  </si>
  <si>
    <t>H3897250030001</t>
  </si>
  <si>
    <t>Bezbariérové umývadlo, sanitárna keramika, farba biela, s integrovaným madlem zo spodnej strany, s 1 otvorom pre batériu, s prepadom, 600x550, ref. Laufen Pro Liberty</t>
  </si>
  <si>
    <t>Umývadlová batéria stojanková s lekárskou pákou, chróm – bez automatického výpustu,  vysoká verzia, výtok 115 mm, s keramickou kartuší 37 mm se systémem ECODISK, s laminárnym perlátorom, prietok 5,7 l/min, ref. Deep by Jika</t>
  </si>
  <si>
    <t>Sklopné madlo k umývadlu závesné, chróm 550x200x100mm, ref. Jika Universum</t>
  </si>
  <si>
    <t>H3897150030001</t>
  </si>
  <si>
    <t>Vyplachovač ložných mís, s elektronickým kontrolným systémom, automatické otváranie dverí, 3 umývacie programy, LCD displey, 545x475x1630mm, ref. Steelco BP 100 HE</t>
  </si>
  <si>
    <t xml:space="preserve">Nerezová výlevka VLU 01 osadená ručnou pákovou batériou a kombinovaná s umývadlom vybaveným automatickou umývadlovou batériou, vybavenie: optoelektronický snímač, elektronika, elektromagnetický ventil,  s dobehom vody, zmiešavací ventil, rohové ventily s filtrom, odpadový sifón, prípojná hadica, drez umývadla s opláštením, páková zmiešavacia batéria, výlevka s opláštením, odpad je vždy na opačnej strane než malé umývadlo. </t>
  </si>
  <si>
    <t xml:space="preserve">Výlevka keramická, farba biela, 435x510x350mm závesná s plastovou mriežkou, súčasťou výlevky je odnímateľná plastová mreža, ref.  Jika Mira </t>
  </si>
  <si>
    <t>H8510490000001</t>
  </si>
  <si>
    <t>Podomietkový systém pre závesnú výlevku, 525x155x1460mm, ref. Jika Modul</t>
  </si>
  <si>
    <t>H8936070000001</t>
  </si>
  <si>
    <t>Splachovacie tlačidlo, Single Flush PL3 biela, 250x160x10mm, nastavené, ref. Jika</t>
  </si>
  <si>
    <t xml:space="preserve">Nástenná batéria páková s ramienkom 210mm, chróm, ref. Jika Talas, </t>
  </si>
  <si>
    <t>Zmiešavací prístroj na riedenie koncentrátov, plynulé nastavenie požadovanej koncentrácie roztoku, jednoduchá obsluha, riadené mikroprocesorom, kontrolný indikátor množstva koncentrátu v kanistri, kompaktná konštrukcia z ušľachtilej ocele , (ref. HARTMANN - RICO spol. s r. o., BODE Dosing Device 600)</t>
  </si>
  <si>
    <t>Nerezový dvojdielny drez samostatne stojaci 800x600x900mm, s nerezovou nosnou konštrukciou, 1x polica berez, obsahuje 2x drez rozmerov 350x450x300mm, atyp</t>
  </si>
  <si>
    <t>Drezová páková batéria stojanková , s prelátorom s laminárnym prietokom, s možnosťou korigovania teploty a prietoku vody pomocou kartuše, ref.  Jika Lyra</t>
  </si>
  <si>
    <t>Nástenné zrkadlo nerezové 400x780 mm - D01</t>
  </si>
  <si>
    <t>Nerezové zrkadlo nástenné sklopné 600x400 mm - D05</t>
  </si>
  <si>
    <t>Stôl pracovný zabudovaný- N07</t>
  </si>
  <si>
    <t>Nábytková kuchynská zostava vrátane vybavenia - N08</t>
  </si>
  <si>
    <t>Nábytková kuchynská zostava vrátane vybavenia - N09</t>
  </si>
  <si>
    <t>Nábytková kuchynská zostava vrátane vybavenia - N10</t>
  </si>
  <si>
    <t>Nábytková kuchynská zostava vrátane vybavenia- N11</t>
  </si>
  <si>
    <t>Nábytková kuchynská zostava vrátane vybavenia - N16</t>
  </si>
  <si>
    <t>Vstavaná nábytková zostava pre zabudovanie UPC- N32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</si>
</sst>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_-* #,##0.00_-;\-* #,##0.00_-;_-* &quot;-&quot;??_-;_-@_-"/>
    <numFmt numFmtId="165" formatCode="_-* #,##0\ &quot;Sk&quot;_-;\-* #,##0\ &quot;Sk&quot;_-;_-* &quot;-&quot;\ &quot;Sk&quot;_-;_-@_-"/>
    <numFmt numFmtId="166" formatCode="#"/>
    <numFmt numFmtId="167" formatCode="#,##0.00000"/>
    <numFmt numFmtId="168" formatCode="#,##0.000"/>
    <numFmt numFmtId="169" formatCode="0.000"/>
    <numFmt numFmtId="170" formatCode="#,##0&quot; Sk&quot;;[Red]&quot;-&quot;#,##0&quot; Sk&quot;"/>
    <numFmt numFmtId="171" formatCode="#,##0.000\ _S_k"/>
    <numFmt numFmtId="172" formatCode="#,##0\ &quot;Kč&quot;"/>
    <numFmt numFmtId="173" formatCode="_-* #,##0.00\ [$€-1]_-;\-* #,##0.00\ [$€-1]_-;_-* &quot;-&quot;??\ [$€-1]_-;_-@_-"/>
    <numFmt numFmtId="174" formatCode="_(#,##0.0??;\-\ #,##0.0??;&quot;–&quot;???;_(@_)"/>
    <numFmt numFmtId="175" formatCode="_(#,##0.00_);[Red]\-\ #,##0.00_);&quot;–&quot;??;_(@_)"/>
    <numFmt numFmtId="176" formatCode="_(#,##0_);[Red]\-\ #,##0_);&quot;–&quot;??;_(@_)"/>
    <numFmt numFmtId="177" formatCode="#,##0.00\ &quot;€&quot;"/>
  </numFmts>
  <fonts count="102">
    <font>
      <sz val="10"/>
      <name val="Arial"/>
      <charset val="238"/>
    </font>
    <font>
      <sz val="10"/>
      <name val="Arial"/>
      <family val="2"/>
      <charset val="238"/>
    </font>
    <font>
      <sz val="8"/>
      <name val="Arial Narrow"/>
      <family val="2"/>
      <charset val="238"/>
    </font>
    <font>
      <b/>
      <sz val="8"/>
      <name val="Arial Narrow"/>
      <family val="2"/>
      <charset val="238"/>
    </font>
    <font>
      <sz val="11"/>
      <color indexed="8"/>
      <name val="Calibri"/>
      <family val="2"/>
      <charset val="238"/>
    </font>
    <font>
      <sz val="11"/>
      <color indexed="9"/>
      <name val="Calibri"/>
      <family val="2"/>
      <charset val="238"/>
    </font>
    <font>
      <b/>
      <sz val="11"/>
      <color indexed="8"/>
      <name val="Calibri"/>
      <family val="2"/>
      <charset val="238"/>
    </font>
    <font>
      <b/>
      <sz val="18"/>
      <color indexed="62"/>
      <name val="Cambria"/>
      <family val="2"/>
      <charset val="238"/>
    </font>
    <font>
      <sz val="11"/>
      <color indexed="10"/>
      <name val="Calibri"/>
      <family val="2"/>
      <charset val="238"/>
    </font>
    <font>
      <sz val="11"/>
      <color indexed="10"/>
      <name val="Calibri"/>
      <family val="2"/>
      <charset val="238"/>
    </font>
    <font>
      <sz val="10"/>
      <name val="Arial CE"/>
      <family val="2"/>
      <charset val="238"/>
    </font>
    <font>
      <b/>
      <sz val="10"/>
      <name val="Arial Narrow"/>
      <family val="2"/>
      <charset val="238"/>
    </font>
    <font>
      <sz val="8"/>
      <color indexed="9"/>
      <name val="Arial Narrow"/>
      <family val="2"/>
      <charset val="238"/>
    </font>
    <font>
      <b/>
      <sz val="8"/>
      <color indexed="9"/>
      <name val="Arial Narrow"/>
      <family val="2"/>
      <charset val="238"/>
    </font>
    <font>
      <sz val="8"/>
      <color indexed="12"/>
      <name val="Arial Narrow"/>
      <family val="2"/>
      <charset val="238"/>
    </font>
    <font>
      <b/>
      <sz val="7"/>
      <name val="Letter Gothic CE"/>
      <charset val="238"/>
    </font>
    <font>
      <b/>
      <sz val="8"/>
      <name val="Arial"/>
      <family val="2"/>
      <charset val="238"/>
    </font>
    <font>
      <b/>
      <sz val="10"/>
      <name val="Arial"/>
      <family val="2"/>
      <charset val="238"/>
    </font>
    <font>
      <sz val="9"/>
      <name val="Arial CE"/>
      <family val="2"/>
      <charset val="238"/>
    </font>
    <font>
      <sz val="8"/>
      <name val="Arial"/>
      <family val="2"/>
      <charset val="238"/>
    </font>
    <font>
      <sz val="11"/>
      <color rgb="FF000000"/>
      <name val="Calibri"/>
      <family val="2"/>
      <charset val="238"/>
    </font>
    <font>
      <sz val="11"/>
      <color theme="1"/>
      <name val="Calibri"/>
      <family val="2"/>
      <charset val="238"/>
      <scheme val="minor"/>
    </font>
    <font>
      <sz val="18"/>
      <color theme="3"/>
      <name val="Calibri Light"/>
      <family val="2"/>
      <charset val="238"/>
      <scheme val="maj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7"/>
      <name val="Arial CE"/>
      <charset val="238"/>
    </font>
    <font>
      <b/>
      <sz val="9"/>
      <name val="Arial CE"/>
      <charset val="238"/>
    </font>
    <font>
      <sz val="8"/>
      <name val="Arial CE"/>
      <charset val="238"/>
    </font>
    <font>
      <b/>
      <sz val="8"/>
      <color indexed="20"/>
      <name val="Arial CE"/>
      <charset val="238"/>
    </font>
    <font>
      <b/>
      <sz val="7"/>
      <color indexed="18"/>
      <name val="Arial CE"/>
      <charset val="238"/>
    </font>
    <font>
      <b/>
      <u/>
      <sz val="8"/>
      <color indexed="10"/>
      <name val="Arial CE"/>
      <charset val="238"/>
    </font>
    <font>
      <sz val="8"/>
      <name val="Arial"/>
      <family val="2"/>
    </font>
    <font>
      <sz val="7"/>
      <color indexed="10"/>
      <name val="Arial CE"/>
      <charset val="238"/>
    </font>
    <font>
      <sz val="10"/>
      <color indexed="10"/>
      <name val="Arial"/>
      <family val="2"/>
      <charset val="238"/>
    </font>
    <font>
      <b/>
      <sz val="8"/>
      <name val="Arial CE"/>
      <family val="2"/>
      <charset val="238"/>
    </font>
    <font>
      <sz val="12"/>
      <color indexed="10"/>
      <name val="Arial CE"/>
      <charset val="238"/>
    </font>
    <font>
      <b/>
      <sz val="14"/>
      <color indexed="62"/>
      <name val="Arial CE"/>
      <charset val="238"/>
    </font>
    <font>
      <sz val="8"/>
      <name val="MS Sans Serif"/>
      <family val="2"/>
    </font>
    <font>
      <sz val="8"/>
      <name val="Arial CE"/>
      <family val="2"/>
      <charset val="238"/>
    </font>
    <font>
      <b/>
      <sz val="10"/>
      <name val="Arial CE"/>
      <family val="2"/>
      <charset val="238"/>
    </font>
    <font>
      <sz val="7"/>
      <color rgb="FFFF0000"/>
      <name val="Arial CE"/>
      <charset val="238"/>
    </font>
    <font>
      <sz val="8"/>
      <name val="MS Sans Serif"/>
      <family val="2"/>
      <charset val="238"/>
    </font>
    <font>
      <b/>
      <sz val="14"/>
      <color indexed="10"/>
      <name val="Arial CE"/>
      <family val="2"/>
      <charset val="238"/>
    </font>
    <font>
      <sz val="7"/>
      <name val="Arial CE"/>
      <family val="2"/>
      <charset val="238"/>
    </font>
    <font>
      <sz val="8"/>
      <name val="Arial CYR"/>
      <charset val="238"/>
    </font>
    <font>
      <sz val="7"/>
      <name val="Arial CYR"/>
      <charset val="238"/>
    </font>
    <font>
      <sz val="7"/>
      <name val="MS Sans Serif"/>
      <family val="2"/>
      <charset val="238"/>
    </font>
    <font>
      <sz val="10"/>
      <color indexed="8"/>
      <name val="Times New Roman CE"/>
      <family val="1"/>
      <charset val="238"/>
    </font>
    <font>
      <b/>
      <u/>
      <sz val="10"/>
      <color indexed="8"/>
      <name val="Times New Roman CE"/>
      <family val="1"/>
      <charset val="238"/>
    </font>
    <font>
      <sz val="10"/>
      <name val="Times New Roman"/>
      <family val="1"/>
      <charset val="238"/>
    </font>
    <font>
      <sz val="10"/>
      <color indexed="8"/>
      <name val="Symbol"/>
      <family val="1"/>
      <charset val="2"/>
    </font>
    <font>
      <sz val="10"/>
      <color indexed="8"/>
      <name val="Times New Roman"/>
      <family val="1"/>
      <charset val="238"/>
    </font>
    <font>
      <sz val="10"/>
      <color indexed="8"/>
      <name val="Times New Roman CE"/>
      <charset val="238"/>
    </font>
    <font>
      <sz val="10"/>
      <name val="Times New Roman CE"/>
      <charset val="238"/>
    </font>
    <font>
      <b/>
      <u/>
      <sz val="10"/>
      <color indexed="8"/>
      <name val="Times New Roman CE"/>
      <charset val="238"/>
    </font>
    <font>
      <sz val="10"/>
      <name val="Times New Roman CE"/>
      <family val="1"/>
      <charset val="238"/>
    </font>
    <font>
      <b/>
      <u/>
      <sz val="10"/>
      <name val="Times New Roman"/>
      <family val="1"/>
      <charset val="238"/>
    </font>
    <font>
      <b/>
      <sz val="10"/>
      <color rgb="FFFF0000"/>
      <name val="Times New Roman CE"/>
      <family val="1"/>
      <charset val="238"/>
    </font>
    <font>
      <b/>
      <sz val="11"/>
      <color rgb="FFFF0000"/>
      <name val="Calibri"/>
      <family val="2"/>
      <scheme val="minor"/>
    </font>
    <font>
      <sz val="10"/>
      <name val="Calibri"/>
      <family val="2"/>
      <charset val="238"/>
      <scheme val="minor"/>
    </font>
    <font>
      <b/>
      <sz val="10"/>
      <name val="Calibri"/>
      <family val="2"/>
      <charset val="238"/>
      <scheme val="minor"/>
    </font>
    <font>
      <sz val="10"/>
      <name val="Helv"/>
      <charset val="204"/>
    </font>
    <font>
      <sz val="10"/>
      <name val="Arial"/>
      <family val="2"/>
    </font>
    <font>
      <sz val="10"/>
      <name val="Helv"/>
    </font>
    <font>
      <b/>
      <sz val="10"/>
      <color theme="1"/>
      <name val="Arial"/>
      <family val="2"/>
      <charset val="238"/>
    </font>
    <font>
      <sz val="10"/>
      <color theme="1"/>
      <name val="Arial CE"/>
      <charset val="238"/>
    </font>
    <font>
      <sz val="10"/>
      <name val="Arial CE"/>
      <charset val="238"/>
    </font>
    <font>
      <b/>
      <sz val="10"/>
      <name val="Arial CE"/>
      <charset val="238"/>
    </font>
    <font>
      <sz val="8"/>
      <color indexed="8"/>
      <name val="Arial"/>
      <family val="2"/>
      <charset val="238"/>
    </font>
    <font>
      <sz val="8"/>
      <color indexed="8"/>
      <name val="Arial CE"/>
      <family val="2"/>
      <charset val="238"/>
    </font>
    <font>
      <sz val="10"/>
      <color indexed="8"/>
      <name val="Arial"/>
      <family val="2"/>
    </font>
    <font>
      <sz val="10"/>
      <color indexed="8"/>
      <name val="Arial CE"/>
      <family val="2"/>
      <charset val="238"/>
    </font>
    <font>
      <sz val="8"/>
      <color theme="1"/>
      <name val="Arial CE"/>
      <charset val="238"/>
    </font>
    <font>
      <b/>
      <sz val="9"/>
      <name val="Arial"/>
      <family val="2"/>
      <charset val="238"/>
    </font>
    <font>
      <sz val="9"/>
      <name val="Arial"/>
      <family val="2"/>
      <charset val="238"/>
    </font>
    <font>
      <sz val="10"/>
      <color rgb="FF000000"/>
      <name val="Calibri"/>
      <family val="2"/>
      <charset val="238"/>
      <scheme val="minor"/>
    </font>
    <font>
      <vertAlign val="subscript"/>
      <sz val="10"/>
      <name val="Book Antiqua CE"/>
      <family val="1"/>
      <charset val="238"/>
    </font>
    <font>
      <vertAlign val="superscript"/>
      <sz val="10"/>
      <name val="Book Antiqua CE"/>
      <family val="1"/>
      <charset val="238"/>
    </font>
    <font>
      <b/>
      <sz val="10"/>
      <name val="Book Antiqua CE"/>
      <family val="1"/>
      <charset val="238"/>
    </font>
    <font>
      <b/>
      <sz val="12"/>
      <name val="Book Antiqua CE"/>
      <family val="1"/>
      <charset val="238"/>
    </font>
    <font>
      <b/>
      <sz val="11"/>
      <name val="Arial CE"/>
      <family val="2"/>
      <charset val="238"/>
    </font>
    <font>
      <b/>
      <i/>
      <sz val="11"/>
      <name val="Arial CE"/>
      <family val="2"/>
      <charset val="238"/>
    </font>
    <font>
      <b/>
      <i/>
      <sz val="9"/>
      <name val="Arial CE"/>
      <family val="2"/>
      <charset val="238"/>
    </font>
    <font>
      <b/>
      <sz val="9"/>
      <name val="Arial CE"/>
      <family val="2"/>
      <charset val="238"/>
    </font>
    <font>
      <i/>
      <sz val="9"/>
      <name val="Arial CE"/>
      <family val="2"/>
      <charset val="238"/>
    </font>
    <font>
      <b/>
      <i/>
      <sz val="10"/>
      <name val="Arial CE"/>
      <charset val="238"/>
    </font>
    <font>
      <sz val="10"/>
      <color rgb="FFFF0000"/>
      <name val="Arial CE"/>
      <charset val="238"/>
    </font>
    <font>
      <b/>
      <sz val="12"/>
      <name val="Arial CE"/>
      <family val="2"/>
      <charset val="238"/>
    </font>
    <font>
      <sz val="12"/>
      <name val="Arial"/>
      <family val="2"/>
      <charset val="238"/>
    </font>
    <font>
      <sz val="12"/>
      <color rgb="FFFF0000"/>
      <name val="Arial"/>
      <family val="2"/>
      <charset val="238"/>
    </font>
    <font>
      <b/>
      <sz val="16"/>
      <name val="Arial CE"/>
      <family val="2"/>
      <charset val="238"/>
    </font>
    <font>
      <b/>
      <sz val="12"/>
      <color rgb="FFFF0000"/>
      <name val="Arial CE"/>
      <family val="2"/>
      <charset val="238"/>
    </font>
    <font>
      <sz val="12"/>
      <name val="Arial CE"/>
      <charset val="238"/>
    </font>
    <font>
      <sz val="12"/>
      <name val="Arial"/>
      <family val="2"/>
    </font>
    <font>
      <sz val="12"/>
      <name val="Calibri"/>
      <family val="2"/>
      <charset val="238"/>
    </font>
    <font>
      <sz val="11"/>
      <name val="Arial CE"/>
      <charset val="238"/>
    </font>
    <font>
      <sz val="12"/>
      <name val="Arial CE"/>
      <family val="2"/>
      <charset val="238"/>
    </font>
    <font>
      <b/>
      <sz val="14"/>
      <name val="Arial"/>
      <family val="2"/>
      <charset val="238"/>
    </font>
    <font>
      <sz val="12"/>
      <name val="Arial CE"/>
    </font>
    <font>
      <i/>
      <sz val="8"/>
      <name val="Arial CE"/>
      <family val="2"/>
      <charset val="238"/>
    </font>
    <font>
      <b/>
      <i/>
      <sz val="8"/>
      <name val="Arial CE"/>
      <family val="2"/>
      <charset val="238"/>
    </font>
  </fonts>
  <fills count="3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22"/>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13"/>
        <bgColor indexed="64"/>
      </patternFill>
    </fill>
    <fill>
      <patternFill patternType="solid">
        <fgColor indexed="31"/>
        <bgColor indexed="64"/>
      </patternFill>
    </fill>
    <fill>
      <patternFill patternType="solid">
        <fgColor indexed="22"/>
        <bgColor indexed="64"/>
      </patternFill>
    </fill>
    <fill>
      <patternFill patternType="solid">
        <fgColor indexed="44"/>
        <bgColor indexed="64"/>
      </patternFill>
    </fill>
    <fill>
      <patternFill patternType="solid">
        <fgColor indexed="13"/>
      </patternFill>
    </fill>
    <fill>
      <patternFill patternType="solid">
        <fgColor theme="0"/>
        <bgColor indexed="64"/>
      </patternFill>
    </fill>
    <fill>
      <patternFill patternType="solid">
        <fgColor rgb="FFFFFFFF"/>
      </patternFill>
    </fill>
    <fill>
      <patternFill patternType="solid">
        <fgColor theme="0" tint="-0.14999847407452621"/>
        <bgColor indexed="64"/>
      </patternFill>
    </fill>
  </fills>
  <borders count="70">
    <border>
      <left/>
      <right/>
      <top/>
      <bottom/>
      <diagonal/>
    </border>
    <border>
      <left style="thin">
        <color indexed="64"/>
      </left>
      <right style="hair">
        <color indexed="64"/>
      </right>
      <top style="hair">
        <color indexed="64"/>
      </top>
      <bottom style="hair">
        <color indexed="64"/>
      </bottom>
      <diagonal/>
    </border>
    <border>
      <left/>
      <right/>
      <top style="thin">
        <color indexed="56"/>
      </top>
      <bottom style="double">
        <color indexed="56"/>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5">
    <xf numFmtId="0" fontId="0" fillId="0" borderId="0"/>
    <xf numFmtId="0" fontId="15" fillId="0" borderId="1">
      <alignment vertical="center"/>
    </xf>
    <xf numFmtId="0" fontId="15" fillId="0" borderId="1" applyFont="0" applyFill="0" applyBorder="0">
      <alignment vertical="center"/>
    </xf>
    <xf numFmtId="170" fontId="15" fillId="0" borderId="1"/>
    <xf numFmtId="0" fontId="15" fillId="0" borderId="1" applyFont="0" applyFill="0"/>
    <xf numFmtId="165" fontId="10"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6" fillId="0" borderId="2" applyNumberFormat="0" applyFill="0" applyAlignment="0" applyProtection="0"/>
    <xf numFmtId="43" fontId="20" fillId="0" borderId="0" applyFont="0" applyFill="0" applyBorder="0" applyAlignment="0" applyProtection="0"/>
    <xf numFmtId="0" fontId="10" fillId="0" borderId="0"/>
    <xf numFmtId="0" fontId="10" fillId="0" borderId="0"/>
    <xf numFmtId="0" fontId="10" fillId="0" borderId="0"/>
    <xf numFmtId="0" fontId="7" fillId="0" borderId="0" applyNumberFormat="0" applyFill="0" applyBorder="0" applyAlignment="0" applyProtection="0"/>
    <xf numFmtId="0" fontId="1" fillId="0" borderId="0"/>
    <xf numFmtId="0" fontId="21" fillId="0" borderId="0"/>
    <xf numFmtId="0" fontId="1" fillId="0" borderId="0"/>
    <xf numFmtId="0" fontId="10" fillId="0" borderId="0"/>
    <xf numFmtId="13" fontId="1" fillId="0" borderId="0" applyFont="0" applyFill="0" applyProtection="0"/>
    <xf numFmtId="0" fontId="15" fillId="0" borderId="3" applyBorder="0">
      <alignment vertical="center"/>
    </xf>
    <xf numFmtId="0" fontId="9" fillId="0" borderId="0" applyNumberFormat="0" applyFill="0" applyBorder="0" applyAlignment="0" applyProtection="0"/>
    <xf numFmtId="0" fontId="8" fillId="0" borderId="0" applyNumberFormat="0" applyFill="0" applyBorder="0" applyAlignment="0" applyProtection="0"/>
    <xf numFmtId="0" fontId="15" fillId="0" borderId="3">
      <alignment vertical="center"/>
    </xf>
    <xf numFmtId="0" fontId="22" fillId="0" borderId="0" applyNumberFormat="0" applyFill="0" applyBorder="0" applyAlignment="0" applyProtection="0"/>
    <xf numFmtId="0" fontId="23" fillId="0" borderId="0" applyNumberFormat="0" applyFill="0" applyBorder="0" applyAlignment="0" applyProtection="0"/>
    <xf numFmtId="0" fontId="24" fillId="0" borderId="30" applyNumberFormat="0" applyFill="0" applyAlignment="0" applyProtection="0"/>
    <xf numFmtId="0" fontId="21" fillId="12" borderId="0" applyNumberFormat="0" applyBorder="0" applyAlignment="0" applyProtection="0"/>
    <xf numFmtId="0" fontId="21" fillId="13" borderId="0" applyNumberFormat="0" applyBorder="0" applyAlignment="0" applyProtection="0"/>
    <xf numFmtId="0" fontId="2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5"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5"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5" fillId="29" borderId="0" applyNumberFormat="0" applyBorder="0" applyAlignment="0" applyProtection="0"/>
    <xf numFmtId="0" fontId="38" fillId="0" borderId="0" applyAlignment="0">
      <alignment vertical="top" wrapText="1"/>
      <protection locked="0"/>
    </xf>
    <xf numFmtId="0" fontId="4" fillId="0" borderId="0"/>
    <xf numFmtId="0" fontId="42" fillId="0" borderId="0" applyAlignment="0">
      <alignment vertical="top" wrapText="1"/>
      <protection locked="0"/>
    </xf>
    <xf numFmtId="0" fontId="42" fillId="0" borderId="0" applyAlignment="0">
      <alignment vertical="top" wrapText="1"/>
      <protection locked="0"/>
    </xf>
    <xf numFmtId="0" fontId="10" fillId="0" borderId="0" applyProtection="0"/>
    <xf numFmtId="0" fontId="62" fillId="0" borderId="0"/>
    <xf numFmtId="164" fontId="63" fillId="0" borderId="0" applyFont="0" applyFill="0" applyBorder="0" applyAlignment="0" applyProtection="0"/>
    <xf numFmtId="0" fontId="64" fillId="0" borderId="0"/>
    <xf numFmtId="0" fontId="67" fillId="0" borderId="0"/>
    <xf numFmtId="0" fontId="67" fillId="0" borderId="0"/>
    <xf numFmtId="0" fontId="77" fillId="0" borderId="0"/>
    <xf numFmtId="0" fontId="78" fillId="0" borderId="0" applyAlignment="0">
      <alignment horizontal="center" textRotation="90" wrapText="1"/>
    </xf>
    <xf numFmtId="0" fontId="79" fillId="0" borderId="0"/>
    <xf numFmtId="0" fontId="80" fillId="0" borderId="0"/>
    <xf numFmtId="0" fontId="67" fillId="0" borderId="0"/>
  </cellStyleXfs>
  <cellXfs count="587">
    <xf numFmtId="0" fontId="0" fillId="0" borderId="0" xfId="0"/>
    <xf numFmtId="0" fontId="12" fillId="0" borderId="0" xfId="33" applyFont="1"/>
    <xf numFmtId="0" fontId="13" fillId="0" borderId="0" xfId="33" applyFont="1"/>
    <xf numFmtId="49" fontId="13" fillId="0" borderId="0" xfId="33" applyNumberFormat="1" applyFont="1"/>
    <xf numFmtId="49" fontId="12" fillId="0" borderId="0" xfId="33" applyNumberFormat="1" applyFont="1"/>
    <xf numFmtId="0" fontId="3" fillId="0" borderId="0" xfId="32" applyFont="1" applyProtection="1"/>
    <xf numFmtId="0" fontId="2" fillId="0" borderId="0" xfId="32" applyFont="1" applyProtection="1"/>
    <xf numFmtId="4" fontId="2" fillId="0" borderId="0" xfId="32" applyNumberFormat="1" applyFont="1" applyProtection="1"/>
    <xf numFmtId="167" fontId="2" fillId="0" borderId="0" xfId="32" applyNumberFormat="1" applyFont="1" applyProtection="1"/>
    <xf numFmtId="168" fontId="2" fillId="0" borderId="0" xfId="32" applyNumberFormat="1" applyFont="1" applyProtection="1"/>
    <xf numFmtId="49" fontId="2" fillId="0" borderId="0" xfId="32" applyNumberFormat="1" applyFont="1" applyProtection="1"/>
    <xf numFmtId="49" fontId="2" fillId="0" borderId="0" xfId="32" applyNumberFormat="1" applyFont="1" applyAlignment="1" applyProtection="1">
      <alignment horizontal="center"/>
    </xf>
    <xf numFmtId="49" fontId="2" fillId="0" borderId="0" xfId="32" applyNumberFormat="1" applyFont="1" applyAlignment="1" applyProtection="1"/>
    <xf numFmtId="0" fontId="11" fillId="0" borderId="0" xfId="32" applyFont="1" applyProtection="1"/>
    <xf numFmtId="0" fontId="2" fillId="0" borderId="14" xfId="32" applyFont="1" applyBorder="1" applyAlignment="1" applyProtection="1">
      <alignment horizontal="center"/>
    </xf>
    <xf numFmtId="0" fontId="2" fillId="0" borderId="4" xfId="32" applyFont="1" applyBorder="1" applyAlignment="1" applyProtection="1">
      <alignment horizontal="centerContinuous"/>
    </xf>
    <xf numFmtId="0" fontId="2" fillId="0" borderId="6" xfId="32" applyFont="1" applyBorder="1" applyAlignment="1" applyProtection="1">
      <alignment horizontal="centerContinuous"/>
    </xf>
    <xf numFmtId="0" fontId="2" fillId="0" borderId="5" xfId="32" applyFont="1" applyBorder="1" applyAlignment="1" applyProtection="1">
      <alignment horizontal="centerContinuous"/>
    </xf>
    <xf numFmtId="0" fontId="2" fillId="0" borderId="16" xfId="32" applyNumberFormat="1" applyFont="1" applyBorder="1" applyAlignment="1" applyProtection="1">
      <alignment horizontal="center"/>
    </xf>
    <xf numFmtId="0" fontId="2" fillId="0" borderId="17" xfId="32" applyNumberFormat="1" applyFont="1" applyBorder="1" applyAlignment="1" applyProtection="1">
      <alignment horizontal="center"/>
    </xf>
    <xf numFmtId="0" fontId="2" fillId="0" borderId="18" xfId="32" applyNumberFormat="1" applyFont="1" applyBorder="1" applyAlignment="1" applyProtection="1">
      <alignment horizontal="center"/>
    </xf>
    <xf numFmtId="0" fontId="14" fillId="0" borderId="0" xfId="32" applyFont="1" applyAlignment="1" applyProtection="1">
      <alignment horizontal="center"/>
      <protection locked="0"/>
    </xf>
    <xf numFmtId="0" fontId="2" fillId="0" borderId="0" xfId="32" applyFont="1" applyAlignment="1" applyProtection="1">
      <alignment horizontal="center"/>
    </xf>
    <xf numFmtId="49" fontId="2" fillId="0" borderId="0" xfId="32" applyNumberFormat="1" applyFont="1" applyAlignment="1" applyProtection="1">
      <alignment horizontal="left"/>
    </xf>
    <xf numFmtId="0" fontId="2" fillId="0" borderId="10" xfId="32" applyFont="1" applyBorder="1" applyAlignment="1" applyProtection="1">
      <alignment horizontal="center"/>
    </xf>
    <xf numFmtId="0" fontId="2" fillId="0" borderId="10" xfId="32" applyFont="1" applyBorder="1" applyAlignment="1" applyProtection="1">
      <alignment horizontal="center" vertical="center"/>
    </xf>
    <xf numFmtId="0" fontId="2" fillId="0" borderId="12" xfId="32" applyFont="1" applyBorder="1" applyAlignment="1" applyProtection="1">
      <alignment horizontal="center"/>
    </xf>
    <xf numFmtId="0" fontId="2" fillId="0" borderId="19" xfId="32" applyNumberFormat="1" applyFont="1" applyBorder="1" applyAlignment="1" applyProtection="1">
      <alignment horizontal="center"/>
    </xf>
    <xf numFmtId="0" fontId="2" fillId="0" borderId="20" xfId="32" applyNumberFormat="1" applyFont="1" applyBorder="1" applyAlignment="1" applyProtection="1">
      <alignment horizontal="center"/>
    </xf>
    <xf numFmtId="0" fontId="2" fillId="0" borderId="21" xfId="32" applyNumberFormat="1" applyFont="1" applyBorder="1" applyAlignment="1" applyProtection="1">
      <alignment horizontal="center"/>
    </xf>
    <xf numFmtId="0" fontId="2" fillId="0" borderId="0" xfId="32" applyFont="1" applyAlignment="1" applyProtection="1">
      <alignment horizontal="right" vertical="top"/>
    </xf>
    <xf numFmtId="49" fontId="2" fillId="0" borderId="0" xfId="32" applyNumberFormat="1" applyFont="1" applyAlignment="1" applyProtection="1">
      <alignment horizontal="center" vertical="top"/>
    </xf>
    <xf numFmtId="49" fontId="2" fillId="0" borderId="0" xfId="32" applyNumberFormat="1" applyFont="1" applyAlignment="1" applyProtection="1">
      <alignment vertical="top"/>
    </xf>
    <xf numFmtId="49" fontId="2" fillId="0" borderId="0" xfId="32" applyNumberFormat="1" applyFont="1" applyAlignment="1" applyProtection="1">
      <alignment horizontal="left" vertical="top" wrapText="1"/>
    </xf>
    <xf numFmtId="168" fontId="2" fillId="0" borderId="0" xfId="32" applyNumberFormat="1" applyFont="1" applyAlignment="1" applyProtection="1">
      <alignment vertical="top"/>
    </xf>
    <xf numFmtId="0" fontId="2" fillId="0" borderId="0" xfId="32" applyFont="1" applyAlignment="1" applyProtection="1">
      <alignment vertical="top"/>
    </xf>
    <xf numFmtId="4" fontId="2" fillId="0" borderId="0" xfId="32" applyNumberFormat="1" applyFont="1" applyAlignment="1" applyProtection="1">
      <alignment vertical="top"/>
    </xf>
    <xf numFmtId="167" fontId="2" fillId="0" borderId="0" xfId="32" applyNumberFormat="1" applyFont="1" applyAlignment="1" applyProtection="1">
      <alignment vertical="top"/>
    </xf>
    <xf numFmtId="0" fontId="2" fillId="0" borderId="0" xfId="32" applyFont="1" applyAlignment="1" applyProtection="1">
      <alignment horizontal="center" vertical="top"/>
    </xf>
    <xf numFmtId="169" fontId="2" fillId="0" borderId="0" xfId="32" applyNumberFormat="1" applyFont="1" applyAlignment="1" applyProtection="1">
      <alignment vertical="top"/>
    </xf>
    <xf numFmtId="49" fontId="3" fillId="0" borderId="0" xfId="32" applyNumberFormat="1" applyFont="1" applyAlignment="1" applyProtection="1">
      <alignment vertical="top"/>
    </xf>
    <xf numFmtId="49" fontId="14" fillId="0" borderId="0" xfId="32" applyNumberFormat="1" applyFont="1" applyAlignment="1" applyProtection="1">
      <alignment horizontal="left" vertical="top" wrapText="1"/>
    </xf>
    <xf numFmtId="168" fontId="14" fillId="0" borderId="0" xfId="32" applyNumberFormat="1" applyFont="1" applyAlignment="1" applyProtection="1">
      <alignment vertical="top"/>
    </xf>
    <xf numFmtId="0" fontId="14" fillId="0" borderId="0" xfId="32" applyFont="1" applyAlignment="1" applyProtection="1">
      <alignment vertical="top"/>
    </xf>
    <xf numFmtId="4" fontId="14" fillId="0" borderId="0" xfId="32" applyNumberFormat="1" applyFont="1" applyAlignment="1" applyProtection="1">
      <alignment vertical="top"/>
    </xf>
    <xf numFmtId="167" fontId="14" fillId="0" borderId="0" xfId="32" applyNumberFormat="1" applyFont="1" applyAlignment="1" applyProtection="1">
      <alignment vertical="top"/>
    </xf>
    <xf numFmtId="0" fontId="14" fillId="0" borderId="0" xfId="32" applyFont="1" applyAlignment="1" applyProtection="1">
      <alignment horizontal="center" vertical="top"/>
    </xf>
    <xf numFmtId="169" fontId="14" fillId="0" borderId="0" xfId="32" applyNumberFormat="1" applyFont="1" applyAlignment="1" applyProtection="1">
      <alignment vertical="top"/>
    </xf>
    <xf numFmtId="49" fontId="2" fillId="0" borderId="0" xfId="32" applyNumberFormat="1" applyFont="1" applyAlignment="1" applyProtection="1">
      <alignment horizontal="right" vertical="top" wrapText="1"/>
    </xf>
    <xf numFmtId="4" fontId="3" fillId="0" borderId="0" xfId="32" applyNumberFormat="1" applyFont="1" applyAlignment="1" applyProtection="1">
      <alignment vertical="top"/>
    </xf>
    <xf numFmtId="167" fontId="3" fillId="0" borderId="0" xfId="32" applyNumberFormat="1" applyFont="1" applyAlignment="1" applyProtection="1">
      <alignment vertical="top"/>
    </xf>
    <xf numFmtId="168" fontId="3" fillId="0" borderId="0" xfId="32" applyNumberFormat="1" applyFont="1" applyAlignment="1" applyProtection="1">
      <alignment vertical="top"/>
    </xf>
    <xf numFmtId="49" fontId="3" fillId="0" borderId="0" xfId="32" applyNumberFormat="1" applyFont="1" applyAlignment="1" applyProtection="1">
      <alignment horizontal="left" vertical="top" wrapText="1"/>
    </xf>
    <xf numFmtId="0" fontId="0" fillId="0" borderId="0" xfId="0" applyAlignment="1">
      <alignment vertical="center"/>
    </xf>
    <xf numFmtId="0" fontId="0" fillId="0" borderId="0" xfId="0" applyAlignment="1">
      <alignment horizontal="center" wrapText="1"/>
    </xf>
    <xf numFmtId="0" fontId="0" fillId="0" borderId="0" xfId="0"/>
    <xf numFmtId="166" fontId="29" fillId="30" borderId="0" xfId="0" applyNumberFormat="1" applyFont="1" applyFill="1" applyBorder="1" applyAlignment="1" applyProtection="1">
      <alignment horizontal="right"/>
    </xf>
    <xf numFmtId="166" fontId="29" fillId="30" borderId="0" xfId="0" applyNumberFormat="1" applyFont="1" applyFill="1" applyBorder="1" applyAlignment="1" applyProtection="1">
      <alignment horizontal="left" wrapText="1"/>
    </xf>
    <xf numFmtId="168" fontId="29" fillId="30" borderId="0" xfId="0" applyNumberFormat="1" applyFont="1" applyFill="1" applyBorder="1" applyAlignment="1" applyProtection="1">
      <alignment horizontal="right"/>
    </xf>
    <xf numFmtId="4" fontId="29" fillId="30" borderId="0" xfId="0" applyNumberFormat="1" applyFont="1" applyFill="1" applyBorder="1" applyAlignment="1" applyProtection="1">
      <alignment horizontal="right"/>
    </xf>
    <xf numFmtId="167" fontId="29" fillId="30" borderId="0" xfId="0" applyNumberFormat="1" applyFont="1" applyFill="1" applyBorder="1" applyAlignment="1" applyProtection="1">
      <alignment horizontal="right"/>
    </xf>
    <xf numFmtId="166" fontId="30" fillId="30" borderId="0" xfId="0" applyNumberFormat="1" applyFont="1" applyFill="1" applyBorder="1" applyAlignment="1" applyProtection="1">
      <alignment horizontal="right"/>
    </xf>
    <xf numFmtId="166" fontId="30" fillId="30" borderId="0" xfId="0" applyNumberFormat="1" applyFont="1" applyFill="1" applyBorder="1" applyAlignment="1" applyProtection="1">
      <alignment horizontal="left" wrapText="1"/>
    </xf>
    <xf numFmtId="168" fontId="30" fillId="30" borderId="0" xfId="0" applyNumberFormat="1" applyFont="1" applyFill="1" applyBorder="1" applyAlignment="1" applyProtection="1">
      <alignment horizontal="right"/>
    </xf>
    <xf numFmtId="4" fontId="30" fillId="30" borderId="0" xfId="0" applyNumberFormat="1" applyFont="1" applyFill="1" applyBorder="1" applyAlignment="1" applyProtection="1">
      <alignment horizontal="right"/>
    </xf>
    <xf numFmtId="167" fontId="30" fillId="30" borderId="0" xfId="0" applyNumberFormat="1" applyFont="1" applyFill="1" applyBorder="1" applyAlignment="1" applyProtection="1">
      <alignment horizontal="right"/>
    </xf>
    <xf numFmtId="166" fontId="30" fillId="30" borderId="0" xfId="0" applyNumberFormat="1" applyFont="1" applyFill="1" applyBorder="1" applyAlignment="1" applyProtection="1">
      <alignment horizontal="right" vertical="center"/>
    </xf>
    <xf numFmtId="166" fontId="30" fillId="30" borderId="0" xfId="0" applyNumberFormat="1" applyFont="1" applyFill="1" applyBorder="1" applyAlignment="1" applyProtection="1">
      <alignment horizontal="left" vertical="center" wrapText="1"/>
    </xf>
    <xf numFmtId="168" fontId="30" fillId="30" borderId="0" xfId="0" applyNumberFormat="1" applyFont="1" applyFill="1" applyBorder="1" applyAlignment="1" applyProtection="1">
      <alignment horizontal="right" vertical="center"/>
    </xf>
    <xf numFmtId="4" fontId="30" fillId="30" borderId="0" xfId="0" applyNumberFormat="1" applyFont="1" applyFill="1" applyBorder="1" applyAlignment="1" applyProtection="1">
      <alignment horizontal="right" vertical="center"/>
    </xf>
    <xf numFmtId="166" fontId="29" fillId="30" borderId="0" xfId="0" applyNumberFormat="1" applyFont="1" applyFill="1" applyBorder="1" applyAlignment="1" applyProtection="1">
      <alignment horizontal="right" vertical="center"/>
    </xf>
    <xf numFmtId="166" fontId="29" fillId="30" borderId="0" xfId="0" applyNumberFormat="1" applyFont="1" applyFill="1" applyBorder="1" applyAlignment="1" applyProtection="1">
      <alignment horizontal="left" vertical="center" wrapText="1"/>
    </xf>
    <xf numFmtId="168" fontId="29" fillId="30" borderId="0" xfId="0" applyNumberFormat="1" applyFont="1" applyFill="1" applyBorder="1" applyAlignment="1" applyProtection="1">
      <alignment horizontal="right" vertical="center"/>
    </xf>
    <xf numFmtId="166" fontId="31" fillId="30" borderId="0" xfId="0" applyNumberFormat="1" applyFont="1" applyFill="1" applyBorder="1" applyAlignment="1" applyProtection="1">
      <alignment horizontal="right"/>
    </xf>
    <xf numFmtId="166" fontId="31" fillId="30" borderId="0" xfId="0" applyNumberFormat="1" applyFont="1" applyFill="1" applyBorder="1" applyAlignment="1" applyProtection="1">
      <alignment horizontal="left" wrapText="1"/>
    </xf>
    <xf numFmtId="168" fontId="31" fillId="30" borderId="0" xfId="0" applyNumberFormat="1" applyFont="1" applyFill="1" applyBorder="1" applyAlignment="1" applyProtection="1">
      <alignment horizontal="right"/>
    </xf>
    <xf numFmtId="4" fontId="31" fillId="30" borderId="0" xfId="0" applyNumberFormat="1" applyFont="1" applyFill="1" applyBorder="1" applyAlignment="1" applyProtection="1">
      <alignment horizontal="right"/>
    </xf>
    <xf numFmtId="166" fontId="26" fillId="30" borderId="7" xfId="0" applyNumberFormat="1" applyFont="1" applyFill="1" applyBorder="1" applyAlignment="1" applyProtection="1">
      <alignment horizontal="left" vertical="center" wrapText="1"/>
    </xf>
    <xf numFmtId="4" fontId="26" fillId="30" borderId="7" xfId="0" applyNumberFormat="1" applyFont="1" applyFill="1" applyBorder="1" applyAlignment="1" applyProtection="1">
      <alignment horizontal="right" vertical="center"/>
    </xf>
    <xf numFmtId="0" fontId="26" fillId="0" borderId="0" xfId="0" applyNumberFormat="1" applyFont="1" applyFill="1" applyAlignment="1" applyProtection="1">
      <alignment vertical="center"/>
    </xf>
    <xf numFmtId="0" fontId="27" fillId="0" borderId="0" xfId="0" applyNumberFormat="1" applyFont="1" applyFill="1" applyAlignment="1" applyProtection="1">
      <alignment vertical="center"/>
    </xf>
    <xf numFmtId="0" fontId="28" fillId="0" borderId="0" xfId="0" applyNumberFormat="1" applyFont="1" applyFill="1" applyAlignment="1" applyProtection="1">
      <alignment vertical="center"/>
    </xf>
    <xf numFmtId="0" fontId="28" fillId="0" borderId="0" xfId="0" quotePrefix="1" applyNumberFormat="1" applyFont="1" applyFill="1" applyAlignment="1" applyProtection="1">
      <alignment horizontal="left" vertical="center"/>
    </xf>
    <xf numFmtId="4" fontId="26" fillId="0" borderId="7" xfId="0" applyNumberFormat="1" applyFont="1" applyFill="1" applyBorder="1" applyAlignment="1" applyProtection="1">
      <alignment horizontal="right" vertical="center"/>
    </xf>
    <xf numFmtId="0" fontId="26" fillId="0" borderId="7" xfId="0" applyNumberFormat="1" applyFont="1" applyFill="1" applyBorder="1" applyAlignment="1" applyProtection="1">
      <alignment horizontal="right" vertical="center"/>
    </xf>
    <xf numFmtId="167" fontId="26" fillId="0" borderId="7" xfId="0" applyNumberFormat="1" applyFont="1" applyFill="1" applyBorder="1" applyAlignment="1" applyProtection="1">
      <alignment horizontal="right" vertical="center"/>
    </xf>
    <xf numFmtId="166" fontId="26" fillId="0" borderId="7" xfId="0" applyNumberFormat="1" applyFont="1" applyFill="1" applyBorder="1" applyAlignment="1" applyProtection="1">
      <alignment horizontal="left" vertical="center" wrapText="1"/>
    </xf>
    <xf numFmtId="4" fontId="26" fillId="0" borderId="0" xfId="0" applyNumberFormat="1" applyFont="1" applyFill="1" applyBorder="1" applyAlignment="1" applyProtection="1">
      <alignment horizontal="right" vertical="center"/>
    </xf>
    <xf numFmtId="1" fontId="26" fillId="0" borderId="7" xfId="0" applyNumberFormat="1" applyFont="1" applyFill="1" applyBorder="1" applyAlignment="1" applyProtection="1">
      <alignment horizontal="right" vertical="center"/>
    </xf>
    <xf numFmtId="166" fontId="26" fillId="0" borderId="10" xfId="0" applyNumberFormat="1" applyFont="1" applyFill="1" applyBorder="1" applyAlignment="1" applyProtection="1">
      <alignment horizontal="left" vertical="center" wrapText="1"/>
    </xf>
    <xf numFmtId="0" fontId="33" fillId="31" borderId="7" xfId="0" applyNumberFormat="1" applyFont="1" applyFill="1" applyBorder="1" applyAlignment="1" applyProtection="1">
      <alignment horizontal="right" vertical="center"/>
    </xf>
    <xf numFmtId="1" fontId="33" fillId="31" borderId="7" xfId="0" applyNumberFormat="1" applyFont="1" applyFill="1" applyBorder="1" applyAlignment="1" applyProtection="1">
      <alignment horizontal="right" vertical="center"/>
    </xf>
    <xf numFmtId="1" fontId="33" fillId="0" borderId="7" xfId="0" applyNumberFormat="1" applyFont="1" applyFill="1" applyBorder="1" applyAlignment="1" applyProtection="1">
      <alignment horizontal="right" vertical="center"/>
    </xf>
    <xf numFmtId="166" fontId="29" fillId="30" borderId="0" xfId="0" applyNumberFormat="1" applyFont="1" applyFill="1" applyBorder="1" applyAlignment="1" applyProtection="1"/>
    <xf numFmtId="166" fontId="30" fillId="30" borderId="0" xfId="0" applyNumberFormat="1" applyFont="1" applyFill="1" applyBorder="1" applyAlignment="1" applyProtection="1"/>
    <xf numFmtId="0" fontId="0" fillId="0" borderId="0" xfId="0" applyAlignment="1"/>
    <xf numFmtId="166" fontId="33" fillId="0" borderId="0" xfId="0" applyNumberFormat="1" applyFont="1" applyFill="1" applyBorder="1" applyAlignment="1" applyProtection="1">
      <alignment horizontal="left" vertical="center" wrapText="1"/>
    </xf>
    <xf numFmtId="0" fontId="26" fillId="32" borderId="0" xfId="0" applyNumberFormat="1" applyFont="1" applyFill="1" applyBorder="1" applyAlignment="1" applyProtection="1">
      <alignment vertical="center"/>
    </xf>
    <xf numFmtId="0" fontId="26" fillId="32" borderId="7" xfId="0" applyNumberFormat="1" applyFont="1" applyFill="1" applyBorder="1" applyAlignment="1" applyProtection="1">
      <alignment horizontal="center" vertical="center" wrapText="1"/>
    </xf>
    <xf numFmtId="0" fontId="26" fillId="32" borderId="0" xfId="0" applyNumberFormat="1" applyFont="1" applyFill="1" applyBorder="1" applyAlignment="1" applyProtection="1">
      <alignment horizontal="center" vertical="center" wrapText="1"/>
    </xf>
    <xf numFmtId="0" fontId="26" fillId="32" borderId="4" xfId="0" quotePrefix="1" applyNumberFormat="1" applyFont="1" applyFill="1" applyBorder="1" applyAlignment="1" applyProtection="1">
      <alignment horizontal="center" vertical="center"/>
    </xf>
    <xf numFmtId="0" fontId="26" fillId="32" borderId="5" xfId="0" applyNumberFormat="1" applyFont="1" applyFill="1" applyBorder="1" applyAlignment="1" applyProtection="1">
      <alignment horizontal="center" vertical="center"/>
    </xf>
    <xf numFmtId="0" fontId="26" fillId="32" borderId="6" xfId="0" applyNumberFormat="1" applyFont="1" applyFill="1" applyBorder="1" applyAlignment="1" applyProtection="1">
      <alignment horizontal="center" vertical="center"/>
    </xf>
    <xf numFmtId="0" fontId="26" fillId="32" borderId="4" xfId="0" applyNumberFormat="1" applyFont="1" applyFill="1" applyBorder="1" applyAlignment="1" applyProtection="1">
      <alignment horizontal="center" vertical="center"/>
    </xf>
    <xf numFmtId="166" fontId="26" fillId="0" borderId="7" xfId="0" applyNumberFormat="1" applyFont="1" applyFill="1" applyBorder="1" applyAlignment="1" applyProtection="1">
      <alignment horizontal="center" vertical="center"/>
    </xf>
    <xf numFmtId="168" fontId="30" fillId="0" borderId="4" xfId="0" applyNumberFormat="1" applyFont="1" applyFill="1" applyBorder="1" applyAlignment="1" applyProtection="1">
      <alignment horizontal="right" vertical="center"/>
    </xf>
    <xf numFmtId="0" fontId="0" fillId="0" borderId="0" xfId="0" applyFill="1" applyAlignment="1"/>
    <xf numFmtId="0" fontId="0" fillId="33" borderId="0" xfId="0" applyFill="1" applyBorder="1" applyAlignment="1"/>
    <xf numFmtId="2" fontId="32" fillId="0" borderId="7" xfId="0" applyNumberFormat="1" applyFont="1" applyFill="1" applyBorder="1" applyAlignment="1"/>
    <xf numFmtId="4" fontId="19" fillId="0" borderId="0" xfId="0" applyNumberFormat="1" applyFont="1" applyAlignment="1"/>
    <xf numFmtId="0" fontId="34" fillId="0" borderId="0" xfId="0" applyFont="1" applyAlignment="1"/>
    <xf numFmtId="0" fontId="0" fillId="0" borderId="0" xfId="0" applyFill="1" applyBorder="1" applyAlignment="1"/>
    <xf numFmtId="0" fontId="0" fillId="0" borderId="0" xfId="0" applyBorder="1" applyAlignment="1"/>
    <xf numFmtId="0" fontId="1" fillId="0" borderId="0" xfId="0" applyFont="1" applyAlignment="1"/>
    <xf numFmtId="0" fontId="27" fillId="0" borderId="0" xfId="0" applyNumberFormat="1" applyFont="1" applyFill="1" applyAlignment="1" applyProtection="1">
      <alignment horizontal="left" vertical="center"/>
    </xf>
    <xf numFmtId="0" fontId="35" fillId="0" borderId="0" xfId="0" applyFont="1" applyFill="1" applyAlignment="1" applyProtection="1">
      <alignment horizontal="left"/>
    </xf>
    <xf numFmtId="0" fontId="36" fillId="0" borderId="0" xfId="0" applyNumberFormat="1" applyFont="1" applyFill="1" applyAlignment="1" applyProtection="1">
      <alignment vertical="center"/>
    </xf>
    <xf numFmtId="0" fontId="28" fillId="34" borderId="14" xfId="0" applyNumberFormat="1" applyFont="1" applyFill="1" applyBorder="1" applyAlignment="1" applyProtection="1">
      <alignment vertical="center"/>
    </xf>
    <xf numFmtId="0" fontId="26" fillId="34" borderId="10" xfId="0" applyNumberFormat="1" applyFont="1" applyFill="1" applyBorder="1" applyAlignment="1" applyProtection="1">
      <alignment horizontal="center" vertical="center" wrapText="1"/>
    </xf>
    <xf numFmtId="0" fontId="26" fillId="34" borderId="7" xfId="0" applyNumberFormat="1" applyFont="1" applyFill="1" applyBorder="1" applyAlignment="1" applyProtection="1">
      <alignment horizontal="center" vertical="center" wrapText="1"/>
    </xf>
    <xf numFmtId="0" fontId="37" fillId="0" borderId="0" xfId="0" applyNumberFormat="1" applyFont="1" applyFill="1" applyAlignment="1" applyProtection="1">
      <alignment vertical="center"/>
    </xf>
    <xf numFmtId="171" fontId="26" fillId="0" borderId="0" xfId="0" applyNumberFormat="1" applyFont="1" applyFill="1" applyAlignment="1" applyProtection="1">
      <alignment vertical="center"/>
    </xf>
    <xf numFmtId="171" fontId="26" fillId="32" borderId="6" xfId="0" applyNumberFormat="1" applyFont="1" applyFill="1" applyBorder="1" applyAlignment="1" applyProtection="1">
      <alignment horizontal="center" vertical="center"/>
    </xf>
    <xf numFmtId="171" fontId="26" fillId="32" borderId="7" xfId="0" applyNumberFormat="1" applyFont="1" applyFill="1" applyBorder="1" applyAlignment="1" applyProtection="1">
      <alignment horizontal="center" vertical="center" wrapText="1"/>
    </xf>
    <xf numFmtId="171" fontId="29" fillId="30" borderId="0" xfId="0" applyNumberFormat="1" applyFont="1" applyFill="1" applyBorder="1" applyAlignment="1" applyProtection="1">
      <alignment horizontal="right"/>
    </xf>
    <xf numFmtId="171" fontId="30" fillId="30" borderId="0" xfId="0" applyNumberFormat="1" applyFont="1" applyFill="1" applyBorder="1" applyAlignment="1" applyProtection="1">
      <alignment horizontal="right"/>
    </xf>
    <xf numFmtId="171" fontId="26" fillId="0" borderId="7" xfId="0" applyNumberFormat="1" applyFont="1" applyFill="1" applyBorder="1" applyAlignment="1" applyProtection="1">
      <alignment horizontal="right" vertical="center"/>
    </xf>
    <xf numFmtId="171" fontId="26" fillId="31" borderId="7" xfId="0" applyNumberFormat="1" applyFont="1" applyFill="1" applyBorder="1" applyAlignment="1" applyProtection="1">
      <alignment horizontal="right" vertical="center"/>
    </xf>
    <xf numFmtId="1" fontId="26" fillId="31" borderId="7" xfId="0" applyNumberFormat="1" applyFont="1" applyFill="1" applyBorder="1" applyAlignment="1" applyProtection="1">
      <alignment horizontal="right" vertical="center"/>
    </xf>
    <xf numFmtId="168" fontId="30" fillId="0" borderId="0" xfId="0" applyNumberFormat="1" applyFont="1" applyFill="1" applyBorder="1" applyAlignment="1" applyProtection="1">
      <alignment horizontal="right" vertical="center"/>
    </xf>
    <xf numFmtId="166" fontId="26" fillId="0" borderId="0" xfId="0" applyNumberFormat="1" applyFont="1" applyFill="1" applyBorder="1" applyAlignment="1" applyProtection="1">
      <alignment horizontal="right" vertical="center"/>
    </xf>
    <xf numFmtId="166" fontId="26" fillId="0" borderId="0" xfId="0" applyNumberFormat="1" applyFont="1" applyFill="1" applyBorder="1" applyAlignment="1" applyProtection="1">
      <alignment horizontal="left" vertical="center" wrapText="1"/>
    </xf>
    <xf numFmtId="166" fontId="26" fillId="0" borderId="0" xfId="0" applyNumberFormat="1" applyFont="1" applyFill="1" applyBorder="1" applyAlignment="1" applyProtection="1">
      <alignment vertical="center"/>
    </xf>
    <xf numFmtId="0" fontId="26" fillId="0" borderId="0" xfId="0" applyNumberFormat="1" applyFont="1" applyFill="1" applyAlignment="1" applyProtection="1">
      <alignment horizontal="center" vertical="center"/>
    </xf>
    <xf numFmtId="0" fontId="28" fillId="0" borderId="0" xfId="0" applyNumberFormat="1" applyFont="1" applyFill="1" applyAlignment="1" applyProtection="1">
      <alignment horizontal="center" vertical="center"/>
    </xf>
    <xf numFmtId="0" fontId="28" fillId="34" borderId="14" xfId="0" applyNumberFormat="1" applyFont="1" applyFill="1" applyBorder="1" applyAlignment="1" applyProtection="1">
      <alignment horizontal="center" vertical="center"/>
    </xf>
    <xf numFmtId="166" fontId="30" fillId="30" borderId="0" xfId="0" applyNumberFormat="1" applyFont="1" applyFill="1" applyBorder="1" applyAlignment="1" applyProtection="1">
      <alignment horizontal="center" vertical="center"/>
    </xf>
    <xf numFmtId="166" fontId="29" fillId="30" borderId="0" xfId="0" applyNumberFormat="1" applyFont="1" applyFill="1" applyBorder="1" applyAlignment="1" applyProtection="1">
      <alignment horizontal="center" vertical="center"/>
    </xf>
    <xf numFmtId="166" fontId="31" fillId="30" borderId="0" xfId="0" applyNumberFormat="1" applyFont="1" applyFill="1" applyBorder="1" applyAlignment="1" applyProtection="1">
      <alignment horizontal="center"/>
    </xf>
    <xf numFmtId="4" fontId="16" fillId="0" borderId="0" xfId="0" applyNumberFormat="1" applyFont="1" applyAlignment="1"/>
    <xf numFmtId="0" fontId="26" fillId="11" borderId="7" xfId="0" applyNumberFormat="1" applyFont="1" applyFill="1" applyBorder="1" applyAlignment="1" applyProtection="1">
      <alignment horizontal="right" vertical="center"/>
    </xf>
    <xf numFmtId="4" fontId="26" fillId="11" borderId="7" xfId="0" applyNumberFormat="1" applyFont="1" applyFill="1" applyBorder="1" applyAlignment="1" applyProtection="1">
      <alignment horizontal="right" vertical="center"/>
    </xf>
    <xf numFmtId="0" fontId="0" fillId="11" borderId="0" xfId="0" applyFill="1" applyAlignment="1"/>
    <xf numFmtId="171" fontId="26" fillId="11" borderId="7" xfId="0" applyNumberFormat="1" applyFont="1" applyFill="1" applyBorder="1" applyAlignment="1" applyProtection="1">
      <alignment horizontal="right" vertical="center"/>
    </xf>
    <xf numFmtId="167" fontId="26" fillId="11" borderId="7" xfId="0" applyNumberFormat="1" applyFont="1" applyFill="1" applyBorder="1" applyAlignment="1" applyProtection="1">
      <alignment horizontal="right" vertical="center"/>
    </xf>
    <xf numFmtId="0" fontId="0" fillId="11" borderId="0" xfId="0" applyFill="1" applyBorder="1" applyAlignment="1"/>
    <xf numFmtId="1" fontId="33" fillId="11" borderId="7" xfId="0" applyNumberFormat="1" applyFont="1" applyFill="1" applyBorder="1" applyAlignment="1" applyProtection="1">
      <alignment horizontal="right" vertical="center"/>
    </xf>
    <xf numFmtId="0" fontId="1" fillId="0" borderId="0" xfId="0" applyFont="1" applyFill="1" applyBorder="1" applyAlignment="1"/>
    <xf numFmtId="171" fontId="41" fillId="0" borderId="7" xfId="0" applyNumberFormat="1" applyFont="1" applyFill="1" applyBorder="1" applyAlignment="1" applyProtection="1">
      <alignment horizontal="right" vertical="center"/>
    </xf>
    <xf numFmtId="0" fontId="28" fillId="34" borderId="7" xfId="0" applyNumberFormat="1" applyFont="1" applyFill="1" applyBorder="1" applyAlignment="1" applyProtection="1">
      <alignment horizontal="center" vertical="center"/>
    </xf>
    <xf numFmtId="0" fontId="0" fillId="34" borderId="7" xfId="0" applyFill="1" applyBorder="1" applyAlignment="1"/>
    <xf numFmtId="0" fontId="26" fillId="34" borderId="7" xfId="0" applyNumberFormat="1" applyFont="1" applyFill="1" applyBorder="1" applyAlignment="1" applyProtection="1">
      <alignment horizontal="center" vertical="center"/>
    </xf>
    <xf numFmtId="2" fontId="43" fillId="4" borderId="0" xfId="62" applyNumberFormat="1" applyFont="1" applyFill="1" applyAlignment="1">
      <alignment horizontal="left"/>
      <protection locked="0"/>
    </xf>
    <xf numFmtId="2" fontId="44" fillId="4" borderId="0" xfId="0" applyNumberFormat="1" applyFont="1" applyFill="1" applyAlignment="1" applyProtection="1">
      <alignment horizontal="left"/>
      <protection locked="0"/>
    </xf>
    <xf numFmtId="172" fontId="44" fillId="4" borderId="0" xfId="0" applyNumberFormat="1" applyFont="1" applyFill="1" applyAlignment="1" applyProtection="1">
      <alignment horizontal="left"/>
      <protection locked="0"/>
    </xf>
    <xf numFmtId="172" fontId="0" fillId="4" borderId="0" xfId="0" applyNumberFormat="1" applyFill="1" applyAlignment="1" applyProtection="1">
      <alignment horizontal="left" vertical="top"/>
      <protection locked="0"/>
    </xf>
    <xf numFmtId="2" fontId="0" fillId="0" borderId="0" xfId="0" applyNumberFormat="1"/>
    <xf numFmtId="2" fontId="35" fillId="4" borderId="0" xfId="0" applyNumberFormat="1" applyFont="1" applyFill="1" applyAlignment="1" applyProtection="1">
      <alignment horizontal="left"/>
      <protection locked="0"/>
    </xf>
    <xf numFmtId="2" fontId="39" fillId="4" borderId="0" xfId="0" applyNumberFormat="1" applyFont="1" applyFill="1" applyAlignment="1" applyProtection="1">
      <alignment horizontal="left"/>
      <protection locked="0"/>
    </xf>
    <xf numFmtId="172" fontId="39" fillId="4" borderId="0" xfId="0" applyNumberFormat="1" applyFont="1" applyFill="1" applyAlignment="1" applyProtection="1">
      <alignment horizontal="left"/>
      <protection locked="0"/>
    </xf>
    <xf numFmtId="2" fontId="39" fillId="4" borderId="0" xfId="63" applyNumberFormat="1" applyFont="1" applyFill="1" applyAlignment="1">
      <alignment horizontal="left"/>
      <protection locked="0"/>
    </xf>
    <xf numFmtId="2" fontId="45" fillId="35" borderId="31" xfId="0" applyNumberFormat="1" applyFont="1" applyFill="1" applyBorder="1" applyAlignment="1">
      <alignment horizontal="center" vertical="center" wrapText="1"/>
    </xf>
    <xf numFmtId="172" fontId="45" fillId="35" borderId="31" xfId="0" applyNumberFormat="1" applyFont="1" applyFill="1" applyBorder="1" applyAlignment="1">
      <alignment horizontal="center" vertical="center" wrapText="1"/>
    </xf>
    <xf numFmtId="2" fontId="46" fillId="35" borderId="31" xfId="0" applyNumberFormat="1" applyFont="1" applyFill="1" applyBorder="1" applyAlignment="1">
      <alignment horizontal="center" vertical="center" wrapText="1"/>
    </xf>
    <xf numFmtId="2" fontId="47" fillId="35" borderId="31" xfId="0" applyNumberFormat="1" applyFont="1" applyFill="1" applyBorder="1" applyAlignment="1">
      <alignment horizontal="center" vertical="center" wrapText="1"/>
    </xf>
    <xf numFmtId="172" fontId="46" fillId="35" borderId="31" xfId="0" applyNumberFormat="1" applyFont="1" applyFill="1" applyBorder="1" applyAlignment="1">
      <alignment horizontal="center" vertical="center" wrapText="1"/>
    </xf>
    <xf numFmtId="2" fontId="48" fillId="0" borderId="33" xfId="0" applyNumberFormat="1" applyFont="1" applyBorder="1" applyAlignment="1">
      <alignment horizontal="center"/>
    </xf>
    <xf numFmtId="2" fontId="49" fillId="0" borderId="34" xfId="0" applyNumberFormat="1" applyFont="1" applyBorder="1"/>
    <xf numFmtId="2" fontId="48" fillId="0" borderId="34" xfId="0" applyNumberFormat="1" applyFont="1" applyBorder="1" applyAlignment="1">
      <alignment horizontal="center"/>
    </xf>
    <xf numFmtId="2" fontId="48" fillId="0" borderId="34" xfId="0" applyNumberFormat="1" applyFont="1" applyBorder="1" applyAlignment="1">
      <alignment horizontal="right"/>
    </xf>
    <xf numFmtId="172" fontId="48" fillId="0" borderId="34" xfId="0" applyNumberFormat="1" applyFont="1" applyBorder="1"/>
    <xf numFmtId="172" fontId="48" fillId="0" borderId="35" xfId="0" applyNumberFormat="1" applyFont="1" applyBorder="1"/>
    <xf numFmtId="2" fontId="48" fillId="0" borderId="36" xfId="0" applyNumberFormat="1" applyFont="1" applyBorder="1" applyAlignment="1">
      <alignment horizontal="center"/>
    </xf>
    <xf numFmtId="2" fontId="49" fillId="0" borderId="37" xfId="0" applyNumberFormat="1" applyFont="1" applyBorder="1"/>
    <xf numFmtId="2" fontId="48" fillId="0" borderId="37" xfId="0" applyNumberFormat="1" applyFont="1" applyBorder="1" applyAlignment="1">
      <alignment horizontal="center"/>
    </xf>
    <xf numFmtId="2" fontId="48" fillId="0" borderId="37" xfId="0" applyNumberFormat="1" applyFont="1" applyBorder="1" applyAlignment="1">
      <alignment horizontal="right"/>
    </xf>
    <xf numFmtId="172" fontId="48" fillId="0" borderId="37" xfId="0" applyNumberFormat="1" applyFont="1" applyBorder="1" applyProtection="1">
      <protection locked="0"/>
    </xf>
    <xf numFmtId="172" fontId="48" fillId="0" borderId="38" xfId="0" applyNumberFormat="1" applyFont="1" applyBorder="1" applyProtection="1">
      <protection locked="0"/>
    </xf>
    <xf numFmtId="2" fontId="50" fillId="0" borderId="37" xfId="64" applyNumberFormat="1" applyFont="1" applyBorder="1"/>
    <xf numFmtId="2" fontId="51" fillId="0" borderId="37" xfId="64" applyNumberFormat="1" applyFont="1" applyBorder="1"/>
    <xf numFmtId="173" fontId="48" fillId="0" borderId="37" xfId="0" applyNumberFormat="1" applyFont="1" applyBorder="1" applyProtection="1">
      <protection locked="0"/>
    </xf>
    <xf numFmtId="173" fontId="48" fillId="0" borderId="38" xfId="0" applyNumberFormat="1" applyFont="1" applyBorder="1" applyProtection="1">
      <protection locked="0"/>
    </xf>
    <xf numFmtId="2" fontId="52" fillId="0" borderId="37" xfId="64" applyNumberFormat="1" applyFont="1" applyBorder="1"/>
    <xf numFmtId="2" fontId="53" fillId="0" borderId="37" xfId="0" applyNumberFormat="1" applyFont="1" applyBorder="1"/>
    <xf numFmtId="2" fontId="48" fillId="0" borderId="37" xfId="0" applyNumberFormat="1" applyFont="1" applyBorder="1"/>
    <xf numFmtId="173" fontId="48" fillId="0" borderId="38" xfId="34" applyNumberFormat="1" applyFont="1" applyBorder="1" applyProtection="1">
      <protection locked="0"/>
    </xf>
    <xf numFmtId="2" fontId="54" fillId="0" borderId="37" xfId="0" applyNumberFormat="1" applyFont="1" applyBorder="1" applyAlignment="1">
      <alignment horizontal="left"/>
    </xf>
    <xf numFmtId="2" fontId="55" fillId="0" borderId="37" xfId="0" applyNumberFormat="1" applyFont="1" applyBorder="1"/>
    <xf numFmtId="2" fontId="56" fillId="0" borderId="36" xfId="0" applyNumberFormat="1" applyFont="1" applyBorder="1" applyAlignment="1">
      <alignment horizontal="center"/>
    </xf>
    <xf numFmtId="2" fontId="57" fillId="0" borderId="37" xfId="64" applyNumberFormat="1" applyFont="1" applyBorder="1"/>
    <xf numFmtId="2" fontId="56" fillId="0" borderId="37" xfId="0" applyNumberFormat="1" applyFont="1" applyBorder="1" applyAlignment="1">
      <alignment horizontal="center"/>
    </xf>
    <xf numFmtId="2" fontId="56" fillId="0" borderId="37" xfId="0" applyNumberFormat="1" applyFont="1" applyBorder="1" applyAlignment="1">
      <alignment horizontal="right"/>
    </xf>
    <xf numFmtId="2" fontId="56" fillId="0" borderId="0" xfId="0" applyNumberFormat="1" applyFont="1"/>
    <xf numFmtId="173" fontId="56" fillId="0" borderId="0" xfId="0" applyNumberFormat="1" applyFont="1" applyProtection="1">
      <protection locked="0"/>
    </xf>
    <xf numFmtId="2" fontId="58" fillId="0" borderId="0" xfId="0" applyNumberFormat="1" applyFont="1"/>
    <xf numFmtId="173" fontId="58" fillId="0" borderId="0" xfId="0" applyNumberFormat="1" applyFont="1" applyProtection="1">
      <protection locked="0"/>
    </xf>
    <xf numFmtId="2" fontId="59" fillId="0" borderId="0" xfId="0" applyNumberFormat="1" applyFont="1"/>
    <xf numFmtId="172" fontId="0" fillId="0" borderId="0" xfId="0" applyNumberFormat="1" applyProtection="1">
      <protection locked="0"/>
    </xf>
    <xf numFmtId="172" fontId="0" fillId="0" borderId="0" xfId="0" applyNumberFormat="1"/>
    <xf numFmtId="49" fontId="60" fillId="0" borderId="7" xfId="0" applyNumberFormat="1" applyFont="1" applyBorder="1" applyAlignment="1">
      <alignment horizontal="left" vertical="center" wrapText="1"/>
    </xf>
    <xf numFmtId="0" fontId="60" fillId="0" borderId="7" xfId="0" applyFont="1" applyBorder="1" applyAlignment="1">
      <alignment vertical="center" wrapText="1"/>
    </xf>
    <xf numFmtId="49" fontId="61" fillId="0" borderId="7" xfId="0" applyNumberFormat="1" applyFont="1" applyBorder="1" applyAlignment="1">
      <alignment horizontal="center" vertical="center" wrapText="1"/>
    </xf>
    <xf numFmtId="49" fontId="61" fillId="0" borderId="7" xfId="0" applyNumberFormat="1" applyFont="1" applyBorder="1" applyAlignment="1">
      <alignment horizontal="left" vertical="center" wrapText="1"/>
    </xf>
    <xf numFmtId="0" fontId="61" fillId="0" borderId="7" xfId="0" applyFont="1" applyBorder="1" applyAlignment="1">
      <alignment horizontal="center" vertical="center" wrapText="1"/>
    </xf>
    <xf numFmtId="49" fontId="60" fillId="0" borderId="7" xfId="0" applyNumberFormat="1" applyFont="1" applyBorder="1" applyAlignment="1">
      <alignment horizontal="center" vertical="center" wrapText="1"/>
    </xf>
    <xf numFmtId="0" fontId="60" fillId="0" borderId="7" xfId="0" applyFont="1" applyBorder="1" applyAlignment="1">
      <alignment horizontal="left" vertical="center"/>
    </xf>
    <xf numFmtId="0" fontId="60" fillId="0" borderId="7" xfId="0" applyFont="1" applyBorder="1" applyAlignment="1">
      <alignment horizontal="center" vertical="center" wrapText="1"/>
    </xf>
    <xf numFmtId="1" fontId="60" fillId="0" borderId="7" xfId="0" applyNumberFormat="1" applyFont="1" applyBorder="1" applyAlignment="1">
      <alignment horizontal="center" vertical="center" wrapText="1"/>
    </xf>
    <xf numFmtId="4" fontId="60" fillId="0" borderId="7" xfId="0" applyNumberFormat="1" applyFont="1" applyBorder="1" applyAlignment="1">
      <alignment vertical="center"/>
    </xf>
    <xf numFmtId="4" fontId="60" fillId="0" borderId="7" xfId="0" applyNumberFormat="1" applyFont="1" applyBorder="1" applyAlignment="1">
      <alignment horizontal="right" vertical="center" wrapText="1"/>
    </xf>
    <xf numFmtId="0" fontId="60" fillId="0" borderId="7" xfId="0" applyFont="1" applyBorder="1" applyAlignment="1">
      <alignment vertical="center"/>
    </xf>
    <xf numFmtId="1" fontId="60" fillId="0" borderId="13" xfId="0" applyNumberFormat="1" applyFont="1" applyBorder="1" applyAlignment="1">
      <alignment horizontal="left" vertical="center" wrapText="1"/>
    </xf>
    <xf numFmtId="4" fontId="60" fillId="0" borderId="7" xfId="65" applyNumberFormat="1" applyFont="1" applyBorder="1" applyAlignment="1">
      <alignment vertical="center" wrapText="1"/>
    </xf>
    <xf numFmtId="49" fontId="60" fillId="0" borderId="7" xfId="0" applyNumberFormat="1" applyFont="1" applyBorder="1" applyAlignment="1">
      <alignment vertical="center" wrapText="1"/>
    </xf>
    <xf numFmtId="0" fontId="60" fillId="0" borderId="7" xfId="0" applyFont="1" applyBorder="1" applyAlignment="1">
      <alignment horizontal="center" vertical="center"/>
    </xf>
    <xf numFmtId="1" fontId="60" fillId="0" borderId="7" xfId="0" applyNumberFormat="1" applyFont="1" applyBorder="1" applyAlignment="1">
      <alignment horizontal="center" vertical="center"/>
    </xf>
    <xf numFmtId="49" fontId="60" fillId="0" borderId="7" xfId="0" applyNumberFormat="1" applyFont="1" applyBorder="1" applyAlignment="1" applyProtection="1">
      <alignment horizontal="left" vertical="center" wrapText="1"/>
      <protection locked="0"/>
    </xf>
    <xf numFmtId="0" fontId="60" fillId="0" borderId="7" xfId="0" applyFont="1" applyBorder="1" applyAlignment="1" applyProtection="1">
      <alignment horizontal="center" vertical="center" wrapText="1"/>
      <protection locked="0"/>
    </xf>
    <xf numFmtId="0" fontId="60" fillId="0" borderId="7" xfId="0" applyFont="1" applyBorder="1" applyAlignment="1">
      <alignment horizontal="left" vertical="center" wrapText="1"/>
    </xf>
    <xf numFmtId="0" fontId="60" fillId="0" borderId="7" xfId="67" applyFont="1" applyBorder="1" applyAlignment="1">
      <alignment vertical="center" wrapText="1"/>
    </xf>
    <xf numFmtId="4" fontId="61" fillId="0" borderId="7" xfId="0" applyNumberFormat="1" applyFont="1" applyBorder="1" applyAlignment="1">
      <alignment horizontal="right" vertical="center" wrapText="1"/>
    </xf>
    <xf numFmtId="0" fontId="67" fillId="0" borderId="0" xfId="0" applyFont="1"/>
    <xf numFmtId="0" fontId="67" fillId="0" borderId="0" xfId="0" applyFont="1" applyAlignment="1">
      <alignment horizontal="center" vertical="center" wrapText="1"/>
    </xf>
    <xf numFmtId="49" fontId="17" fillId="0" borderId="44" xfId="0" applyNumberFormat="1" applyFont="1" applyBorder="1" applyAlignment="1">
      <alignment horizontal="center" vertical="center"/>
    </xf>
    <xf numFmtId="0" fontId="0" fillId="0" borderId="48" xfId="0" applyBorder="1" applyAlignment="1">
      <alignment horizontal="center" vertical="center"/>
    </xf>
    <xf numFmtId="49" fontId="17" fillId="0" borderId="47" xfId="0" applyNumberFormat="1" applyFont="1" applyBorder="1" applyAlignment="1">
      <alignment horizontal="center" vertical="center"/>
    </xf>
    <xf numFmtId="49" fontId="17" fillId="0" borderId="49" xfId="0" applyNumberFormat="1" applyFont="1" applyBorder="1" applyAlignment="1">
      <alignment horizontal="center" vertical="center"/>
    </xf>
    <xf numFmtId="49" fontId="16" fillId="0" borderId="0" xfId="0" applyNumberFormat="1" applyFont="1" applyAlignment="1">
      <alignment vertical="center"/>
    </xf>
    <xf numFmtId="0" fontId="28" fillId="0" borderId="0" xfId="0" applyFont="1" applyAlignment="1">
      <alignment vertical="center"/>
    </xf>
    <xf numFmtId="0" fontId="19" fillId="0" borderId="50" xfId="0" applyFont="1" applyBorder="1" applyAlignment="1">
      <alignment vertical="center"/>
    </xf>
    <xf numFmtId="0" fontId="28" fillId="0" borderId="51" xfId="0" applyFont="1" applyBorder="1" applyAlignment="1">
      <alignment horizontal="center" vertical="center"/>
    </xf>
    <xf numFmtId="3" fontId="19" fillId="0" borderId="51" xfId="0" applyNumberFormat="1" applyFont="1" applyBorder="1" applyAlignment="1">
      <alignment horizontal="right" vertical="center"/>
    </xf>
    <xf numFmtId="4" fontId="19" fillId="0" borderId="51" xfId="0" applyNumberFormat="1" applyFont="1" applyBorder="1" applyAlignment="1">
      <alignment vertical="center"/>
    </xf>
    <xf numFmtId="4" fontId="19" fillId="0" borderId="52" xfId="0" applyNumberFormat="1" applyFont="1" applyBorder="1" applyAlignment="1">
      <alignment vertical="center"/>
    </xf>
    <xf numFmtId="0" fontId="19" fillId="0" borderId="53" xfId="0" applyFont="1" applyBorder="1" applyAlignment="1">
      <alignment vertical="center"/>
    </xf>
    <xf numFmtId="0" fontId="28" fillId="0" borderId="37" xfId="0" applyFont="1" applyBorder="1" applyAlignment="1">
      <alignment horizontal="center" vertical="center"/>
    </xf>
    <xf numFmtId="3" fontId="19" fillId="0" borderId="37" xfId="0" applyNumberFormat="1" applyFont="1" applyBorder="1" applyAlignment="1">
      <alignment horizontal="right" vertical="center"/>
    </xf>
    <xf numFmtId="4" fontId="19" fillId="0" borderId="37" xfId="0" applyNumberFormat="1" applyFont="1" applyBorder="1" applyAlignment="1">
      <alignment vertical="center"/>
    </xf>
    <xf numFmtId="4" fontId="19" fillId="0" borderId="54" xfId="0" applyNumberFormat="1" applyFont="1" applyBorder="1" applyAlignment="1">
      <alignment vertical="center"/>
    </xf>
    <xf numFmtId="0" fontId="19" fillId="36" borderId="53" xfId="0" applyFont="1" applyFill="1" applyBorder="1" applyAlignment="1">
      <alignment vertical="center"/>
    </xf>
    <xf numFmtId="0" fontId="28" fillId="36" borderId="37" xfId="0" applyFont="1" applyFill="1" applyBorder="1" applyAlignment="1">
      <alignment horizontal="center" vertical="center"/>
    </xf>
    <xf numFmtId="0" fontId="19" fillId="0" borderId="46" xfId="0" applyFont="1" applyBorder="1" applyAlignment="1">
      <alignment vertical="center"/>
    </xf>
    <xf numFmtId="0" fontId="28" fillId="0" borderId="47" xfId="0" applyFont="1" applyBorder="1" applyAlignment="1">
      <alignment horizontal="center" vertical="center"/>
    </xf>
    <xf numFmtId="3" fontId="19" fillId="0" borderId="47" xfId="0" applyNumberFormat="1" applyFont="1" applyBorder="1" applyAlignment="1">
      <alignment horizontal="right" vertical="center"/>
    </xf>
    <xf numFmtId="4" fontId="19" fillId="0" borderId="47" xfId="0" applyNumberFormat="1" applyFont="1" applyBorder="1" applyAlignment="1">
      <alignment vertical="center"/>
    </xf>
    <xf numFmtId="4" fontId="19" fillId="0" borderId="49" xfId="0" applyNumberFormat="1" applyFont="1" applyBorder="1" applyAlignment="1">
      <alignment vertical="center"/>
    </xf>
    <xf numFmtId="0" fontId="16" fillId="0" borderId="0" xfId="0" applyFont="1" applyAlignment="1">
      <alignment vertical="center"/>
    </xf>
    <xf numFmtId="0" fontId="19" fillId="0" borderId="0" xfId="0" applyFont="1" applyAlignment="1">
      <alignment vertical="center"/>
    </xf>
    <xf numFmtId="49" fontId="19" fillId="0" borderId="0" xfId="0" applyNumberFormat="1" applyFont="1" applyAlignment="1">
      <alignment vertical="center"/>
    </xf>
    <xf numFmtId="4" fontId="16" fillId="0" borderId="0" xfId="0" applyNumberFormat="1" applyFont="1" applyAlignment="1">
      <alignment vertical="center"/>
    </xf>
    <xf numFmtId="4" fontId="19" fillId="0" borderId="0" xfId="0" applyNumberFormat="1" applyFont="1" applyAlignment="1">
      <alignment vertical="center"/>
    </xf>
    <xf numFmtId="0" fontId="67" fillId="0" borderId="0" xfId="0" applyFont="1" applyAlignment="1">
      <alignment vertical="center"/>
    </xf>
    <xf numFmtId="0" fontId="28" fillId="0" borderId="51" xfId="0" applyFont="1" applyBorder="1" applyAlignment="1">
      <alignment vertical="center"/>
    </xf>
    <xf numFmtId="0" fontId="19" fillId="0" borderId="53" xfId="0" applyFont="1" applyBorder="1" applyAlignment="1">
      <alignment vertical="center" wrapText="1"/>
    </xf>
    <xf numFmtId="0" fontId="19" fillId="0" borderId="37" xfId="0" applyFont="1" applyBorder="1" applyAlignment="1">
      <alignment horizontal="center" vertical="center" wrapText="1"/>
    </xf>
    <xf numFmtId="0" fontId="19" fillId="0" borderId="37" xfId="0" applyFont="1" applyBorder="1" applyAlignment="1">
      <alignment horizontal="center" vertical="center"/>
    </xf>
    <xf numFmtId="0" fontId="19" fillId="0" borderId="55" xfId="0" applyFont="1" applyBorder="1" applyAlignment="1">
      <alignment vertical="center"/>
    </xf>
    <xf numFmtId="0" fontId="19" fillId="0" borderId="56" xfId="0" applyFont="1" applyBorder="1" applyAlignment="1">
      <alignment horizontal="center" vertical="center"/>
    </xf>
    <xf numFmtId="3" fontId="19" fillId="0" borderId="56" xfId="0" applyNumberFormat="1" applyFont="1" applyBorder="1" applyAlignment="1">
      <alignment horizontal="right" vertical="center"/>
    </xf>
    <xf numFmtId="4" fontId="19" fillId="0" borderId="56" xfId="0" applyNumberFormat="1" applyFont="1" applyBorder="1" applyAlignment="1">
      <alignment vertical="center"/>
    </xf>
    <xf numFmtId="0" fontId="19" fillId="0" borderId="55" xfId="0" applyFont="1" applyBorder="1" applyAlignment="1">
      <alignment vertical="center" wrapText="1"/>
    </xf>
    <xf numFmtId="0" fontId="19" fillId="0" borderId="56" xfId="0" applyFont="1" applyBorder="1" applyAlignment="1">
      <alignment horizontal="center" vertical="center" wrapText="1"/>
    </xf>
    <xf numFmtId="0" fontId="19" fillId="0" borderId="47" xfId="0" applyFont="1" applyBorder="1" applyAlignment="1">
      <alignment horizontal="center" vertical="center"/>
    </xf>
    <xf numFmtId="0" fontId="16" fillId="0" borderId="0" xfId="0" applyFont="1" applyAlignment="1">
      <alignment vertical="center" wrapText="1"/>
    </xf>
    <xf numFmtId="0" fontId="19" fillId="0" borderId="0" xfId="0" applyFont="1" applyAlignment="1">
      <alignment horizontal="center" vertical="center" wrapText="1"/>
    </xf>
    <xf numFmtId="49" fontId="19" fillId="0" borderId="0" xfId="0" applyNumberFormat="1" applyFont="1" applyAlignment="1">
      <alignment horizontal="center" vertical="center"/>
    </xf>
    <xf numFmtId="49" fontId="19" fillId="0" borderId="50" xfId="0" applyNumberFormat="1" applyFont="1" applyBorder="1" applyAlignment="1">
      <alignment vertical="center"/>
    </xf>
    <xf numFmtId="3" fontId="28" fillId="0" borderId="51" xfId="0" applyNumberFormat="1" applyFont="1" applyBorder="1" applyAlignment="1">
      <alignment horizontal="right" vertical="center"/>
    </xf>
    <xf numFmtId="4" fontId="28" fillId="0" borderId="51" xfId="0" applyNumberFormat="1" applyFont="1" applyBorder="1" applyAlignment="1">
      <alignment vertical="center"/>
    </xf>
    <xf numFmtId="49" fontId="19" fillId="0" borderId="53" xfId="0" applyNumberFormat="1" applyFont="1" applyBorder="1" applyAlignment="1">
      <alignment vertical="center"/>
    </xf>
    <xf numFmtId="3" fontId="28" fillId="0" borderId="37" xfId="0" applyNumberFormat="1" applyFont="1" applyBorder="1" applyAlignment="1">
      <alignment horizontal="right" vertical="center"/>
    </xf>
    <xf numFmtId="4" fontId="28" fillId="0" borderId="37" xfId="0" applyNumberFormat="1" applyFont="1" applyBorder="1" applyAlignment="1">
      <alignment vertical="center"/>
    </xf>
    <xf numFmtId="0" fontId="19" fillId="0" borderId="46" xfId="0" applyFont="1" applyBorder="1" applyAlignment="1">
      <alignment vertical="center" wrapText="1"/>
    </xf>
    <xf numFmtId="0" fontId="19" fillId="0" borderId="47" xfId="0" applyFont="1" applyBorder="1" applyAlignment="1">
      <alignment horizontal="center" vertical="center" wrapText="1"/>
    </xf>
    <xf numFmtId="0" fontId="19" fillId="0" borderId="0" xfId="0" applyFont="1" applyAlignment="1">
      <alignment vertical="center" wrapText="1"/>
    </xf>
    <xf numFmtId="0" fontId="19" fillId="0" borderId="50" xfId="0" applyFont="1" applyBorder="1" applyAlignment="1">
      <alignment vertical="center" wrapText="1"/>
    </xf>
    <xf numFmtId="0" fontId="28" fillId="0" borderId="51" xfId="0" applyFont="1" applyBorder="1" applyAlignment="1">
      <alignment horizontal="right" vertical="center"/>
    </xf>
    <xf numFmtId="4" fontId="28" fillId="0" borderId="52" xfId="0" applyNumberFormat="1" applyFont="1" applyBorder="1" applyAlignment="1">
      <alignment vertical="center"/>
    </xf>
    <xf numFmtId="0" fontId="28" fillId="0" borderId="53" xfId="0" applyFont="1" applyBorder="1"/>
    <xf numFmtId="3" fontId="19" fillId="0" borderId="37" xfId="0" applyNumberFormat="1" applyFont="1" applyBorder="1" applyAlignment="1">
      <alignment horizontal="center" vertical="center" wrapText="1"/>
    </xf>
    <xf numFmtId="0" fontId="28" fillId="0" borderId="37" xfId="0" applyFont="1" applyBorder="1" applyAlignment="1">
      <alignment horizontal="center"/>
    </xf>
    <xf numFmtId="3" fontId="19" fillId="0" borderId="0" xfId="0" applyNumberFormat="1" applyFont="1" applyAlignment="1">
      <alignment vertical="center"/>
    </xf>
    <xf numFmtId="0" fontId="32" fillId="0" borderId="0" xfId="0" applyFont="1" applyAlignment="1">
      <alignment vertical="center" wrapText="1"/>
    </xf>
    <xf numFmtId="0" fontId="32" fillId="0" borderId="0" xfId="0" applyFont="1" applyAlignment="1">
      <alignment horizontal="center" vertical="center" wrapText="1"/>
    </xf>
    <xf numFmtId="3" fontId="32" fillId="0" borderId="0" xfId="0" applyNumberFormat="1" applyFont="1" applyAlignment="1">
      <alignment horizontal="right" vertical="center"/>
    </xf>
    <xf numFmtId="4" fontId="32" fillId="0" borderId="0" xfId="0" applyNumberFormat="1" applyFont="1" applyAlignment="1">
      <alignment vertical="center"/>
    </xf>
    <xf numFmtId="49" fontId="17" fillId="0" borderId="0" xfId="0" applyNumberFormat="1" applyFont="1" applyAlignment="1">
      <alignment vertical="center"/>
    </xf>
    <xf numFmtId="49" fontId="1" fillId="0" borderId="0" xfId="0" applyNumberFormat="1" applyFont="1" applyAlignment="1">
      <alignment horizontal="left" vertical="top" wrapText="1"/>
    </xf>
    <xf numFmtId="49" fontId="1" fillId="0" borderId="0" xfId="0" applyNumberFormat="1" applyFont="1" applyAlignment="1">
      <alignment horizontal="center" vertical="top"/>
    </xf>
    <xf numFmtId="174" fontId="1" fillId="0" borderId="0" xfId="0" applyNumberFormat="1" applyFont="1" applyAlignment="1">
      <alignment horizontal="right" vertical="top"/>
    </xf>
    <xf numFmtId="175" fontId="1" fillId="0" borderId="0" xfId="0" applyNumberFormat="1" applyFont="1" applyAlignment="1">
      <alignment horizontal="right" vertical="top"/>
    </xf>
    <xf numFmtId="4" fontId="1" fillId="0" borderId="0" xfId="0" applyNumberFormat="1" applyFont="1" applyAlignment="1">
      <alignment horizontal="right" vertical="top"/>
    </xf>
    <xf numFmtId="4" fontId="1" fillId="36" borderId="28" xfId="0" applyNumberFormat="1" applyFont="1" applyFill="1" applyBorder="1" applyAlignment="1">
      <alignment vertical="center"/>
    </xf>
    <xf numFmtId="0" fontId="67" fillId="36" borderId="0" xfId="0" applyFont="1" applyFill="1"/>
    <xf numFmtId="49" fontId="69" fillId="0" borderId="0" xfId="0" applyNumberFormat="1" applyFont="1" applyAlignment="1">
      <alignment horizontal="left" vertical="top" wrapText="1"/>
    </xf>
    <xf numFmtId="49" fontId="69" fillId="0" borderId="0" xfId="0" applyNumberFormat="1" applyFont="1" applyAlignment="1">
      <alignment horizontal="center" vertical="top"/>
    </xf>
    <xf numFmtId="174" fontId="70" fillId="0" borderId="0" xfId="0" applyNumberFormat="1" applyFont="1" applyAlignment="1">
      <alignment horizontal="right" vertical="top"/>
    </xf>
    <xf numFmtId="175" fontId="69" fillId="0" borderId="0" xfId="0" applyNumberFormat="1" applyFont="1" applyAlignment="1">
      <alignment horizontal="right" vertical="top"/>
    </xf>
    <xf numFmtId="176" fontId="69" fillId="0" borderId="0" xfId="0" applyNumberFormat="1" applyFont="1" applyAlignment="1">
      <alignment horizontal="right" vertical="top"/>
    </xf>
    <xf numFmtId="49" fontId="71" fillId="0" borderId="0" xfId="0" applyNumberFormat="1" applyFont="1" applyAlignment="1">
      <alignment horizontal="left" vertical="top" wrapText="1"/>
    </xf>
    <xf numFmtId="0" fontId="28" fillId="0" borderId="0" xfId="0" applyFont="1" applyAlignment="1">
      <alignment horizontal="left" vertical="top"/>
    </xf>
    <xf numFmtId="0" fontId="28" fillId="0" borderId="0" xfId="0" applyFont="1" applyAlignment="1">
      <alignment vertical="top"/>
    </xf>
    <xf numFmtId="49" fontId="71" fillId="0" borderId="0" xfId="0" applyNumberFormat="1" applyFont="1" applyAlignment="1">
      <alignment horizontal="center" vertical="top"/>
    </xf>
    <xf numFmtId="174" fontId="72" fillId="0" borderId="0" xfId="0" applyNumberFormat="1" applyFont="1" applyAlignment="1">
      <alignment horizontal="right" vertical="top"/>
    </xf>
    <xf numFmtId="175" fontId="71" fillId="0" borderId="0" xfId="0" applyNumberFormat="1" applyFont="1" applyAlignment="1">
      <alignment horizontal="right" vertical="top"/>
    </xf>
    <xf numFmtId="176" fontId="71" fillId="0" borderId="0" xfId="0" applyNumberFormat="1" applyFont="1" applyAlignment="1">
      <alignment horizontal="right" vertical="top"/>
    </xf>
    <xf numFmtId="3" fontId="19" fillId="0" borderId="51" xfId="0" applyNumberFormat="1" applyFont="1" applyBorder="1" applyAlignment="1">
      <alignment horizontal="center" vertical="center"/>
    </xf>
    <xf numFmtId="2" fontId="19" fillId="0" borderId="51" xfId="0" applyNumberFormat="1" applyFont="1" applyBorder="1" applyAlignment="1">
      <alignment vertical="center"/>
    </xf>
    <xf numFmtId="4" fontId="19" fillId="0" borderId="51" xfId="0" applyNumberFormat="1" applyFont="1" applyBorder="1" applyAlignment="1">
      <alignment horizontal="center" vertical="center"/>
    </xf>
    <xf numFmtId="3" fontId="19" fillId="0" borderId="37" xfId="0" applyNumberFormat="1" applyFont="1" applyBorder="1" applyAlignment="1">
      <alignment horizontal="center" vertical="center"/>
    </xf>
    <xf numFmtId="2" fontId="19" fillId="0" borderId="37" xfId="0" applyNumberFormat="1" applyFont="1" applyBorder="1" applyAlignment="1">
      <alignment vertical="center"/>
    </xf>
    <xf numFmtId="4" fontId="19" fillId="0" borderId="37" xfId="0" applyNumberFormat="1" applyFont="1" applyBorder="1" applyAlignment="1">
      <alignment horizontal="center" vertical="center"/>
    </xf>
    <xf numFmtId="0" fontId="28" fillId="0" borderId="53" xfId="0" applyFont="1" applyBorder="1" applyAlignment="1">
      <alignment vertical="center"/>
    </xf>
    <xf numFmtId="0" fontId="28" fillId="0" borderId="53" xfId="0" applyFont="1" applyBorder="1" applyAlignment="1">
      <alignment wrapText="1"/>
    </xf>
    <xf numFmtId="0" fontId="19" fillId="36" borderId="53" xfId="0" applyFont="1" applyFill="1" applyBorder="1" applyAlignment="1">
      <alignment vertical="center" wrapText="1"/>
    </xf>
    <xf numFmtId="3" fontId="19" fillId="36" borderId="37" xfId="0" applyNumberFormat="1" applyFont="1" applyFill="1" applyBorder="1" applyAlignment="1">
      <alignment horizontal="center" vertical="center"/>
    </xf>
    <xf numFmtId="4" fontId="19" fillId="36" borderId="54" xfId="0" applyNumberFormat="1" applyFont="1" applyFill="1" applyBorder="1" applyAlignment="1">
      <alignment vertical="center"/>
    </xf>
    <xf numFmtId="0" fontId="73" fillId="0" borderId="53" xfId="0" applyFont="1" applyBorder="1" applyAlignment="1">
      <alignment vertical="center" wrapText="1"/>
    </xf>
    <xf numFmtId="0" fontId="28" fillId="0" borderId="53" xfId="0" applyFont="1" applyBorder="1" applyAlignment="1">
      <alignment vertical="center" wrapText="1"/>
    </xf>
    <xf numFmtId="0" fontId="28" fillId="0" borderId="37" xfId="68" applyFont="1" applyBorder="1" applyAlignment="1">
      <alignment horizontal="center" vertical="center"/>
    </xf>
    <xf numFmtId="4" fontId="1" fillId="0" borderId="0" xfId="0" applyNumberFormat="1" applyFont="1" applyAlignment="1">
      <alignment vertical="center"/>
    </xf>
    <xf numFmtId="0" fontId="19" fillId="0" borderId="59" xfId="0" applyFont="1" applyBorder="1" applyAlignment="1">
      <alignment horizontal="center" vertical="center" wrapText="1"/>
    </xf>
    <xf numFmtId="0" fontId="19" fillId="0" borderId="46" xfId="0" applyFont="1" applyBorder="1"/>
    <xf numFmtId="0" fontId="28" fillId="0" borderId="47" xfId="0" applyFont="1" applyBorder="1" applyAlignment="1">
      <alignment horizontal="center"/>
    </xf>
    <xf numFmtId="4" fontId="19" fillId="0" borderId="47" xfId="0" applyNumberFormat="1" applyFont="1" applyBorder="1" applyAlignment="1">
      <alignment horizontal="center" vertical="center"/>
    </xf>
    <xf numFmtId="49" fontId="19" fillId="0" borderId="60" xfId="0" applyNumberFormat="1" applyFont="1" applyBorder="1" applyAlignment="1">
      <alignment vertical="center"/>
    </xf>
    <xf numFmtId="0" fontId="28" fillId="0" borderId="61" xfId="0" applyFont="1" applyBorder="1" applyAlignment="1">
      <alignment horizontal="center" vertical="center"/>
    </xf>
    <xf numFmtId="3" fontId="28" fillId="0" borderId="61" xfId="0" applyNumberFormat="1" applyFont="1" applyBorder="1" applyAlignment="1">
      <alignment horizontal="right" vertical="center"/>
    </xf>
    <xf numFmtId="4" fontId="28" fillId="0" borderId="61" xfId="0" applyNumberFormat="1" applyFont="1" applyBorder="1" applyAlignment="1">
      <alignment vertical="center"/>
    </xf>
    <xf numFmtId="4" fontId="19" fillId="0" borderId="62" xfId="0" applyNumberFormat="1" applyFont="1" applyBorder="1" applyAlignment="1">
      <alignment vertical="center"/>
    </xf>
    <xf numFmtId="0" fontId="19" fillId="0" borderId="51" xfId="0" applyFont="1" applyBorder="1" applyAlignment="1">
      <alignment horizontal="center" vertical="center" wrapText="1"/>
    </xf>
    <xf numFmtId="0" fontId="74" fillId="0" borderId="0" xfId="0" applyFont="1" applyAlignment="1">
      <alignment vertical="center"/>
    </xf>
    <xf numFmtId="0" fontId="75" fillId="0" borderId="0" xfId="0" applyFont="1" applyAlignment="1">
      <alignment vertical="center"/>
    </xf>
    <xf numFmtId="49" fontId="75" fillId="0" borderId="0" xfId="0" applyNumberFormat="1" applyFont="1" applyAlignment="1">
      <alignment vertical="center"/>
    </xf>
    <xf numFmtId="4" fontId="74" fillId="0" borderId="0" xfId="0" applyNumberFormat="1" applyFont="1" applyAlignment="1">
      <alignment vertical="center"/>
    </xf>
    <xf numFmtId="4" fontId="75" fillId="0" borderId="0" xfId="0" applyNumberFormat="1" applyFont="1" applyAlignment="1">
      <alignment vertical="center"/>
    </xf>
    <xf numFmtId="4" fontId="1" fillId="0" borderId="28" xfId="0" applyNumberFormat="1" applyFont="1" applyBorder="1" applyAlignment="1">
      <alignment vertical="center"/>
    </xf>
    <xf numFmtId="0" fontId="28" fillId="0" borderId="0" xfId="0" applyFont="1"/>
    <xf numFmtId="0" fontId="76" fillId="37" borderId="29" xfId="0" applyFont="1" applyFill="1" applyBorder="1" applyAlignment="1">
      <alignment horizontal="left" vertical="center" wrapText="1"/>
    </xf>
    <xf numFmtId="0" fontId="76" fillId="37" borderId="29" xfId="0" applyFont="1" applyFill="1" applyBorder="1" applyAlignment="1">
      <alignment horizontal="justify" vertical="center" wrapText="1"/>
    </xf>
    <xf numFmtId="2" fontId="76" fillId="37" borderId="29" xfId="0" applyNumberFormat="1" applyFont="1" applyFill="1" applyBorder="1" applyAlignment="1">
      <alignment horizontal="right" vertical="center" wrapText="1"/>
    </xf>
    <xf numFmtId="0" fontId="60" fillId="0" borderId="7" xfId="0" applyFont="1" applyBorder="1" applyAlignment="1">
      <alignment horizontal="justify" vertical="center" wrapText="1"/>
    </xf>
    <xf numFmtId="0" fontId="60" fillId="0" borderId="7" xfId="0" applyFont="1" applyBorder="1"/>
    <xf numFmtId="49" fontId="0" fillId="0" borderId="0" xfId="0" applyNumberFormat="1"/>
    <xf numFmtId="0" fontId="88" fillId="0" borderId="27" xfId="0" applyFont="1" applyBorder="1" applyAlignment="1">
      <alignment horizontal="center" wrapText="1"/>
    </xf>
    <xf numFmtId="49" fontId="88" fillId="0" borderId="27" xfId="0" applyNumberFormat="1" applyFont="1" applyBorder="1" applyAlignment="1">
      <alignment horizontal="center" wrapText="1"/>
    </xf>
    <xf numFmtId="49" fontId="88" fillId="0" borderId="26" xfId="0" applyNumberFormat="1" applyFont="1" applyBorder="1" applyAlignment="1">
      <alignment horizontal="center" wrapText="1"/>
    </xf>
    <xf numFmtId="0" fontId="0" fillId="0" borderId="0" xfId="0" applyAlignment="1">
      <alignment wrapText="1"/>
    </xf>
    <xf numFmtId="0" fontId="88" fillId="0" borderId="27" xfId="0" applyFont="1" applyBorder="1" applyAlignment="1">
      <alignment horizontal="center" vertical="center" wrapText="1"/>
    </xf>
    <xf numFmtId="0" fontId="87" fillId="0" borderId="0" xfId="0" applyFont="1" applyAlignment="1">
      <alignment horizontal="center"/>
    </xf>
    <xf numFmtId="0" fontId="18" fillId="0" borderId="7" xfId="74" applyFont="1" applyFill="1" applyBorder="1" applyAlignment="1">
      <alignment horizontal="center"/>
    </xf>
    <xf numFmtId="0" fontId="18" fillId="0" borderId="7" xfId="74" applyFont="1" applyFill="1" applyBorder="1" applyAlignment="1">
      <alignment horizontal="right"/>
    </xf>
    <xf numFmtId="0" fontId="84" fillId="0" borderId="14" xfId="74" applyFont="1" applyFill="1" applyBorder="1" applyAlignment="1">
      <alignment horizontal="right"/>
    </xf>
    <xf numFmtId="49" fontId="84" fillId="0" borderId="14" xfId="74" applyNumberFormat="1" applyFont="1" applyFill="1" applyBorder="1"/>
    <xf numFmtId="0" fontId="84" fillId="0" borderId="14" xfId="74" applyFont="1" applyFill="1" applyBorder="1" applyAlignment="1">
      <alignment horizontal="center"/>
    </xf>
    <xf numFmtId="0" fontId="84" fillId="0" borderId="10" xfId="74" applyFont="1" applyFill="1" applyBorder="1" applyAlignment="1">
      <alignment horizontal="right"/>
    </xf>
    <xf numFmtId="49" fontId="84" fillId="0" borderId="10" xfId="74" applyNumberFormat="1" applyFont="1" applyFill="1" applyBorder="1"/>
    <xf numFmtId="0" fontId="84" fillId="0" borderId="10" xfId="74" applyFont="1" applyFill="1" applyBorder="1" applyAlignment="1">
      <alignment horizontal="center"/>
    </xf>
    <xf numFmtId="0" fontId="18" fillId="0" borderId="4" xfId="74" applyFont="1" applyFill="1" applyBorder="1" applyAlignment="1">
      <alignment horizontal="right"/>
    </xf>
    <xf numFmtId="49" fontId="82" fillId="0" borderId="5" xfId="74" applyNumberFormat="1" applyFont="1" applyFill="1" applyBorder="1"/>
    <xf numFmtId="0" fontId="18" fillId="0" borderId="5" xfId="74" applyFont="1" applyFill="1" applyBorder="1" applyAlignment="1">
      <alignment horizontal="center"/>
    </xf>
    <xf numFmtId="49" fontId="83" fillId="0" borderId="5" xfId="74" applyNumberFormat="1" applyFont="1" applyFill="1" applyBorder="1"/>
    <xf numFmtId="49" fontId="83" fillId="0" borderId="7" xfId="74" applyNumberFormat="1" applyFont="1" applyFill="1" applyBorder="1"/>
    <xf numFmtId="49" fontId="18" fillId="0" borderId="6" xfId="74" applyNumberFormat="1" applyFont="1" applyFill="1" applyBorder="1"/>
    <xf numFmtId="49" fontId="18" fillId="0" borderId="7" xfId="74" applyNumberFormat="1" applyFont="1" applyFill="1" applyBorder="1"/>
    <xf numFmtId="0" fontId="18" fillId="0" borderId="6" xfId="74" applyFont="1" applyFill="1" applyBorder="1" applyAlignment="1">
      <alignment horizontal="center"/>
    </xf>
    <xf numFmtId="49" fontId="18" fillId="0" borderId="5" xfId="74" applyNumberFormat="1" applyFont="1" applyFill="1" applyBorder="1"/>
    <xf numFmtId="49" fontId="85" fillId="0" borderId="5" xfId="74" applyNumberFormat="1" applyFont="1" applyFill="1" applyBorder="1"/>
    <xf numFmtId="0" fontId="85" fillId="0" borderId="5" xfId="74" applyFont="1" applyFill="1" applyBorder="1" applyAlignment="1">
      <alignment horizontal="center"/>
    </xf>
    <xf numFmtId="49" fontId="18" fillId="0" borderId="4" xfId="74" applyNumberFormat="1" applyFont="1" applyFill="1" applyBorder="1"/>
    <xf numFmtId="49" fontId="85" fillId="0" borderId="4" xfId="74" applyNumberFormat="1" applyFont="1" applyFill="1" applyBorder="1" applyAlignment="1">
      <alignment horizontal="right"/>
    </xf>
    <xf numFmtId="0" fontId="18" fillId="0" borderId="7" xfId="74" applyFont="1" applyFill="1" applyBorder="1" applyAlignment="1">
      <alignment horizontal="right" vertical="center"/>
    </xf>
    <xf numFmtId="0" fontId="18" fillId="0" borderId="6" xfId="74" applyFont="1" applyFill="1" applyBorder="1" applyAlignment="1">
      <alignment horizontal="center" vertical="center"/>
    </xf>
    <xf numFmtId="0" fontId="18" fillId="0" borderId="5" xfId="69" applyFont="1" applyFill="1" applyBorder="1" applyAlignment="1">
      <alignment vertical="center"/>
    </xf>
    <xf numFmtId="0" fontId="18" fillId="0" borderId="7" xfId="74" applyFont="1" applyFill="1" applyBorder="1" applyAlignment="1">
      <alignment horizontal="center" vertical="center"/>
    </xf>
    <xf numFmtId="49" fontId="18" fillId="0" borderId="7" xfId="74" applyNumberFormat="1" applyFont="1" applyFill="1" applyBorder="1" applyAlignment="1">
      <alignment horizontal="right"/>
    </xf>
    <xf numFmtId="49" fontId="82" fillId="0" borderId="5" xfId="74" applyNumberFormat="1" applyFont="1" applyFill="1" applyBorder="1" applyAlignment="1">
      <alignment horizontal="right"/>
    </xf>
    <xf numFmtId="49" fontId="83" fillId="0" borderId="5" xfId="74" applyNumberFormat="1" applyFont="1" applyFill="1" applyBorder="1" applyAlignment="1">
      <alignment horizontal="right"/>
    </xf>
    <xf numFmtId="49" fontId="85" fillId="0" borderId="5" xfId="74" applyNumberFormat="1" applyFont="1" applyFill="1" applyBorder="1" applyAlignment="1">
      <alignment horizontal="right"/>
    </xf>
    <xf numFmtId="49" fontId="18" fillId="0" borderId="6" xfId="74" applyNumberFormat="1" applyFont="1" applyFill="1" applyBorder="1" applyAlignment="1">
      <alignment horizontal="right"/>
    </xf>
    <xf numFmtId="49" fontId="18" fillId="0" borderId="5" xfId="74" applyNumberFormat="1" applyFont="1" applyFill="1" applyBorder="1" applyAlignment="1">
      <alignment horizontal="right"/>
    </xf>
    <xf numFmtId="1" fontId="18" fillId="0" borderId="7" xfId="74" applyNumberFormat="1" applyFont="1" applyFill="1" applyBorder="1" applyAlignment="1">
      <alignment horizontal="center"/>
    </xf>
    <xf numFmtId="49" fontId="84" fillId="0" borderId="4" xfId="74" applyNumberFormat="1" applyFont="1" applyFill="1" applyBorder="1"/>
    <xf numFmtId="49" fontId="18" fillId="0" borderId="6" xfId="74" applyNumberFormat="1" applyFont="1" applyFill="1" applyBorder="1" applyAlignment="1">
      <alignment vertical="center" wrapText="1"/>
    </xf>
    <xf numFmtId="1" fontId="18" fillId="0" borderId="7" xfId="74" applyNumberFormat="1" applyFont="1" applyFill="1" applyBorder="1" applyAlignment="1">
      <alignment horizontal="center" vertical="center"/>
    </xf>
    <xf numFmtId="0" fontId="18" fillId="0" borderId="7" xfId="74" applyFont="1" applyBorder="1"/>
    <xf numFmtId="0" fontId="85" fillId="0" borderId="6" xfId="74" applyFont="1" applyFill="1" applyBorder="1" applyAlignment="1">
      <alignment horizontal="center"/>
    </xf>
    <xf numFmtId="2" fontId="84" fillId="0" borderId="14" xfId="74" applyNumberFormat="1" applyFont="1" applyFill="1" applyBorder="1" applyAlignment="1">
      <alignment horizontal="center"/>
    </xf>
    <xf numFmtId="2" fontId="84" fillId="0" borderId="10" xfId="74" applyNumberFormat="1" applyFont="1" applyFill="1" applyBorder="1" applyAlignment="1">
      <alignment horizontal="center"/>
    </xf>
    <xf numFmtId="2" fontId="67" fillId="0" borderId="5" xfId="69" applyNumberFormat="1" applyBorder="1"/>
    <xf numFmtId="2" fontId="67" fillId="0" borderId="6" xfId="69" applyNumberFormat="1" applyBorder="1"/>
    <xf numFmtId="2" fontId="86" fillId="0" borderId="7" xfId="69" applyNumberFormat="1" applyFont="1" applyBorder="1"/>
    <xf numFmtId="2" fontId="67" fillId="0" borderId="7" xfId="69" applyNumberFormat="1" applyBorder="1"/>
    <xf numFmtId="0" fontId="67" fillId="0" borderId="4" xfId="69" applyBorder="1"/>
    <xf numFmtId="0" fontId="67" fillId="0" borderId="6" xfId="69" applyBorder="1"/>
    <xf numFmtId="177" fontId="67" fillId="0" borderId="7" xfId="69" applyNumberFormat="1" applyBorder="1"/>
    <xf numFmtId="177" fontId="68" fillId="0" borderId="7" xfId="69" applyNumberFormat="1" applyFont="1" applyBorder="1"/>
    <xf numFmtId="2" fontId="67" fillId="0" borderId="7" xfId="69" applyNumberFormat="1" applyFill="1" applyBorder="1"/>
    <xf numFmtId="2" fontId="67" fillId="0" borderId="4" xfId="69" applyNumberFormat="1" applyBorder="1"/>
    <xf numFmtId="0" fontId="18" fillId="0" borderId="7" xfId="74" applyFont="1" applyFill="1" applyBorder="1"/>
    <xf numFmtId="49" fontId="18" fillId="0" borderId="14" xfId="74" applyNumberFormat="1" applyFont="1" applyFill="1" applyBorder="1"/>
    <xf numFmtId="49" fontId="18" fillId="0" borderId="14" xfId="74" applyNumberFormat="1" applyFont="1" applyFill="1" applyBorder="1" applyAlignment="1">
      <alignment horizontal="right"/>
    </xf>
    <xf numFmtId="0" fontId="88" fillId="0" borderId="28" xfId="0" applyFont="1" applyBorder="1" applyAlignment="1">
      <alignment horizontal="center" wrapText="1"/>
    </xf>
    <xf numFmtId="0" fontId="40" fillId="0" borderId="0" xfId="0" applyFont="1"/>
    <xf numFmtId="0" fontId="40" fillId="0" borderId="64" xfId="0" applyFont="1" applyBorder="1"/>
    <xf numFmtId="49" fontId="89" fillId="0" borderId="15" xfId="0" applyNumberFormat="1" applyFont="1" applyBorder="1" applyAlignment="1" applyProtection="1">
      <alignment horizontal="center" vertical="top" wrapText="1"/>
      <protection locked="0"/>
    </xf>
    <xf numFmtId="0" fontId="89" fillId="0" borderId="15" xfId="0" applyFont="1" applyBorder="1"/>
    <xf numFmtId="0" fontId="89" fillId="0" borderId="15" xfId="0" applyFont="1" applyBorder="1" applyAlignment="1">
      <alignment horizontal="center"/>
    </xf>
    <xf numFmtId="0" fontId="90" fillId="0" borderId="15" xfId="0" applyFont="1" applyBorder="1" applyAlignment="1">
      <alignment horizontal="center"/>
    </xf>
    <xf numFmtId="0" fontId="89" fillId="0" borderId="65" xfId="0" applyFont="1" applyBorder="1" applyAlignment="1">
      <alignment horizontal="center"/>
    </xf>
    <xf numFmtId="0" fontId="40" fillId="38" borderId="26" xfId="0" applyFont="1" applyFill="1" applyBorder="1"/>
    <xf numFmtId="49" fontId="88" fillId="38" borderId="27" xfId="0" applyNumberFormat="1" applyFont="1" applyFill="1" applyBorder="1" applyAlignment="1">
      <alignment horizontal="center"/>
    </xf>
    <xf numFmtId="0" fontId="91" fillId="38" borderId="27" xfId="0" applyFont="1" applyFill="1" applyBorder="1" applyAlignment="1">
      <alignment horizontal="center" vertical="center" wrapText="1"/>
    </xf>
    <xf numFmtId="0" fontId="88" fillId="38" borderId="27" xfId="0" applyFont="1" applyFill="1" applyBorder="1" applyAlignment="1">
      <alignment horizontal="center" wrapText="1"/>
    </xf>
    <xf numFmtId="0" fontId="92" fillId="38" borderId="27" xfId="0" applyFont="1" applyFill="1" applyBorder="1" applyAlignment="1">
      <alignment horizontal="center"/>
    </xf>
    <xf numFmtId="0" fontId="88" fillId="38" borderId="28" xfId="0" applyFont="1" applyFill="1" applyBorder="1" applyAlignment="1">
      <alignment horizontal="center"/>
    </xf>
    <xf numFmtId="0" fontId="40" fillId="36" borderId="64" xfId="0" applyFont="1" applyFill="1" applyBorder="1"/>
    <xf numFmtId="49" fontId="88" fillId="36" borderId="15" xfId="0" applyNumberFormat="1" applyFont="1" applyFill="1" applyBorder="1" applyAlignment="1">
      <alignment horizontal="center"/>
    </xf>
    <xf numFmtId="0" fontId="91" fillId="36" borderId="15" xfId="0" applyFont="1" applyFill="1" applyBorder="1" applyAlignment="1">
      <alignment horizontal="center" vertical="center" wrapText="1"/>
    </xf>
    <xf numFmtId="0" fontId="88" fillId="36" borderId="15" xfId="0" applyFont="1" applyFill="1" applyBorder="1" applyAlignment="1">
      <alignment horizontal="center" wrapText="1"/>
    </xf>
    <xf numFmtId="0" fontId="92" fillId="36" borderId="15" xfId="0" applyFont="1" applyFill="1" applyBorder="1" applyAlignment="1">
      <alignment horizontal="center"/>
    </xf>
    <xf numFmtId="0" fontId="88" fillId="36" borderId="65" xfId="0" applyFont="1" applyFill="1" applyBorder="1" applyAlignment="1">
      <alignment horizontal="center"/>
    </xf>
    <xf numFmtId="0" fontId="88" fillId="38" borderId="27" xfId="0" applyFont="1" applyFill="1" applyBorder="1" applyAlignment="1">
      <alignment horizontal="left" vertical="center" wrapText="1"/>
    </xf>
    <xf numFmtId="0" fontId="93" fillId="36" borderId="23" xfId="0" applyFont="1" applyFill="1" applyBorder="1" applyAlignment="1">
      <alignment horizontal="center" vertical="center"/>
    </xf>
    <xf numFmtId="49" fontId="93" fillId="36" borderId="7" xfId="0" applyNumberFormat="1" applyFont="1" applyFill="1" applyBorder="1" applyAlignment="1">
      <alignment horizontal="center" vertical="center"/>
    </xf>
    <xf numFmtId="0" fontId="93" fillId="36" borderId="7" xfId="0" applyFont="1" applyFill="1" applyBorder="1" applyAlignment="1">
      <alignment horizontal="left" vertical="center" wrapText="1"/>
    </xf>
    <xf numFmtId="0" fontId="89" fillId="0" borderId="7" xfId="0" applyFont="1" applyBorder="1" applyAlignment="1">
      <alignment horizontal="center" vertical="center"/>
    </xf>
    <xf numFmtId="0" fontId="94" fillId="0" borderId="7" xfId="0" applyFont="1" applyBorder="1" applyAlignment="1">
      <alignment horizontal="center" vertical="center" wrapText="1"/>
    </xf>
    <xf numFmtId="177" fontId="94" fillId="0" borderId="7" xfId="0" applyNumberFormat="1" applyFont="1" applyBorder="1" applyAlignment="1">
      <alignment horizontal="right" vertical="center" wrapText="1"/>
    </xf>
    <xf numFmtId="177" fontId="94" fillId="36" borderId="7" xfId="0" applyNumberFormat="1" applyFont="1" applyFill="1" applyBorder="1" applyAlignment="1">
      <alignment horizontal="right" vertical="center" wrapText="1"/>
    </xf>
    <xf numFmtId="0" fontId="96" fillId="36" borderId="23" xfId="0" applyFont="1" applyFill="1" applyBorder="1" applyAlignment="1">
      <alignment horizontal="center" vertical="center"/>
    </xf>
    <xf numFmtId="0" fontId="0" fillId="33" borderId="26" xfId="0" applyFill="1" applyBorder="1" applyAlignment="1">
      <alignment vertical="center"/>
    </xf>
    <xf numFmtId="49" fontId="88" fillId="33" borderId="27" xfId="0" applyNumberFormat="1" applyFont="1" applyFill="1" applyBorder="1" applyAlignment="1">
      <alignment horizontal="center" vertical="center" wrapText="1"/>
    </xf>
    <xf numFmtId="0" fontId="88" fillId="33" borderId="27" xfId="0" applyFont="1" applyFill="1" applyBorder="1" applyAlignment="1">
      <alignment vertical="center" wrapText="1"/>
    </xf>
    <xf numFmtId="0" fontId="88" fillId="33" borderId="27" xfId="0" applyFont="1" applyFill="1" applyBorder="1" applyAlignment="1">
      <alignment horizontal="center" vertical="center" wrapText="1"/>
    </xf>
    <xf numFmtId="0" fontId="92" fillId="33" borderId="27" xfId="0" applyFont="1" applyFill="1" applyBorder="1" applyAlignment="1">
      <alignment horizontal="center" vertical="center"/>
    </xf>
    <xf numFmtId="0" fontId="97" fillId="33" borderId="27" xfId="0" applyFont="1" applyFill="1" applyBorder="1" applyAlignment="1">
      <alignment horizontal="center" vertical="center" wrapText="1"/>
    </xf>
    <xf numFmtId="0" fontId="0" fillId="0" borderId="25" xfId="0" applyBorder="1" applyAlignment="1">
      <alignment vertical="center"/>
    </xf>
    <xf numFmtId="49" fontId="93" fillId="0" borderId="10" xfId="0" applyNumberFormat="1" applyFont="1" applyBorder="1" applyAlignment="1">
      <alignment horizontal="center" vertical="center"/>
    </xf>
    <xf numFmtId="0" fontId="93" fillId="0" borderId="10" xfId="0" applyFont="1" applyBorder="1" applyAlignment="1">
      <alignment vertical="center" wrapText="1"/>
    </xf>
    <xf numFmtId="0" fontId="93" fillId="0" borderId="10" xfId="0" applyFont="1" applyBorder="1" applyAlignment="1">
      <alignment horizontal="center" vertical="center" wrapText="1"/>
    </xf>
    <xf numFmtId="0" fontId="93" fillId="0" borderId="10" xfId="0" applyFont="1" applyBorder="1" applyAlignment="1">
      <alignment horizontal="center" vertical="center"/>
    </xf>
    <xf numFmtId="0" fontId="0" fillId="0" borderId="23" xfId="0" applyBorder="1" applyAlignment="1">
      <alignment vertical="center"/>
    </xf>
    <xf numFmtId="49" fontId="0" fillId="0" borderId="7" xfId="0" applyNumberFormat="1" applyBorder="1" applyAlignment="1">
      <alignment vertical="center"/>
    </xf>
    <xf numFmtId="0" fontId="98" fillId="0" borderId="7" xfId="0" applyFont="1" applyBorder="1" applyAlignment="1">
      <alignment vertical="center" wrapText="1"/>
    </xf>
    <xf numFmtId="0" fontId="93" fillId="0" borderId="7" xfId="0" applyFont="1" applyBorder="1" applyAlignment="1">
      <alignment horizontal="center" vertical="center" wrapText="1"/>
    </xf>
    <xf numFmtId="0" fontId="93" fillId="0" borderId="7" xfId="0" applyFont="1" applyBorder="1" applyAlignment="1">
      <alignment horizontal="center" vertical="center"/>
    </xf>
    <xf numFmtId="0" fontId="40" fillId="0" borderId="7" xfId="0" applyFont="1" applyBorder="1" applyAlignment="1">
      <alignment horizontal="right" vertical="center"/>
    </xf>
    <xf numFmtId="177" fontId="98" fillId="0" borderId="24" xfId="0" applyNumberFormat="1" applyFont="1" applyBorder="1" applyAlignment="1">
      <alignment horizontal="right" vertical="center"/>
    </xf>
    <xf numFmtId="49" fontId="0" fillId="0" borderId="10" xfId="0" applyNumberFormat="1" applyBorder="1" applyAlignment="1">
      <alignmen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87" fillId="0" borderId="10" xfId="0" applyFont="1" applyBorder="1" applyAlignment="1">
      <alignment horizontal="center" vertical="center"/>
    </xf>
    <xf numFmtId="177" fontId="99" fillId="0" borderId="10" xfId="0" applyNumberFormat="1" applyFont="1" applyBorder="1" applyAlignment="1">
      <alignment horizontal="center" vertical="center"/>
    </xf>
    <xf numFmtId="177" fontId="99" fillId="0" borderId="66" xfId="0" applyNumberFormat="1" applyFont="1" applyBorder="1" applyAlignment="1">
      <alignment horizontal="right" vertical="center"/>
    </xf>
    <xf numFmtId="0" fontId="0" fillId="0" borderId="67" xfId="0" applyBorder="1" applyAlignment="1">
      <alignment vertical="center"/>
    </xf>
    <xf numFmtId="49" fontId="93" fillId="0" borderId="68" xfId="0" applyNumberFormat="1" applyFont="1" applyBorder="1" applyAlignment="1">
      <alignment horizontal="center" vertical="center"/>
    </xf>
    <xf numFmtId="0" fontId="98" fillId="0" borderId="68" xfId="0" applyFont="1" applyBorder="1" applyAlignment="1">
      <alignment vertical="center" wrapText="1"/>
    </xf>
    <xf numFmtId="0" fontId="93" fillId="0" borderId="68" xfId="0" applyFont="1" applyBorder="1" applyAlignment="1">
      <alignment horizontal="center" vertical="center" wrapText="1"/>
    </xf>
    <xf numFmtId="0" fontId="93" fillId="0" borderId="68" xfId="0" applyFont="1" applyBorder="1" applyAlignment="1">
      <alignment horizontal="center" vertical="center"/>
    </xf>
    <xf numFmtId="0" fontId="40" fillId="0" borderId="68" xfId="0" applyFont="1" applyBorder="1" applyAlignment="1">
      <alignment horizontal="right" vertical="center"/>
    </xf>
    <xf numFmtId="177" fontId="98" fillId="0" borderId="69" xfId="0" applyNumberFormat="1" applyFont="1" applyBorder="1" applyAlignment="1">
      <alignment horizontal="right" vertical="center"/>
    </xf>
    <xf numFmtId="49" fontId="93" fillId="0" borderId="0" xfId="0" applyNumberFormat="1" applyFont="1" applyAlignment="1">
      <alignment horizontal="center" vertical="center"/>
    </xf>
    <xf numFmtId="0" fontId="98" fillId="0" borderId="0" xfId="0" applyFont="1" applyAlignment="1">
      <alignment vertical="center" wrapText="1"/>
    </xf>
    <xf numFmtId="0" fontId="93" fillId="0" borderId="0" xfId="0" applyFont="1" applyAlignment="1">
      <alignment horizontal="center" vertical="center" wrapText="1"/>
    </xf>
    <xf numFmtId="0" fontId="93" fillId="0" borderId="0" xfId="0" applyFont="1" applyAlignment="1">
      <alignment horizontal="center" vertical="center"/>
    </xf>
    <xf numFmtId="0" fontId="40" fillId="0" borderId="0" xfId="0" applyFont="1" applyAlignment="1">
      <alignment horizontal="right" vertical="center"/>
    </xf>
    <xf numFmtId="177" fontId="98" fillId="0" borderId="0" xfId="0" applyNumberFormat="1" applyFont="1" applyAlignment="1">
      <alignment horizontal="right" vertical="center"/>
    </xf>
    <xf numFmtId="0" fontId="18" fillId="0" borderId="7" xfId="74" applyFont="1" applyFill="1" applyBorder="1" applyAlignment="1">
      <alignment horizontal="center"/>
    </xf>
    <xf numFmtId="0" fontId="18" fillId="0" borderId="7" xfId="74" applyFont="1" applyFill="1" applyBorder="1" applyAlignment="1">
      <alignment horizontal="right"/>
    </xf>
    <xf numFmtId="0" fontId="84" fillId="0" borderId="14" xfId="74" applyFont="1" applyFill="1" applyBorder="1" applyAlignment="1">
      <alignment horizontal="right"/>
    </xf>
    <xf numFmtId="49" fontId="84" fillId="0" borderId="14" xfId="74" applyNumberFormat="1" applyFont="1" applyFill="1" applyBorder="1"/>
    <xf numFmtId="0" fontId="84" fillId="0" borderId="14" xfId="74" applyFont="1" applyFill="1" applyBorder="1" applyAlignment="1">
      <alignment horizontal="center"/>
    </xf>
    <xf numFmtId="0" fontId="84" fillId="0" borderId="10" xfId="74" applyFont="1" applyFill="1" applyBorder="1" applyAlignment="1">
      <alignment horizontal="right"/>
    </xf>
    <xf numFmtId="49" fontId="84" fillId="0" borderId="10" xfId="74" applyNumberFormat="1" applyFont="1" applyFill="1" applyBorder="1"/>
    <xf numFmtId="0" fontId="84" fillId="0" borderId="10" xfId="74" applyFont="1" applyFill="1" applyBorder="1" applyAlignment="1">
      <alignment horizontal="center"/>
    </xf>
    <xf numFmtId="0" fontId="18" fillId="0" borderId="4" xfId="74" applyFont="1" applyFill="1" applyBorder="1" applyAlignment="1">
      <alignment horizontal="right"/>
    </xf>
    <xf numFmtId="49" fontId="82" fillId="0" borderId="5" xfId="74" applyNumberFormat="1" applyFont="1" applyFill="1" applyBorder="1"/>
    <xf numFmtId="0" fontId="18" fillId="0" borderId="5" xfId="74" applyFont="1" applyFill="1" applyBorder="1" applyAlignment="1">
      <alignment horizontal="center"/>
    </xf>
    <xf numFmtId="49" fontId="83" fillId="0" borderId="5" xfId="74" applyNumberFormat="1" applyFont="1" applyFill="1" applyBorder="1"/>
    <xf numFmtId="49" fontId="83" fillId="0" borderId="7" xfId="74" applyNumberFormat="1" applyFont="1" applyFill="1" applyBorder="1"/>
    <xf numFmtId="49" fontId="18" fillId="0" borderId="6" xfId="74" applyNumberFormat="1" applyFont="1" applyFill="1" applyBorder="1"/>
    <xf numFmtId="49" fontId="18" fillId="0" borderId="7" xfId="74" applyNumberFormat="1" applyFont="1" applyFill="1" applyBorder="1"/>
    <xf numFmtId="0" fontId="18" fillId="0" borderId="6" xfId="74" applyFont="1" applyFill="1" applyBorder="1" applyAlignment="1">
      <alignment horizontal="center"/>
    </xf>
    <xf numFmtId="49" fontId="85" fillId="0" borderId="5" xfId="74" applyNumberFormat="1" applyFont="1" applyFill="1" applyBorder="1"/>
    <xf numFmtId="0" fontId="85" fillId="0" borderId="5" xfId="74" applyFont="1" applyFill="1" applyBorder="1" applyAlignment="1">
      <alignment horizontal="center"/>
    </xf>
    <xf numFmtId="0" fontId="85" fillId="0" borderId="6" xfId="74" applyFont="1" applyFill="1" applyBorder="1" applyAlignment="1">
      <alignment horizontal="center"/>
    </xf>
    <xf numFmtId="49" fontId="18" fillId="0" borderId="4" xfId="74" applyNumberFormat="1" applyFont="1" applyFill="1" applyBorder="1"/>
    <xf numFmtId="49" fontId="85" fillId="0" borderId="4" xfId="74" applyNumberFormat="1" applyFont="1" applyFill="1" applyBorder="1" applyAlignment="1">
      <alignment horizontal="right"/>
    </xf>
    <xf numFmtId="0" fontId="18" fillId="0" borderId="7" xfId="74" applyFont="1" applyFill="1" applyBorder="1" applyAlignment="1">
      <alignment horizontal="right" vertical="center"/>
    </xf>
    <xf numFmtId="49" fontId="83" fillId="0" borderId="7" xfId="74" applyNumberFormat="1" applyFont="1" applyFill="1" applyBorder="1" applyAlignment="1">
      <alignment vertical="center"/>
    </xf>
    <xf numFmtId="0" fontId="18" fillId="0" borderId="5" xfId="74" applyFont="1" applyFill="1" applyBorder="1" applyAlignment="1">
      <alignment horizontal="center" vertical="center"/>
    </xf>
    <xf numFmtId="0" fontId="18" fillId="0" borderId="7" xfId="74" applyFont="1" applyFill="1" applyBorder="1" applyAlignment="1">
      <alignment horizontal="center" vertical="center"/>
    </xf>
    <xf numFmtId="49" fontId="18" fillId="0" borderId="7" xfId="74" applyNumberFormat="1" applyFont="1" applyFill="1" applyBorder="1" applyAlignment="1">
      <alignment horizontal="right"/>
    </xf>
    <xf numFmtId="49" fontId="82" fillId="0" borderId="5" xfId="74" applyNumberFormat="1" applyFont="1" applyFill="1" applyBorder="1" applyAlignment="1">
      <alignment horizontal="right"/>
    </xf>
    <xf numFmtId="49" fontId="83" fillId="0" borderId="5" xfId="74" applyNumberFormat="1" applyFont="1" applyFill="1" applyBorder="1" applyAlignment="1">
      <alignment horizontal="right"/>
    </xf>
    <xf numFmtId="49" fontId="85" fillId="0" borderId="5" xfId="74" applyNumberFormat="1" applyFont="1" applyFill="1" applyBorder="1" applyAlignment="1">
      <alignment horizontal="right"/>
    </xf>
    <xf numFmtId="49" fontId="18" fillId="0" borderId="6" xfId="74" applyNumberFormat="1" applyFont="1" applyFill="1" applyBorder="1" applyAlignment="1">
      <alignment horizontal="right"/>
    </xf>
    <xf numFmtId="49" fontId="18" fillId="0" borderId="5" xfId="74" applyNumberFormat="1" applyFont="1" applyFill="1" applyBorder="1" applyAlignment="1">
      <alignment horizontal="right"/>
    </xf>
    <xf numFmtId="49" fontId="84" fillId="0" borderId="4" xfId="74" applyNumberFormat="1" applyFont="1" applyFill="1" applyBorder="1"/>
    <xf numFmtId="0" fontId="18" fillId="0" borderId="4" xfId="74" applyFont="1" applyFill="1" applyBorder="1" applyAlignment="1">
      <alignment horizontal="right" vertical="center"/>
    </xf>
    <xf numFmtId="49" fontId="82" fillId="0" borderId="5" xfId="74" applyNumberFormat="1" applyFont="1" applyFill="1" applyBorder="1" applyAlignment="1">
      <alignment vertical="center"/>
    </xf>
    <xf numFmtId="0" fontId="18" fillId="0" borderId="7" xfId="69" applyFont="1" applyFill="1" applyBorder="1" applyAlignment="1">
      <alignment vertical="center"/>
    </xf>
    <xf numFmtId="49" fontId="18" fillId="0" borderId="6" xfId="74" applyNumberFormat="1" applyFont="1" applyFill="1" applyBorder="1" applyAlignment="1">
      <alignment vertical="center"/>
    </xf>
    <xf numFmtId="49" fontId="18" fillId="0" borderId="5" xfId="74" applyNumberFormat="1" applyFont="1" applyFill="1" applyBorder="1" applyAlignment="1">
      <alignment vertical="center"/>
    </xf>
    <xf numFmtId="2" fontId="84" fillId="0" borderId="14" xfId="74" applyNumberFormat="1" applyFont="1" applyFill="1" applyBorder="1" applyAlignment="1">
      <alignment horizontal="center"/>
    </xf>
    <xf numFmtId="2" fontId="84" fillId="0" borderId="10" xfId="74" applyNumberFormat="1" applyFont="1" applyFill="1" applyBorder="1" applyAlignment="1">
      <alignment horizontal="center"/>
    </xf>
    <xf numFmtId="2" fontId="67" fillId="0" borderId="6" xfId="69" applyNumberFormat="1" applyBorder="1"/>
    <xf numFmtId="2" fontId="86" fillId="0" borderId="7" xfId="69" applyNumberFormat="1" applyFont="1" applyBorder="1"/>
    <xf numFmtId="2" fontId="67" fillId="0" borderId="7" xfId="69" applyNumberFormat="1" applyBorder="1"/>
    <xf numFmtId="0" fontId="18" fillId="0" borderId="4" xfId="74" applyFont="1" applyFill="1" applyBorder="1" applyAlignment="1">
      <alignment horizontal="center"/>
    </xf>
    <xf numFmtId="1" fontId="18" fillId="0" borderId="4" xfId="74" applyNumberFormat="1" applyFont="1" applyFill="1" applyBorder="1" applyAlignment="1">
      <alignment horizontal="center"/>
    </xf>
    <xf numFmtId="0" fontId="18" fillId="0" borderId="4" xfId="74" applyFont="1" applyFill="1" applyBorder="1" applyAlignment="1">
      <alignment horizontal="center" vertical="center"/>
    </xf>
    <xf numFmtId="1" fontId="18" fillId="0" borderId="4" xfId="74" applyNumberFormat="1" applyFont="1" applyFill="1" applyBorder="1" applyAlignment="1">
      <alignment horizontal="center" vertical="center"/>
    </xf>
    <xf numFmtId="44" fontId="67" fillId="0" borderId="7" xfId="69" applyNumberFormat="1" applyBorder="1"/>
    <xf numFmtId="44" fontId="68" fillId="0" borderId="7" xfId="69" applyNumberFormat="1" applyFont="1" applyBorder="1"/>
    <xf numFmtId="0" fontId="18" fillId="0" borderId="14" xfId="74" applyFont="1" applyFill="1" applyBorder="1" applyAlignment="1">
      <alignment horizontal="right"/>
    </xf>
    <xf numFmtId="49" fontId="18" fillId="0" borderId="14" xfId="74" applyNumberFormat="1" applyFont="1" applyFill="1" applyBorder="1"/>
    <xf numFmtId="49" fontId="18" fillId="0" borderId="14" xfId="74" applyNumberFormat="1" applyFont="1" applyFill="1" applyBorder="1" applyAlignment="1">
      <alignment horizontal="right"/>
    </xf>
    <xf numFmtId="49" fontId="18" fillId="0" borderId="5" xfId="74" applyNumberFormat="1" applyFont="1" applyFill="1" applyBorder="1" applyAlignment="1">
      <alignment vertical="center" wrapText="1"/>
    </xf>
    <xf numFmtId="2" fontId="67" fillId="0" borderId="6" xfId="69" applyNumberFormat="1" applyBorder="1" applyAlignment="1">
      <alignment vertical="center"/>
    </xf>
    <xf numFmtId="49" fontId="39" fillId="0" borderId="7" xfId="74" applyNumberFormat="1" applyFont="1" applyFill="1" applyBorder="1" applyAlignment="1">
      <alignment horizontal="right" vertical="center"/>
    </xf>
    <xf numFmtId="49" fontId="39" fillId="0" borderId="6" xfId="74" applyNumberFormat="1" applyFont="1" applyFill="1" applyBorder="1" applyAlignment="1">
      <alignment horizontal="right"/>
    </xf>
    <xf numFmtId="49" fontId="39" fillId="0" borderId="7" xfId="74" applyNumberFormat="1" applyFont="1" applyFill="1" applyBorder="1" applyAlignment="1">
      <alignment horizontal="right"/>
    </xf>
    <xf numFmtId="49" fontId="100" fillId="0" borderId="5" xfId="74" applyNumberFormat="1" applyFont="1" applyFill="1" applyBorder="1" applyAlignment="1">
      <alignment horizontal="right"/>
    </xf>
    <xf numFmtId="49" fontId="101" fillId="0" borderId="5" xfId="74" applyNumberFormat="1" applyFont="1" applyFill="1" applyBorder="1" applyAlignment="1">
      <alignment horizontal="right"/>
    </xf>
    <xf numFmtId="0" fontId="39" fillId="0" borderId="5" xfId="74" applyFont="1" applyFill="1" applyBorder="1" applyAlignment="1">
      <alignment horizontal="center" vertical="center"/>
    </xf>
    <xf numFmtId="0" fontId="39" fillId="0" borderId="7" xfId="74" applyFont="1" applyFill="1" applyBorder="1" applyAlignment="1">
      <alignment horizontal="center" vertical="center"/>
    </xf>
    <xf numFmtId="49" fontId="101" fillId="0" borderId="5" xfId="74" applyNumberFormat="1" applyFont="1" applyFill="1" applyBorder="1" applyAlignment="1">
      <alignment horizontal="right" vertical="center"/>
    </xf>
    <xf numFmtId="2" fontId="67" fillId="0" borderId="7" xfId="69" applyNumberFormat="1" applyFont="1" applyFill="1" applyBorder="1"/>
    <xf numFmtId="2" fontId="67" fillId="0" borderId="5" xfId="69" applyNumberFormat="1" applyFill="1" applyBorder="1"/>
    <xf numFmtId="2" fontId="67" fillId="0" borderId="6" xfId="69" applyNumberFormat="1" applyFill="1" applyBorder="1"/>
    <xf numFmtId="2" fontId="67" fillId="0" borderId="11" xfId="69" applyNumberFormat="1" applyFill="1" applyBorder="1"/>
    <xf numFmtId="49" fontId="39" fillId="0" borderId="7" xfId="74" applyNumberFormat="1" applyFont="1" applyFill="1" applyBorder="1" applyAlignment="1">
      <alignment horizontal="right" vertical="center" wrapText="1"/>
    </xf>
    <xf numFmtId="0" fontId="0" fillId="0" borderId="7" xfId="0" applyBorder="1"/>
    <xf numFmtId="0" fontId="1" fillId="0" borderId="7" xfId="0" applyFont="1" applyBorder="1"/>
    <xf numFmtId="0" fontId="1" fillId="0" borderId="7" xfId="0" applyFont="1" applyFill="1" applyBorder="1"/>
    <xf numFmtId="0" fontId="17" fillId="0" borderId="7" xfId="0" applyFont="1" applyBorder="1"/>
    <xf numFmtId="4" fontId="0" fillId="0" borderId="7" xfId="0" applyNumberFormat="1" applyFill="1" applyBorder="1"/>
    <xf numFmtId="0" fontId="0" fillId="0" borderId="7" xfId="0" applyFill="1" applyBorder="1"/>
    <xf numFmtId="4" fontId="17" fillId="0" borderId="7" xfId="0" applyNumberFormat="1" applyFont="1" applyFill="1" applyBorder="1"/>
    <xf numFmtId="0" fontId="0" fillId="0" borderId="0" xfId="0" applyFill="1"/>
    <xf numFmtId="0" fontId="17" fillId="0" borderId="7" xfId="0" applyFont="1" applyBorder="1" applyAlignment="1">
      <alignment horizontal="right"/>
    </xf>
    <xf numFmtId="4" fontId="2" fillId="36" borderId="0" xfId="32" applyNumberFormat="1" applyFont="1" applyFill="1" applyAlignment="1" applyProtection="1">
      <alignment vertical="top"/>
    </xf>
    <xf numFmtId="2" fontId="10" fillId="0" borderId="7" xfId="0" applyNumberFormat="1" applyFont="1" applyFill="1" applyBorder="1" applyAlignment="1">
      <alignment vertical="center"/>
    </xf>
    <xf numFmtId="49" fontId="18" fillId="0" borderId="5" xfId="74" applyNumberFormat="1" applyFont="1" applyFill="1" applyBorder="1" applyAlignment="1">
      <alignment wrapText="1"/>
    </xf>
    <xf numFmtId="49" fontId="39" fillId="0" borderId="7" xfId="74" applyNumberFormat="1" applyFont="1" applyFill="1" applyBorder="1" applyAlignment="1">
      <alignment horizontal="center" vertical="center" wrapText="1"/>
    </xf>
    <xf numFmtId="2" fontId="18" fillId="0" borderId="5" xfId="74" applyNumberFormat="1" applyFont="1" applyFill="1" applyBorder="1" applyAlignment="1">
      <alignment wrapText="1"/>
    </xf>
    <xf numFmtId="4" fontId="2" fillId="0" borderId="0" xfId="32" applyNumberFormat="1" applyFont="1" applyFill="1" applyAlignment="1" applyProtection="1">
      <alignment vertical="top"/>
    </xf>
    <xf numFmtId="2" fontId="35" fillId="4" borderId="0" xfId="0" applyNumberFormat="1" applyFont="1" applyFill="1" applyAlignment="1" applyProtection="1">
      <alignment horizontal="left"/>
      <protection locked="0"/>
    </xf>
    <xf numFmtId="2" fontId="44" fillId="4" borderId="32" xfId="0" applyNumberFormat="1" applyFont="1" applyFill="1" applyBorder="1" applyAlignment="1">
      <alignment horizontal="left" wrapText="1"/>
    </xf>
    <xf numFmtId="49" fontId="61" fillId="0" borderId="4" xfId="0" applyNumberFormat="1" applyFont="1" applyBorder="1" applyAlignment="1">
      <alignment horizontal="center" vertical="center" wrapText="1"/>
    </xf>
    <xf numFmtId="49" fontId="61" fillId="0" borderId="5" xfId="0" applyNumberFormat="1" applyFont="1" applyBorder="1" applyAlignment="1">
      <alignment horizontal="center" vertical="center" wrapText="1"/>
    </xf>
    <xf numFmtId="49" fontId="61" fillId="0" borderId="6" xfId="0" applyNumberFormat="1" applyFont="1" applyBorder="1" applyAlignment="1">
      <alignment horizontal="center" vertical="center" wrapText="1"/>
    </xf>
    <xf numFmtId="49" fontId="61" fillId="0" borderId="7" xfId="0" applyNumberFormat="1" applyFont="1" applyBorder="1" applyAlignment="1">
      <alignment horizontal="left" vertical="center" wrapText="1"/>
    </xf>
    <xf numFmtId="49" fontId="61" fillId="0" borderId="7" xfId="0" applyNumberFormat="1" applyFont="1" applyBorder="1" applyAlignment="1">
      <alignment horizontal="center" vertical="center" wrapText="1"/>
    </xf>
    <xf numFmtId="49" fontId="60" fillId="0" borderId="7" xfId="0" applyNumberFormat="1" applyFont="1" applyBorder="1" applyAlignment="1">
      <alignment horizontal="left" vertical="center" wrapText="1"/>
    </xf>
    <xf numFmtId="49" fontId="60" fillId="0" borderId="7" xfId="0" applyNumberFormat="1" applyFont="1" applyBorder="1" applyAlignment="1">
      <alignment horizontal="center" vertical="center" wrapText="1"/>
    </xf>
    <xf numFmtId="0" fontId="61" fillId="0" borderId="7" xfId="0" applyFont="1" applyBorder="1" applyAlignment="1">
      <alignment horizontal="left" vertical="center" wrapText="1"/>
    </xf>
    <xf numFmtId="0" fontId="61" fillId="0" borderId="4" xfId="0" applyFont="1" applyBorder="1" applyAlignment="1">
      <alignment horizontal="left" vertical="center" wrapText="1"/>
    </xf>
    <xf numFmtId="0" fontId="61" fillId="0" borderId="5" xfId="0" applyFont="1" applyBorder="1" applyAlignment="1">
      <alignment horizontal="left" vertical="center" wrapText="1"/>
    </xf>
    <xf numFmtId="0" fontId="61" fillId="0" borderId="6" xfId="0" applyFont="1" applyBorder="1" applyAlignment="1">
      <alignment horizontal="left" vertical="center" wrapText="1"/>
    </xf>
    <xf numFmtId="0" fontId="0" fillId="36" borderId="26" xfId="0" applyFill="1" applyBorder="1" applyAlignment="1">
      <alignment vertical="center"/>
    </xf>
    <xf numFmtId="0" fontId="0" fillId="36" borderId="27" xfId="0" applyFill="1" applyBorder="1" applyAlignment="1">
      <alignment vertical="center"/>
    </xf>
    <xf numFmtId="49" fontId="65" fillId="0" borderId="39" xfId="0" applyNumberFormat="1" applyFont="1" applyBorder="1" applyAlignment="1">
      <alignment horizontal="center" vertical="center"/>
    </xf>
    <xf numFmtId="0" fontId="66" fillId="0" borderId="9" xfId="0" applyFont="1" applyBorder="1" applyAlignment="1">
      <alignment horizontal="center" vertical="center"/>
    </xf>
    <xf numFmtId="0" fontId="66" fillId="0" borderId="40" xfId="0" applyFont="1" applyBorder="1" applyAlignment="1">
      <alignment horizontal="center" vertical="center"/>
    </xf>
    <xf numFmtId="49" fontId="1" fillId="0" borderId="41" xfId="0" applyNumberFormat="1" applyFont="1" applyBorder="1" applyAlignment="1">
      <alignment horizontal="center" vertical="center"/>
    </xf>
    <xf numFmtId="0" fontId="0" fillId="0" borderId="11" xfId="0" applyBorder="1" applyAlignment="1">
      <alignment horizontal="center" vertical="center"/>
    </xf>
    <xf numFmtId="0" fontId="0" fillId="0" borderId="42" xfId="0" applyBorder="1" applyAlignment="1">
      <alignment horizontal="center" vertical="center"/>
    </xf>
    <xf numFmtId="49" fontId="1" fillId="0" borderId="41" xfId="0" applyNumberFormat="1" applyFont="1" applyBorder="1" applyAlignment="1">
      <alignment vertical="center"/>
    </xf>
    <xf numFmtId="0" fontId="0" fillId="0" borderId="11" xfId="0" applyBorder="1" applyAlignment="1">
      <alignment vertical="center"/>
    </xf>
    <xf numFmtId="0" fontId="0" fillId="0" borderId="42" xfId="0" applyBorder="1" applyAlignment="1">
      <alignment vertical="center"/>
    </xf>
    <xf numFmtId="49" fontId="17" fillId="0" borderId="43" xfId="0" applyNumberFormat="1" applyFont="1" applyBorder="1" applyAlignment="1">
      <alignment horizontal="center" vertical="center"/>
    </xf>
    <xf numFmtId="0" fontId="0" fillId="0" borderId="46" xfId="0" applyBorder="1" applyAlignment="1">
      <alignment horizontal="center" vertical="center"/>
    </xf>
    <xf numFmtId="49" fontId="17" fillId="0" borderId="34" xfId="0" applyNumberFormat="1" applyFont="1" applyBorder="1" applyAlignment="1">
      <alignment horizontal="center" vertical="center"/>
    </xf>
    <xf numFmtId="0" fontId="0" fillId="0" borderId="47" xfId="0" applyBorder="1" applyAlignment="1">
      <alignment horizontal="center" vertical="center"/>
    </xf>
    <xf numFmtId="49" fontId="17" fillId="0" borderId="44" xfId="0" applyNumberFormat="1" applyFont="1" applyBorder="1" applyAlignment="1">
      <alignment horizontal="center" vertical="center" wrapText="1"/>
    </xf>
    <xf numFmtId="49" fontId="17" fillId="0" borderId="48" xfId="0" applyNumberFormat="1" applyFont="1" applyBorder="1" applyAlignment="1">
      <alignment horizontal="center" vertical="center" wrapText="1"/>
    </xf>
    <xf numFmtId="0" fontId="68" fillId="0" borderId="34" xfId="0" applyFont="1" applyBorder="1" applyAlignment="1">
      <alignment horizontal="center" vertical="center"/>
    </xf>
    <xf numFmtId="0" fontId="68" fillId="0" borderId="45" xfId="0" applyFont="1" applyBorder="1" applyAlignment="1">
      <alignment horizontal="center" vertical="center"/>
    </xf>
    <xf numFmtId="0" fontId="0" fillId="0" borderId="22" xfId="0" applyBorder="1" applyAlignment="1">
      <alignment vertical="center"/>
    </xf>
    <xf numFmtId="0" fontId="0" fillId="0" borderId="8" xfId="0" applyBorder="1" applyAlignment="1">
      <alignment vertical="center"/>
    </xf>
    <xf numFmtId="0" fontId="0" fillId="0" borderId="63" xfId="0" applyBorder="1" applyAlignment="1">
      <alignment vertical="center"/>
    </xf>
    <xf numFmtId="49" fontId="17" fillId="0" borderId="57" xfId="0" applyNumberFormat="1" applyFont="1" applyBorder="1" applyAlignment="1">
      <alignment horizontal="center" vertical="center"/>
    </xf>
    <xf numFmtId="49" fontId="17" fillId="0" borderId="58" xfId="0" applyNumberFormat="1" applyFont="1" applyBorder="1" applyAlignment="1">
      <alignment horizontal="center" vertical="center"/>
    </xf>
    <xf numFmtId="49" fontId="81" fillId="0" borderId="11" xfId="74" applyNumberFormat="1" applyFont="1" applyFill="1" applyBorder="1" applyAlignment="1">
      <alignment horizontal="center"/>
    </xf>
  </cellXfs>
  <cellStyles count="75">
    <cellStyle name="1 000 Sk" xfId="1"/>
    <cellStyle name="1 000,-  Sk" xfId="2"/>
    <cellStyle name="1 000,- Kč" xfId="3"/>
    <cellStyle name="1 000,- Sk" xfId="4"/>
    <cellStyle name="1000 Sk_fakturuj99" xfId="5"/>
    <cellStyle name="20 % – Zvýraznění1" xfId="6"/>
    <cellStyle name="20 % – Zvýraznění2" xfId="7"/>
    <cellStyle name="20 % – Zvýraznění3" xfId="8"/>
    <cellStyle name="20 % – Zvýraznění4" xfId="9"/>
    <cellStyle name="20 % – Zvýraznění5" xfId="10"/>
    <cellStyle name="20 % – Zvýraznění6" xfId="11"/>
    <cellStyle name="20 % - zvýraznenie1" xfId="42" builtinId="30" hidden="1"/>
    <cellStyle name="20 % - zvýraznenie2" xfId="45" builtinId="34" hidden="1"/>
    <cellStyle name="20 % - zvýraznenie3" xfId="48" builtinId="38" hidden="1"/>
    <cellStyle name="20 % - zvýraznenie4" xfId="51" builtinId="42" hidden="1"/>
    <cellStyle name="20 % - zvýraznenie5" xfId="54" builtinId="46" hidden="1"/>
    <cellStyle name="20 % - zvýraznenie6" xfId="57" builtinId="50" hidden="1"/>
    <cellStyle name="40 % – Zvýraznění1" xfId="12"/>
    <cellStyle name="40 % – Zvýraznění2" xfId="13"/>
    <cellStyle name="40 % – Zvýraznění3" xfId="14"/>
    <cellStyle name="40 % – Zvýraznění4" xfId="15"/>
    <cellStyle name="40 % – Zvýraznění5" xfId="16"/>
    <cellStyle name="40 % – Zvýraznění6" xfId="17"/>
    <cellStyle name="40 % - zvýraznenie1" xfId="43" builtinId="31" hidden="1"/>
    <cellStyle name="40 % - zvýraznenie2" xfId="46" builtinId="35" hidden="1"/>
    <cellStyle name="40 % - zvýraznenie3" xfId="49" builtinId="39" hidden="1"/>
    <cellStyle name="40 % - zvýraznenie4" xfId="52" builtinId="43" hidden="1"/>
    <cellStyle name="40 % - zvýraznenie5" xfId="55" builtinId="47" hidden="1"/>
    <cellStyle name="40 % - zvýraznenie6" xfId="58" builtinId="51" hidden="1"/>
    <cellStyle name="60 % – Zvýraznění1" xfId="18"/>
    <cellStyle name="60 % – Zvýraznění2" xfId="19"/>
    <cellStyle name="60 % – Zvýraznění3" xfId="20"/>
    <cellStyle name="60 % – Zvýraznění4" xfId="21"/>
    <cellStyle name="60 % – Zvýraznění5" xfId="22"/>
    <cellStyle name="60 % – Zvýraznění6" xfId="23"/>
    <cellStyle name="60 % - zvýraznenie1" xfId="44" builtinId="32" hidden="1"/>
    <cellStyle name="60 % - zvýraznenie2" xfId="47" builtinId="36" hidden="1"/>
    <cellStyle name="60 % - zvýraznenie3" xfId="50" builtinId="40" hidden="1"/>
    <cellStyle name="60 % - zvýraznenie4" xfId="53" builtinId="44" hidden="1"/>
    <cellStyle name="60 % - zvýraznenie5" xfId="56" builtinId="48" hidden="1"/>
    <cellStyle name="60 % - zvýraznenie6" xfId="59" builtinId="52" hidden="1"/>
    <cellStyle name="Celkem" xfId="24"/>
    <cellStyle name="Čiarka 2" xfId="25"/>
    <cellStyle name="data" xfId="26"/>
    <cellStyle name="data 2" xfId="27"/>
    <cellStyle name="Dezimal 29" xfId="66"/>
    <cellStyle name="Dolný index" xfId="70"/>
    <cellStyle name="Excel Built-in Normal" xfId="28"/>
    <cellStyle name="Horný index" xfId="71"/>
    <cellStyle name="Nadpis 1 2" xfId="72"/>
    <cellStyle name="Nadpis 2 2" xfId="73"/>
    <cellStyle name="Název" xfId="29"/>
    <cellStyle name="Normal 2 9" xfId="30"/>
    <cellStyle name="Normal 4 3 2 2" xfId="31"/>
    <cellStyle name="Normálna" xfId="0" builtinId="0"/>
    <cellStyle name="Normálna 2" xfId="63"/>
    <cellStyle name="Normálna 3" xfId="62"/>
    <cellStyle name="Normálna 4" xfId="69"/>
    <cellStyle name="normálne 2" xfId="32"/>
    <cellStyle name="normálne 2 2" xfId="60"/>
    <cellStyle name="normálne_1. Rozpočet - štandard na šírku" xfId="61"/>
    <cellStyle name="normálne_Hárok1" xfId="67"/>
    <cellStyle name="normálne_KLs" xfId="33"/>
    <cellStyle name="normálne_VKU_para" xfId="74"/>
    <cellStyle name="normální 30" xfId="68"/>
    <cellStyle name="normální_22VP" xfId="64"/>
    <cellStyle name="Normalny_Kosztorysant 01-2009-EUR" xfId="65"/>
    <cellStyle name="Percentá" xfId="34" builtinId="5"/>
    <cellStyle name="Spolu" xfId="41" builtinId="25" hidden="1"/>
    <cellStyle name="TEXT" xfId="35"/>
    <cellStyle name="Text upozornění" xfId="36"/>
    <cellStyle name="Text upozornění 2" xfId="37"/>
    <cellStyle name="Text upozornenia" xfId="40" builtinId="11" hidden="1"/>
    <cellStyle name="TEXT1" xfId="38"/>
    <cellStyle name="Titul" xfId="39" builtinId="15"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133350</xdr:colOff>
      <xdr:row>23</xdr:row>
      <xdr:rowOff>0</xdr:rowOff>
    </xdr:from>
    <xdr:ext cx="9525" cy="9525"/>
    <xdr:pic>
      <xdr:nvPicPr>
        <xdr:cNvPr id="2" name="Obrázok 39" descr="http://www.krugel.sk/img/pixel.GIF">
          <a:extLst>
            <a:ext uri="{FF2B5EF4-FFF2-40B4-BE49-F238E27FC236}">
              <a16:creationId xmlns="" xmlns:a16="http://schemas.microsoft.com/office/drawing/2014/main" id="{2A2A7E8C-2726-4BAC-ACAF-EABDB76F3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759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23</xdr:row>
      <xdr:rowOff>0</xdr:rowOff>
    </xdr:from>
    <xdr:ext cx="9525" cy="9525"/>
    <xdr:pic>
      <xdr:nvPicPr>
        <xdr:cNvPr id="3" name="Obrázok 46" descr="http://www.krugel.sk/img/pixel.GIF">
          <a:extLst>
            <a:ext uri="{FF2B5EF4-FFF2-40B4-BE49-F238E27FC236}">
              <a16:creationId xmlns="" xmlns:a16="http://schemas.microsoft.com/office/drawing/2014/main" id="{E6B6909D-AA44-463C-A4CA-771EB753A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59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23</xdr:row>
      <xdr:rowOff>0</xdr:rowOff>
    </xdr:from>
    <xdr:ext cx="9525" cy="9525"/>
    <xdr:pic>
      <xdr:nvPicPr>
        <xdr:cNvPr id="4" name="Obrázok 47" descr="http://www.krugel.sk/img/pixel.GIF">
          <a:extLst>
            <a:ext uri="{FF2B5EF4-FFF2-40B4-BE49-F238E27FC236}">
              <a16:creationId xmlns="" xmlns:a16="http://schemas.microsoft.com/office/drawing/2014/main" id="{C6078EBC-0CB3-4B1C-8EF5-5CF1DB252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59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23</xdr:row>
      <xdr:rowOff>0</xdr:rowOff>
    </xdr:from>
    <xdr:ext cx="9525" cy="9525"/>
    <xdr:pic>
      <xdr:nvPicPr>
        <xdr:cNvPr id="5" name="Obrázok 50" descr="http://www.krugel.sk/img/pixel.GIF">
          <a:extLst>
            <a:ext uri="{FF2B5EF4-FFF2-40B4-BE49-F238E27FC236}">
              <a16:creationId xmlns="" xmlns:a16="http://schemas.microsoft.com/office/drawing/2014/main" id="{0CC7B3B3-5EBD-4359-B610-5F9FAF8B2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59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23</xdr:row>
      <xdr:rowOff>0</xdr:rowOff>
    </xdr:from>
    <xdr:ext cx="9525" cy="9525"/>
    <xdr:pic>
      <xdr:nvPicPr>
        <xdr:cNvPr id="6" name="Obrázok 39" descr="http://www.krugel.sk/img/pixel.GIF">
          <a:extLst>
            <a:ext uri="{FF2B5EF4-FFF2-40B4-BE49-F238E27FC236}">
              <a16:creationId xmlns="" xmlns:a16="http://schemas.microsoft.com/office/drawing/2014/main" id="{1F868586-E002-452A-8F18-A603A429C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59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23</xdr:row>
      <xdr:rowOff>0</xdr:rowOff>
    </xdr:from>
    <xdr:ext cx="9525" cy="9525"/>
    <xdr:pic>
      <xdr:nvPicPr>
        <xdr:cNvPr id="7" name="Obrázok 46" descr="http://www.krugel.sk/img/pixel.GIF">
          <a:extLst>
            <a:ext uri="{FF2B5EF4-FFF2-40B4-BE49-F238E27FC236}">
              <a16:creationId xmlns="" xmlns:a16="http://schemas.microsoft.com/office/drawing/2014/main" id="{D31DB367-9089-495C-8B32-387B492A5D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59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23</xdr:row>
      <xdr:rowOff>0</xdr:rowOff>
    </xdr:from>
    <xdr:ext cx="9525" cy="9525"/>
    <xdr:pic>
      <xdr:nvPicPr>
        <xdr:cNvPr id="8" name="Obrázok 47" descr="http://www.krugel.sk/img/pixel.GIF">
          <a:extLst>
            <a:ext uri="{FF2B5EF4-FFF2-40B4-BE49-F238E27FC236}">
              <a16:creationId xmlns="" xmlns:a16="http://schemas.microsoft.com/office/drawing/2014/main" id="{9B233CCE-F71C-4E49-9539-0F38326261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59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23</xdr:row>
      <xdr:rowOff>0</xdr:rowOff>
    </xdr:from>
    <xdr:ext cx="9525" cy="9525"/>
    <xdr:pic>
      <xdr:nvPicPr>
        <xdr:cNvPr id="9" name="Obrázok 50" descr="http://www.krugel.sk/img/pixel.GIF">
          <a:extLst>
            <a:ext uri="{FF2B5EF4-FFF2-40B4-BE49-F238E27FC236}">
              <a16:creationId xmlns="" xmlns:a16="http://schemas.microsoft.com/office/drawing/2014/main" id="{9A6FD805-3F93-485F-B511-AD866322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59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29</xdr:row>
      <xdr:rowOff>0</xdr:rowOff>
    </xdr:from>
    <xdr:ext cx="9525" cy="9525"/>
    <xdr:pic>
      <xdr:nvPicPr>
        <xdr:cNvPr id="10" name="Obrázok 39" descr="http://www.krugel.sk/img/pixel.GIF">
          <a:extLst>
            <a:ext uri="{FF2B5EF4-FFF2-40B4-BE49-F238E27FC236}">
              <a16:creationId xmlns="" xmlns:a16="http://schemas.microsoft.com/office/drawing/2014/main" id="{046C87DF-CB82-47FE-A491-4831AA78C1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29</xdr:row>
      <xdr:rowOff>0</xdr:rowOff>
    </xdr:from>
    <xdr:ext cx="9525" cy="9525"/>
    <xdr:pic>
      <xdr:nvPicPr>
        <xdr:cNvPr id="11" name="Obrázok 46" descr="http://www.krugel.sk/img/pixel.GIF">
          <a:extLst>
            <a:ext uri="{FF2B5EF4-FFF2-40B4-BE49-F238E27FC236}">
              <a16:creationId xmlns="" xmlns:a16="http://schemas.microsoft.com/office/drawing/2014/main" id="{777FDD19-6449-4193-8304-7092C12C7E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29</xdr:row>
      <xdr:rowOff>0</xdr:rowOff>
    </xdr:from>
    <xdr:ext cx="9525" cy="9525"/>
    <xdr:pic>
      <xdr:nvPicPr>
        <xdr:cNvPr id="12" name="Obrázok 47" descr="http://www.krugel.sk/img/pixel.GIF">
          <a:extLst>
            <a:ext uri="{FF2B5EF4-FFF2-40B4-BE49-F238E27FC236}">
              <a16:creationId xmlns="" xmlns:a16="http://schemas.microsoft.com/office/drawing/2014/main" id="{9696AC12-897E-46B6-A119-561A2E00C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29</xdr:row>
      <xdr:rowOff>0</xdr:rowOff>
    </xdr:from>
    <xdr:ext cx="9525" cy="9525"/>
    <xdr:pic>
      <xdr:nvPicPr>
        <xdr:cNvPr id="13" name="Obrázok 50" descr="http://www.krugel.sk/img/pixel.GIF">
          <a:extLst>
            <a:ext uri="{FF2B5EF4-FFF2-40B4-BE49-F238E27FC236}">
              <a16:creationId xmlns="" xmlns:a16="http://schemas.microsoft.com/office/drawing/2014/main" id="{E686E6EA-9003-4F27-A7C9-F4AE7347F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133350</xdr:colOff>
      <xdr:row>19</xdr:row>
      <xdr:rowOff>0</xdr:rowOff>
    </xdr:from>
    <xdr:ext cx="9525" cy="9525"/>
    <xdr:pic>
      <xdr:nvPicPr>
        <xdr:cNvPr id="2" name="Obrázok 39" descr="http://www.krugel.sk/img/pixel.GIF">
          <a:extLst>
            <a:ext uri="{FF2B5EF4-FFF2-40B4-BE49-F238E27FC236}">
              <a16:creationId xmlns="" xmlns:a16="http://schemas.microsoft.com/office/drawing/2014/main" id="{9C322ABA-8FF9-4606-893E-D98444E085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93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525" cy="9525"/>
    <xdr:pic>
      <xdr:nvPicPr>
        <xdr:cNvPr id="3" name="Obrázok 46" descr="http://www.krugel.sk/img/pixel.GIF">
          <a:extLst>
            <a:ext uri="{FF2B5EF4-FFF2-40B4-BE49-F238E27FC236}">
              <a16:creationId xmlns="" xmlns:a16="http://schemas.microsoft.com/office/drawing/2014/main" id="{05411C83-DB9A-48F3-ACEF-6A40DB2E8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3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525" cy="9525"/>
    <xdr:pic>
      <xdr:nvPicPr>
        <xdr:cNvPr id="4" name="Obrázok 47" descr="http://www.krugel.sk/img/pixel.GIF">
          <a:extLst>
            <a:ext uri="{FF2B5EF4-FFF2-40B4-BE49-F238E27FC236}">
              <a16:creationId xmlns="" xmlns:a16="http://schemas.microsoft.com/office/drawing/2014/main" id="{F6A24702-8C01-41FF-9A16-5AC191BE6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3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525" cy="9525"/>
    <xdr:pic>
      <xdr:nvPicPr>
        <xdr:cNvPr id="5" name="Obrázok 50" descr="http://www.krugel.sk/img/pixel.GIF">
          <a:extLst>
            <a:ext uri="{FF2B5EF4-FFF2-40B4-BE49-F238E27FC236}">
              <a16:creationId xmlns="" xmlns:a16="http://schemas.microsoft.com/office/drawing/2014/main" id="{1288E7D5-CB0C-4912-912B-CEF8031CBF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3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525" cy="9525"/>
    <xdr:pic>
      <xdr:nvPicPr>
        <xdr:cNvPr id="6" name="Obrázok 39" descr="http://www.krugel.sk/img/pixel.GIF">
          <a:extLst>
            <a:ext uri="{FF2B5EF4-FFF2-40B4-BE49-F238E27FC236}">
              <a16:creationId xmlns="" xmlns:a16="http://schemas.microsoft.com/office/drawing/2014/main" id="{019946FD-4F44-4B48-A85E-D408D7A2E6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3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525" cy="9525"/>
    <xdr:pic>
      <xdr:nvPicPr>
        <xdr:cNvPr id="7" name="Obrázok 46" descr="http://www.krugel.sk/img/pixel.GIF">
          <a:extLst>
            <a:ext uri="{FF2B5EF4-FFF2-40B4-BE49-F238E27FC236}">
              <a16:creationId xmlns="" xmlns:a16="http://schemas.microsoft.com/office/drawing/2014/main" id="{9A715612-65F9-4F7A-B587-D7451F435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3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525" cy="9525"/>
    <xdr:pic>
      <xdr:nvPicPr>
        <xdr:cNvPr id="8" name="Obrázok 47" descr="http://www.krugel.sk/img/pixel.GIF">
          <a:extLst>
            <a:ext uri="{FF2B5EF4-FFF2-40B4-BE49-F238E27FC236}">
              <a16:creationId xmlns="" xmlns:a16="http://schemas.microsoft.com/office/drawing/2014/main" id="{ABED187C-9AFC-4447-90E9-BACDD8627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3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9525" cy="9525"/>
    <xdr:pic>
      <xdr:nvPicPr>
        <xdr:cNvPr id="9" name="Obrázok 50" descr="http://www.krugel.sk/img/pixel.GIF">
          <a:extLst>
            <a:ext uri="{FF2B5EF4-FFF2-40B4-BE49-F238E27FC236}">
              <a16:creationId xmlns="" xmlns:a16="http://schemas.microsoft.com/office/drawing/2014/main" id="{6568DC0F-4668-4909-BD98-0BBEFFDF5B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3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xdr:row>
      <xdr:rowOff>0</xdr:rowOff>
    </xdr:from>
    <xdr:ext cx="9525" cy="9525"/>
    <xdr:pic>
      <xdr:nvPicPr>
        <xdr:cNvPr id="10" name="Obrázok 39" descr="http://www.krugel.sk/img/pixel.GIF">
          <a:extLst>
            <a:ext uri="{FF2B5EF4-FFF2-40B4-BE49-F238E27FC236}">
              <a16:creationId xmlns="" xmlns:a16="http://schemas.microsoft.com/office/drawing/2014/main" id="{054F76E8-0F5D-4D4B-BE2F-E74492C04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xdr:row>
      <xdr:rowOff>0</xdr:rowOff>
    </xdr:from>
    <xdr:ext cx="9525" cy="9525"/>
    <xdr:pic>
      <xdr:nvPicPr>
        <xdr:cNvPr id="11" name="Obrázok 46" descr="http://www.krugel.sk/img/pixel.GIF">
          <a:extLst>
            <a:ext uri="{FF2B5EF4-FFF2-40B4-BE49-F238E27FC236}">
              <a16:creationId xmlns="" xmlns:a16="http://schemas.microsoft.com/office/drawing/2014/main" id="{8EDDB6AC-EFE6-4695-977B-7DE681F41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xdr:row>
      <xdr:rowOff>0</xdr:rowOff>
    </xdr:from>
    <xdr:ext cx="9525" cy="9525"/>
    <xdr:pic>
      <xdr:nvPicPr>
        <xdr:cNvPr id="12" name="Obrázok 47" descr="http://www.krugel.sk/img/pixel.GIF">
          <a:extLst>
            <a:ext uri="{FF2B5EF4-FFF2-40B4-BE49-F238E27FC236}">
              <a16:creationId xmlns="" xmlns:a16="http://schemas.microsoft.com/office/drawing/2014/main" id="{79293345-09A2-4F63-92C4-1A4C8238B4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21</xdr:row>
      <xdr:rowOff>0</xdr:rowOff>
    </xdr:from>
    <xdr:ext cx="9525" cy="9525"/>
    <xdr:pic>
      <xdr:nvPicPr>
        <xdr:cNvPr id="13" name="Obrázok 50" descr="http://www.krugel.sk/img/pixel.GIF">
          <a:extLst>
            <a:ext uri="{FF2B5EF4-FFF2-40B4-BE49-F238E27FC236}">
              <a16:creationId xmlns="" xmlns:a16="http://schemas.microsoft.com/office/drawing/2014/main" id="{2F6C7849-F90E-4A3A-AE55-66E5876BA5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18</xdr:row>
      <xdr:rowOff>0</xdr:rowOff>
    </xdr:from>
    <xdr:ext cx="9525" cy="9525"/>
    <xdr:pic>
      <xdr:nvPicPr>
        <xdr:cNvPr id="14" name="Obrázok 39" descr="http://www.krugel.sk/img/pixel.GIF">
          <a:extLst>
            <a:ext uri="{FF2B5EF4-FFF2-40B4-BE49-F238E27FC236}">
              <a16:creationId xmlns="" xmlns:a16="http://schemas.microsoft.com/office/drawing/2014/main" id="{E06E9E8D-CE09-4EDF-B5CB-8302D51BE5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9525" cy="9525"/>
    <xdr:pic>
      <xdr:nvPicPr>
        <xdr:cNvPr id="15" name="Obrázok 46" descr="http://www.krugel.sk/img/pixel.GIF">
          <a:extLst>
            <a:ext uri="{FF2B5EF4-FFF2-40B4-BE49-F238E27FC236}">
              <a16:creationId xmlns="" xmlns:a16="http://schemas.microsoft.com/office/drawing/2014/main" id="{0727A451-801C-45E2-92A5-94992A00B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9525" cy="9525"/>
    <xdr:pic>
      <xdr:nvPicPr>
        <xdr:cNvPr id="16" name="Obrázok 47" descr="http://www.krugel.sk/img/pixel.GIF">
          <a:extLst>
            <a:ext uri="{FF2B5EF4-FFF2-40B4-BE49-F238E27FC236}">
              <a16:creationId xmlns="" xmlns:a16="http://schemas.microsoft.com/office/drawing/2014/main" id="{784255E3-DD7A-4B8F-A8D2-6F6F3B048C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9525" cy="9525"/>
    <xdr:pic>
      <xdr:nvPicPr>
        <xdr:cNvPr id="17" name="Obrázok 50" descr="http://www.krugel.sk/img/pixel.GIF">
          <a:extLst>
            <a:ext uri="{FF2B5EF4-FFF2-40B4-BE49-F238E27FC236}">
              <a16:creationId xmlns="" xmlns:a16="http://schemas.microsoft.com/office/drawing/2014/main" id="{8EE38E16-95E0-4F70-9D78-F1623AAF7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9525" cy="9525"/>
    <xdr:pic>
      <xdr:nvPicPr>
        <xdr:cNvPr id="18" name="Obrázok 39" descr="http://www.krugel.sk/img/pixel.GIF">
          <a:extLst>
            <a:ext uri="{FF2B5EF4-FFF2-40B4-BE49-F238E27FC236}">
              <a16:creationId xmlns="" xmlns:a16="http://schemas.microsoft.com/office/drawing/2014/main" id="{DD561213-9974-4A7A-A6BA-31F788DEB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9525" cy="9525"/>
    <xdr:pic>
      <xdr:nvPicPr>
        <xdr:cNvPr id="19" name="Obrázok 46" descr="http://www.krugel.sk/img/pixel.GIF">
          <a:extLst>
            <a:ext uri="{FF2B5EF4-FFF2-40B4-BE49-F238E27FC236}">
              <a16:creationId xmlns="" xmlns:a16="http://schemas.microsoft.com/office/drawing/2014/main" id="{7ADF7A75-D9BE-4054-9108-7ECA7216A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9525" cy="9525"/>
    <xdr:pic>
      <xdr:nvPicPr>
        <xdr:cNvPr id="20" name="Obrázok 47" descr="http://www.krugel.sk/img/pixel.GIF">
          <a:extLst>
            <a:ext uri="{FF2B5EF4-FFF2-40B4-BE49-F238E27FC236}">
              <a16:creationId xmlns="" xmlns:a16="http://schemas.microsoft.com/office/drawing/2014/main" id="{FBFD50DB-D841-4382-B766-1789B2228B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9525" cy="9525"/>
    <xdr:pic>
      <xdr:nvPicPr>
        <xdr:cNvPr id="21" name="Obrázok 50" descr="http://www.krugel.sk/img/pixel.GIF">
          <a:extLst>
            <a:ext uri="{FF2B5EF4-FFF2-40B4-BE49-F238E27FC236}">
              <a16:creationId xmlns="" xmlns:a16="http://schemas.microsoft.com/office/drawing/2014/main" id="{2779FAAD-AD86-46F2-851A-1F643BF1A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920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omslighting.com/products/type/T0L" TargetMode="External"/><Relationship Id="rId2" Type="http://schemas.openxmlformats.org/officeDocument/2006/relationships/hyperlink" Target="http://www.fagerhult.com/sk/Products/Freedom/Freedom/" TargetMode="External"/><Relationship Id="rId1" Type="http://schemas.openxmlformats.org/officeDocument/2006/relationships/hyperlink" Target="http://www.xal.com/en/products/detail/VOL%252016%2520-%2520XAL%2520-%25207/CORNER/CORNER" TargetMode="External"/><Relationship Id="rId5" Type="http://schemas.openxmlformats.org/officeDocument/2006/relationships/hyperlink" Target="http://www.deltalight.sk/sk/products/detail/ultra-x-down-up-led-ww-279-61-18202" TargetMode="External"/><Relationship Id="rId4" Type="http://schemas.openxmlformats.org/officeDocument/2006/relationships/hyperlink" Target="http://www.omslighting.com/products/detail/DF4J9VJ150Q2000"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tssgroup.sk/detail-YX40000101.aspx" TargetMode="External"/><Relationship Id="rId3" Type="http://schemas.openxmlformats.org/officeDocument/2006/relationships/hyperlink" Target="https://www.tssgroup.sk/detail-ZAF0000101.aspx" TargetMode="External"/><Relationship Id="rId7" Type="http://schemas.openxmlformats.org/officeDocument/2006/relationships/hyperlink" Target="https://www.tssgroup.sk/detail-6Q10000101.aspx" TargetMode="External"/><Relationship Id="rId2" Type="http://schemas.openxmlformats.org/officeDocument/2006/relationships/hyperlink" Target="https://www.tssgroup.sk/detail-Z9F0000101.aspx" TargetMode="External"/><Relationship Id="rId1" Type="http://schemas.openxmlformats.org/officeDocument/2006/relationships/hyperlink" Target="https://www.tssgroup.sk/detail-8810000101.aspx" TargetMode="External"/><Relationship Id="rId6" Type="http://schemas.openxmlformats.org/officeDocument/2006/relationships/hyperlink" Target="https://www.tssgroup.sk/detail-Y8F0000101.aspx" TargetMode="External"/><Relationship Id="rId5" Type="http://schemas.openxmlformats.org/officeDocument/2006/relationships/hyperlink" Target="https://www.tssgroup.sk/detail-Y7F0000101.aspx" TargetMode="External"/><Relationship Id="rId10" Type="http://schemas.openxmlformats.org/officeDocument/2006/relationships/drawing" Target="../drawings/drawing2.xml"/><Relationship Id="rId4" Type="http://schemas.openxmlformats.org/officeDocument/2006/relationships/hyperlink" Target="https://www.tssgroup.sk/detail-Y6F0000101.aspx" TargetMode="External"/><Relationship Id="rId9" Type="http://schemas.openxmlformats.org/officeDocument/2006/relationships/hyperlink" Target="https://www.tssgroup.sk/detail-Y6B300010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8"/>
  <sheetViews>
    <sheetView tabSelected="1" zoomScale="115" zoomScaleNormal="115" workbookViewId="0">
      <selection activeCell="A2" sqref="A2"/>
    </sheetView>
  </sheetViews>
  <sheetFormatPr defaultRowHeight="12.75"/>
  <cols>
    <col min="1" max="1" width="24" customWidth="1"/>
    <col min="2" max="2" width="26.85546875" customWidth="1"/>
  </cols>
  <sheetData>
    <row r="4" spans="1:2">
      <c r="A4" s="534"/>
      <c r="B4" s="535"/>
    </row>
    <row r="5" spans="1:2">
      <c r="A5" s="537" t="s">
        <v>816</v>
      </c>
      <c r="B5" s="542" t="s">
        <v>817</v>
      </c>
    </row>
    <row r="6" spans="1:2">
      <c r="A6" s="535" t="s">
        <v>818</v>
      </c>
      <c r="B6" s="538">
        <f>'Prehlad NS'!J136+'Prehlad NS'!J393</f>
        <v>0</v>
      </c>
    </row>
    <row r="7" spans="1:2">
      <c r="A7" s="535" t="s">
        <v>819</v>
      </c>
      <c r="B7" s="538">
        <f>'Prehlad BUR'!J133</f>
        <v>0</v>
      </c>
    </row>
    <row r="8" spans="1:2">
      <c r="A8" s="535" t="s">
        <v>820</v>
      </c>
      <c r="B8" s="538">
        <f>VZT!H168</f>
        <v>0</v>
      </c>
    </row>
    <row r="9" spans="1:2">
      <c r="A9" s="535" t="s">
        <v>821</v>
      </c>
      <c r="B9" s="538">
        <f>'Med. plyny-rozvody'!F145</f>
        <v>0</v>
      </c>
    </row>
    <row r="10" spans="1:2">
      <c r="A10" s="535" t="s">
        <v>822</v>
      </c>
      <c r="B10" s="538">
        <f>SUM('Prehlad NS'!J397:J429)</f>
        <v>0</v>
      </c>
    </row>
    <row r="11" spans="1:2">
      <c r="A11" s="535" t="s">
        <v>823</v>
      </c>
      <c r="B11" s="538">
        <f>Elektrika!H80</f>
        <v>0</v>
      </c>
    </row>
    <row r="12" spans="1:2">
      <c r="A12" s="535" t="s">
        <v>824</v>
      </c>
      <c r="B12" s="538">
        <f>'SLP-SK'!G52+'SLP-SP B'!H51+'SLP-SP C'!H68+'SLP-VT'!G43</f>
        <v>0</v>
      </c>
    </row>
    <row r="13" spans="1:2">
      <c r="A13" s="535" t="s">
        <v>825</v>
      </c>
      <c r="B13" s="538">
        <f>UK!G49</f>
        <v>0</v>
      </c>
    </row>
    <row r="14" spans="1:2">
      <c r="A14" s="535" t="s">
        <v>826</v>
      </c>
      <c r="B14" s="538">
        <f>ZTI!H98</f>
        <v>0</v>
      </c>
    </row>
    <row r="15" spans="1:2">
      <c r="A15" s="536"/>
      <c r="B15" s="539"/>
    </row>
    <row r="16" spans="1:2">
      <c r="A16" s="535"/>
      <c r="B16" s="539"/>
    </row>
    <row r="17" spans="1:2">
      <c r="A17" s="537" t="s">
        <v>827</v>
      </c>
      <c r="B17" s="540">
        <f>SUM(B6:B16)</f>
        <v>0</v>
      </c>
    </row>
    <row r="18" spans="1:2">
      <c r="B18" s="54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19" zoomScaleNormal="100" workbookViewId="0">
      <selection activeCell="I44" sqref="I44"/>
    </sheetView>
  </sheetViews>
  <sheetFormatPr defaultRowHeight="12.75"/>
  <cols>
    <col min="1" max="1" width="9" customWidth="1"/>
    <col min="2" max="2" width="32" customWidth="1"/>
    <col min="3" max="3" width="15.140625" customWidth="1"/>
    <col min="7" max="7" width="13.140625" customWidth="1"/>
  </cols>
  <sheetData>
    <row r="1" spans="1:7" ht="15">
      <c r="A1" s="586" t="s">
        <v>1258</v>
      </c>
      <c r="B1" s="586"/>
      <c r="C1" s="586"/>
      <c r="D1" s="586"/>
      <c r="E1" s="586"/>
      <c r="F1" s="586"/>
      <c r="G1" s="586"/>
    </row>
    <row r="2" spans="1:7">
      <c r="A2" s="352" t="s">
        <v>1259</v>
      </c>
      <c r="B2" s="353" t="s">
        <v>1260</v>
      </c>
      <c r="C2" s="354" t="s">
        <v>1261</v>
      </c>
      <c r="D2" s="354" t="s">
        <v>1002</v>
      </c>
      <c r="E2" s="354" t="s">
        <v>1262</v>
      </c>
      <c r="F2" s="387" t="s">
        <v>1263</v>
      </c>
      <c r="G2" s="387" t="s">
        <v>1263</v>
      </c>
    </row>
    <row r="3" spans="1:7">
      <c r="A3" s="355"/>
      <c r="B3" s="356"/>
      <c r="C3" s="357" t="s">
        <v>44</v>
      </c>
      <c r="D3" s="357"/>
      <c r="E3" s="357" t="s">
        <v>1002</v>
      </c>
      <c r="F3" s="388" t="s">
        <v>1002</v>
      </c>
      <c r="G3" s="388" t="s">
        <v>1264</v>
      </c>
    </row>
    <row r="4" spans="1:7" ht="14.25">
      <c r="A4" s="358"/>
      <c r="B4" s="359" t="s">
        <v>1265</v>
      </c>
      <c r="C4" s="376"/>
      <c r="D4" s="360"/>
      <c r="E4" s="365"/>
      <c r="F4" s="389"/>
      <c r="G4" s="390"/>
    </row>
    <row r="5" spans="1:7">
      <c r="A5" s="358"/>
      <c r="B5" s="361" t="s">
        <v>1266</v>
      </c>
      <c r="C5" s="377"/>
      <c r="D5" s="360"/>
      <c r="E5" s="365"/>
      <c r="F5" s="389"/>
      <c r="G5" s="390"/>
    </row>
    <row r="6" spans="1:7">
      <c r="A6" s="351"/>
      <c r="B6" s="362" t="s">
        <v>1267</v>
      </c>
      <c r="C6" s="377"/>
      <c r="D6" s="360"/>
      <c r="E6" s="365"/>
      <c r="F6" s="389"/>
      <c r="G6" s="391">
        <f>SUM(G8:G14)</f>
        <v>0</v>
      </c>
    </row>
    <row r="7" spans="1:7">
      <c r="A7" s="351">
        <v>1</v>
      </c>
      <c r="B7" s="366" t="s">
        <v>1268</v>
      </c>
      <c r="C7" s="380"/>
      <c r="D7" s="360"/>
      <c r="E7" s="365"/>
      <c r="F7" s="393"/>
      <c r="G7" s="394"/>
    </row>
    <row r="8" spans="1:7">
      <c r="A8" s="351"/>
      <c r="B8" s="363" t="s">
        <v>1269</v>
      </c>
      <c r="C8" s="379"/>
      <c r="D8" s="350" t="s">
        <v>363</v>
      </c>
      <c r="E8" s="350">
        <v>22</v>
      </c>
      <c r="F8" s="392"/>
      <c r="G8" s="392">
        <f>F8*E8</f>
        <v>0</v>
      </c>
    </row>
    <row r="9" spans="1:7">
      <c r="A9" s="351">
        <v>2</v>
      </c>
      <c r="B9" s="366" t="s">
        <v>1270</v>
      </c>
      <c r="C9" s="380"/>
      <c r="D9" s="360"/>
      <c r="E9" s="365"/>
      <c r="F9" s="393"/>
      <c r="G9" s="394"/>
    </row>
    <row r="10" spans="1:7">
      <c r="A10" s="351"/>
      <c r="B10" s="363" t="s">
        <v>1271</v>
      </c>
      <c r="C10" s="379"/>
      <c r="D10" s="350" t="s">
        <v>363</v>
      </c>
      <c r="E10" s="350">
        <v>22</v>
      </c>
      <c r="F10" s="509"/>
      <c r="G10" s="509">
        <f>F10*E10</f>
        <v>0</v>
      </c>
    </row>
    <row r="11" spans="1:7">
      <c r="A11" s="351">
        <v>3</v>
      </c>
      <c r="B11" s="366" t="s">
        <v>1272</v>
      </c>
      <c r="C11" s="380"/>
      <c r="D11" s="360"/>
      <c r="E11" s="365"/>
      <c r="F11" s="393"/>
      <c r="G11" s="394"/>
    </row>
    <row r="12" spans="1:7">
      <c r="A12" s="351"/>
      <c r="B12" s="363" t="s">
        <v>1273</v>
      </c>
      <c r="C12" s="379"/>
      <c r="D12" s="350" t="s">
        <v>363</v>
      </c>
      <c r="E12" s="350">
        <v>22</v>
      </c>
      <c r="F12" s="509"/>
      <c r="G12" s="509">
        <f>F12*E12</f>
        <v>0</v>
      </c>
    </row>
    <row r="13" spans="1:7">
      <c r="A13" s="371">
        <v>4</v>
      </c>
      <c r="B13" s="373" t="s">
        <v>1274</v>
      </c>
      <c r="C13" s="374"/>
      <c r="D13" s="372" t="s">
        <v>363</v>
      </c>
      <c r="E13" s="372">
        <v>44</v>
      </c>
      <c r="F13" s="509"/>
      <c r="G13" s="509">
        <f>F13*E13</f>
        <v>0</v>
      </c>
    </row>
    <row r="14" spans="1:7">
      <c r="A14" s="375" t="s">
        <v>809</v>
      </c>
      <c r="B14" s="364" t="s">
        <v>994</v>
      </c>
      <c r="C14" s="375"/>
      <c r="D14" s="350" t="s">
        <v>52</v>
      </c>
      <c r="E14" s="350">
        <v>3.5</v>
      </c>
      <c r="F14" s="509"/>
      <c r="G14" s="509">
        <f>F14*0.035</f>
        <v>0</v>
      </c>
    </row>
    <row r="15" spans="1:7">
      <c r="A15" s="370"/>
      <c r="B15" s="367"/>
      <c r="C15" s="378"/>
      <c r="D15" s="368"/>
      <c r="E15" s="386"/>
      <c r="F15" s="393"/>
      <c r="G15" s="394"/>
    </row>
    <row r="16" spans="1:7">
      <c r="A16" s="351"/>
      <c r="B16" s="362" t="s">
        <v>1275</v>
      </c>
      <c r="C16" s="377"/>
      <c r="D16" s="360"/>
      <c r="E16" s="365"/>
      <c r="F16" s="389"/>
      <c r="G16" s="391">
        <f>SUM(G18:G22)</f>
        <v>0</v>
      </c>
    </row>
    <row r="17" spans="1:7">
      <c r="A17" s="351">
        <v>6</v>
      </c>
      <c r="B17" s="363" t="s">
        <v>1276</v>
      </c>
      <c r="C17" s="380"/>
      <c r="D17" s="360"/>
      <c r="E17" s="365"/>
      <c r="F17" s="393"/>
      <c r="G17" s="394"/>
    </row>
    <row r="18" spans="1:7">
      <c r="A18" s="351"/>
      <c r="B18" s="363" t="s">
        <v>1277</v>
      </c>
      <c r="C18" s="379"/>
      <c r="D18" s="350" t="s">
        <v>1278</v>
      </c>
      <c r="E18" s="381">
        <v>34</v>
      </c>
      <c r="F18" s="509"/>
      <c r="G18" s="509">
        <f>F18*E18</f>
        <v>0</v>
      </c>
    </row>
    <row r="19" spans="1:7">
      <c r="A19" s="351">
        <v>7</v>
      </c>
      <c r="B19" s="364" t="s">
        <v>1279</v>
      </c>
      <c r="C19" s="375"/>
      <c r="D19" s="350" t="s">
        <v>1278</v>
      </c>
      <c r="E19" s="381">
        <v>34</v>
      </c>
      <c r="F19" s="509"/>
      <c r="G19" s="509">
        <f>F19*E19</f>
        <v>0</v>
      </c>
    </row>
    <row r="20" spans="1:7">
      <c r="A20" s="351">
        <v>8</v>
      </c>
      <c r="B20" s="363" t="s">
        <v>1280</v>
      </c>
      <c r="C20" s="380"/>
      <c r="D20" s="360"/>
      <c r="E20" s="365"/>
      <c r="F20" s="393"/>
      <c r="G20" s="394"/>
    </row>
    <row r="21" spans="1:7">
      <c r="A21" s="351"/>
      <c r="B21" s="363" t="s">
        <v>1277</v>
      </c>
      <c r="C21" s="379"/>
      <c r="D21" s="350" t="s">
        <v>363</v>
      </c>
      <c r="E21" s="381">
        <v>22</v>
      </c>
      <c r="F21" s="509"/>
      <c r="G21" s="509">
        <f>F21*E21</f>
        <v>0</v>
      </c>
    </row>
    <row r="22" spans="1:7">
      <c r="A22" s="375" t="s">
        <v>1021</v>
      </c>
      <c r="B22" s="364" t="s">
        <v>994</v>
      </c>
      <c r="C22" s="375"/>
      <c r="D22" s="350" t="s">
        <v>52</v>
      </c>
      <c r="E22" s="350">
        <v>3.5</v>
      </c>
      <c r="F22" s="509"/>
      <c r="G22" s="509">
        <f>F22*0.035</f>
        <v>0</v>
      </c>
    </row>
    <row r="23" spans="1:7">
      <c r="A23" s="370"/>
      <c r="B23" s="367"/>
      <c r="C23" s="378"/>
      <c r="D23" s="368"/>
      <c r="E23" s="386"/>
      <c r="F23" s="393"/>
      <c r="G23" s="394"/>
    </row>
    <row r="24" spans="1:7">
      <c r="A24" s="351"/>
      <c r="B24" s="362" t="s">
        <v>1281</v>
      </c>
      <c r="C24" s="360"/>
      <c r="D24" s="360"/>
      <c r="E24" s="386"/>
      <c r="F24" s="389"/>
      <c r="G24" s="391">
        <f>SUM(G27:G35)</f>
        <v>0</v>
      </c>
    </row>
    <row r="25" spans="1:7" ht="24">
      <c r="A25" s="351">
        <v>10</v>
      </c>
      <c r="B25" s="383" t="s">
        <v>1282</v>
      </c>
      <c r="C25" s="360"/>
      <c r="D25" s="360"/>
      <c r="E25" s="386"/>
      <c r="F25" s="393"/>
      <c r="G25" s="394"/>
    </row>
    <row r="26" spans="1:7">
      <c r="A26" s="371"/>
      <c r="B26" s="383" t="s">
        <v>1283</v>
      </c>
      <c r="C26" s="399"/>
      <c r="D26" s="374"/>
      <c r="E26" s="384"/>
      <c r="F26" s="397"/>
      <c r="G26" s="392"/>
    </row>
    <row r="27" spans="1:7">
      <c r="A27" s="371"/>
      <c r="B27" s="383" t="s">
        <v>1284</v>
      </c>
      <c r="C27" s="399"/>
      <c r="D27" s="374" t="s">
        <v>363</v>
      </c>
      <c r="E27" s="384">
        <v>3</v>
      </c>
      <c r="F27" s="509"/>
      <c r="G27" s="509">
        <f t="shared" ref="G27:G34" si="0">F27*E27</f>
        <v>0</v>
      </c>
    </row>
    <row r="28" spans="1:7">
      <c r="A28" s="371"/>
      <c r="B28" s="383" t="s">
        <v>1285</v>
      </c>
      <c r="C28" s="399"/>
      <c r="D28" s="374" t="s">
        <v>363</v>
      </c>
      <c r="E28" s="384">
        <v>1</v>
      </c>
      <c r="F28" s="509"/>
      <c r="G28" s="509">
        <f t="shared" si="0"/>
        <v>0</v>
      </c>
    </row>
    <row r="29" spans="1:7">
      <c r="A29" s="371"/>
      <c r="B29" s="383" t="s">
        <v>1286</v>
      </c>
      <c r="C29" s="399"/>
      <c r="D29" s="374" t="s">
        <v>363</v>
      </c>
      <c r="E29" s="384">
        <v>1</v>
      </c>
      <c r="F29" s="509"/>
      <c r="G29" s="509">
        <f t="shared" si="0"/>
        <v>0</v>
      </c>
    </row>
    <row r="30" spans="1:7">
      <c r="A30" s="371"/>
      <c r="B30" s="383" t="s">
        <v>1287</v>
      </c>
      <c r="C30" s="399"/>
      <c r="D30" s="374" t="s">
        <v>363</v>
      </c>
      <c r="E30" s="384">
        <v>2</v>
      </c>
      <c r="F30" s="509"/>
      <c r="G30" s="509">
        <f t="shared" si="0"/>
        <v>0</v>
      </c>
    </row>
    <row r="31" spans="1:7">
      <c r="A31" s="371"/>
      <c r="B31" s="383" t="s">
        <v>1288</v>
      </c>
      <c r="C31" s="399"/>
      <c r="D31" s="374" t="s">
        <v>363</v>
      </c>
      <c r="E31" s="384">
        <v>9</v>
      </c>
      <c r="F31" s="509"/>
      <c r="G31" s="509">
        <f t="shared" si="0"/>
        <v>0</v>
      </c>
    </row>
    <row r="32" spans="1:7">
      <c r="A32" s="371"/>
      <c r="B32" s="383" t="s">
        <v>1289</v>
      </c>
      <c r="C32" s="399"/>
      <c r="D32" s="374" t="s">
        <v>363</v>
      </c>
      <c r="E32" s="384">
        <v>3</v>
      </c>
      <c r="F32" s="509"/>
      <c r="G32" s="509">
        <f t="shared" si="0"/>
        <v>0</v>
      </c>
    </row>
    <row r="33" spans="1:7">
      <c r="A33" s="371"/>
      <c r="B33" s="383" t="s">
        <v>1290</v>
      </c>
      <c r="C33" s="399"/>
      <c r="D33" s="374" t="s">
        <v>363</v>
      </c>
      <c r="E33" s="384">
        <v>2</v>
      </c>
      <c r="F33" s="509"/>
      <c r="G33" s="509">
        <f t="shared" si="0"/>
        <v>0</v>
      </c>
    </row>
    <row r="34" spans="1:7">
      <c r="A34" s="371"/>
      <c r="B34" s="383" t="s">
        <v>1291</v>
      </c>
      <c r="C34" s="399"/>
      <c r="D34" s="374" t="s">
        <v>363</v>
      </c>
      <c r="E34" s="384">
        <v>1</v>
      </c>
      <c r="F34" s="509"/>
      <c r="G34" s="509">
        <f t="shared" si="0"/>
        <v>0</v>
      </c>
    </row>
    <row r="35" spans="1:7">
      <c r="A35" s="375" t="s">
        <v>1026</v>
      </c>
      <c r="B35" s="364" t="s">
        <v>994</v>
      </c>
      <c r="C35" s="385"/>
      <c r="D35" s="350" t="s">
        <v>52</v>
      </c>
      <c r="E35" s="350">
        <v>3.5</v>
      </c>
      <c r="F35" s="509"/>
      <c r="G35" s="509">
        <f>F35*0.035</f>
        <v>0</v>
      </c>
    </row>
    <row r="36" spans="1:7">
      <c r="A36" s="370"/>
      <c r="B36" s="367"/>
      <c r="C36" s="378"/>
      <c r="D36" s="368"/>
      <c r="E36" s="386"/>
      <c r="F36" s="393"/>
      <c r="G36" s="394"/>
    </row>
    <row r="37" spans="1:7">
      <c r="A37" s="358"/>
      <c r="B37" s="361" t="s">
        <v>1292</v>
      </c>
      <c r="C37" s="377"/>
      <c r="D37" s="360"/>
      <c r="E37" s="365"/>
      <c r="F37" s="389"/>
      <c r="G37" s="391">
        <f>SUM(G38:G40)</f>
        <v>0</v>
      </c>
    </row>
    <row r="38" spans="1:7">
      <c r="A38" s="351">
        <v>1</v>
      </c>
      <c r="B38" s="364" t="s">
        <v>1267</v>
      </c>
      <c r="C38" s="375"/>
      <c r="D38" s="350" t="s">
        <v>1293</v>
      </c>
      <c r="E38" s="350">
        <v>1</v>
      </c>
      <c r="F38" s="509"/>
      <c r="G38" s="509">
        <f>F38*E38</f>
        <v>0</v>
      </c>
    </row>
    <row r="39" spans="1:7">
      <c r="A39" s="351">
        <v>2</v>
      </c>
      <c r="B39" s="364" t="s">
        <v>1294</v>
      </c>
      <c r="C39" s="375"/>
      <c r="D39" s="350" t="s">
        <v>1293</v>
      </c>
      <c r="E39" s="350">
        <v>1</v>
      </c>
      <c r="F39" s="509"/>
      <c r="G39" s="509">
        <f>F39*E39</f>
        <v>0</v>
      </c>
    </row>
    <row r="40" spans="1:7">
      <c r="A40" s="351">
        <v>3</v>
      </c>
      <c r="B40" s="364" t="s">
        <v>1281</v>
      </c>
      <c r="C40" s="375"/>
      <c r="D40" s="350" t="s">
        <v>1293</v>
      </c>
      <c r="E40" s="350">
        <v>1</v>
      </c>
      <c r="F40" s="509"/>
      <c r="G40" s="509">
        <f>F40*E40</f>
        <v>0</v>
      </c>
    </row>
    <row r="41" spans="1:7">
      <c r="A41" s="358"/>
      <c r="B41" s="366"/>
      <c r="C41" s="380"/>
      <c r="D41" s="360"/>
      <c r="E41" s="365"/>
      <c r="F41" s="398"/>
      <c r="G41" s="390"/>
    </row>
    <row r="42" spans="1:7">
      <c r="A42" s="351"/>
      <c r="B42" s="362" t="s">
        <v>1295</v>
      </c>
      <c r="C42" s="360"/>
      <c r="D42" s="360"/>
      <c r="E42" s="386"/>
      <c r="F42" s="389"/>
      <c r="G42" s="391">
        <f>SUM(G43:G47)</f>
        <v>0</v>
      </c>
    </row>
    <row r="43" spans="1:7">
      <c r="A43" s="351">
        <v>1</v>
      </c>
      <c r="B43" s="364" t="s">
        <v>1296</v>
      </c>
      <c r="C43" s="375"/>
      <c r="D43" s="350" t="s">
        <v>363</v>
      </c>
      <c r="E43" s="381">
        <v>22</v>
      </c>
      <c r="F43" s="509"/>
      <c r="G43" s="509">
        <f>F43*E43</f>
        <v>0</v>
      </c>
    </row>
    <row r="44" spans="1:7">
      <c r="A44" s="351">
        <v>2</v>
      </c>
      <c r="B44" s="364" t="s">
        <v>1297</v>
      </c>
      <c r="C44" s="375"/>
      <c r="D44" s="350" t="s">
        <v>363</v>
      </c>
      <c r="E44" s="381">
        <v>44</v>
      </c>
      <c r="F44" s="509"/>
      <c r="G44" s="509">
        <f>F44*E44</f>
        <v>0</v>
      </c>
    </row>
    <row r="45" spans="1:7">
      <c r="A45" s="351">
        <v>3</v>
      </c>
      <c r="B45" s="364" t="s">
        <v>1298</v>
      </c>
      <c r="C45" s="375"/>
      <c r="D45" s="350" t="s">
        <v>1278</v>
      </c>
      <c r="E45" s="381">
        <v>34</v>
      </c>
      <c r="F45" s="509"/>
      <c r="G45" s="509">
        <f>F45*E45</f>
        <v>0</v>
      </c>
    </row>
    <row r="46" spans="1:7">
      <c r="A46" s="358">
        <v>4</v>
      </c>
      <c r="B46" s="364" t="s">
        <v>1299</v>
      </c>
      <c r="C46" s="375"/>
      <c r="D46" s="350" t="s">
        <v>114</v>
      </c>
      <c r="E46" s="350">
        <v>1</v>
      </c>
      <c r="F46" s="509"/>
      <c r="G46" s="509">
        <f>F46*E46</f>
        <v>0</v>
      </c>
    </row>
    <row r="47" spans="1:7">
      <c r="A47" s="358">
        <v>5</v>
      </c>
      <c r="B47" s="400" t="s">
        <v>1300</v>
      </c>
      <c r="C47" s="401"/>
      <c r="D47" s="350" t="s">
        <v>114</v>
      </c>
      <c r="E47" s="350">
        <v>1</v>
      </c>
      <c r="F47" s="509"/>
      <c r="G47" s="509">
        <f>F47*E47</f>
        <v>0</v>
      </c>
    </row>
    <row r="48" spans="1:7">
      <c r="A48" s="358"/>
      <c r="B48" s="366"/>
      <c r="C48" s="380"/>
      <c r="D48" s="360"/>
      <c r="E48" s="365"/>
      <c r="F48" s="393"/>
      <c r="G48" s="394"/>
    </row>
    <row r="49" spans="1:7">
      <c r="A49" s="351"/>
      <c r="B49" s="382" t="s">
        <v>1301</v>
      </c>
      <c r="C49" s="380"/>
      <c r="D49" s="360"/>
      <c r="E49" s="365"/>
      <c r="F49" s="389"/>
      <c r="G49" s="395">
        <f>G42+G37+G24+G16+G6</f>
        <v>0</v>
      </c>
    </row>
    <row r="50" spans="1:7">
      <c r="A50" s="351"/>
      <c r="B50" s="369" t="s">
        <v>1302</v>
      </c>
      <c r="C50" s="380"/>
      <c r="D50" s="360"/>
      <c r="E50" s="365"/>
      <c r="F50" s="389"/>
      <c r="G50" s="395">
        <f>(G49/100)*20</f>
        <v>0</v>
      </c>
    </row>
    <row r="51" spans="1:7">
      <c r="A51" s="351"/>
      <c r="B51" s="382" t="s">
        <v>1303</v>
      </c>
      <c r="C51" s="380"/>
      <c r="D51" s="360"/>
      <c r="E51" s="365"/>
      <c r="F51" s="389"/>
      <c r="G51" s="396">
        <f>G49+G50</f>
        <v>0</v>
      </c>
    </row>
  </sheetData>
  <mergeCells count="1">
    <mergeCell ref="A1:G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8"/>
  <sheetViews>
    <sheetView zoomScale="70" zoomScaleNormal="70" workbookViewId="0">
      <selection activeCell="G150" sqref="G150:G166"/>
    </sheetView>
  </sheetViews>
  <sheetFormatPr defaultColWidth="9.140625" defaultRowHeight="12.75"/>
  <cols>
    <col min="1" max="1" width="9.140625" style="55"/>
    <col min="2" max="2" width="15.28515625" style="55" customWidth="1"/>
    <col min="3" max="3" width="9.7109375" style="343" customWidth="1"/>
    <col min="4" max="4" width="77" style="347" customWidth="1"/>
    <col min="5" max="5" width="12.42578125" style="54" customWidth="1"/>
    <col min="6" max="6" width="13.140625" style="349" customWidth="1"/>
    <col min="7" max="7" width="16.28515625" style="55" customWidth="1"/>
    <col min="8" max="8" width="19.28515625" style="55" customWidth="1"/>
    <col min="9" max="9" width="9.140625" style="55"/>
    <col min="10" max="10" width="5.28515625" style="55" customWidth="1"/>
    <col min="11" max="16384" width="9.140625" style="55"/>
  </cols>
  <sheetData>
    <row r="1" spans="2:8" ht="13.5" thickBot="1"/>
    <row r="2" spans="2:8" s="403" customFormat="1" ht="32.1" customHeight="1" thickBot="1">
      <c r="B2" s="346" t="s">
        <v>1304</v>
      </c>
      <c r="C2" s="345" t="s">
        <v>1305</v>
      </c>
      <c r="D2" s="348" t="s">
        <v>1306</v>
      </c>
      <c r="E2" s="344" t="s">
        <v>1307</v>
      </c>
      <c r="F2" s="344" t="s">
        <v>1308</v>
      </c>
      <c r="G2" s="344" t="s">
        <v>1309</v>
      </c>
      <c r="H2" s="402" t="s">
        <v>1310</v>
      </c>
    </row>
    <row r="3" spans="2:8" s="403" customFormat="1" ht="15.75" thickBot="1">
      <c r="B3" s="404"/>
      <c r="C3" s="405"/>
      <c r="D3" s="406"/>
      <c r="E3" s="407"/>
      <c r="F3" s="408"/>
      <c r="G3" s="407"/>
      <c r="H3" s="409"/>
    </row>
    <row r="4" spans="2:8" s="403" customFormat="1" ht="21" thickBot="1">
      <c r="B4" s="410"/>
      <c r="C4" s="411"/>
      <c r="D4" s="412" t="s">
        <v>1311</v>
      </c>
      <c r="E4" s="413"/>
      <c r="F4" s="414"/>
      <c r="G4" s="413"/>
      <c r="H4" s="415"/>
    </row>
    <row r="5" spans="2:8" s="403" customFormat="1" ht="15" customHeight="1" thickBot="1">
      <c r="B5" s="416"/>
      <c r="C5" s="417"/>
      <c r="D5" s="418"/>
      <c r="E5" s="419"/>
      <c r="F5" s="420"/>
      <c r="G5" s="419"/>
      <c r="H5" s="421"/>
    </row>
    <row r="6" spans="2:8" s="403" customFormat="1" ht="39.950000000000003" customHeight="1" thickBot="1">
      <c r="B6" s="410"/>
      <c r="C6" s="411"/>
      <c r="D6" s="422" t="s">
        <v>1312</v>
      </c>
      <c r="E6" s="413"/>
      <c r="F6" s="414"/>
      <c r="G6" s="413"/>
      <c r="H6" s="415"/>
    </row>
    <row r="7" spans="2:8" s="403" customFormat="1" ht="160.9" customHeight="1">
      <c r="B7" s="423"/>
      <c r="C7" s="424" t="s">
        <v>1313</v>
      </c>
      <c r="D7" s="425" t="s">
        <v>1314</v>
      </c>
      <c r="E7" s="426" t="s">
        <v>363</v>
      </c>
      <c r="F7" s="427">
        <v>1</v>
      </c>
      <c r="G7" s="428"/>
      <c r="H7" s="428">
        <f>G7*F7</f>
        <v>0</v>
      </c>
    </row>
    <row r="8" spans="2:8" s="403" customFormat="1" ht="39.950000000000003" customHeight="1">
      <c r="B8" s="423"/>
      <c r="C8" s="424"/>
      <c r="D8" s="425" t="s">
        <v>1315</v>
      </c>
      <c r="E8" s="426" t="s">
        <v>363</v>
      </c>
      <c r="F8" s="427">
        <v>1</v>
      </c>
      <c r="G8" s="428"/>
      <c r="H8" s="428">
        <f>G8*F8</f>
        <v>0</v>
      </c>
    </row>
    <row r="9" spans="2:8" s="403" customFormat="1" ht="39.950000000000003" customHeight="1">
      <c r="B9" s="423"/>
      <c r="C9" s="424" t="s">
        <v>1316</v>
      </c>
      <c r="D9" s="425" t="s">
        <v>1317</v>
      </c>
      <c r="E9" s="426" t="s">
        <v>363</v>
      </c>
      <c r="F9" s="427">
        <v>1</v>
      </c>
      <c r="G9" s="428"/>
      <c r="H9" s="428">
        <f>G9*F9</f>
        <v>0</v>
      </c>
    </row>
    <row r="10" spans="2:8" s="403" customFormat="1" ht="23.45" customHeight="1">
      <c r="B10" s="423"/>
      <c r="C10" s="424"/>
      <c r="D10" s="425" t="s">
        <v>1318</v>
      </c>
      <c r="E10" s="426"/>
      <c r="F10" s="427"/>
      <c r="G10" s="428"/>
      <c r="H10" s="428">
        <f t="shared" ref="H10:H39" si="0">G10*F10</f>
        <v>0</v>
      </c>
    </row>
    <row r="11" spans="2:8" s="403" customFormat="1" ht="39.950000000000003" customHeight="1">
      <c r="B11" s="423"/>
      <c r="C11" s="424"/>
      <c r="D11" s="425" t="s">
        <v>1319</v>
      </c>
      <c r="E11" s="426" t="s">
        <v>363</v>
      </c>
      <c r="F11" s="427">
        <v>1</v>
      </c>
      <c r="G11" s="428"/>
      <c r="H11" s="428">
        <f t="shared" si="0"/>
        <v>0</v>
      </c>
    </row>
    <row r="12" spans="2:8" s="403" customFormat="1" ht="39.950000000000003" customHeight="1">
      <c r="B12" s="423"/>
      <c r="C12" s="424"/>
      <c r="D12" s="425" t="s">
        <v>1320</v>
      </c>
      <c r="E12" s="426" t="s">
        <v>363</v>
      </c>
      <c r="F12" s="427">
        <v>1</v>
      </c>
      <c r="G12" s="428"/>
      <c r="H12" s="428">
        <f t="shared" si="0"/>
        <v>0</v>
      </c>
    </row>
    <row r="13" spans="2:8" s="403" customFormat="1" ht="55.9" customHeight="1">
      <c r="B13" s="423"/>
      <c r="C13" s="424" t="s">
        <v>1321</v>
      </c>
      <c r="D13" s="425" t="s">
        <v>1322</v>
      </c>
      <c r="E13" s="426" t="s">
        <v>363</v>
      </c>
      <c r="F13" s="427">
        <v>1</v>
      </c>
      <c r="G13" s="428"/>
      <c r="H13" s="428">
        <f t="shared" si="0"/>
        <v>0</v>
      </c>
    </row>
    <row r="14" spans="2:8" s="403" customFormat="1" ht="23.45" customHeight="1">
      <c r="B14" s="423"/>
      <c r="C14" s="424"/>
      <c r="D14" s="425" t="s">
        <v>1318</v>
      </c>
      <c r="E14" s="426"/>
      <c r="F14" s="427"/>
      <c r="G14" s="428"/>
      <c r="H14" s="428">
        <f t="shared" si="0"/>
        <v>0</v>
      </c>
    </row>
    <row r="15" spans="2:8" s="403" customFormat="1" ht="39.950000000000003" customHeight="1">
      <c r="B15" s="423"/>
      <c r="C15" s="424"/>
      <c r="D15" s="425" t="s">
        <v>1323</v>
      </c>
      <c r="E15" s="426" t="s">
        <v>363</v>
      </c>
      <c r="F15" s="427">
        <v>1</v>
      </c>
      <c r="G15" s="428"/>
      <c r="H15" s="428">
        <f t="shared" si="0"/>
        <v>0</v>
      </c>
    </row>
    <row r="16" spans="2:8" s="403" customFormat="1" ht="39.950000000000003" customHeight="1">
      <c r="B16" s="423"/>
      <c r="C16" s="424"/>
      <c r="D16" s="425" t="s">
        <v>1324</v>
      </c>
      <c r="E16" s="426" t="s">
        <v>363</v>
      </c>
      <c r="F16" s="427">
        <v>1</v>
      </c>
      <c r="G16" s="428"/>
      <c r="H16" s="428">
        <f t="shared" si="0"/>
        <v>0</v>
      </c>
    </row>
    <row r="17" spans="2:8" s="403" customFormat="1" ht="39.950000000000003" customHeight="1">
      <c r="B17" s="423"/>
      <c r="C17" s="424"/>
      <c r="D17" s="425" t="s">
        <v>1325</v>
      </c>
      <c r="E17" s="426" t="s">
        <v>363</v>
      </c>
      <c r="F17" s="427">
        <v>1</v>
      </c>
      <c r="G17" s="428"/>
      <c r="H17" s="428">
        <f t="shared" si="0"/>
        <v>0</v>
      </c>
    </row>
    <row r="18" spans="2:8" s="403" customFormat="1" ht="39.950000000000003" customHeight="1">
      <c r="B18" s="423"/>
      <c r="C18" s="424"/>
      <c r="D18" s="425" t="s">
        <v>1326</v>
      </c>
      <c r="E18" s="426" t="s">
        <v>805</v>
      </c>
      <c r="F18" s="427">
        <v>1</v>
      </c>
      <c r="G18" s="428"/>
      <c r="H18" s="428">
        <f t="shared" si="0"/>
        <v>0</v>
      </c>
    </row>
    <row r="19" spans="2:8" s="403" customFormat="1" ht="39.950000000000003" customHeight="1">
      <c r="B19" s="423"/>
      <c r="C19" s="424" t="s">
        <v>1327</v>
      </c>
      <c r="D19" s="425" t="s">
        <v>1328</v>
      </c>
      <c r="E19" s="426" t="s">
        <v>363</v>
      </c>
      <c r="F19" s="427">
        <v>1</v>
      </c>
      <c r="G19" s="428"/>
      <c r="H19" s="428">
        <f t="shared" si="0"/>
        <v>0</v>
      </c>
    </row>
    <row r="20" spans="2:8" s="403" customFormat="1" ht="39.950000000000003" customHeight="1">
      <c r="B20" s="423"/>
      <c r="C20" s="424"/>
      <c r="D20" s="425" t="s">
        <v>1329</v>
      </c>
      <c r="E20" s="426" t="s">
        <v>363</v>
      </c>
      <c r="F20" s="427">
        <v>6</v>
      </c>
      <c r="G20" s="428"/>
      <c r="H20" s="428">
        <f t="shared" si="0"/>
        <v>0</v>
      </c>
    </row>
    <row r="21" spans="2:8" s="403" customFormat="1" ht="39.950000000000003" customHeight="1">
      <c r="B21" s="423"/>
      <c r="C21" s="424" t="s">
        <v>1330</v>
      </c>
      <c r="D21" s="425" t="s">
        <v>1331</v>
      </c>
      <c r="E21" s="426" t="s">
        <v>363</v>
      </c>
      <c r="F21" s="427">
        <v>1</v>
      </c>
      <c r="G21" s="428"/>
      <c r="H21" s="428">
        <f t="shared" si="0"/>
        <v>0</v>
      </c>
    </row>
    <row r="22" spans="2:8" s="403" customFormat="1" ht="39.950000000000003" customHeight="1">
      <c r="B22" s="423"/>
      <c r="C22" s="424"/>
      <c r="D22" s="425" t="s">
        <v>1329</v>
      </c>
      <c r="E22" s="426" t="s">
        <v>363</v>
      </c>
      <c r="F22" s="427">
        <v>4</v>
      </c>
      <c r="G22" s="428"/>
      <c r="H22" s="428">
        <f t="shared" si="0"/>
        <v>0</v>
      </c>
    </row>
    <row r="23" spans="2:8" s="403" customFormat="1" ht="39.950000000000003" customHeight="1">
      <c r="B23" s="423"/>
      <c r="C23" s="424" t="s">
        <v>1332</v>
      </c>
      <c r="D23" s="425" t="s">
        <v>1333</v>
      </c>
      <c r="E23" s="426" t="s">
        <v>363</v>
      </c>
      <c r="F23" s="427">
        <v>1</v>
      </c>
      <c r="G23" s="428"/>
      <c r="H23" s="428">
        <f t="shared" si="0"/>
        <v>0</v>
      </c>
    </row>
    <row r="24" spans="2:8" s="403" customFormat="1" ht="39.950000000000003" customHeight="1">
      <c r="B24" s="423"/>
      <c r="C24" s="424"/>
      <c r="D24" s="425" t="s">
        <v>1334</v>
      </c>
      <c r="E24" s="426" t="s">
        <v>363</v>
      </c>
      <c r="F24" s="427">
        <v>6</v>
      </c>
      <c r="G24" s="428"/>
      <c r="H24" s="428">
        <f t="shared" si="0"/>
        <v>0</v>
      </c>
    </row>
    <row r="25" spans="2:8" s="403" customFormat="1" ht="54.6" customHeight="1">
      <c r="B25" s="423"/>
      <c r="C25" s="424" t="s">
        <v>1335</v>
      </c>
      <c r="D25" s="425" t="s">
        <v>1336</v>
      </c>
      <c r="E25" s="426" t="s">
        <v>363</v>
      </c>
      <c r="F25" s="427">
        <v>5</v>
      </c>
      <c r="G25" s="428"/>
      <c r="H25" s="428">
        <f t="shared" si="0"/>
        <v>0</v>
      </c>
    </row>
    <row r="26" spans="2:8" s="403" customFormat="1" ht="39.950000000000003" customHeight="1">
      <c r="B26" s="423"/>
      <c r="C26" s="424"/>
      <c r="D26" s="425" t="s">
        <v>1337</v>
      </c>
      <c r="E26" s="426" t="s">
        <v>363</v>
      </c>
      <c r="F26" s="427">
        <v>5</v>
      </c>
      <c r="G26" s="428"/>
      <c r="H26" s="428">
        <f t="shared" si="0"/>
        <v>0</v>
      </c>
    </row>
    <row r="27" spans="2:8" s="403" customFormat="1" ht="49.15" customHeight="1">
      <c r="B27" s="423"/>
      <c r="C27" s="424" t="s">
        <v>1338</v>
      </c>
      <c r="D27" s="425" t="s">
        <v>1339</v>
      </c>
      <c r="E27" s="426" t="s">
        <v>363</v>
      </c>
      <c r="F27" s="427">
        <v>1</v>
      </c>
      <c r="G27" s="428"/>
      <c r="H27" s="428">
        <f t="shared" si="0"/>
        <v>0</v>
      </c>
    </row>
    <row r="28" spans="2:8" s="403" customFormat="1" ht="39.950000000000003" customHeight="1">
      <c r="B28" s="423"/>
      <c r="C28" s="424"/>
      <c r="D28" s="425" t="s">
        <v>1340</v>
      </c>
      <c r="E28" s="426" t="s">
        <v>363</v>
      </c>
      <c r="F28" s="427">
        <v>1</v>
      </c>
      <c r="G28" s="428"/>
      <c r="H28" s="428">
        <f t="shared" si="0"/>
        <v>0</v>
      </c>
    </row>
    <row r="29" spans="2:8" s="403" customFormat="1" ht="39.950000000000003" customHeight="1">
      <c r="B29" s="423"/>
      <c r="C29" s="424"/>
      <c r="D29" s="425" t="s">
        <v>1341</v>
      </c>
      <c r="E29" s="426" t="s">
        <v>363</v>
      </c>
      <c r="F29" s="427">
        <v>1</v>
      </c>
      <c r="G29" s="428"/>
      <c r="H29" s="428">
        <f t="shared" si="0"/>
        <v>0</v>
      </c>
    </row>
    <row r="30" spans="2:8" s="403" customFormat="1" ht="39.950000000000003" customHeight="1">
      <c r="B30" s="423"/>
      <c r="C30" s="424" t="s">
        <v>1342</v>
      </c>
      <c r="D30" s="425" t="s">
        <v>1343</v>
      </c>
      <c r="E30" s="426" t="s">
        <v>363</v>
      </c>
      <c r="F30" s="427">
        <v>5</v>
      </c>
      <c r="G30" s="428"/>
      <c r="H30" s="428">
        <f t="shared" si="0"/>
        <v>0</v>
      </c>
    </row>
    <row r="31" spans="2:8" s="403" customFormat="1" ht="48" customHeight="1">
      <c r="B31" s="423"/>
      <c r="C31" s="424"/>
      <c r="D31" s="425" t="s">
        <v>1344</v>
      </c>
      <c r="E31" s="426" t="s">
        <v>363</v>
      </c>
      <c r="F31" s="427">
        <v>5</v>
      </c>
      <c r="G31" s="428"/>
      <c r="H31" s="428">
        <f t="shared" si="0"/>
        <v>0</v>
      </c>
    </row>
    <row r="32" spans="2:8" s="403" customFormat="1" ht="39.950000000000003" customHeight="1">
      <c r="B32" s="423"/>
      <c r="C32" s="424" t="s">
        <v>1345</v>
      </c>
      <c r="D32" s="425" t="s">
        <v>1346</v>
      </c>
      <c r="E32" s="426" t="s">
        <v>363</v>
      </c>
      <c r="F32" s="427">
        <v>1</v>
      </c>
      <c r="G32" s="428"/>
      <c r="H32" s="428">
        <f t="shared" si="0"/>
        <v>0</v>
      </c>
    </row>
    <row r="33" spans="2:8" s="403" customFormat="1" ht="39.950000000000003" customHeight="1">
      <c r="B33" s="423"/>
      <c r="C33" s="424" t="s">
        <v>1347</v>
      </c>
      <c r="D33" s="425" t="s">
        <v>1348</v>
      </c>
      <c r="E33" s="426" t="s">
        <v>363</v>
      </c>
      <c r="F33" s="427">
        <v>1</v>
      </c>
      <c r="G33" s="428"/>
      <c r="H33" s="428">
        <f t="shared" si="0"/>
        <v>0</v>
      </c>
    </row>
    <row r="34" spans="2:8" s="403" customFormat="1" ht="39.950000000000003" customHeight="1">
      <c r="B34" s="423"/>
      <c r="C34" s="424" t="s">
        <v>1349</v>
      </c>
      <c r="D34" s="425" t="s">
        <v>1350</v>
      </c>
      <c r="E34" s="426" t="s">
        <v>363</v>
      </c>
      <c r="F34" s="427">
        <v>1</v>
      </c>
      <c r="G34" s="428"/>
      <c r="H34" s="428">
        <f t="shared" si="0"/>
        <v>0</v>
      </c>
    </row>
    <row r="35" spans="2:8" s="403" customFormat="1" ht="39.950000000000003" customHeight="1">
      <c r="B35" s="423"/>
      <c r="C35" s="424" t="s">
        <v>1351</v>
      </c>
      <c r="D35" s="425" t="s">
        <v>1352</v>
      </c>
      <c r="E35" s="426" t="s">
        <v>363</v>
      </c>
      <c r="F35" s="427">
        <v>1</v>
      </c>
      <c r="G35" s="428"/>
      <c r="H35" s="428">
        <f t="shared" si="0"/>
        <v>0</v>
      </c>
    </row>
    <row r="36" spans="2:8" s="403" customFormat="1" ht="39.950000000000003" customHeight="1">
      <c r="B36" s="423"/>
      <c r="C36" s="424" t="s">
        <v>1353</v>
      </c>
      <c r="D36" s="425" t="s">
        <v>1354</v>
      </c>
      <c r="E36" s="426" t="s">
        <v>363</v>
      </c>
      <c r="F36" s="427">
        <v>5</v>
      </c>
      <c r="G36" s="428"/>
      <c r="H36" s="428">
        <f t="shared" si="0"/>
        <v>0</v>
      </c>
    </row>
    <row r="37" spans="2:8" s="403" customFormat="1" ht="39.950000000000003" customHeight="1">
      <c r="B37" s="423"/>
      <c r="C37" s="424" t="s">
        <v>1355</v>
      </c>
      <c r="D37" s="425" t="s">
        <v>1356</v>
      </c>
      <c r="E37" s="426" t="s">
        <v>363</v>
      </c>
      <c r="F37" s="427">
        <v>1</v>
      </c>
      <c r="G37" s="428"/>
      <c r="H37" s="428">
        <f t="shared" si="0"/>
        <v>0</v>
      </c>
    </row>
    <row r="38" spans="2:8" s="403" customFormat="1" ht="39.950000000000003" customHeight="1">
      <c r="B38" s="423"/>
      <c r="C38" s="424" t="s">
        <v>1357</v>
      </c>
      <c r="D38" s="425" t="s">
        <v>1358</v>
      </c>
      <c r="E38" s="426" t="s">
        <v>363</v>
      </c>
      <c r="F38" s="427">
        <v>5</v>
      </c>
      <c r="G38" s="428"/>
      <c r="H38" s="428">
        <f t="shared" si="0"/>
        <v>0</v>
      </c>
    </row>
    <row r="39" spans="2:8" s="403" customFormat="1" ht="39.950000000000003" customHeight="1">
      <c r="B39" s="423"/>
      <c r="C39" s="424" t="s">
        <v>1359</v>
      </c>
      <c r="D39" s="425" t="s">
        <v>1360</v>
      </c>
      <c r="E39" s="426" t="s">
        <v>363</v>
      </c>
      <c r="F39" s="427">
        <v>1</v>
      </c>
      <c r="G39" s="428"/>
      <c r="H39" s="428">
        <f t="shared" si="0"/>
        <v>0</v>
      </c>
    </row>
    <row r="40" spans="2:8" s="403" customFormat="1" ht="39.950000000000003" customHeight="1">
      <c r="B40" s="423"/>
      <c r="C40" s="424"/>
      <c r="D40" s="425"/>
      <c r="E40" s="426"/>
      <c r="F40" s="427"/>
      <c r="G40" s="428"/>
      <c r="H40" s="428"/>
    </row>
    <row r="41" spans="2:8" s="403" customFormat="1" ht="39.950000000000003" customHeight="1">
      <c r="B41" s="423"/>
      <c r="C41" s="424" t="s">
        <v>1361</v>
      </c>
      <c r="D41" s="425" t="s">
        <v>1362</v>
      </c>
      <c r="E41" s="426" t="s">
        <v>1278</v>
      </c>
      <c r="F41" s="427">
        <v>6</v>
      </c>
      <c r="G41" s="428"/>
      <c r="H41" s="428">
        <f>G41*F41</f>
        <v>0</v>
      </c>
    </row>
    <row r="42" spans="2:8" s="403" customFormat="1" ht="39.950000000000003" customHeight="1">
      <c r="B42" s="423"/>
      <c r="C42" s="424" t="s">
        <v>1361</v>
      </c>
      <c r="D42" s="425" t="s">
        <v>1363</v>
      </c>
      <c r="E42" s="426" t="s">
        <v>1278</v>
      </c>
      <c r="F42" s="427">
        <v>11</v>
      </c>
      <c r="G42" s="428"/>
      <c r="H42" s="428">
        <f>G42*F42</f>
        <v>0</v>
      </c>
    </row>
    <row r="43" spans="2:8" s="403" customFormat="1" ht="39.950000000000003" customHeight="1">
      <c r="B43" s="423"/>
      <c r="C43" s="424" t="s">
        <v>1361</v>
      </c>
      <c r="D43" s="425" t="s">
        <v>1364</v>
      </c>
      <c r="E43" s="426" t="s">
        <v>1278</v>
      </c>
      <c r="F43" s="427">
        <v>9</v>
      </c>
      <c r="G43" s="428"/>
      <c r="H43" s="428">
        <f>G43*F43</f>
        <v>0</v>
      </c>
    </row>
    <row r="44" spans="2:8" s="403" customFormat="1" ht="39.950000000000003" customHeight="1">
      <c r="B44" s="423"/>
      <c r="C44" s="424" t="s">
        <v>1361</v>
      </c>
      <c r="D44" s="425" t="s">
        <v>1365</v>
      </c>
      <c r="E44" s="426" t="s">
        <v>1278</v>
      </c>
      <c r="F44" s="427">
        <v>17</v>
      </c>
      <c r="G44" s="428"/>
      <c r="H44" s="428">
        <f>G44*F44</f>
        <v>0</v>
      </c>
    </row>
    <row r="45" spans="2:8" s="403" customFormat="1" ht="39.950000000000003" customHeight="1">
      <c r="B45" s="423"/>
      <c r="C45" s="424" t="s">
        <v>1361</v>
      </c>
      <c r="D45" s="425" t="s">
        <v>1366</v>
      </c>
      <c r="E45" s="426" t="s">
        <v>1278</v>
      </c>
      <c r="F45" s="427">
        <v>15</v>
      </c>
      <c r="G45" s="428"/>
      <c r="H45" s="428">
        <f>G45*F45</f>
        <v>0</v>
      </c>
    </row>
    <row r="46" spans="2:8" s="403" customFormat="1" ht="39.950000000000003" customHeight="1">
      <c r="B46" s="423"/>
      <c r="C46" s="424"/>
      <c r="D46" s="425"/>
      <c r="E46" s="426"/>
      <c r="F46" s="427"/>
      <c r="G46" s="428"/>
      <c r="H46" s="428"/>
    </row>
    <row r="47" spans="2:8" s="403" customFormat="1" ht="39.950000000000003" customHeight="1">
      <c r="B47" s="423"/>
      <c r="C47" s="424" t="s">
        <v>1361</v>
      </c>
      <c r="D47" s="425" t="s">
        <v>1367</v>
      </c>
      <c r="E47" s="426" t="s">
        <v>1278</v>
      </c>
      <c r="F47" s="427">
        <v>4</v>
      </c>
      <c r="G47" s="428"/>
      <c r="H47" s="428">
        <f>G47*F47</f>
        <v>0</v>
      </c>
    </row>
    <row r="48" spans="2:8" s="403" customFormat="1" ht="39.950000000000003" customHeight="1">
      <c r="B48" s="423"/>
      <c r="C48" s="424" t="s">
        <v>1361</v>
      </c>
      <c r="D48" s="425" t="s">
        <v>1368</v>
      </c>
      <c r="E48" s="426" t="s">
        <v>1278</v>
      </c>
      <c r="F48" s="427">
        <v>2</v>
      </c>
      <c r="G48" s="428"/>
      <c r="H48" s="428">
        <f>G48*F48</f>
        <v>0</v>
      </c>
    </row>
    <row r="49" spans="2:8" s="403" customFormat="1" ht="39.950000000000003" customHeight="1">
      <c r="B49" s="423"/>
      <c r="C49" s="424" t="s">
        <v>1361</v>
      </c>
      <c r="D49" s="425" t="s">
        <v>1369</v>
      </c>
      <c r="E49" s="426" t="s">
        <v>1278</v>
      </c>
      <c r="F49" s="427">
        <v>9</v>
      </c>
      <c r="G49" s="428"/>
      <c r="H49" s="428">
        <f>G49*F49</f>
        <v>0</v>
      </c>
    </row>
    <row r="50" spans="2:8" s="403" customFormat="1" ht="39.950000000000003" customHeight="1">
      <c r="B50" s="423"/>
      <c r="C50" s="424" t="s">
        <v>1361</v>
      </c>
      <c r="D50" s="425" t="s">
        <v>1370</v>
      </c>
      <c r="E50" s="426" t="s">
        <v>1278</v>
      </c>
      <c r="F50" s="427">
        <v>11</v>
      </c>
      <c r="G50" s="428"/>
      <c r="H50" s="428">
        <f>G50*F50</f>
        <v>0</v>
      </c>
    </row>
    <row r="51" spans="2:8" s="403" customFormat="1" ht="39.950000000000003" customHeight="1">
      <c r="B51" s="423"/>
      <c r="C51" s="424"/>
      <c r="D51" s="425"/>
      <c r="E51" s="426"/>
      <c r="F51" s="427"/>
      <c r="G51" s="428"/>
      <c r="H51" s="428"/>
    </row>
    <row r="52" spans="2:8" s="403" customFormat="1" ht="39.950000000000003" customHeight="1">
      <c r="B52" s="423"/>
      <c r="C52" s="424" t="s">
        <v>1361</v>
      </c>
      <c r="D52" s="425" t="s">
        <v>1371</v>
      </c>
      <c r="E52" s="426" t="s">
        <v>1278</v>
      </c>
      <c r="F52" s="427">
        <v>17</v>
      </c>
      <c r="G52" s="428"/>
      <c r="H52" s="428">
        <f>G52*F52</f>
        <v>0</v>
      </c>
    </row>
    <row r="53" spans="2:8" s="403" customFormat="1" ht="39.950000000000003" customHeight="1">
      <c r="B53" s="423"/>
      <c r="C53" s="424"/>
      <c r="D53" s="425"/>
      <c r="E53" s="426"/>
      <c r="F53" s="427"/>
      <c r="G53" s="428"/>
      <c r="H53" s="428"/>
    </row>
    <row r="54" spans="2:8" s="403" customFormat="1" ht="39.950000000000003" customHeight="1">
      <c r="B54" s="423"/>
      <c r="C54" s="424" t="s">
        <v>1361</v>
      </c>
      <c r="D54" s="425" t="s">
        <v>1372</v>
      </c>
      <c r="E54" s="426" t="s">
        <v>85</v>
      </c>
      <c r="F54" s="427">
        <v>95</v>
      </c>
      <c r="G54" s="428"/>
      <c r="H54" s="428">
        <f>G54*F54</f>
        <v>0</v>
      </c>
    </row>
    <row r="55" spans="2:8" s="403" customFormat="1" ht="39.950000000000003" customHeight="1">
      <c r="B55" s="423"/>
      <c r="C55" s="424" t="s">
        <v>1361</v>
      </c>
      <c r="D55" s="425" t="s">
        <v>1373</v>
      </c>
      <c r="E55" s="426" t="s">
        <v>85</v>
      </c>
      <c r="F55" s="427">
        <v>69</v>
      </c>
      <c r="G55" s="428"/>
      <c r="H55" s="428">
        <f>G55*F55</f>
        <v>0</v>
      </c>
    </row>
    <row r="56" spans="2:8" s="403" customFormat="1" ht="39.950000000000003" customHeight="1">
      <c r="B56" s="423"/>
      <c r="C56" s="424"/>
      <c r="D56" s="425"/>
      <c r="E56" s="426"/>
      <c r="F56" s="427"/>
      <c r="G56" s="428"/>
      <c r="H56" s="428"/>
    </row>
    <row r="57" spans="2:8" s="403" customFormat="1" ht="117" customHeight="1">
      <c r="B57" s="423"/>
      <c r="C57" s="424" t="s">
        <v>1361</v>
      </c>
      <c r="D57" s="425" t="s">
        <v>1374</v>
      </c>
      <c r="E57" s="426" t="s">
        <v>805</v>
      </c>
      <c r="F57" s="427">
        <v>1</v>
      </c>
      <c r="G57" s="428"/>
      <c r="H57" s="428">
        <f>G57*F57</f>
        <v>0</v>
      </c>
    </row>
    <row r="58" spans="2:8" s="403" customFormat="1" ht="39.950000000000003" customHeight="1">
      <c r="B58" s="423"/>
      <c r="C58" s="424" t="s">
        <v>1361</v>
      </c>
      <c r="D58" s="425" t="s">
        <v>1375</v>
      </c>
      <c r="E58" s="426" t="s">
        <v>805</v>
      </c>
      <c r="F58" s="427">
        <v>1</v>
      </c>
      <c r="G58" s="428"/>
      <c r="H58" s="428">
        <f>G58*F58</f>
        <v>0</v>
      </c>
    </row>
    <row r="59" spans="2:8" s="403" customFormat="1" ht="39.950000000000003" customHeight="1" thickBot="1">
      <c r="B59" s="423"/>
      <c r="C59" s="424"/>
      <c r="D59" s="425"/>
      <c r="E59" s="426"/>
      <c r="F59" s="427"/>
      <c r="G59" s="428"/>
      <c r="H59" s="428"/>
    </row>
    <row r="60" spans="2:8" s="403" customFormat="1" ht="39.950000000000003" customHeight="1" thickBot="1">
      <c r="B60" s="410"/>
      <c r="C60" s="411"/>
      <c r="D60" s="422" t="s">
        <v>1376</v>
      </c>
      <c r="E60" s="413"/>
      <c r="F60" s="414"/>
      <c r="G60" s="413"/>
      <c r="H60" s="415"/>
    </row>
    <row r="61" spans="2:8" s="403" customFormat="1" ht="160.15" customHeight="1">
      <c r="B61" s="423"/>
      <c r="C61" s="424" t="s">
        <v>1377</v>
      </c>
      <c r="D61" s="425" t="s">
        <v>1378</v>
      </c>
      <c r="E61" s="426" t="s">
        <v>363</v>
      </c>
      <c r="F61" s="427">
        <v>1</v>
      </c>
      <c r="G61" s="428"/>
      <c r="H61" s="428">
        <f t="shared" ref="H61:H80" si="1">G61*F61</f>
        <v>0</v>
      </c>
    </row>
    <row r="62" spans="2:8" s="403" customFormat="1" ht="39.950000000000003" customHeight="1">
      <c r="B62" s="423"/>
      <c r="C62" s="424"/>
      <c r="D62" s="425" t="s">
        <v>1379</v>
      </c>
      <c r="E62" s="426" t="s">
        <v>363</v>
      </c>
      <c r="F62" s="427">
        <v>1</v>
      </c>
      <c r="G62" s="428"/>
      <c r="H62" s="428">
        <f t="shared" si="1"/>
        <v>0</v>
      </c>
    </row>
    <row r="63" spans="2:8" s="403" customFormat="1" ht="39.950000000000003" customHeight="1">
      <c r="B63" s="423"/>
      <c r="C63" s="424" t="s">
        <v>1380</v>
      </c>
      <c r="D63" s="425" t="s">
        <v>1381</v>
      </c>
      <c r="E63" s="426" t="s">
        <v>363</v>
      </c>
      <c r="F63" s="427">
        <v>1</v>
      </c>
      <c r="G63" s="428"/>
      <c r="H63" s="428">
        <f t="shared" si="1"/>
        <v>0</v>
      </c>
    </row>
    <row r="64" spans="2:8" s="403" customFormat="1" ht="39.950000000000003" customHeight="1">
      <c r="B64" s="423"/>
      <c r="C64" s="424"/>
      <c r="D64" s="425" t="s">
        <v>1318</v>
      </c>
      <c r="E64" s="426" t="s">
        <v>363</v>
      </c>
      <c r="F64" s="427">
        <v>1</v>
      </c>
      <c r="G64" s="428"/>
      <c r="H64" s="428">
        <f t="shared" si="1"/>
        <v>0</v>
      </c>
    </row>
    <row r="65" spans="2:8" s="403" customFormat="1" ht="39.950000000000003" customHeight="1">
      <c r="B65" s="423"/>
      <c r="C65" s="424"/>
      <c r="D65" s="425" t="s">
        <v>1319</v>
      </c>
      <c r="E65" s="426" t="s">
        <v>363</v>
      </c>
      <c r="F65" s="427">
        <v>1</v>
      </c>
      <c r="G65" s="428"/>
      <c r="H65" s="428">
        <f t="shared" si="1"/>
        <v>0</v>
      </c>
    </row>
    <row r="66" spans="2:8" s="403" customFormat="1" ht="39.950000000000003" customHeight="1">
      <c r="B66" s="423"/>
      <c r="C66" s="424"/>
      <c r="D66" s="425" t="s">
        <v>1320</v>
      </c>
      <c r="E66" s="426" t="s">
        <v>363</v>
      </c>
      <c r="F66" s="427">
        <v>1</v>
      </c>
      <c r="G66" s="428"/>
      <c r="H66" s="428">
        <f t="shared" si="1"/>
        <v>0</v>
      </c>
    </row>
    <row r="67" spans="2:8" s="403" customFormat="1" ht="39.950000000000003" customHeight="1">
      <c r="B67" s="423"/>
      <c r="C67" s="424" t="s">
        <v>1382</v>
      </c>
      <c r="D67" s="425" t="s">
        <v>1383</v>
      </c>
      <c r="E67" s="426" t="s">
        <v>363</v>
      </c>
      <c r="F67" s="427">
        <v>1</v>
      </c>
      <c r="G67" s="428"/>
      <c r="H67" s="428">
        <f t="shared" si="1"/>
        <v>0</v>
      </c>
    </row>
    <row r="68" spans="2:8" s="403" customFormat="1" ht="39.950000000000003" customHeight="1">
      <c r="B68" s="423"/>
      <c r="C68" s="424"/>
      <c r="D68" s="425" t="s">
        <v>1384</v>
      </c>
      <c r="E68" s="426" t="s">
        <v>363</v>
      </c>
      <c r="F68" s="427">
        <v>2</v>
      </c>
      <c r="G68" s="428"/>
      <c r="H68" s="428">
        <f t="shared" si="1"/>
        <v>0</v>
      </c>
    </row>
    <row r="69" spans="2:8" s="403" customFormat="1" ht="39.950000000000003" customHeight="1">
      <c r="B69" s="423"/>
      <c r="C69" s="424" t="s">
        <v>1385</v>
      </c>
      <c r="D69" s="425" t="s">
        <v>1386</v>
      </c>
      <c r="E69" s="426" t="s">
        <v>363</v>
      </c>
      <c r="F69" s="427">
        <v>1</v>
      </c>
      <c r="G69" s="428"/>
      <c r="H69" s="428">
        <f t="shared" si="1"/>
        <v>0</v>
      </c>
    </row>
    <row r="70" spans="2:8" s="403" customFormat="1" ht="39.950000000000003" customHeight="1">
      <c r="B70" s="423"/>
      <c r="C70" s="424"/>
      <c r="D70" s="425" t="s">
        <v>1387</v>
      </c>
      <c r="E70" s="426" t="s">
        <v>363</v>
      </c>
      <c r="F70" s="427">
        <v>2</v>
      </c>
      <c r="G70" s="428"/>
      <c r="H70" s="428">
        <f t="shared" si="1"/>
        <v>0</v>
      </c>
    </row>
    <row r="71" spans="2:8" s="403" customFormat="1" ht="51" customHeight="1">
      <c r="B71" s="423"/>
      <c r="C71" s="424" t="s">
        <v>1388</v>
      </c>
      <c r="D71" s="425" t="s">
        <v>1389</v>
      </c>
      <c r="E71" s="426" t="s">
        <v>363</v>
      </c>
      <c r="F71" s="427">
        <v>1</v>
      </c>
      <c r="G71" s="428"/>
      <c r="H71" s="428">
        <f t="shared" si="1"/>
        <v>0</v>
      </c>
    </row>
    <row r="72" spans="2:8" s="403" customFormat="1" ht="61.9" customHeight="1">
      <c r="B72" s="423"/>
      <c r="C72" s="424"/>
      <c r="D72" s="425" t="s">
        <v>1390</v>
      </c>
      <c r="E72" s="426" t="s">
        <v>363</v>
      </c>
      <c r="F72" s="427">
        <v>1</v>
      </c>
      <c r="G72" s="428"/>
      <c r="H72" s="428">
        <f t="shared" si="1"/>
        <v>0</v>
      </c>
    </row>
    <row r="73" spans="2:8" s="403" customFormat="1" ht="51" customHeight="1">
      <c r="B73" s="423"/>
      <c r="C73" s="424" t="s">
        <v>1391</v>
      </c>
      <c r="D73" s="425" t="s">
        <v>1392</v>
      </c>
      <c r="E73" s="426" t="s">
        <v>363</v>
      </c>
      <c r="F73" s="427">
        <v>1</v>
      </c>
      <c r="G73" s="428"/>
      <c r="H73" s="428">
        <f t="shared" si="1"/>
        <v>0</v>
      </c>
    </row>
    <row r="74" spans="2:8" s="403" customFormat="1" ht="51" customHeight="1">
      <c r="B74" s="423"/>
      <c r="C74" s="424"/>
      <c r="D74" s="425" t="s">
        <v>1393</v>
      </c>
      <c r="E74" s="426" t="s">
        <v>363</v>
      </c>
      <c r="F74" s="427">
        <v>1</v>
      </c>
      <c r="G74" s="428"/>
      <c r="H74" s="428">
        <f t="shared" si="1"/>
        <v>0</v>
      </c>
    </row>
    <row r="75" spans="2:8" s="403" customFormat="1" ht="47.45" customHeight="1">
      <c r="B75" s="423"/>
      <c r="C75" s="424" t="s">
        <v>1394</v>
      </c>
      <c r="D75" s="425" t="s">
        <v>1343</v>
      </c>
      <c r="E75" s="426" t="s">
        <v>363</v>
      </c>
      <c r="F75" s="427">
        <v>1</v>
      </c>
      <c r="G75" s="428"/>
      <c r="H75" s="428">
        <f t="shared" si="1"/>
        <v>0</v>
      </c>
    </row>
    <row r="76" spans="2:8" s="403" customFormat="1" ht="57" customHeight="1">
      <c r="B76" s="423"/>
      <c r="C76" s="424"/>
      <c r="D76" s="425" t="s">
        <v>1344</v>
      </c>
      <c r="E76" s="426" t="s">
        <v>363</v>
      </c>
      <c r="F76" s="427">
        <v>1</v>
      </c>
      <c r="G76" s="428"/>
      <c r="H76" s="428">
        <f t="shared" si="1"/>
        <v>0</v>
      </c>
    </row>
    <row r="77" spans="2:8" s="403" customFormat="1" ht="57" customHeight="1">
      <c r="B77" s="423"/>
      <c r="C77" s="424" t="s">
        <v>1395</v>
      </c>
      <c r="D77" s="425" t="s">
        <v>1346</v>
      </c>
      <c r="E77" s="426" t="s">
        <v>363</v>
      </c>
      <c r="F77" s="427">
        <v>1</v>
      </c>
      <c r="G77" s="428"/>
      <c r="H77" s="428">
        <f t="shared" si="1"/>
        <v>0</v>
      </c>
    </row>
    <row r="78" spans="2:8" s="403" customFormat="1" ht="39.950000000000003" customHeight="1">
      <c r="B78" s="423"/>
      <c r="C78" s="424" t="s">
        <v>1396</v>
      </c>
      <c r="D78" s="425" t="s">
        <v>1356</v>
      </c>
      <c r="E78" s="426" t="s">
        <v>363</v>
      </c>
      <c r="F78" s="427">
        <v>2</v>
      </c>
      <c r="G78" s="428"/>
      <c r="H78" s="428">
        <f t="shared" si="1"/>
        <v>0</v>
      </c>
    </row>
    <row r="79" spans="2:8" s="403" customFormat="1" ht="39.950000000000003" customHeight="1">
      <c r="B79" s="423"/>
      <c r="C79" s="424" t="s">
        <v>1397</v>
      </c>
      <c r="D79" s="425" t="s">
        <v>1398</v>
      </c>
      <c r="E79" s="426" t="s">
        <v>363</v>
      </c>
      <c r="F79" s="427">
        <v>1</v>
      </c>
      <c r="G79" s="428"/>
      <c r="H79" s="428">
        <f t="shared" si="1"/>
        <v>0</v>
      </c>
    </row>
    <row r="80" spans="2:8" s="403" customFormat="1" ht="39.950000000000003" customHeight="1">
      <c r="B80" s="423"/>
      <c r="C80" s="424" t="s">
        <v>1399</v>
      </c>
      <c r="D80" s="425" t="s">
        <v>1400</v>
      </c>
      <c r="E80" s="426" t="s">
        <v>363</v>
      </c>
      <c r="F80" s="427">
        <v>1</v>
      </c>
      <c r="G80" s="428"/>
      <c r="H80" s="428">
        <f t="shared" si="1"/>
        <v>0</v>
      </c>
    </row>
    <row r="81" spans="2:8" s="403" customFormat="1" ht="39.950000000000003" customHeight="1">
      <c r="B81" s="423"/>
      <c r="C81" s="424"/>
      <c r="D81" s="425"/>
      <c r="E81" s="426"/>
      <c r="F81" s="427"/>
      <c r="G81" s="428"/>
      <c r="H81" s="428"/>
    </row>
    <row r="82" spans="2:8" s="403" customFormat="1" ht="39.950000000000003" customHeight="1">
      <c r="B82" s="423"/>
      <c r="C82" s="424" t="s">
        <v>1361</v>
      </c>
      <c r="D82" s="425" t="s">
        <v>1401</v>
      </c>
      <c r="E82" s="426" t="s">
        <v>1278</v>
      </c>
      <c r="F82" s="427">
        <v>9</v>
      </c>
      <c r="G82" s="428"/>
      <c r="H82" s="428">
        <f>G82*F82</f>
        <v>0</v>
      </c>
    </row>
    <row r="83" spans="2:8" s="403" customFormat="1" ht="39.950000000000003" customHeight="1">
      <c r="B83" s="423"/>
      <c r="C83" s="424" t="s">
        <v>1361</v>
      </c>
      <c r="D83" s="425" t="s">
        <v>1367</v>
      </c>
      <c r="E83" s="426" t="s">
        <v>1278</v>
      </c>
      <c r="F83" s="427">
        <v>6</v>
      </c>
      <c r="G83" s="428"/>
      <c r="H83" s="428">
        <f>G83*F83</f>
        <v>0</v>
      </c>
    </row>
    <row r="84" spans="2:8" s="403" customFormat="1" ht="39.950000000000003" customHeight="1">
      <c r="B84" s="423"/>
      <c r="C84" s="424" t="s">
        <v>1361</v>
      </c>
      <c r="D84" s="425" t="s">
        <v>1368</v>
      </c>
      <c r="E84" s="426" t="s">
        <v>1278</v>
      </c>
      <c r="F84" s="427">
        <v>6</v>
      </c>
      <c r="G84" s="428"/>
      <c r="H84" s="428">
        <f>G84*F84</f>
        <v>0</v>
      </c>
    </row>
    <row r="85" spans="2:8" s="403" customFormat="1" ht="39.950000000000003" customHeight="1">
      <c r="B85" s="423"/>
      <c r="C85" s="424" t="s">
        <v>1361</v>
      </c>
      <c r="D85" s="425" t="s">
        <v>1370</v>
      </c>
      <c r="E85" s="426" t="s">
        <v>1278</v>
      </c>
      <c r="F85" s="427">
        <v>20</v>
      </c>
      <c r="G85" s="428"/>
      <c r="H85" s="428">
        <f>G85*F85</f>
        <v>0</v>
      </c>
    </row>
    <row r="86" spans="2:8" s="403" customFormat="1" ht="39.950000000000003" customHeight="1">
      <c r="B86" s="423"/>
      <c r="C86" s="424"/>
      <c r="D86" s="425"/>
      <c r="E86" s="426"/>
      <c r="F86" s="427"/>
      <c r="G86" s="428"/>
      <c r="H86" s="428"/>
    </row>
    <row r="87" spans="2:8" s="403" customFormat="1" ht="39.950000000000003" customHeight="1">
      <c r="B87" s="423"/>
      <c r="C87" s="424" t="s">
        <v>1361</v>
      </c>
      <c r="D87" s="425" t="s">
        <v>1402</v>
      </c>
      <c r="E87" s="426" t="s">
        <v>1278</v>
      </c>
      <c r="F87" s="427">
        <v>14</v>
      </c>
      <c r="G87" s="428"/>
      <c r="H87" s="428">
        <f>G87*F87</f>
        <v>0</v>
      </c>
    </row>
    <row r="88" spans="2:8" s="403" customFormat="1" ht="39.950000000000003" customHeight="1">
      <c r="B88" s="423"/>
      <c r="C88" s="424"/>
      <c r="D88" s="425"/>
      <c r="E88" s="426"/>
      <c r="F88" s="427"/>
      <c r="G88" s="428"/>
      <c r="H88" s="428"/>
    </row>
    <row r="89" spans="2:8" s="403" customFormat="1" ht="39.950000000000003" customHeight="1">
      <c r="B89" s="423"/>
      <c r="C89" s="424" t="s">
        <v>1361</v>
      </c>
      <c r="D89" s="425" t="s">
        <v>1372</v>
      </c>
      <c r="E89" s="426" t="s">
        <v>85</v>
      </c>
      <c r="F89" s="427">
        <v>22</v>
      </c>
      <c r="G89" s="428"/>
      <c r="H89" s="428">
        <f>G89*F89</f>
        <v>0</v>
      </c>
    </row>
    <row r="90" spans="2:8" s="403" customFormat="1" ht="39.950000000000003" customHeight="1">
      <c r="B90" s="423"/>
      <c r="C90" s="424" t="s">
        <v>1361</v>
      </c>
      <c r="D90" s="425" t="s">
        <v>1373</v>
      </c>
      <c r="E90" s="426" t="s">
        <v>85</v>
      </c>
      <c r="F90" s="427">
        <v>8</v>
      </c>
      <c r="G90" s="428"/>
      <c r="H90" s="428">
        <f>G90*F90</f>
        <v>0</v>
      </c>
    </row>
    <row r="91" spans="2:8" s="403" customFormat="1" ht="39.950000000000003" customHeight="1">
      <c r="B91" s="423"/>
      <c r="C91" s="424"/>
      <c r="D91" s="425"/>
      <c r="E91" s="426"/>
      <c r="F91" s="427"/>
      <c r="G91" s="428"/>
      <c r="H91" s="428"/>
    </row>
    <row r="92" spans="2:8" s="403" customFormat="1" ht="106.9" customHeight="1">
      <c r="B92" s="423"/>
      <c r="C92" s="424" t="s">
        <v>1361</v>
      </c>
      <c r="D92" s="425" t="s">
        <v>1374</v>
      </c>
      <c r="E92" s="426" t="s">
        <v>805</v>
      </c>
      <c r="F92" s="427">
        <v>1</v>
      </c>
      <c r="G92" s="428"/>
      <c r="H92" s="428">
        <f>G92*F92</f>
        <v>0</v>
      </c>
    </row>
    <row r="93" spans="2:8" s="403" customFormat="1" ht="39.950000000000003" customHeight="1">
      <c r="B93" s="423"/>
      <c r="C93" s="424" t="s">
        <v>1361</v>
      </c>
      <c r="D93" s="425" t="s">
        <v>1375</v>
      </c>
      <c r="E93" s="426" t="s">
        <v>805</v>
      </c>
      <c r="F93" s="427">
        <v>1</v>
      </c>
      <c r="G93" s="428"/>
      <c r="H93" s="428">
        <f>G93*F93</f>
        <v>0</v>
      </c>
    </row>
    <row r="94" spans="2:8" s="403" customFormat="1" ht="39.950000000000003" customHeight="1" thickBot="1">
      <c r="B94" s="423"/>
      <c r="C94" s="424"/>
      <c r="D94" s="425"/>
      <c r="E94" s="426"/>
      <c r="F94" s="427"/>
      <c r="G94" s="428"/>
      <c r="H94" s="428"/>
    </row>
    <row r="95" spans="2:8" s="403" customFormat="1" ht="39.950000000000003" customHeight="1" thickBot="1">
      <c r="B95" s="410"/>
      <c r="C95" s="411"/>
      <c r="D95" s="422" t="s">
        <v>1403</v>
      </c>
      <c r="E95" s="413"/>
      <c r="F95" s="414"/>
      <c r="G95" s="413"/>
      <c r="H95" s="415"/>
    </row>
    <row r="96" spans="2:8" s="403" customFormat="1" ht="59.45" customHeight="1">
      <c r="B96" s="423"/>
      <c r="C96" s="424" t="s">
        <v>1404</v>
      </c>
      <c r="D96" s="425" t="s">
        <v>1405</v>
      </c>
      <c r="E96" s="426" t="s">
        <v>363</v>
      </c>
      <c r="F96" s="427">
        <v>4</v>
      </c>
      <c r="G96" s="428"/>
      <c r="H96" s="428">
        <f>G96*F96</f>
        <v>0</v>
      </c>
    </row>
    <row r="97" spans="2:8" s="403" customFormat="1" ht="27" customHeight="1">
      <c r="B97" s="423"/>
      <c r="C97" s="424"/>
      <c r="D97" s="425" t="s">
        <v>1318</v>
      </c>
      <c r="E97" s="426"/>
      <c r="F97" s="427"/>
      <c r="G97" s="428"/>
      <c r="H97" s="428"/>
    </row>
    <row r="98" spans="2:8" s="403" customFormat="1" ht="39.950000000000003" customHeight="1">
      <c r="B98" s="423"/>
      <c r="C98" s="424"/>
      <c r="D98" s="425" t="s">
        <v>1406</v>
      </c>
      <c r="E98" s="426" t="s">
        <v>363</v>
      </c>
      <c r="F98" s="427">
        <v>8</v>
      </c>
      <c r="G98" s="428"/>
      <c r="H98" s="428">
        <f>G98*F98</f>
        <v>0</v>
      </c>
    </row>
    <row r="99" spans="2:8" s="403" customFormat="1" ht="39.950000000000003" customHeight="1">
      <c r="B99" s="423"/>
      <c r="C99" s="424"/>
      <c r="D99" s="425" t="s">
        <v>1407</v>
      </c>
      <c r="E99" s="426" t="s">
        <v>363</v>
      </c>
      <c r="F99" s="427">
        <v>4</v>
      </c>
      <c r="G99" s="428"/>
      <c r="H99" s="428">
        <f>G99*F99</f>
        <v>0</v>
      </c>
    </row>
    <row r="100" spans="2:8" s="403" customFormat="1" ht="39.950000000000003" customHeight="1">
      <c r="B100" s="423"/>
      <c r="C100" s="424"/>
      <c r="D100" s="425" t="s">
        <v>1408</v>
      </c>
      <c r="E100" s="426" t="s">
        <v>363</v>
      </c>
      <c r="F100" s="427">
        <v>4</v>
      </c>
      <c r="G100" s="428"/>
      <c r="H100" s="428">
        <f>G100*F100</f>
        <v>0</v>
      </c>
    </row>
    <row r="101" spans="2:8" s="403" customFormat="1" ht="59.45" customHeight="1">
      <c r="B101" s="423"/>
      <c r="C101" s="424" t="s">
        <v>1409</v>
      </c>
      <c r="D101" s="425" t="s">
        <v>1410</v>
      </c>
      <c r="E101" s="426" t="s">
        <v>363</v>
      </c>
      <c r="F101" s="427">
        <v>5</v>
      </c>
      <c r="G101" s="428"/>
      <c r="H101" s="428">
        <f>G101*F101</f>
        <v>0</v>
      </c>
    </row>
    <row r="102" spans="2:8" s="403" customFormat="1" ht="39.950000000000003" customHeight="1">
      <c r="B102" s="423"/>
      <c r="C102" s="424"/>
      <c r="D102" s="425" t="s">
        <v>1318</v>
      </c>
      <c r="E102" s="426"/>
      <c r="F102" s="427"/>
      <c r="G102" s="428"/>
      <c r="H102" s="428"/>
    </row>
    <row r="103" spans="2:8" s="403" customFormat="1" ht="39.950000000000003" customHeight="1">
      <c r="B103" s="423"/>
      <c r="C103" s="424"/>
      <c r="D103" s="425" t="s">
        <v>1411</v>
      </c>
      <c r="E103" s="426" t="s">
        <v>363</v>
      </c>
      <c r="F103" s="427">
        <v>10</v>
      </c>
      <c r="G103" s="428"/>
      <c r="H103" s="428">
        <f>G103*F103</f>
        <v>0</v>
      </c>
    </row>
    <row r="104" spans="2:8" s="403" customFormat="1" ht="39.950000000000003" customHeight="1">
      <c r="B104" s="423"/>
      <c r="C104" s="424"/>
      <c r="D104" s="425" t="s">
        <v>1412</v>
      </c>
      <c r="E104" s="426" t="s">
        <v>363</v>
      </c>
      <c r="F104" s="427">
        <v>5</v>
      </c>
      <c r="G104" s="428"/>
      <c r="H104" s="428">
        <f>G104*F104</f>
        <v>0</v>
      </c>
    </row>
    <row r="105" spans="2:8" s="403" customFormat="1" ht="39.950000000000003" customHeight="1">
      <c r="B105" s="423"/>
      <c r="C105" s="424"/>
      <c r="D105" s="425" t="s">
        <v>1413</v>
      </c>
      <c r="E105" s="426" t="s">
        <v>363</v>
      </c>
      <c r="F105" s="427">
        <v>5</v>
      </c>
      <c r="G105" s="428"/>
      <c r="H105" s="428">
        <f>G105*F105</f>
        <v>0</v>
      </c>
    </row>
    <row r="106" spans="2:8" s="403" customFormat="1" ht="61.15" customHeight="1">
      <c r="B106" s="423"/>
      <c r="C106" s="424" t="s">
        <v>1414</v>
      </c>
      <c r="D106" s="425" t="s">
        <v>1415</v>
      </c>
      <c r="E106" s="426" t="s">
        <v>363</v>
      </c>
      <c r="F106" s="427">
        <v>1</v>
      </c>
      <c r="G106" s="428"/>
      <c r="H106" s="428">
        <f>G106*F106</f>
        <v>0</v>
      </c>
    </row>
    <row r="107" spans="2:8" s="403" customFormat="1" ht="39.950000000000003" customHeight="1">
      <c r="B107" s="423"/>
      <c r="C107" s="424"/>
      <c r="D107" s="425" t="s">
        <v>1318</v>
      </c>
      <c r="E107" s="426"/>
      <c r="F107" s="427"/>
      <c r="G107" s="428"/>
      <c r="H107" s="428"/>
    </row>
    <row r="108" spans="2:8" s="403" customFormat="1" ht="39.950000000000003" customHeight="1">
      <c r="B108" s="423"/>
      <c r="C108" s="424"/>
      <c r="D108" s="425" t="s">
        <v>1411</v>
      </c>
      <c r="E108" s="426" t="s">
        <v>363</v>
      </c>
      <c r="F108" s="427">
        <v>2</v>
      </c>
      <c r="G108" s="428"/>
      <c r="H108" s="428">
        <f>G108*F108</f>
        <v>0</v>
      </c>
    </row>
    <row r="109" spans="2:8" s="403" customFormat="1" ht="39.950000000000003" customHeight="1">
      <c r="B109" s="423"/>
      <c r="C109" s="424"/>
      <c r="D109" s="425" t="s">
        <v>1412</v>
      </c>
      <c r="E109" s="426" t="s">
        <v>363</v>
      </c>
      <c r="F109" s="427">
        <v>1</v>
      </c>
      <c r="G109" s="428"/>
      <c r="H109" s="428">
        <f>G109*F109</f>
        <v>0</v>
      </c>
    </row>
    <row r="110" spans="2:8" s="403" customFormat="1" ht="39.950000000000003" customHeight="1">
      <c r="B110" s="423"/>
      <c r="C110" s="424"/>
      <c r="D110" s="425" t="s">
        <v>1413</v>
      </c>
      <c r="E110" s="426" t="s">
        <v>363</v>
      </c>
      <c r="F110" s="427">
        <v>1</v>
      </c>
      <c r="G110" s="428"/>
      <c r="H110" s="428">
        <f>G110*F110</f>
        <v>0</v>
      </c>
    </row>
    <row r="111" spans="2:8" s="403" customFormat="1" ht="58.15" customHeight="1">
      <c r="B111" s="423"/>
      <c r="C111" s="424" t="s">
        <v>1416</v>
      </c>
      <c r="D111" s="425" t="s">
        <v>1417</v>
      </c>
      <c r="E111" s="426" t="s">
        <v>363</v>
      </c>
      <c r="F111" s="427">
        <v>1</v>
      </c>
      <c r="G111" s="428"/>
      <c r="H111" s="428">
        <f>G111*F111</f>
        <v>0</v>
      </c>
    </row>
    <row r="112" spans="2:8" s="403" customFormat="1" ht="39.950000000000003" customHeight="1">
      <c r="B112" s="423"/>
      <c r="C112" s="424"/>
      <c r="D112" s="425" t="s">
        <v>1318</v>
      </c>
      <c r="E112" s="426"/>
      <c r="F112" s="427"/>
      <c r="G112" s="428"/>
      <c r="H112" s="428"/>
    </row>
    <row r="113" spans="2:8" s="403" customFormat="1" ht="39.950000000000003" customHeight="1">
      <c r="B113" s="423"/>
      <c r="C113" s="424"/>
      <c r="D113" s="425" t="s">
        <v>1411</v>
      </c>
      <c r="E113" s="426" t="s">
        <v>363</v>
      </c>
      <c r="F113" s="427">
        <v>2</v>
      </c>
      <c r="G113" s="428"/>
      <c r="H113" s="428">
        <f>G113*F113</f>
        <v>0</v>
      </c>
    </row>
    <row r="114" spans="2:8" s="403" customFormat="1" ht="39.950000000000003" customHeight="1">
      <c r="B114" s="423"/>
      <c r="C114" s="424"/>
      <c r="D114" s="425" t="s">
        <v>1412</v>
      </c>
      <c r="E114" s="426" t="s">
        <v>363</v>
      </c>
      <c r="F114" s="427">
        <v>1</v>
      </c>
      <c r="G114" s="428"/>
      <c r="H114" s="428">
        <f>G114*F114</f>
        <v>0</v>
      </c>
    </row>
    <row r="115" spans="2:8" s="403" customFormat="1" ht="39.950000000000003" customHeight="1">
      <c r="B115" s="423"/>
      <c r="C115" s="424"/>
      <c r="D115" s="425" t="s">
        <v>1413</v>
      </c>
      <c r="E115" s="426" t="s">
        <v>363</v>
      </c>
      <c r="F115" s="427">
        <v>1</v>
      </c>
      <c r="G115" s="428"/>
      <c r="H115" s="428">
        <f>G115*F115</f>
        <v>0</v>
      </c>
    </row>
    <row r="116" spans="2:8" s="403" customFormat="1" ht="61.9" customHeight="1">
      <c r="B116" s="423"/>
      <c r="C116" s="424" t="s">
        <v>1418</v>
      </c>
      <c r="D116" s="425" t="s">
        <v>1419</v>
      </c>
      <c r="E116" s="426" t="s">
        <v>363</v>
      </c>
      <c r="F116" s="427">
        <v>1</v>
      </c>
      <c r="G116" s="428"/>
      <c r="H116" s="428">
        <f>G116*F116</f>
        <v>0</v>
      </c>
    </row>
    <row r="117" spans="2:8" s="403" customFormat="1" ht="39.950000000000003" customHeight="1">
      <c r="B117" s="423"/>
      <c r="C117" s="424"/>
      <c r="D117" s="425" t="s">
        <v>1318</v>
      </c>
      <c r="E117" s="426"/>
      <c r="F117" s="427"/>
      <c r="G117" s="428"/>
      <c r="H117" s="428"/>
    </row>
    <row r="118" spans="2:8" s="403" customFormat="1" ht="39.950000000000003" customHeight="1">
      <c r="B118" s="423"/>
      <c r="C118" s="424"/>
      <c r="D118" s="425" t="s">
        <v>1411</v>
      </c>
      <c r="E118" s="426" t="s">
        <v>363</v>
      </c>
      <c r="F118" s="427">
        <v>2</v>
      </c>
      <c r="G118" s="428"/>
      <c r="H118" s="428">
        <f t="shared" ref="H118:H125" si="2">G118*F118</f>
        <v>0</v>
      </c>
    </row>
    <row r="119" spans="2:8" s="403" customFormat="1" ht="39.950000000000003" customHeight="1">
      <c r="B119" s="423"/>
      <c r="C119" s="424"/>
      <c r="D119" s="425" t="s">
        <v>1412</v>
      </c>
      <c r="E119" s="426" t="s">
        <v>363</v>
      </c>
      <c r="F119" s="427">
        <v>1</v>
      </c>
      <c r="G119" s="428"/>
      <c r="H119" s="428">
        <f t="shared" si="2"/>
        <v>0</v>
      </c>
    </row>
    <row r="120" spans="2:8" s="403" customFormat="1" ht="39.950000000000003" customHeight="1">
      <c r="B120" s="423"/>
      <c r="C120" s="424"/>
      <c r="D120" s="425" t="s">
        <v>1413</v>
      </c>
      <c r="E120" s="426" t="s">
        <v>363</v>
      </c>
      <c r="F120" s="427">
        <v>1</v>
      </c>
      <c r="G120" s="428"/>
      <c r="H120" s="428">
        <f t="shared" si="2"/>
        <v>0</v>
      </c>
    </row>
    <row r="121" spans="2:8" s="403" customFormat="1" ht="39.950000000000003" customHeight="1">
      <c r="B121" s="423"/>
      <c r="C121" s="424" t="s">
        <v>1420</v>
      </c>
      <c r="D121" s="425" t="s">
        <v>1346</v>
      </c>
      <c r="E121" s="426" t="s">
        <v>363</v>
      </c>
      <c r="F121" s="427">
        <v>8</v>
      </c>
      <c r="G121" s="428"/>
      <c r="H121" s="428">
        <f t="shared" si="2"/>
        <v>0</v>
      </c>
    </row>
    <row r="122" spans="2:8" s="403" customFormat="1" ht="39.950000000000003" customHeight="1">
      <c r="B122" s="423"/>
      <c r="C122" s="424" t="s">
        <v>1421</v>
      </c>
      <c r="D122" s="425" t="s">
        <v>1422</v>
      </c>
      <c r="E122" s="426" t="s">
        <v>363</v>
      </c>
      <c r="F122" s="427">
        <v>8</v>
      </c>
      <c r="G122" s="428"/>
      <c r="H122" s="428">
        <f t="shared" si="2"/>
        <v>0</v>
      </c>
    </row>
    <row r="123" spans="2:8" s="403" customFormat="1" ht="39.950000000000003" customHeight="1">
      <c r="B123" s="423"/>
      <c r="C123" s="424" t="s">
        <v>1423</v>
      </c>
      <c r="D123" s="425" t="s">
        <v>1424</v>
      </c>
      <c r="E123" s="426" t="s">
        <v>363</v>
      </c>
      <c r="F123" s="427">
        <v>1</v>
      </c>
      <c r="G123" s="428"/>
      <c r="H123" s="428">
        <f t="shared" si="2"/>
        <v>0</v>
      </c>
    </row>
    <row r="124" spans="2:8" s="403" customFormat="1" ht="39.950000000000003" customHeight="1">
      <c r="B124" s="423"/>
      <c r="C124" s="424" t="s">
        <v>1425</v>
      </c>
      <c r="D124" s="425" t="s">
        <v>1426</v>
      </c>
      <c r="E124" s="426" t="s">
        <v>363</v>
      </c>
      <c r="F124" s="427">
        <v>1</v>
      </c>
      <c r="G124" s="428"/>
      <c r="H124" s="428">
        <f t="shared" si="2"/>
        <v>0</v>
      </c>
    </row>
    <row r="125" spans="2:8" s="403" customFormat="1" ht="39.950000000000003" customHeight="1">
      <c r="B125" s="423"/>
      <c r="C125" s="424"/>
      <c r="D125" s="425" t="s">
        <v>1427</v>
      </c>
      <c r="E125" s="426" t="s">
        <v>363</v>
      </c>
      <c r="F125" s="427">
        <v>1</v>
      </c>
      <c r="G125" s="428"/>
      <c r="H125" s="428">
        <f t="shared" si="2"/>
        <v>0</v>
      </c>
    </row>
    <row r="126" spans="2:8" s="403" customFormat="1" ht="39.950000000000003" customHeight="1">
      <c r="B126" s="423"/>
      <c r="C126" s="424"/>
      <c r="D126" s="425"/>
      <c r="E126" s="426"/>
      <c r="F126" s="427"/>
      <c r="G126" s="428"/>
      <c r="H126" s="428"/>
    </row>
    <row r="127" spans="2:8" s="403" customFormat="1" ht="39.950000000000003" customHeight="1">
      <c r="B127" s="423"/>
      <c r="C127" s="424" t="s">
        <v>1361</v>
      </c>
      <c r="D127" s="425" t="s">
        <v>1428</v>
      </c>
      <c r="E127" s="426" t="s">
        <v>1278</v>
      </c>
      <c r="F127" s="427">
        <v>2</v>
      </c>
      <c r="G127" s="428"/>
      <c r="H127" s="428">
        <f t="shared" ref="H127:H138" si="3">G127*F127</f>
        <v>0</v>
      </c>
    </row>
    <row r="128" spans="2:8" s="403" customFormat="1" ht="39.950000000000003" customHeight="1">
      <c r="B128" s="423"/>
      <c r="C128" s="424" t="s">
        <v>1361</v>
      </c>
      <c r="D128" s="425" t="s">
        <v>1429</v>
      </c>
      <c r="E128" s="426" t="s">
        <v>1278</v>
      </c>
      <c r="F128" s="427">
        <v>10</v>
      </c>
      <c r="G128" s="428"/>
      <c r="H128" s="428">
        <f t="shared" si="3"/>
        <v>0</v>
      </c>
    </row>
    <row r="129" spans="2:8" s="403" customFormat="1" ht="39.950000000000003" customHeight="1">
      <c r="B129" s="423"/>
      <c r="C129" s="424" t="s">
        <v>1361</v>
      </c>
      <c r="D129" s="425" t="s">
        <v>1430</v>
      </c>
      <c r="E129" s="426" t="s">
        <v>1278</v>
      </c>
      <c r="F129" s="427">
        <v>6</v>
      </c>
      <c r="G129" s="428"/>
      <c r="H129" s="428">
        <f t="shared" si="3"/>
        <v>0</v>
      </c>
    </row>
    <row r="130" spans="2:8" s="403" customFormat="1" ht="39.950000000000003" customHeight="1">
      <c r="B130" s="423"/>
      <c r="C130" s="424"/>
      <c r="D130" s="425"/>
      <c r="E130" s="426"/>
      <c r="F130" s="427"/>
      <c r="G130" s="428"/>
      <c r="H130" s="428"/>
    </row>
    <row r="131" spans="2:8" s="403" customFormat="1" ht="39.950000000000003" customHeight="1">
      <c r="B131" s="423"/>
      <c r="C131" s="424" t="s">
        <v>1361</v>
      </c>
      <c r="D131" s="425" t="s">
        <v>1431</v>
      </c>
      <c r="E131" s="426" t="s">
        <v>1278</v>
      </c>
      <c r="F131" s="427">
        <v>23</v>
      </c>
      <c r="G131" s="428"/>
      <c r="H131" s="428">
        <f t="shared" si="3"/>
        <v>0</v>
      </c>
    </row>
    <row r="132" spans="2:8" s="403" customFormat="1" ht="39.950000000000003" customHeight="1">
      <c r="B132" s="423"/>
      <c r="C132" s="424" t="s">
        <v>1361</v>
      </c>
      <c r="D132" s="425" t="s">
        <v>1432</v>
      </c>
      <c r="E132" s="426" t="s">
        <v>1278</v>
      </c>
      <c r="F132" s="427">
        <v>44</v>
      </c>
      <c r="G132" s="428"/>
      <c r="H132" s="428">
        <f t="shared" si="3"/>
        <v>0</v>
      </c>
    </row>
    <row r="133" spans="2:8" s="403" customFormat="1" ht="39.950000000000003" customHeight="1">
      <c r="B133" s="423"/>
      <c r="C133" s="424" t="s">
        <v>1361</v>
      </c>
      <c r="D133" s="425" t="s">
        <v>1433</v>
      </c>
      <c r="E133" s="426" t="s">
        <v>1278</v>
      </c>
      <c r="F133" s="427">
        <v>37</v>
      </c>
      <c r="G133" s="428"/>
      <c r="H133" s="428">
        <f t="shared" si="3"/>
        <v>0</v>
      </c>
    </row>
    <row r="134" spans="2:8" s="403" customFormat="1" ht="39.950000000000003" customHeight="1">
      <c r="B134" s="423"/>
      <c r="C134" s="424"/>
      <c r="D134" s="425"/>
      <c r="E134" s="426"/>
      <c r="F134" s="427"/>
      <c r="G134" s="428"/>
      <c r="H134" s="428"/>
    </row>
    <row r="135" spans="2:8" s="403" customFormat="1" ht="39.950000000000003" customHeight="1">
      <c r="B135" s="423"/>
      <c r="C135" s="424" t="s">
        <v>1361</v>
      </c>
      <c r="D135" s="425" t="s">
        <v>1434</v>
      </c>
      <c r="E135" s="426" t="s">
        <v>85</v>
      </c>
      <c r="F135" s="427">
        <v>10</v>
      </c>
      <c r="G135" s="428"/>
      <c r="H135" s="428">
        <f t="shared" si="3"/>
        <v>0</v>
      </c>
    </row>
    <row r="136" spans="2:8" s="403" customFormat="1" ht="39.950000000000003" customHeight="1">
      <c r="B136" s="423"/>
      <c r="C136" s="424"/>
      <c r="D136" s="425"/>
      <c r="E136" s="426"/>
      <c r="F136" s="427"/>
      <c r="G136" s="428"/>
      <c r="H136" s="428"/>
    </row>
    <row r="137" spans="2:8" s="403" customFormat="1" ht="115.9" customHeight="1">
      <c r="B137" s="423"/>
      <c r="C137" s="424" t="s">
        <v>1361</v>
      </c>
      <c r="D137" s="425" t="s">
        <v>1374</v>
      </c>
      <c r="E137" s="426" t="s">
        <v>805</v>
      </c>
      <c r="F137" s="427">
        <v>1</v>
      </c>
      <c r="G137" s="428"/>
      <c r="H137" s="428">
        <f t="shared" si="3"/>
        <v>0</v>
      </c>
    </row>
    <row r="138" spans="2:8" s="403" customFormat="1" ht="39.950000000000003" customHeight="1">
      <c r="B138" s="423"/>
      <c r="C138" s="424" t="s">
        <v>1361</v>
      </c>
      <c r="D138" s="425" t="s">
        <v>1375</v>
      </c>
      <c r="E138" s="426" t="s">
        <v>805</v>
      </c>
      <c r="F138" s="427">
        <v>1</v>
      </c>
      <c r="G138" s="428"/>
      <c r="H138" s="428">
        <f t="shared" si="3"/>
        <v>0</v>
      </c>
    </row>
    <row r="139" spans="2:8" s="403" customFormat="1" ht="39.950000000000003" customHeight="1" thickBot="1">
      <c r="B139" s="423"/>
      <c r="C139" s="424"/>
      <c r="D139" s="425"/>
      <c r="E139" s="426"/>
      <c r="F139" s="427"/>
      <c r="G139" s="428"/>
      <c r="H139" s="428"/>
    </row>
    <row r="140" spans="2:8" s="403" customFormat="1" ht="39.950000000000003" customHeight="1" thickBot="1">
      <c r="B140" s="410"/>
      <c r="C140" s="411"/>
      <c r="D140" s="422" t="s">
        <v>1435</v>
      </c>
      <c r="E140" s="413"/>
      <c r="F140" s="414"/>
      <c r="G140" s="413"/>
      <c r="H140" s="415"/>
    </row>
    <row r="141" spans="2:8" s="403" customFormat="1" ht="39.950000000000003" customHeight="1">
      <c r="B141" s="423"/>
      <c r="C141" s="424" t="s">
        <v>1436</v>
      </c>
      <c r="D141" s="425" t="s">
        <v>1437</v>
      </c>
      <c r="E141" s="426" t="s">
        <v>363</v>
      </c>
      <c r="F141" s="427">
        <v>1</v>
      </c>
      <c r="G141" s="428"/>
      <c r="H141" s="428">
        <f t="shared" ref="H141:H148" si="4">G141*F141</f>
        <v>0</v>
      </c>
    </row>
    <row r="142" spans="2:8" s="403" customFormat="1" ht="39.950000000000003" customHeight="1">
      <c r="B142" s="423"/>
      <c r="C142" s="424"/>
      <c r="D142" s="425" t="s">
        <v>1438</v>
      </c>
      <c r="E142" s="426" t="s">
        <v>363</v>
      </c>
      <c r="F142" s="427">
        <v>1</v>
      </c>
      <c r="G142" s="428"/>
      <c r="H142" s="428">
        <f t="shared" si="4"/>
        <v>0</v>
      </c>
    </row>
    <row r="143" spans="2:8" s="403" customFormat="1" ht="39.950000000000003" customHeight="1">
      <c r="B143" s="423"/>
      <c r="C143" s="424" t="s">
        <v>1439</v>
      </c>
      <c r="D143" s="425" t="s">
        <v>1440</v>
      </c>
      <c r="E143" s="426" t="s">
        <v>363</v>
      </c>
      <c r="F143" s="427">
        <v>1</v>
      </c>
      <c r="G143" s="428"/>
      <c r="H143" s="428">
        <f t="shared" si="4"/>
        <v>0</v>
      </c>
    </row>
    <row r="144" spans="2:8" s="403" customFormat="1" ht="39.950000000000003" customHeight="1">
      <c r="B144" s="423"/>
      <c r="C144" s="424"/>
      <c r="D144" s="425" t="s">
        <v>1441</v>
      </c>
      <c r="E144" s="426" t="s">
        <v>363</v>
      </c>
      <c r="F144" s="427">
        <v>1</v>
      </c>
      <c r="G144" s="428"/>
      <c r="H144" s="428">
        <f t="shared" si="4"/>
        <v>0</v>
      </c>
    </row>
    <row r="145" spans="2:8" s="403" customFormat="1" ht="39.950000000000003" customHeight="1">
      <c r="B145" s="423"/>
      <c r="C145" s="424" t="s">
        <v>1442</v>
      </c>
      <c r="D145" s="425" t="s">
        <v>1443</v>
      </c>
      <c r="E145" s="426" t="s">
        <v>363</v>
      </c>
      <c r="F145" s="427">
        <v>1</v>
      </c>
      <c r="G145" s="428"/>
      <c r="H145" s="428">
        <f t="shared" si="4"/>
        <v>0</v>
      </c>
    </row>
    <row r="146" spans="2:8" s="403" customFormat="1" ht="39.950000000000003" customHeight="1">
      <c r="B146" s="423"/>
      <c r="C146" s="424"/>
      <c r="D146" s="425" t="s">
        <v>1438</v>
      </c>
      <c r="E146" s="426" t="s">
        <v>363</v>
      </c>
      <c r="F146" s="427">
        <v>1</v>
      </c>
      <c r="G146" s="428"/>
      <c r="H146" s="428">
        <f t="shared" si="4"/>
        <v>0</v>
      </c>
    </row>
    <row r="147" spans="2:8" s="403" customFormat="1" ht="39.950000000000003" customHeight="1">
      <c r="B147" s="423"/>
      <c r="C147" s="424" t="s">
        <v>1444</v>
      </c>
      <c r="D147" s="425" t="s">
        <v>1445</v>
      </c>
      <c r="E147" s="426" t="s">
        <v>363</v>
      </c>
      <c r="F147" s="427">
        <v>1</v>
      </c>
      <c r="G147" s="428"/>
      <c r="H147" s="428">
        <f t="shared" si="4"/>
        <v>0</v>
      </c>
    </row>
    <row r="148" spans="2:8" s="403" customFormat="1" ht="39.950000000000003" customHeight="1">
      <c r="B148" s="423"/>
      <c r="C148" s="424"/>
      <c r="D148" s="425" t="s">
        <v>1441</v>
      </c>
      <c r="E148" s="426" t="s">
        <v>363</v>
      </c>
      <c r="F148" s="427">
        <v>1</v>
      </c>
      <c r="G148" s="428"/>
      <c r="H148" s="428">
        <f t="shared" si="4"/>
        <v>0</v>
      </c>
    </row>
    <row r="149" spans="2:8" s="403" customFormat="1" ht="39.950000000000003" customHeight="1">
      <c r="B149" s="423"/>
      <c r="C149" s="424"/>
      <c r="D149" s="425"/>
      <c r="E149" s="426"/>
      <c r="F149" s="427"/>
      <c r="G149" s="428"/>
      <c r="H149" s="428"/>
    </row>
    <row r="150" spans="2:8" s="403" customFormat="1" ht="39.950000000000003" customHeight="1">
      <c r="B150" s="423"/>
      <c r="C150" s="424" t="s">
        <v>1361</v>
      </c>
      <c r="D150" s="425" t="s">
        <v>1446</v>
      </c>
      <c r="E150" s="426" t="s">
        <v>1278</v>
      </c>
      <c r="F150" s="427">
        <v>30</v>
      </c>
      <c r="G150" s="428"/>
      <c r="H150" s="428">
        <f>G150*F150</f>
        <v>0</v>
      </c>
    </row>
    <row r="151" spans="2:8" s="403" customFormat="1" ht="39.950000000000003" customHeight="1">
      <c r="B151" s="423"/>
      <c r="C151" s="424"/>
      <c r="D151" s="425"/>
      <c r="E151" s="426"/>
      <c r="F151" s="427"/>
      <c r="G151" s="428"/>
      <c r="H151" s="428"/>
    </row>
    <row r="152" spans="2:8" s="403" customFormat="1" ht="27.6" customHeight="1">
      <c r="B152" s="423"/>
      <c r="C152" s="424" t="s">
        <v>1361</v>
      </c>
      <c r="D152" s="425" t="s">
        <v>1447</v>
      </c>
      <c r="E152" s="426" t="s">
        <v>805</v>
      </c>
      <c r="F152" s="427">
        <v>1</v>
      </c>
      <c r="G152" s="428"/>
      <c r="H152" s="428">
        <f>G152*F152</f>
        <v>0</v>
      </c>
    </row>
    <row r="153" spans="2:8" s="403" customFormat="1" ht="39.950000000000003" customHeight="1">
      <c r="B153" s="423"/>
      <c r="C153" s="424" t="s">
        <v>1361</v>
      </c>
      <c r="D153" s="425" t="s">
        <v>1375</v>
      </c>
      <c r="E153" s="426" t="s">
        <v>805</v>
      </c>
      <c r="F153" s="427">
        <v>1</v>
      </c>
      <c r="G153" s="428"/>
      <c r="H153" s="428">
        <f>G153*F153</f>
        <v>0</v>
      </c>
    </row>
    <row r="154" spans="2:8" s="403" customFormat="1" ht="39.950000000000003" customHeight="1" thickBot="1">
      <c r="B154" s="423"/>
      <c r="C154" s="424"/>
      <c r="D154" s="425"/>
      <c r="E154" s="426"/>
      <c r="F154" s="427"/>
      <c r="G154" s="428"/>
      <c r="H154" s="428"/>
    </row>
    <row r="155" spans="2:8" s="403" customFormat="1" ht="39.950000000000003" customHeight="1" thickBot="1">
      <c r="B155" s="410"/>
      <c r="C155" s="411"/>
      <c r="D155" s="422" t="s">
        <v>1448</v>
      </c>
      <c r="E155" s="413"/>
      <c r="F155" s="414"/>
      <c r="G155" s="413"/>
      <c r="H155" s="415"/>
    </row>
    <row r="156" spans="2:8" s="403" customFormat="1" ht="39.950000000000003" customHeight="1">
      <c r="B156" s="423"/>
      <c r="C156" s="424" t="s">
        <v>1361</v>
      </c>
      <c r="D156" s="425" t="s">
        <v>1449</v>
      </c>
      <c r="E156" s="426" t="s">
        <v>805</v>
      </c>
      <c r="F156" s="427">
        <v>1</v>
      </c>
      <c r="G156" s="428"/>
      <c r="H156" s="428">
        <f>G156*F156</f>
        <v>0</v>
      </c>
    </row>
    <row r="157" spans="2:8" s="403" customFormat="1" ht="39.950000000000003" customHeight="1">
      <c r="B157" s="423"/>
      <c r="C157" s="424" t="s">
        <v>1361</v>
      </c>
      <c r="D157" s="425" t="s">
        <v>1450</v>
      </c>
      <c r="E157" s="426" t="s">
        <v>805</v>
      </c>
      <c r="F157" s="427">
        <v>1</v>
      </c>
      <c r="G157" s="428"/>
      <c r="H157" s="428">
        <f>G157*F157</f>
        <v>0</v>
      </c>
    </row>
    <row r="158" spans="2:8" s="403" customFormat="1" ht="39.950000000000003" customHeight="1">
      <c r="B158" s="423"/>
      <c r="C158" s="424" t="s">
        <v>1361</v>
      </c>
      <c r="D158" s="425" t="s">
        <v>1446</v>
      </c>
      <c r="E158" s="426" t="s">
        <v>1278</v>
      </c>
      <c r="F158" s="427">
        <v>21</v>
      </c>
      <c r="G158" s="428"/>
      <c r="H158" s="428">
        <f>G158*F158</f>
        <v>0</v>
      </c>
    </row>
    <row r="159" spans="2:8" s="403" customFormat="1" ht="39.950000000000003" customHeight="1">
      <c r="B159" s="423"/>
      <c r="C159" s="424" t="s">
        <v>1361</v>
      </c>
      <c r="D159" s="425" t="s">
        <v>1375</v>
      </c>
      <c r="E159" s="426" t="s">
        <v>805</v>
      </c>
      <c r="F159" s="427">
        <v>1</v>
      </c>
      <c r="G159" s="428"/>
      <c r="H159" s="428">
        <f>G159*F159</f>
        <v>0</v>
      </c>
    </row>
    <row r="160" spans="2:8" s="403" customFormat="1" ht="39.950000000000003" customHeight="1" thickBot="1">
      <c r="B160" s="430"/>
      <c r="C160" s="424"/>
      <c r="D160" s="425"/>
      <c r="E160" s="426"/>
      <c r="F160" s="427"/>
      <c r="G160" s="428"/>
      <c r="H160" s="428"/>
    </row>
    <row r="161" spans="2:8" s="403" customFormat="1" ht="15" customHeight="1" thickBot="1">
      <c r="B161" s="431"/>
      <c r="C161" s="432"/>
      <c r="D161" s="433" t="s">
        <v>810</v>
      </c>
      <c r="E161" s="434"/>
      <c r="F161" s="435"/>
      <c r="G161" s="436"/>
      <c r="H161" s="436"/>
    </row>
    <row r="162" spans="2:8" s="403" customFormat="1" ht="33.75" customHeight="1">
      <c r="B162" s="437"/>
      <c r="C162" s="438" t="s">
        <v>1361</v>
      </c>
      <c r="D162" s="439" t="s">
        <v>1451</v>
      </c>
      <c r="E162" s="440" t="s">
        <v>805</v>
      </c>
      <c r="F162" s="441">
        <v>1</v>
      </c>
      <c r="G162" s="428"/>
      <c r="H162" s="428">
        <f>G162*F162</f>
        <v>0</v>
      </c>
    </row>
    <row r="163" spans="2:8" s="403" customFormat="1" ht="33.75" customHeight="1">
      <c r="B163" s="437"/>
      <c r="C163" s="438" t="s">
        <v>1361</v>
      </c>
      <c r="D163" s="439" t="s">
        <v>1452</v>
      </c>
      <c r="E163" s="440" t="s">
        <v>805</v>
      </c>
      <c r="F163" s="441">
        <v>1</v>
      </c>
      <c r="G163" s="428"/>
      <c r="H163" s="428">
        <f>G163*F163</f>
        <v>0</v>
      </c>
    </row>
    <row r="164" spans="2:8" s="403" customFormat="1" ht="33.75" customHeight="1">
      <c r="B164" s="437"/>
      <c r="C164" s="438" t="s">
        <v>1361</v>
      </c>
      <c r="D164" s="439" t="s">
        <v>1453</v>
      </c>
      <c r="E164" s="440" t="s">
        <v>805</v>
      </c>
      <c r="F164" s="441">
        <v>1</v>
      </c>
      <c r="G164" s="428"/>
      <c r="H164" s="428">
        <f>G164*F164</f>
        <v>0</v>
      </c>
    </row>
    <row r="165" spans="2:8" s="403" customFormat="1" ht="33.75" customHeight="1">
      <c r="B165" s="437"/>
      <c r="C165" s="438" t="s">
        <v>1361</v>
      </c>
      <c r="D165" s="439" t="s">
        <v>1454</v>
      </c>
      <c r="E165" s="440" t="s">
        <v>805</v>
      </c>
      <c r="F165" s="441">
        <v>1</v>
      </c>
      <c r="G165" s="428"/>
      <c r="H165" s="428">
        <f>G165*F165</f>
        <v>0</v>
      </c>
    </row>
    <row r="166" spans="2:8" s="403" customFormat="1" ht="33.75" customHeight="1">
      <c r="B166" s="437"/>
      <c r="C166" s="438" t="s">
        <v>1361</v>
      </c>
      <c r="D166" s="439" t="s">
        <v>1455</v>
      </c>
      <c r="E166" s="440" t="s">
        <v>805</v>
      </c>
      <c r="F166" s="441">
        <v>1</v>
      </c>
      <c r="G166" s="428"/>
      <c r="H166" s="428">
        <f>G166*F166</f>
        <v>0</v>
      </c>
    </row>
    <row r="167" spans="2:8" s="403" customFormat="1" ht="33.75" customHeight="1">
      <c r="B167" s="437"/>
      <c r="C167" s="438"/>
      <c r="D167" s="439"/>
      <c r="E167" s="440"/>
      <c r="F167" s="441"/>
      <c r="G167" s="427"/>
      <c r="H167" s="429"/>
    </row>
    <row r="168" spans="2:8" s="403" customFormat="1" ht="19.149999999999999" customHeight="1">
      <c r="B168" s="442"/>
      <c r="C168" s="443"/>
      <c r="D168" s="444" t="s">
        <v>1456</v>
      </c>
      <c r="E168" s="445"/>
      <c r="F168" s="446"/>
      <c r="G168" s="447"/>
      <c r="H168" s="448">
        <f>SUM(H5:H167)</f>
        <v>0</v>
      </c>
    </row>
    <row r="169" spans="2:8" s="403" customFormat="1" ht="18.600000000000001" customHeight="1">
      <c r="B169" s="437"/>
      <c r="C169" s="449"/>
      <c r="D169" s="450" t="s">
        <v>1302</v>
      </c>
      <c r="E169" s="451"/>
      <c r="F169" s="452"/>
      <c r="G169" s="453"/>
      <c r="H169" s="454">
        <f>0.2*H168</f>
        <v>0</v>
      </c>
    </row>
    <row r="170" spans="2:8" s="403" customFormat="1" ht="20.25" customHeight="1" thickBot="1">
      <c r="B170" s="455"/>
      <c r="C170" s="456"/>
      <c r="D170" s="457" t="s">
        <v>1457</v>
      </c>
      <c r="E170" s="458"/>
      <c r="F170" s="459"/>
      <c r="G170" s="460"/>
      <c r="H170" s="461">
        <f>H168+H169</f>
        <v>0</v>
      </c>
    </row>
    <row r="171" spans="2:8" s="403" customFormat="1" ht="20.25" customHeight="1">
      <c r="B171" s="53"/>
      <c r="C171" s="462"/>
      <c r="D171" s="463"/>
      <c r="E171" s="464"/>
      <c r="F171" s="465"/>
      <c r="G171" s="466"/>
      <c r="H171" s="467"/>
    </row>
    <row r="172" spans="2:8" s="403" customFormat="1" ht="15" customHeight="1">
      <c r="B172" s="55"/>
      <c r="C172" s="343"/>
      <c r="D172" s="347"/>
      <c r="E172" s="54"/>
      <c r="F172" s="349"/>
    </row>
    <row r="173" spans="2:8" s="403" customFormat="1" ht="15" customHeight="1">
      <c r="B173" s="55"/>
      <c r="C173" s="343"/>
      <c r="D173" s="347"/>
      <c r="E173" s="54"/>
      <c r="F173" s="349"/>
    </row>
    <row r="174" spans="2:8" s="403" customFormat="1" ht="15" customHeight="1">
      <c r="B174" s="55"/>
      <c r="C174" s="343"/>
      <c r="D174" s="347"/>
      <c r="E174" s="54"/>
      <c r="F174" s="349"/>
    </row>
    <row r="175" spans="2:8" s="403" customFormat="1" ht="15" customHeight="1">
      <c r="B175" s="55"/>
      <c r="C175" s="343"/>
      <c r="D175" s="347"/>
      <c r="E175" s="54"/>
      <c r="F175" s="349"/>
    </row>
    <row r="176" spans="2:8" s="403" customFormat="1" ht="15" customHeight="1">
      <c r="B176" s="55"/>
      <c r="C176" s="343"/>
      <c r="D176" s="347"/>
      <c r="E176" s="54"/>
      <c r="F176" s="349"/>
    </row>
    <row r="177" spans="2:8" s="403" customFormat="1" ht="15" customHeight="1">
      <c r="B177" s="55"/>
      <c r="C177" s="343"/>
      <c r="D177" s="347"/>
      <c r="E177" s="54"/>
      <c r="F177" s="349"/>
    </row>
    <row r="178" spans="2:8" s="403" customFormat="1" ht="15" customHeight="1">
      <c r="B178" s="55"/>
      <c r="C178" s="343"/>
      <c r="D178" s="347"/>
      <c r="E178" s="54"/>
      <c r="F178" s="349"/>
    </row>
    <row r="179" spans="2:8" s="403" customFormat="1" ht="15" customHeight="1">
      <c r="B179" s="55"/>
      <c r="C179" s="343"/>
      <c r="D179" s="347"/>
      <c r="E179" s="54"/>
      <c r="F179" s="349"/>
    </row>
    <row r="180" spans="2:8" s="403" customFormat="1" ht="15" customHeight="1">
      <c r="B180" s="55"/>
      <c r="C180" s="343"/>
      <c r="D180" s="347"/>
      <c r="E180" s="54"/>
      <c r="F180" s="349"/>
    </row>
    <row r="181" spans="2:8" s="403" customFormat="1" ht="15" customHeight="1">
      <c r="B181" s="55"/>
      <c r="C181" s="343"/>
      <c r="D181" s="347"/>
      <c r="E181" s="54"/>
      <c r="F181" s="349"/>
    </row>
    <row r="182" spans="2:8" s="403" customFormat="1" ht="15" customHeight="1">
      <c r="B182" s="55"/>
      <c r="C182" s="343"/>
      <c r="D182" s="347"/>
      <c r="E182" s="54"/>
      <c r="F182" s="349"/>
    </row>
    <row r="183" spans="2:8" s="403" customFormat="1" ht="15" customHeight="1">
      <c r="B183" s="55"/>
      <c r="C183" s="343"/>
      <c r="D183" s="347"/>
      <c r="E183" s="54"/>
      <c r="F183" s="349"/>
    </row>
    <row r="184" spans="2:8" s="403" customFormat="1" ht="15" customHeight="1">
      <c r="B184" s="55"/>
      <c r="C184" s="343"/>
      <c r="D184" s="347"/>
      <c r="E184" s="54"/>
      <c r="F184" s="349"/>
    </row>
    <row r="185" spans="2:8" s="403" customFormat="1" ht="15" customHeight="1">
      <c r="B185" s="55"/>
      <c r="C185" s="343"/>
      <c r="D185" s="347"/>
      <c r="E185" s="54"/>
      <c r="F185" s="349"/>
    </row>
    <row r="186" spans="2:8" s="403" customFormat="1">
      <c r="B186" s="55"/>
      <c r="C186" s="343"/>
      <c r="D186" s="347"/>
      <c r="E186" s="54"/>
      <c r="F186" s="349"/>
    </row>
    <row r="187" spans="2:8" ht="31.5" customHeight="1">
      <c r="G187" s="403"/>
      <c r="H187" s="403"/>
    </row>
    <row r="188" spans="2:8">
      <c r="G188" s="403"/>
      <c r="H188" s="40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activeCell="H106" sqref="H106"/>
    </sheetView>
  </sheetViews>
  <sheetFormatPr defaultRowHeight="12.75"/>
  <cols>
    <col min="3" max="3" width="49.5703125" customWidth="1"/>
    <col min="4" max="4" width="13.140625" customWidth="1"/>
    <col min="5" max="7" width="9.140625" customWidth="1"/>
    <col min="8" max="8" width="12.85546875" customWidth="1"/>
  </cols>
  <sheetData>
    <row r="1" spans="1:8" ht="15">
      <c r="A1" s="586" t="s">
        <v>1458</v>
      </c>
      <c r="B1" s="586"/>
      <c r="C1" s="586"/>
      <c r="D1" s="586"/>
      <c r="E1" s="586"/>
      <c r="F1" s="586"/>
      <c r="G1" s="586"/>
      <c r="H1" s="586"/>
    </row>
    <row r="2" spans="1:8">
      <c r="A2" s="470" t="s">
        <v>1259</v>
      </c>
      <c r="B2" s="472" t="s">
        <v>1168</v>
      </c>
      <c r="C2" s="471" t="s">
        <v>1260</v>
      </c>
      <c r="D2" s="472" t="s">
        <v>1261</v>
      </c>
      <c r="E2" s="472" t="s">
        <v>1002</v>
      </c>
      <c r="F2" s="472" t="s">
        <v>1262</v>
      </c>
      <c r="G2" s="505" t="s">
        <v>1263</v>
      </c>
      <c r="H2" s="505" t="s">
        <v>1263</v>
      </c>
    </row>
    <row r="3" spans="1:8">
      <c r="A3" s="473"/>
      <c r="B3" s="475" t="s">
        <v>1459</v>
      </c>
      <c r="C3" s="474"/>
      <c r="D3" s="475" t="s">
        <v>44</v>
      </c>
      <c r="E3" s="475"/>
      <c r="F3" s="475" t="s">
        <v>1002</v>
      </c>
      <c r="G3" s="506" t="s">
        <v>1002</v>
      </c>
      <c r="H3" s="506" t="s">
        <v>1264</v>
      </c>
    </row>
    <row r="4" spans="1:8" ht="14.25">
      <c r="A4" s="476"/>
      <c r="B4" s="476"/>
      <c r="C4" s="477" t="s">
        <v>1460</v>
      </c>
      <c r="D4" s="494"/>
      <c r="E4" s="478"/>
      <c r="F4" s="478"/>
      <c r="G4" s="530"/>
      <c r="H4" s="507"/>
    </row>
    <row r="5" spans="1:8">
      <c r="A5" s="476"/>
      <c r="B5" s="476"/>
      <c r="C5" s="479" t="s">
        <v>1266</v>
      </c>
      <c r="D5" s="495"/>
      <c r="E5" s="478"/>
      <c r="F5" s="478"/>
      <c r="G5" s="530"/>
      <c r="H5" s="507"/>
    </row>
    <row r="6" spans="1:8">
      <c r="A6" s="469"/>
      <c r="B6" s="469"/>
      <c r="C6" s="480" t="s">
        <v>1461</v>
      </c>
      <c r="D6" s="495"/>
      <c r="E6" s="478"/>
      <c r="F6" s="478"/>
      <c r="G6" s="530"/>
      <c r="H6" s="508">
        <f>SUM(H8:H14)</f>
        <v>0</v>
      </c>
    </row>
    <row r="7" spans="1:8">
      <c r="A7" s="469">
        <v>1</v>
      </c>
      <c r="B7" s="469"/>
      <c r="C7" s="481" t="s">
        <v>1462</v>
      </c>
      <c r="D7" s="497"/>
      <c r="E7" s="468"/>
      <c r="F7" s="510"/>
      <c r="G7" s="530"/>
      <c r="H7" s="507"/>
    </row>
    <row r="8" spans="1:8">
      <c r="A8" s="469"/>
      <c r="B8" s="469"/>
      <c r="C8" s="481" t="s">
        <v>1463</v>
      </c>
      <c r="D8" s="522"/>
      <c r="E8" s="468" t="s">
        <v>1278</v>
      </c>
      <c r="F8" s="511">
        <v>120</v>
      </c>
      <c r="G8" s="529"/>
      <c r="H8" s="507">
        <f>G8*F8</f>
        <v>0</v>
      </c>
    </row>
    <row r="9" spans="1:8">
      <c r="A9" s="469"/>
      <c r="B9" s="469"/>
      <c r="C9" s="481" t="s">
        <v>1464</v>
      </c>
      <c r="D9" s="522"/>
      <c r="E9" s="468" t="s">
        <v>1278</v>
      </c>
      <c r="F9" s="511">
        <v>82</v>
      </c>
      <c r="G9" s="529"/>
      <c r="H9" s="507">
        <f>G9*F9</f>
        <v>0</v>
      </c>
    </row>
    <row r="10" spans="1:8">
      <c r="A10" s="469">
        <v>2</v>
      </c>
      <c r="B10" s="469"/>
      <c r="C10" s="481" t="s">
        <v>1465</v>
      </c>
      <c r="D10" s="497"/>
      <c r="E10" s="468"/>
      <c r="F10" s="510"/>
      <c r="G10" s="530"/>
      <c r="H10" s="507"/>
    </row>
    <row r="11" spans="1:8">
      <c r="A11" s="469"/>
      <c r="B11" s="469"/>
      <c r="C11" s="481" t="s">
        <v>1466</v>
      </c>
      <c r="D11" s="522"/>
      <c r="E11" s="468" t="s">
        <v>1278</v>
      </c>
      <c r="F11" s="511">
        <v>2</v>
      </c>
      <c r="G11" s="529"/>
      <c r="H11" s="507">
        <f>G11*F11</f>
        <v>0</v>
      </c>
    </row>
    <row r="12" spans="1:8">
      <c r="A12" s="469">
        <v>3</v>
      </c>
      <c r="B12" s="469"/>
      <c r="C12" s="482" t="s">
        <v>1467</v>
      </c>
      <c r="D12" s="523"/>
      <c r="E12" s="468" t="s">
        <v>1278</v>
      </c>
      <c r="F12" s="511">
        <v>204</v>
      </c>
      <c r="G12" s="529"/>
      <c r="H12" s="507">
        <f>G12*F12</f>
        <v>0</v>
      </c>
    </row>
    <row r="13" spans="1:8">
      <c r="A13" s="469">
        <v>4</v>
      </c>
      <c r="B13" s="469"/>
      <c r="C13" s="482" t="s">
        <v>1468</v>
      </c>
      <c r="D13" s="523"/>
      <c r="E13" s="468" t="s">
        <v>363</v>
      </c>
      <c r="F13" s="511">
        <v>12</v>
      </c>
      <c r="G13" s="529"/>
      <c r="H13" s="507">
        <f>G13*F13</f>
        <v>0</v>
      </c>
    </row>
    <row r="14" spans="1:8">
      <c r="A14" s="493" t="s">
        <v>809</v>
      </c>
      <c r="B14" s="493"/>
      <c r="C14" s="482" t="s">
        <v>994</v>
      </c>
      <c r="D14" s="523"/>
      <c r="E14" s="468" t="s">
        <v>52</v>
      </c>
      <c r="F14" s="510">
        <v>3.5</v>
      </c>
      <c r="G14" s="529"/>
      <c r="H14" s="507">
        <f>G14*0.035</f>
        <v>0</v>
      </c>
    </row>
    <row r="15" spans="1:8">
      <c r="A15" s="488"/>
      <c r="B15" s="488"/>
      <c r="C15" s="484"/>
      <c r="D15" s="524"/>
      <c r="E15" s="485"/>
      <c r="F15" s="485"/>
      <c r="G15" s="530"/>
      <c r="H15" s="507"/>
    </row>
    <row r="16" spans="1:8">
      <c r="A16" s="469"/>
      <c r="B16" s="469"/>
      <c r="C16" s="480" t="s">
        <v>1469</v>
      </c>
      <c r="D16" s="525"/>
      <c r="E16" s="478"/>
      <c r="F16" s="478"/>
      <c r="G16" s="530"/>
      <c r="H16" s="508">
        <f>SUM(H18:H22)</f>
        <v>0</v>
      </c>
    </row>
    <row r="17" spans="1:8">
      <c r="A17" s="469">
        <v>6</v>
      </c>
      <c r="B17" s="469"/>
      <c r="C17" s="481" t="s">
        <v>1470</v>
      </c>
      <c r="D17" s="522"/>
      <c r="E17" s="468"/>
      <c r="F17" s="510"/>
      <c r="G17" s="530"/>
      <c r="H17" s="507"/>
    </row>
    <row r="18" spans="1:8">
      <c r="A18" s="469"/>
      <c r="B18" s="469"/>
      <c r="C18" s="481" t="s">
        <v>1471</v>
      </c>
      <c r="D18" s="522"/>
      <c r="E18" s="468" t="s">
        <v>1278</v>
      </c>
      <c r="F18" s="511">
        <v>132</v>
      </c>
      <c r="G18" s="529"/>
      <c r="H18" s="507">
        <f>G18*F18</f>
        <v>0</v>
      </c>
    </row>
    <row r="19" spans="1:8">
      <c r="A19" s="469"/>
      <c r="B19" s="469"/>
      <c r="C19" s="481" t="s">
        <v>1472</v>
      </c>
      <c r="D19" s="522"/>
      <c r="E19" s="468" t="s">
        <v>1278</v>
      </c>
      <c r="F19" s="511">
        <v>90.2</v>
      </c>
      <c r="G19" s="529"/>
      <c r="H19" s="507">
        <f>G19*F19</f>
        <v>0</v>
      </c>
    </row>
    <row r="20" spans="1:8">
      <c r="A20" s="469">
        <v>7</v>
      </c>
      <c r="B20" s="469"/>
      <c r="C20" s="481" t="s">
        <v>1473</v>
      </c>
      <c r="D20" s="523"/>
      <c r="E20" s="468" t="s">
        <v>1156</v>
      </c>
      <c r="F20" s="510">
        <v>2</v>
      </c>
      <c r="G20" s="529"/>
      <c r="H20" s="507">
        <f>G20*F20</f>
        <v>0</v>
      </c>
    </row>
    <row r="21" spans="1:8">
      <c r="A21" s="469">
        <v>8</v>
      </c>
      <c r="B21" s="469"/>
      <c r="C21" s="481" t="s">
        <v>1474</v>
      </c>
      <c r="D21" s="523"/>
      <c r="E21" s="468" t="s">
        <v>363</v>
      </c>
      <c r="F21" s="510">
        <v>600</v>
      </c>
      <c r="G21" s="529"/>
      <c r="H21" s="507">
        <f>G21*F21</f>
        <v>0</v>
      </c>
    </row>
    <row r="22" spans="1:8">
      <c r="A22" s="493" t="s">
        <v>1021</v>
      </c>
      <c r="B22" s="493"/>
      <c r="C22" s="482" t="s">
        <v>994</v>
      </c>
      <c r="D22" s="523"/>
      <c r="E22" s="468" t="s">
        <v>52</v>
      </c>
      <c r="F22" s="510">
        <v>3.5</v>
      </c>
      <c r="G22" s="529"/>
      <c r="H22" s="507">
        <f>G22*0.035</f>
        <v>0</v>
      </c>
    </row>
    <row r="23" spans="1:8">
      <c r="A23" s="488"/>
      <c r="B23" s="488"/>
      <c r="C23" s="484"/>
      <c r="D23" s="524"/>
      <c r="E23" s="485"/>
      <c r="F23" s="485"/>
      <c r="G23" s="530"/>
      <c r="H23" s="507"/>
    </row>
    <row r="24" spans="1:8">
      <c r="A24" s="489"/>
      <c r="B24" s="489"/>
      <c r="C24" s="490" t="s">
        <v>1475</v>
      </c>
      <c r="D24" s="526"/>
      <c r="E24" s="491"/>
      <c r="F24" s="491"/>
      <c r="G24" s="531"/>
      <c r="H24" s="508">
        <f>SUM(H26:H32)</f>
        <v>0</v>
      </c>
    </row>
    <row r="25" spans="1:8">
      <c r="A25" s="469">
        <v>10</v>
      </c>
      <c r="B25" s="469"/>
      <c r="C25" s="481" t="s">
        <v>1476</v>
      </c>
      <c r="D25" s="522"/>
      <c r="E25" s="468"/>
      <c r="F25" s="510"/>
      <c r="G25" s="531"/>
      <c r="H25" s="509"/>
    </row>
    <row r="26" spans="1:8">
      <c r="A26" s="469"/>
      <c r="B26" s="469"/>
      <c r="C26" s="481" t="s">
        <v>1477</v>
      </c>
      <c r="D26" s="522"/>
      <c r="E26" s="468" t="s">
        <v>1278</v>
      </c>
      <c r="F26" s="511">
        <v>16</v>
      </c>
      <c r="G26" s="529"/>
      <c r="H26" s="507">
        <f t="shared" ref="H26:H31" si="0">G26*F26</f>
        <v>0</v>
      </c>
    </row>
    <row r="27" spans="1:8">
      <c r="A27" s="469"/>
      <c r="B27" s="469"/>
      <c r="C27" s="481" t="s">
        <v>1478</v>
      </c>
      <c r="D27" s="522"/>
      <c r="E27" s="468" t="s">
        <v>1278</v>
      </c>
      <c r="F27" s="511">
        <v>52</v>
      </c>
      <c r="G27" s="529"/>
      <c r="H27" s="507">
        <f t="shared" si="0"/>
        <v>0</v>
      </c>
    </row>
    <row r="28" spans="1:8">
      <c r="A28" s="469"/>
      <c r="B28" s="469"/>
      <c r="C28" s="481" t="s">
        <v>1479</v>
      </c>
      <c r="D28" s="522"/>
      <c r="E28" s="468" t="s">
        <v>1278</v>
      </c>
      <c r="F28" s="511">
        <v>16</v>
      </c>
      <c r="G28" s="529"/>
      <c r="H28" s="507">
        <f t="shared" si="0"/>
        <v>0</v>
      </c>
    </row>
    <row r="29" spans="1:8">
      <c r="A29" s="469"/>
      <c r="B29" s="469"/>
      <c r="C29" s="481" t="s">
        <v>1480</v>
      </c>
      <c r="D29" s="522"/>
      <c r="E29" s="468" t="s">
        <v>1278</v>
      </c>
      <c r="F29" s="511">
        <v>42</v>
      </c>
      <c r="G29" s="529"/>
      <c r="H29" s="507">
        <f t="shared" si="0"/>
        <v>0</v>
      </c>
    </row>
    <row r="30" spans="1:8">
      <c r="A30" s="493" t="s">
        <v>1026</v>
      </c>
      <c r="B30" s="493"/>
      <c r="C30" s="481" t="s">
        <v>1481</v>
      </c>
      <c r="D30" s="522"/>
      <c r="E30" s="468" t="s">
        <v>1278</v>
      </c>
      <c r="F30" s="511">
        <v>126</v>
      </c>
      <c r="G30" s="529"/>
      <c r="H30" s="507">
        <f t="shared" si="0"/>
        <v>0</v>
      </c>
    </row>
    <row r="31" spans="1:8">
      <c r="A31" s="493" t="s">
        <v>1028</v>
      </c>
      <c r="B31" s="493"/>
      <c r="C31" s="481" t="s">
        <v>1482</v>
      </c>
      <c r="D31" s="522"/>
      <c r="E31" s="468" t="s">
        <v>363</v>
      </c>
      <c r="F31" s="511">
        <v>16</v>
      </c>
      <c r="G31" s="529"/>
      <c r="H31" s="507">
        <f t="shared" si="0"/>
        <v>0</v>
      </c>
    </row>
    <row r="32" spans="1:8">
      <c r="A32" s="493" t="s">
        <v>1030</v>
      </c>
      <c r="B32" s="493"/>
      <c r="C32" s="482" t="s">
        <v>994</v>
      </c>
      <c r="D32" s="523"/>
      <c r="E32" s="468" t="s">
        <v>52</v>
      </c>
      <c r="F32" s="510">
        <v>3.5</v>
      </c>
      <c r="G32" s="529"/>
      <c r="H32" s="507">
        <f>G32*0.035</f>
        <v>0</v>
      </c>
    </row>
    <row r="33" spans="1:8" ht="14.25">
      <c r="A33" s="500"/>
      <c r="B33" s="500"/>
      <c r="C33" s="501"/>
      <c r="D33" s="526"/>
      <c r="E33" s="491"/>
      <c r="F33" s="491"/>
      <c r="G33" s="531"/>
      <c r="H33" s="509"/>
    </row>
    <row r="34" spans="1:8">
      <c r="A34" s="489"/>
      <c r="B34" s="489"/>
      <c r="C34" s="490" t="s">
        <v>1483</v>
      </c>
      <c r="D34" s="526"/>
      <c r="E34" s="491"/>
      <c r="F34" s="491"/>
      <c r="G34" s="531"/>
      <c r="H34" s="508">
        <f>SUM(H35:H40)</f>
        <v>0</v>
      </c>
    </row>
    <row r="35" spans="1:8">
      <c r="A35" s="489">
        <v>14</v>
      </c>
      <c r="B35" s="489"/>
      <c r="C35" s="502" t="s">
        <v>1484</v>
      </c>
      <c r="D35" s="527"/>
      <c r="E35" s="492" t="s">
        <v>363</v>
      </c>
      <c r="F35" s="512">
        <v>2</v>
      </c>
      <c r="G35" s="529"/>
      <c r="H35" s="507">
        <f>G35*F35</f>
        <v>0</v>
      </c>
    </row>
    <row r="36" spans="1:8">
      <c r="A36" s="489">
        <v>15</v>
      </c>
      <c r="B36" s="489"/>
      <c r="C36" s="502" t="s">
        <v>1485</v>
      </c>
      <c r="D36" s="527"/>
      <c r="E36" s="492" t="s">
        <v>363</v>
      </c>
      <c r="F36" s="512">
        <v>6</v>
      </c>
      <c r="G36" s="529"/>
      <c r="H36" s="507">
        <f>G36*F36</f>
        <v>0</v>
      </c>
    </row>
    <row r="37" spans="1:8">
      <c r="A37" s="489">
        <v>16</v>
      </c>
      <c r="B37" s="489"/>
      <c r="C37" s="502" t="s">
        <v>1486</v>
      </c>
      <c r="D37" s="527"/>
      <c r="E37" s="492" t="s">
        <v>363</v>
      </c>
      <c r="F37" s="512">
        <v>22</v>
      </c>
      <c r="G37" s="529"/>
      <c r="H37" s="507">
        <f>G37*F37</f>
        <v>0</v>
      </c>
    </row>
    <row r="38" spans="1:8">
      <c r="A38" s="489">
        <v>17</v>
      </c>
      <c r="B38" s="489"/>
      <c r="C38" s="502" t="s">
        <v>1487</v>
      </c>
      <c r="D38" s="527"/>
      <c r="E38" s="492" t="s">
        <v>363</v>
      </c>
      <c r="F38" s="512">
        <v>1</v>
      </c>
      <c r="G38" s="529"/>
      <c r="H38" s="507">
        <f>G38*F38</f>
        <v>0</v>
      </c>
    </row>
    <row r="39" spans="1:8">
      <c r="A39" s="489">
        <v>18</v>
      </c>
      <c r="B39" s="489"/>
      <c r="C39" s="502" t="s">
        <v>1488</v>
      </c>
      <c r="D39" s="527"/>
      <c r="E39" s="492" t="s">
        <v>363</v>
      </c>
      <c r="F39" s="512">
        <v>56</v>
      </c>
      <c r="G39" s="529"/>
      <c r="H39" s="507">
        <f>G39*F39</f>
        <v>0</v>
      </c>
    </row>
    <row r="40" spans="1:8">
      <c r="A40" s="489">
        <v>19</v>
      </c>
      <c r="B40" s="489"/>
      <c r="C40" s="503" t="s">
        <v>994</v>
      </c>
      <c r="D40" s="527"/>
      <c r="E40" s="492" t="s">
        <v>52</v>
      </c>
      <c r="F40" s="512">
        <v>3.5</v>
      </c>
      <c r="G40" s="529"/>
      <c r="H40" s="507">
        <f>G40*0.035</f>
        <v>0</v>
      </c>
    </row>
    <row r="41" spans="1:8" ht="14.25">
      <c r="A41" s="500"/>
      <c r="B41" s="500"/>
      <c r="C41" s="501"/>
      <c r="D41" s="526"/>
      <c r="E41" s="491"/>
      <c r="F41" s="491"/>
      <c r="G41" s="531"/>
      <c r="H41" s="509"/>
    </row>
    <row r="42" spans="1:8">
      <c r="A42" s="489"/>
      <c r="B42" s="489"/>
      <c r="C42" s="490" t="s">
        <v>1489</v>
      </c>
      <c r="D42" s="528"/>
      <c r="E42" s="491"/>
      <c r="F42" s="491"/>
      <c r="G42" s="530"/>
      <c r="H42" s="508">
        <f>SUM(H43:H48)</f>
        <v>0</v>
      </c>
    </row>
    <row r="43" spans="1:8">
      <c r="A43" s="489">
        <v>20</v>
      </c>
      <c r="B43" s="489" t="s">
        <v>1540</v>
      </c>
      <c r="C43" s="504" t="s">
        <v>1490</v>
      </c>
      <c r="D43" s="521" t="s">
        <v>1491</v>
      </c>
      <c r="E43" s="492" t="s">
        <v>363</v>
      </c>
      <c r="F43" s="513">
        <v>18</v>
      </c>
      <c r="G43" s="529"/>
      <c r="H43" s="507">
        <f>G43*F43</f>
        <v>0</v>
      </c>
    </row>
    <row r="44" spans="1:8" s="55" customFormat="1">
      <c r="A44" s="489"/>
      <c r="B44" s="489"/>
      <c r="C44" s="504" t="s">
        <v>1542</v>
      </c>
      <c r="D44" s="521" t="s">
        <v>1541</v>
      </c>
      <c r="E44" s="492" t="s">
        <v>363</v>
      </c>
      <c r="F44" s="513">
        <v>2</v>
      </c>
      <c r="G44" s="529"/>
      <c r="H44" s="507">
        <f>G44*F44</f>
        <v>0</v>
      </c>
    </row>
    <row r="45" spans="1:8">
      <c r="A45" s="489">
        <v>21</v>
      </c>
      <c r="B45" s="489"/>
      <c r="C45" s="519" t="s">
        <v>1492</v>
      </c>
      <c r="D45" s="521"/>
      <c r="E45" s="492" t="s">
        <v>363</v>
      </c>
      <c r="F45" s="513">
        <v>6</v>
      </c>
      <c r="G45" s="529"/>
      <c r="H45" s="507">
        <f>G45*F45</f>
        <v>0</v>
      </c>
    </row>
    <row r="46" spans="1:8">
      <c r="A46" s="489">
        <v>22</v>
      </c>
      <c r="B46" s="489"/>
      <c r="C46" s="519" t="s">
        <v>1493</v>
      </c>
      <c r="D46" s="521"/>
      <c r="E46" s="492" t="s">
        <v>363</v>
      </c>
      <c r="F46" s="513">
        <v>4</v>
      </c>
      <c r="G46" s="529"/>
      <c r="H46" s="507">
        <f>G46*F46</f>
        <v>0</v>
      </c>
    </row>
    <row r="47" spans="1:8">
      <c r="A47" s="489">
        <v>23</v>
      </c>
      <c r="B47" s="489"/>
      <c r="C47" s="519" t="s">
        <v>1494</v>
      </c>
      <c r="D47" s="521"/>
      <c r="E47" s="492" t="s">
        <v>363</v>
      </c>
      <c r="F47" s="513">
        <v>1</v>
      </c>
      <c r="G47" s="529"/>
      <c r="H47" s="507">
        <f>G47*F47</f>
        <v>0</v>
      </c>
    </row>
    <row r="48" spans="1:8">
      <c r="A48" s="489">
        <v>24</v>
      </c>
      <c r="B48" s="489"/>
      <c r="C48" s="503" t="s">
        <v>994</v>
      </c>
      <c r="D48" s="521"/>
      <c r="E48" s="492" t="s">
        <v>52</v>
      </c>
      <c r="F48" s="512">
        <v>3.5</v>
      </c>
      <c r="G48" s="529"/>
      <c r="H48" s="507">
        <f>G48*0.035</f>
        <v>0</v>
      </c>
    </row>
    <row r="49" spans="1:8">
      <c r="A49" s="488"/>
      <c r="B49" s="488"/>
      <c r="C49" s="484"/>
      <c r="D49" s="524"/>
      <c r="E49" s="485"/>
      <c r="F49" s="485"/>
      <c r="G49" s="530"/>
      <c r="H49" s="507"/>
    </row>
    <row r="50" spans="1:8">
      <c r="A50" s="489"/>
      <c r="B50" s="489"/>
      <c r="C50" s="490" t="s">
        <v>1495</v>
      </c>
      <c r="D50" s="528"/>
      <c r="E50" s="491"/>
      <c r="F50" s="491"/>
      <c r="G50" s="532"/>
      <c r="H50" s="508">
        <f>SUM(H51:H80)</f>
        <v>0</v>
      </c>
    </row>
    <row r="51" spans="1:8" ht="36">
      <c r="A51" s="489">
        <v>25</v>
      </c>
      <c r="B51" s="489" t="s">
        <v>1496</v>
      </c>
      <c r="C51" s="519" t="s">
        <v>1532</v>
      </c>
      <c r="D51" s="521" t="s">
        <v>1497</v>
      </c>
      <c r="E51" s="492" t="s">
        <v>363</v>
      </c>
      <c r="F51" s="513">
        <v>13</v>
      </c>
      <c r="G51" s="544"/>
      <c r="H51" s="520">
        <f>G51*F51</f>
        <v>0</v>
      </c>
    </row>
    <row r="52" spans="1:8" ht="24">
      <c r="A52" s="489">
        <v>26</v>
      </c>
      <c r="B52" s="489" t="s">
        <v>1498</v>
      </c>
      <c r="C52" s="519" t="s">
        <v>1533</v>
      </c>
      <c r="D52" s="521" t="s">
        <v>1534</v>
      </c>
      <c r="E52" s="492" t="s">
        <v>363</v>
      </c>
      <c r="F52" s="513">
        <v>5</v>
      </c>
      <c r="G52" s="544"/>
      <c r="H52" s="520">
        <f t="shared" ref="H52:H56" si="1">G52*F52</f>
        <v>0</v>
      </c>
    </row>
    <row r="53" spans="1:8" ht="48">
      <c r="A53" s="489">
        <v>27</v>
      </c>
      <c r="B53" s="489" t="s">
        <v>1499</v>
      </c>
      <c r="C53" s="519" t="s">
        <v>1535</v>
      </c>
      <c r="D53" s="521" t="s">
        <v>1500</v>
      </c>
      <c r="E53" s="492" t="s">
        <v>363</v>
      </c>
      <c r="F53" s="513">
        <v>18</v>
      </c>
      <c r="G53" s="544"/>
      <c r="H53" s="520">
        <f t="shared" si="1"/>
        <v>0</v>
      </c>
    </row>
    <row r="54" spans="1:8" ht="24">
      <c r="A54" s="489">
        <v>28</v>
      </c>
      <c r="B54" s="489" t="s">
        <v>1499</v>
      </c>
      <c r="C54" s="519" t="s">
        <v>1536</v>
      </c>
      <c r="D54" s="521" t="s">
        <v>1501</v>
      </c>
      <c r="E54" s="492" t="s">
        <v>363</v>
      </c>
      <c r="F54" s="513">
        <v>18</v>
      </c>
      <c r="G54" s="544"/>
      <c r="H54" s="520">
        <f t="shared" si="1"/>
        <v>0</v>
      </c>
    </row>
    <row r="55" spans="1:8" ht="96">
      <c r="A55" s="489">
        <v>29</v>
      </c>
      <c r="B55" s="489"/>
      <c r="C55" s="519" t="s">
        <v>1537</v>
      </c>
      <c r="D55" s="521" t="s">
        <v>1538</v>
      </c>
      <c r="E55" s="492" t="s">
        <v>363</v>
      </c>
      <c r="F55" s="513">
        <v>8</v>
      </c>
      <c r="G55" s="544"/>
      <c r="H55" s="520">
        <f t="shared" si="1"/>
        <v>0</v>
      </c>
    </row>
    <row r="56" spans="1:8" ht="36">
      <c r="A56" s="489">
        <v>30</v>
      </c>
      <c r="B56" s="489" t="s">
        <v>1502</v>
      </c>
      <c r="C56" s="519" t="s">
        <v>1539</v>
      </c>
      <c r="D56" s="521" t="s">
        <v>1503</v>
      </c>
      <c r="E56" s="492" t="s">
        <v>363</v>
      </c>
      <c r="F56" s="513">
        <v>9</v>
      </c>
      <c r="G56" s="544"/>
      <c r="H56" s="520">
        <f t="shared" si="1"/>
        <v>0</v>
      </c>
    </row>
    <row r="57" spans="1:8" ht="24">
      <c r="A57" s="489">
        <v>31</v>
      </c>
      <c r="B57" s="489" t="s">
        <v>1502</v>
      </c>
      <c r="C57" s="519" t="s">
        <v>1543</v>
      </c>
      <c r="D57" s="521" t="s">
        <v>1504</v>
      </c>
      <c r="E57" s="492" t="s">
        <v>363</v>
      </c>
      <c r="F57" s="513">
        <v>9</v>
      </c>
      <c r="G57" s="544"/>
      <c r="H57" s="520">
        <f t="shared" ref="H57:H60" si="2">G57*F57</f>
        <v>0</v>
      </c>
    </row>
    <row r="58" spans="1:8" ht="96">
      <c r="A58" s="489">
        <v>32</v>
      </c>
      <c r="B58" s="489" t="s">
        <v>1502</v>
      </c>
      <c r="C58" s="519" t="s">
        <v>1544</v>
      </c>
      <c r="D58" s="521" t="s">
        <v>1505</v>
      </c>
      <c r="E58" s="492" t="s">
        <v>363</v>
      </c>
      <c r="F58" s="513">
        <v>11</v>
      </c>
      <c r="G58" s="544"/>
      <c r="H58" s="520">
        <f t="shared" si="2"/>
        <v>0</v>
      </c>
    </row>
    <row r="59" spans="1:8">
      <c r="A59" s="489">
        <v>33</v>
      </c>
      <c r="B59" s="489" t="s">
        <v>1502</v>
      </c>
      <c r="C59" s="504" t="s">
        <v>1545</v>
      </c>
      <c r="D59" s="521" t="s">
        <v>1546</v>
      </c>
      <c r="E59" s="492" t="s">
        <v>363</v>
      </c>
      <c r="F59" s="513">
        <v>11</v>
      </c>
      <c r="G59" s="544"/>
      <c r="H59" s="520">
        <f t="shared" si="2"/>
        <v>0</v>
      </c>
    </row>
    <row r="60" spans="1:8" ht="36">
      <c r="A60" s="489">
        <v>34</v>
      </c>
      <c r="B60" s="489" t="s">
        <v>1506</v>
      </c>
      <c r="C60" s="519" t="s">
        <v>1507</v>
      </c>
      <c r="D60" s="533" t="s">
        <v>1508</v>
      </c>
      <c r="E60" s="492" t="s">
        <v>363</v>
      </c>
      <c r="F60" s="513">
        <v>8</v>
      </c>
      <c r="G60" s="544"/>
      <c r="H60" s="520">
        <f t="shared" si="2"/>
        <v>0</v>
      </c>
    </row>
    <row r="61" spans="1:8" ht="60">
      <c r="A61" s="489">
        <v>35</v>
      </c>
      <c r="B61" s="489" t="s">
        <v>1506</v>
      </c>
      <c r="C61" s="519" t="s">
        <v>1547</v>
      </c>
      <c r="D61" s="521"/>
      <c r="E61" s="492" t="s">
        <v>363</v>
      </c>
      <c r="F61" s="513">
        <v>8</v>
      </c>
      <c r="G61" s="544"/>
      <c r="H61" s="520">
        <f t="shared" ref="H61" si="3">G61*F61</f>
        <v>0</v>
      </c>
    </row>
    <row r="62" spans="1:8" ht="24">
      <c r="A62" s="489">
        <v>36</v>
      </c>
      <c r="B62" s="489" t="s">
        <v>1509</v>
      </c>
      <c r="C62" s="545" t="s">
        <v>1548</v>
      </c>
      <c r="D62" s="521" t="s">
        <v>1510</v>
      </c>
      <c r="E62" s="492" t="s">
        <v>363</v>
      </c>
      <c r="F62" s="513">
        <v>2</v>
      </c>
      <c r="G62" s="544"/>
      <c r="H62" s="520">
        <f t="shared" ref="H62:H69" si="4">G62*F62</f>
        <v>0</v>
      </c>
    </row>
    <row r="63" spans="1:8" ht="36">
      <c r="A63" s="489">
        <v>37</v>
      </c>
      <c r="B63" s="489" t="s">
        <v>1509</v>
      </c>
      <c r="C63" s="545" t="s">
        <v>1549</v>
      </c>
      <c r="D63" s="521" t="s">
        <v>1511</v>
      </c>
      <c r="E63" s="492" t="s">
        <v>363</v>
      </c>
      <c r="F63" s="513">
        <v>2</v>
      </c>
      <c r="G63" s="544"/>
      <c r="H63" s="520">
        <f t="shared" si="4"/>
        <v>0</v>
      </c>
    </row>
    <row r="64" spans="1:8" ht="36">
      <c r="A64" s="489">
        <v>38</v>
      </c>
      <c r="B64" s="489" t="s">
        <v>1509</v>
      </c>
      <c r="C64" s="519" t="s">
        <v>1550</v>
      </c>
      <c r="D64" s="521" t="s">
        <v>1512</v>
      </c>
      <c r="E64" s="492" t="s">
        <v>363</v>
      </c>
      <c r="F64" s="513">
        <v>4</v>
      </c>
      <c r="G64" s="544"/>
      <c r="H64" s="520">
        <f t="shared" si="4"/>
        <v>0</v>
      </c>
    </row>
    <row r="65" spans="1:8" ht="24">
      <c r="A65" s="489">
        <v>39</v>
      </c>
      <c r="B65" s="489" t="s">
        <v>1509</v>
      </c>
      <c r="C65" s="545" t="s">
        <v>1551</v>
      </c>
      <c r="D65" s="521" t="s">
        <v>1513</v>
      </c>
      <c r="E65" s="492" t="s">
        <v>363</v>
      </c>
      <c r="F65" s="513">
        <v>2</v>
      </c>
      <c r="G65" s="544"/>
      <c r="H65" s="520">
        <f t="shared" si="4"/>
        <v>0</v>
      </c>
    </row>
    <row r="66" spans="1:8" ht="24">
      <c r="A66" s="489">
        <v>40</v>
      </c>
      <c r="B66" s="489" t="s">
        <v>1509</v>
      </c>
      <c r="C66" s="545" t="s">
        <v>1552</v>
      </c>
      <c r="D66" s="521" t="s">
        <v>1553</v>
      </c>
      <c r="E66" s="492" t="s">
        <v>363</v>
      </c>
      <c r="F66" s="513">
        <v>4</v>
      </c>
      <c r="G66" s="544"/>
      <c r="H66" s="520">
        <f t="shared" si="4"/>
        <v>0</v>
      </c>
    </row>
    <row r="67" spans="1:8" ht="36">
      <c r="A67" s="489">
        <v>41</v>
      </c>
      <c r="B67" s="489" t="s">
        <v>1514</v>
      </c>
      <c r="C67" s="545" t="s">
        <v>1554</v>
      </c>
      <c r="D67" s="521" t="s">
        <v>1515</v>
      </c>
      <c r="E67" s="492" t="s">
        <v>363</v>
      </c>
      <c r="F67" s="513">
        <v>2</v>
      </c>
      <c r="G67" s="544"/>
      <c r="H67" s="520">
        <f t="shared" si="4"/>
        <v>0</v>
      </c>
    </row>
    <row r="68" spans="1:8" ht="48">
      <c r="A68" s="489">
        <v>42</v>
      </c>
      <c r="B68" s="489" t="s">
        <v>1514</v>
      </c>
      <c r="C68" s="545" t="s">
        <v>1555</v>
      </c>
      <c r="D68" s="546" t="s">
        <v>1516</v>
      </c>
      <c r="E68" s="492" t="s">
        <v>363</v>
      </c>
      <c r="F68" s="513">
        <v>2</v>
      </c>
      <c r="G68" s="544"/>
      <c r="H68" s="520">
        <f t="shared" si="4"/>
        <v>0</v>
      </c>
    </row>
    <row r="69" spans="1:8" ht="24">
      <c r="A69" s="489">
        <v>43</v>
      </c>
      <c r="B69" s="489" t="s">
        <v>1514</v>
      </c>
      <c r="C69" s="545" t="s">
        <v>1556</v>
      </c>
      <c r="D69" s="521" t="s">
        <v>1557</v>
      </c>
      <c r="E69" s="492" t="s">
        <v>363</v>
      </c>
      <c r="F69" s="513">
        <v>2</v>
      </c>
      <c r="G69" s="544"/>
      <c r="H69" s="520">
        <f t="shared" si="4"/>
        <v>0</v>
      </c>
    </row>
    <row r="70" spans="1:8" ht="48">
      <c r="A70" s="489">
        <v>44</v>
      </c>
      <c r="B70" s="489" t="s">
        <v>1517</v>
      </c>
      <c r="C70" s="519" t="s">
        <v>1558</v>
      </c>
      <c r="D70" s="521"/>
      <c r="E70" s="492" t="s">
        <v>363</v>
      </c>
      <c r="F70" s="513">
        <v>2</v>
      </c>
      <c r="G70" s="544"/>
      <c r="H70" s="520">
        <f t="shared" ref="H70:H75" si="5">G70*F70</f>
        <v>0</v>
      </c>
    </row>
    <row r="71" spans="1:8" ht="96">
      <c r="A71" s="489">
        <v>45</v>
      </c>
      <c r="B71" s="489" t="s">
        <v>1518</v>
      </c>
      <c r="C71" s="519" t="s">
        <v>1559</v>
      </c>
      <c r="D71" s="521"/>
      <c r="E71" s="492" t="s">
        <v>363</v>
      </c>
      <c r="F71" s="513">
        <v>1</v>
      </c>
      <c r="G71" s="544"/>
      <c r="H71" s="520">
        <f t="shared" si="5"/>
        <v>0</v>
      </c>
    </row>
    <row r="72" spans="1:8" ht="36">
      <c r="A72" s="489">
        <v>46</v>
      </c>
      <c r="B72" s="489" t="s">
        <v>1519</v>
      </c>
      <c r="C72" s="519" t="s">
        <v>1560</v>
      </c>
      <c r="D72" s="521" t="s">
        <v>1561</v>
      </c>
      <c r="E72" s="492" t="s">
        <v>363</v>
      </c>
      <c r="F72" s="513">
        <v>2</v>
      </c>
      <c r="G72" s="544"/>
      <c r="H72" s="520">
        <f t="shared" si="5"/>
        <v>0</v>
      </c>
    </row>
    <row r="73" spans="1:8" ht="24">
      <c r="A73" s="489">
        <v>47</v>
      </c>
      <c r="B73" s="489" t="s">
        <v>1519</v>
      </c>
      <c r="C73" s="519" t="s">
        <v>1562</v>
      </c>
      <c r="D73" s="521" t="s">
        <v>1563</v>
      </c>
      <c r="E73" s="492" t="s">
        <v>363</v>
      </c>
      <c r="F73" s="513">
        <v>2</v>
      </c>
      <c r="G73" s="544"/>
      <c r="H73" s="520">
        <f t="shared" si="5"/>
        <v>0</v>
      </c>
    </row>
    <row r="74" spans="1:8" ht="24">
      <c r="A74" s="489">
        <v>48</v>
      </c>
      <c r="B74" s="489" t="s">
        <v>1519</v>
      </c>
      <c r="C74" s="545" t="s">
        <v>1564</v>
      </c>
      <c r="D74" s="521" t="s">
        <v>1520</v>
      </c>
      <c r="E74" s="492" t="s">
        <v>363</v>
      </c>
      <c r="F74" s="513">
        <v>2</v>
      </c>
      <c r="G74" s="544"/>
      <c r="H74" s="520">
        <f t="shared" si="5"/>
        <v>0</v>
      </c>
    </row>
    <row r="75" spans="1:8" ht="24">
      <c r="A75" s="489">
        <v>49</v>
      </c>
      <c r="B75" s="489" t="s">
        <v>1519</v>
      </c>
      <c r="C75" s="519" t="s">
        <v>1565</v>
      </c>
      <c r="D75" s="521" t="s">
        <v>1521</v>
      </c>
      <c r="E75" s="492" t="s">
        <v>363</v>
      </c>
      <c r="F75" s="513">
        <v>2</v>
      </c>
      <c r="G75" s="544"/>
      <c r="H75" s="520">
        <f t="shared" si="5"/>
        <v>0</v>
      </c>
    </row>
    <row r="76" spans="1:8" ht="72">
      <c r="A76" s="489">
        <v>50</v>
      </c>
      <c r="B76" s="489"/>
      <c r="C76" s="547" t="s">
        <v>1566</v>
      </c>
      <c r="D76" s="521" t="s">
        <v>1522</v>
      </c>
      <c r="E76" s="492" t="s">
        <v>363</v>
      </c>
      <c r="F76" s="513">
        <v>2</v>
      </c>
      <c r="G76" s="544"/>
      <c r="H76" s="520">
        <f t="shared" ref="H76:H79" si="6">G76*F76</f>
        <v>0</v>
      </c>
    </row>
    <row r="77" spans="1:8" ht="48">
      <c r="A77" s="489">
        <v>51</v>
      </c>
      <c r="B77" s="489" t="s">
        <v>1523</v>
      </c>
      <c r="C77" s="545" t="s">
        <v>1567</v>
      </c>
      <c r="D77" s="521"/>
      <c r="E77" s="492" t="s">
        <v>363</v>
      </c>
      <c r="F77" s="513">
        <v>2</v>
      </c>
      <c r="G77" s="544"/>
      <c r="H77" s="520">
        <f t="shared" si="6"/>
        <v>0</v>
      </c>
    </row>
    <row r="78" spans="1:8" ht="36">
      <c r="A78" s="489">
        <v>52</v>
      </c>
      <c r="B78" s="489" t="s">
        <v>1524</v>
      </c>
      <c r="C78" s="545" t="s">
        <v>1568</v>
      </c>
      <c r="D78" s="521" t="s">
        <v>1525</v>
      </c>
      <c r="E78" s="492" t="s">
        <v>363</v>
      </c>
      <c r="F78" s="513">
        <v>10</v>
      </c>
      <c r="G78" s="544"/>
      <c r="H78" s="520">
        <f t="shared" si="6"/>
        <v>0</v>
      </c>
    </row>
    <row r="79" spans="1:8">
      <c r="A79" s="489">
        <v>53</v>
      </c>
      <c r="B79" s="489"/>
      <c r="C79" s="504" t="s">
        <v>1526</v>
      </c>
      <c r="D79" s="521"/>
      <c r="E79" s="492" t="s">
        <v>363</v>
      </c>
      <c r="F79" s="513">
        <v>56</v>
      </c>
      <c r="G79" s="544"/>
      <c r="H79" s="520">
        <f t="shared" si="6"/>
        <v>0</v>
      </c>
    </row>
    <row r="80" spans="1:8">
      <c r="A80" s="489">
        <v>54</v>
      </c>
      <c r="B80" s="489"/>
      <c r="C80" s="503" t="s">
        <v>994</v>
      </c>
      <c r="D80" s="521"/>
      <c r="E80" s="492" t="s">
        <v>52</v>
      </c>
      <c r="F80" s="512">
        <v>3.5</v>
      </c>
      <c r="G80" s="544"/>
      <c r="H80" s="520">
        <f>G80*F80/100</f>
        <v>0</v>
      </c>
    </row>
    <row r="81" spans="1:8">
      <c r="A81" s="488"/>
      <c r="B81" s="488"/>
      <c r="C81" s="484"/>
      <c r="D81" s="496"/>
      <c r="E81" s="485"/>
      <c r="F81" s="485"/>
      <c r="G81" s="530"/>
      <c r="H81" s="507"/>
    </row>
    <row r="82" spans="1:8">
      <c r="A82" s="476"/>
      <c r="B82" s="476"/>
      <c r="C82" s="479" t="s">
        <v>1292</v>
      </c>
      <c r="D82" s="495"/>
      <c r="E82" s="478"/>
      <c r="F82" s="478"/>
      <c r="G82" s="532"/>
      <c r="H82" s="508">
        <f>SUM(H83:H88)</f>
        <v>0</v>
      </c>
    </row>
    <row r="83" spans="1:8">
      <c r="A83" s="469">
        <v>1</v>
      </c>
      <c r="B83" s="469"/>
      <c r="C83" s="482" t="s">
        <v>1461</v>
      </c>
      <c r="D83" s="493"/>
      <c r="E83" s="468" t="s">
        <v>1293</v>
      </c>
      <c r="F83" s="510">
        <v>1</v>
      </c>
      <c r="G83" s="529"/>
      <c r="H83" s="507">
        <f t="shared" ref="H83:H88" si="7">G83*F83</f>
        <v>0</v>
      </c>
    </row>
    <row r="84" spans="1:8">
      <c r="A84" s="469">
        <v>2</v>
      </c>
      <c r="B84" s="469"/>
      <c r="C84" s="482" t="s">
        <v>1469</v>
      </c>
      <c r="D84" s="493"/>
      <c r="E84" s="468" t="s">
        <v>1293</v>
      </c>
      <c r="F84" s="510">
        <v>1</v>
      </c>
      <c r="G84" s="529"/>
      <c r="H84" s="507">
        <f t="shared" si="7"/>
        <v>0</v>
      </c>
    </row>
    <row r="85" spans="1:8">
      <c r="A85" s="469">
        <v>3</v>
      </c>
      <c r="B85" s="469"/>
      <c r="C85" s="482" t="s">
        <v>1475</v>
      </c>
      <c r="D85" s="493"/>
      <c r="E85" s="468" t="s">
        <v>1293</v>
      </c>
      <c r="F85" s="510">
        <v>1</v>
      </c>
      <c r="G85" s="529"/>
      <c r="H85" s="507">
        <f t="shared" si="7"/>
        <v>0</v>
      </c>
    </row>
    <row r="86" spans="1:8">
      <c r="A86" s="469">
        <v>4</v>
      </c>
      <c r="B86" s="469"/>
      <c r="C86" s="482" t="s">
        <v>1527</v>
      </c>
      <c r="D86" s="493"/>
      <c r="E86" s="468" t="s">
        <v>1293</v>
      </c>
      <c r="F86" s="510">
        <v>1</v>
      </c>
      <c r="G86" s="529"/>
      <c r="H86" s="507">
        <f t="shared" si="7"/>
        <v>0</v>
      </c>
    </row>
    <row r="87" spans="1:8">
      <c r="A87" s="469">
        <v>5</v>
      </c>
      <c r="B87" s="469"/>
      <c r="C87" s="482" t="s">
        <v>1489</v>
      </c>
      <c r="D87" s="493"/>
      <c r="E87" s="468" t="s">
        <v>1293</v>
      </c>
      <c r="F87" s="510">
        <v>1</v>
      </c>
      <c r="G87" s="529"/>
      <c r="H87" s="507">
        <f t="shared" si="7"/>
        <v>0</v>
      </c>
    </row>
    <row r="88" spans="1:8">
      <c r="A88" s="469">
        <v>6</v>
      </c>
      <c r="B88" s="469"/>
      <c r="C88" s="482" t="s">
        <v>1495</v>
      </c>
      <c r="D88" s="493"/>
      <c r="E88" s="468" t="s">
        <v>1293</v>
      </c>
      <c r="F88" s="510">
        <v>1</v>
      </c>
      <c r="G88" s="529"/>
      <c r="H88" s="507">
        <f t="shared" si="7"/>
        <v>0</v>
      </c>
    </row>
    <row r="89" spans="1:8">
      <c r="A89" s="488"/>
      <c r="B89" s="488"/>
      <c r="C89" s="484"/>
      <c r="D89" s="496"/>
      <c r="E89" s="485"/>
      <c r="F89" s="486"/>
      <c r="G89" s="530"/>
      <c r="H89" s="507"/>
    </row>
    <row r="90" spans="1:8">
      <c r="A90" s="476"/>
      <c r="B90" s="476"/>
      <c r="C90" s="479" t="s">
        <v>1295</v>
      </c>
      <c r="D90" s="495"/>
      <c r="E90" s="478"/>
      <c r="F90" s="483"/>
      <c r="G90" s="530"/>
      <c r="H90" s="508">
        <f>SUM(H91:H96)</f>
        <v>0</v>
      </c>
    </row>
    <row r="91" spans="1:8">
      <c r="A91" s="469">
        <v>1</v>
      </c>
      <c r="B91" s="469"/>
      <c r="C91" s="482" t="s">
        <v>1528</v>
      </c>
      <c r="D91" s="493"/>
      <c r="E91" s="468" t="s">
        <v>1293</v>
      </c>
      <c r="F91" s="468">
        <v>21</v>
      </c>
      <c r="G91" s="529"/>
      <c r="H91" s="507">
        <f t="shared" ref="H91:H96" si="8">G91*F91</f>
        <v>0</v>
      </c>
    </row>
    <row r="92" spans="1:8">
      <c r="A92" s="469">
        <v>3</v>
      </c>
      <c r="B92" s="469"/>
      <c r="C92" s="482" t="s">
        <v>1529</v>
      </c>
      <c r="D92" s="493"/>
      <c r="E92" s="468" t="s">
        <v>1293</v>
      </c>
      <c r="F92" s="468">
        <v>7</v>
      </c>
      <c r="G92" s="529"/>
      <c r="H92" s="507">
        <f t="shared" si="8"/>
        <v>0</v>
      </c>
    </row>
    <row r="93" spans="1:8">
      <c r="A93" s="469">
        <v>4</v>
      </c>
      <c r="B93" s="469"/>
      <c r="C93" s="482" t="s">
        <v>1530</v>
      </c>
      <c r="D93" s="493"/>
      <c r="E93" s="468" t="s">
        <v>1293</v>
      </c>
      <c r="F93" s="468">
        <v>4</v>
      </c>
      <c r="G93" s="529"/>
      <c r="H93" s="507">
        <f t="shared" si="8"/>
        <v>0</v>
      </c>
    </row>
    <row r="94" spans="1:8">
      <c r="A94" s="469">
        <v>5</v>
      </c>
      <c r="B94" s="469"/>
      <c r="C94" s="482" t="s">
        <v>1531</v>
      </c>
      <c r="D94" s="493"/>
      <c r="E94" s="468" t="s">
        <v>1293</v>
      </c>
      <c r="F94" s="468">
        <v>1</v>
      </c>
      <c r="G94" s="529"/>
      <c r="H94" s="507">
        <f t="shared" si="8"/>
        <v>0</v>
      </c>
    </row>
    <row r="95" spans="1:8">
      <c r="A95" s="469">
        <v>9</v>
      </c>
      <c r="B95" s="469"/>
      <c r="C95" s="482" t="s">
        <v>1299</v>
      </c>
      <c r="D95" s="493"/>
      <c r="E95" s="468" t="s">
        <v>114</v>
      </c>
      <c r="F95" s="468">
        <v>1.2</v>
      </c>
      <c r="G95" s="529"/>
      <c r="H95" s="507">
        <f t="shared" si="8"/>
        <v>0</v>
      </c>
    </row>
    <row r="96" spans="1:8">
      <c r="A96" s="516">
        <v>10</v>
      </c>
      <c r="B96" s="516"/>
      <c r="C96" s="517" t="s">
        <v>1300</v>
      </c>
      <c r="D96" s="518"/>
      <c r="E96" s="468" t="s">
        <v>114</v>
      </c>
      <c r="F96" s="468">
        <v>1.2</v>
      </c>
      <c r="G96" s="529"/>
      <c r="H96" s="507">
        <f t="shared" si="8"/>
        <v>0</v>
      </c>
    </row>
    <row r="97" spans="1:8">
      <c r="A97" s="469"/>
      <c r="B97" s="469"/>
      <c r="C97" s="487"/>
      <c r="D97" s="498"/>
      <c r="E97" s="478"/>
      <c r="F97" s="483"/>
      <c r="G97" s="530"/>
      <c r="H97" s="507"/>
    </row>
    <row r="98" spans="1:8">
      <c r="A98" s="469"/>
      <c r="B98" s="469"/>
      <c r="C98" s="499" t="s">
        <v>1301</v>
      </c>
      <c r="D98" s="498"/>
      <c r="E98" s="478"/>
      <c r="F98" s="478"/>
      <c r="G98" s="530"/>
      <c r="H98" s="514">
        <f>H6+H16+H24+H34+H42+H50+H82+H90</f>
        <v>0</v>
      </c>
    </row>
    <row r="99" spans="1:8">
      <c r="A99" s="469"/>
      <c r="B99" s="469"/>
      <c r="C99" s="487" t="s">
        <v>1302</v>
      </c>
      <c r="D99" s="498"/>
      <c r="E99" s="478"/>
      <c r="F99" s="478"/>
      <c r="G99" s="530"/>
      <c r="H99" s="514">
        <v>0</v>
      </c>
    </row>
    <row r="100" spans="1:8">
      <c r="A100" s="469"/>
      <c r="B100" s="469"/>
      <c r="C100" s="499" t="s">
        <v>1303</v>
      </c>
      <c r="D100" s="498"/>
      <c r="E100" s="478"/>
      <c r="F100" s="478"/>
      <c r="G100" s="530"/>
      <c r="H100" s="515">
        <v>0</v>
      </c>
    </row>
  </sheetData>
  <mergeCells count="1">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0"/>
  <sheetViews>
    <sheetView showGridLines="0" zoomScaleNormal="100" workbookViewId="0">
      <selection activeCell="AE429" sqref="AE429"/>
    </sheetView>
  </sheetViews>
  <sheetFormatPr defaultColWidth="9.140625" defaultRowHeight="12.75"/>
  <cols>
    <col min="1" max="1" width="6.7109375" style="30" customWidth="1"/>
    <col min="2" max="2" width="3.7109375" style="31" customWidth="1"/>
    <col min="3" max="3" width="13" style="32" customWidth="1"/>
    <col min="4" max="4" width="35.7109375" style="33" customWidth="1"/>
    <col min="5" max="5" width="10.7109375" style="34" customWidth="1"/>
    <col min="6" max="6" width="5.28515625" style="35" customWidth="1"/>
    <col min="7" max="7" width="8.7109375" style="36" customWidth="1"/>
    <col min="8" max="9" width="9.7109375" style="36" hidden="1" customWidth="1"/>
    <col min="10" max="10" width="9.7109375" style="36" customWidth="1"/>
    <col min="11" max="11" width="7.42578125" style="37" hidden="1" customWidth="1"/>
    <col min="12" max="12" width="8.28515625" style="37" hidden="1" customWidth="1"/>
    <col min="13" max="13" width="9.140625" style="34" hidden="1" customWidth="1"/>
    <col min="14" max="14" width="7" style="34" hidden="1" customWidth="1"/>
    <col min="15" max="15" width="3.5703125" style="35" customWidth="1"/>
    <col min="16" max="16" width="12.7109375" style="35" hidden="1" customWidth="1"/>
    <col min="17" max="19" width="13.28515625" style="34" hidden="1" customWidth="1"/>
    <col min="20" max="20" width="10.5703125" style="38" hidden="1" customWidth="1"/>
    <col min="21" max="21" width="10.28515625" style="38" hidden="1" customWidth="1"/>
    <col min="22" max="22" width="5.7109375" style="38" hidden="1" customWidth="1"/>
    <col min="23" max="23" width="0" style="39" hidden="1" customWidth="1"/>
    <col min="24" max="25" width="5.7109375" style="35" hidden="1" customWidth="1"/>
    <col min="26" max="26" width="7.5703125" style="35" hidden="1" customWidth="1"/>
    <col min="27" max="27" width="24.85546875" style="35" hidden="1" customWidth="1"/>
    <col min="28" max="28" width="4.28515625" style="35" hidden="1" customWidth="1"/>
    <col min="29" max="29" width="8.28515625" style="35" hidden="1" customWidth="1"/>
    <col min="30" max="30" width="8.7109375" style="35" customWidth="1"/>
    <col min="31" max="16384" width="9.140625" style="6"/>
  </cols>
  <sheetData>
    <row r="1" spans="1:30">
      <c r="A1" s="5" t="s">
        <v>376</v>
      </c>
      <c r="B1" s="6"/>
      <c r="C1" s="6"/>
      <c r="D1" s="6"/>
      <c r="E1" s="5" t="s">
        <v>20</v>
      </c>
      <c r="F1" s="6"/>
      <c r="G1" s="7"/>
      <c r="H1" s="6"/>
      <c r="I1" s="6"/>
      <c r="J1" s="7"/>
      <c r="K1" s="8"/>
      <c r="L1" s="6"/>
      <c r="M1" s="6"/>
      <c r="N1" s="6"/>
      <c r="O1" s="6"/>
      <c r="P1" s="6"/>
      <c r="Q1" s="9"/>
      <c r="R1" s="9"/>
      <c r="S1" s="9"/>
      <c r="T1" s="6"/>
      <c r="U1" s="6"/>
      <c r="V1" s="6"/>
      <c r="W1" s="6"/>
      <c r="X1" s="6"/>
      <c r="Y1" s="6"/>
      <c r="Z1" s="1" t="s">
        <v>7</v>
      </c>
      <c r="AA1" s="4" t="s">
        <v>8</v>
      </c>
      <c r="AB1" s="1" t="s">
        <v>9</v>
      </c>
      <c r="AC1" s="1" t="s">
        <v>10</v>
      </c>
      <c r="AD1" s="1" t="s">
        <v>11</v>
      </c>
    </row>
    <row r="2" spans="1:30">
      <c r="A2" s="5" t="s">
        <v>377</v>
      </c>
      <c r="B2" s="6"/>
      <c r="C2" s="6"/>
      <c r="D2" s="6"/>
      <c r="E2" s="5" t="s">
        <v>233</v>
      </c>
      <c r="F2" s="6"/>
      <c r="G2" s="7"/>
      <c r="H2" s="10"/>
      <c r="I2" s="6"/>
      <c r="J2" s="7"/>
      <c r="K2" s="8"/>
      <c r="L2" s="6"/>
      <c r="M2" s="6"/>
      <c r="N2" s="6"/>
      <c r="O2" s="6"/>
      <c r="P2" s="6"/>
      <c r="Q2" s="9"/>
      <c r="R2" s="9"/>
      <c r="S2" s="9"/>
      <c r="T2" s="6"/>
      <c r="U2" s="6"/>
      <c r="V2" s="6"/>
      <c r="W2" s="6"/>
      <c r="X2" s="6"/>
      <c r="Y2" s="6"/>
      <c r="Z2" s="1" t="s">
        <v>12</v>
      </c>
      <c r="AA2" s="2" t="s">
        <v>21</v>
      </c>
      <c r="AB2" s="2" t="s">
        <v>13</v>
      </c>
      <c r="AC2" s="2"/>
      <c r="AD2" s="3"/>
    </row>
    <row r="3" spans="1:30">
      <c r="A3" s="5" t="s">
        <v>22</v>
      </c>
      <c r="B3" s="6"/>
      <c r="C3" s="6"/>
      <c r="D3" s="6"/>
      <c r="E3" s="5" t="s">
        <v>378</v>
      </c>
      <c r="F3" s="6"/>
      <c r="G3" s="7"/>
      <c r="H3" s="6"/>
      <c r="I3" s="6"/>
      <c r="J3" s="7"/>
      <c r="K3" s="8"/>
      <c r="L3" s="6"/>
      <c r="M3" s="6"/>
      <c r="N3" s="6"/>
      <c r="O3" s="6"/>
      <c r="P3" s="6"/>
      <c r="Q3" s="9"/>
      <c r="R3" s="9"/>
      <c r="S3" s="9"/>
      <c r="T3" s="6"/>
      <c r="U3" s="6"/>
      <c r="V3" s="6"/>
      <c r="W3" s="6"/>
      <c r="X3" s="6"/>
      <c r="Y3" s="6"/>
      <c r="Z3" s="1" t="s">
        <v>14</v>
      </c>
      <c r="AA3" s="2" t="s">
        <v>23</v>
      </c>
      <c r="AB3" s="2" t="s">
        <v>13</v>
      </c>
      <c r="AC3" s="2" t="s">
        <v>15</v>
      </c>
      <c r="AD3" s="3" t="s">
        <v>16</v>
      </c>
    </row>
    <row r="4" spans="1:30">
      <c r="A4" s="6"/>
      <c r="B4" s="6"/>
      <c r="C4" s="6"/>
      <c r="D4" s="6"/>
      <c r="E4" s="6"/>
      <c r="F4" s="6"/>
      <c r="G4" s="6"/>
      <c r="H4" s="6"/>
      <c r="I4" s="6"/>
      <c r="J4" s="6"/>
      <c r="K4" s="6"/>
      <c r="L4" s="6"/>
      <c r="M4" s="6"/>
      <c r="N4" s="6"/>
      <c r="O4" s="6"/>
      <c r="P4" s="6"/>
      <c r="Q4" s="9"/>
      <c r="R4" s="9"/>
      <c r="S4" s="9"/>
      <c r="T4" s="6"/>
      <c r="U4" s="6"/>
      <c r="V4" s="6"/>
      <c r="W4" s="6"/>
      <c r="X4" s="6"/>
      <c r="Y4" s="6"/>
      <c r="Z4" s="1" t="s">
        <v>17</v>
      </c>
      <c r="AA4" s="2" t="s">
        <v>24</v>
      </c>
      <c r="AB4" s="2" t="s">
        <v>13</v>
      </c>
      <c r="AC4" s="2"/>
      <c r="AD4" s="3"/>
    </row>
    <row r="5" spans="1:30">
      <c r="A5" s="5" t="s">
        <v>375</v>
      </c>
      <c r="B5" s="6"/>
      <c r="C5" s="6"/>
      <c r="D5" s="6"/>
      <c r="E5" s="6"/>
      <c r="F5" s="6"/>
      <c r="G5" s="6"/>
      <c r="H5" s="6"/>
      <c r="I5" s="6"/>
      <c r="J5" s="6"/>
      <c r="K5" s="6"/>
      <c r="L5" s="6"/>
      <c r="M5" s="6"/>
      <c r="N5" s="6"/>
      <c r="O5" s="6"/>
      <c r="P5" s="6"/>
      <c r="Q5" s="9"/>
      <c r="R5" s="9"/>
      <c r="S5" s="9"/>
      <c r="T5" s="6"/>
      <c r="U5" s="6"/>
      <c r="V5" s="6"/>
      <c r="W5" s="6"/>
      <c r="X5" s="6"/>
      <c r="Y5" s="6"/>
      <c r="Z5" s="1" t="s">
        <v>18</v>
      </c>
      <c r="AA5" s="2" t="s">
        <v>23</v>
      </c>
      <c r="AB5" s="2" t="s">
        <v>13</v>
      </c>
      <c r="AC5" s="2" t="s">
        <v>15</v>
      </c>
      <c r="AD5" s="3" t="s">
        <v>16</v>
      </c>
    </row>
    <row r="6" spans="1:30">
      <c r="A6" s="5" t="s">
        <v>459</v>
      </c>
      <c r="B6" s="6"/>
      <c r="C6" s="6"/>
      <c r="D6" s="6"/>
      <c r="E6" s="6"/>
      <c r="F6" s="6"/>
      <c r="G6" s="6"/>
      <c r="H6" s="6"/>
      <c r="I6" s="6"/>
      <c r="J6" s="6"/>
      <c r="K6" s="6"/>
      <c r="L6" s="6"/>
      <c r="M6" s="6"/>
      <c r="N6" s="6"/>
      <c r="O6" s="6"/>
      <c r="P6" s="6"/>
      <c r="Q6" s="9"/>
      <c r="R6" s="9"/>
      <c r="S6" s="9"/>
      <c r="T6" s="6"/>
      <c r="U6" s="6"/>
      <c r="V6" s="6"/>
      <c r="W6" s="6"/>
      <c r="X6" s="6"/>
      <c r="Y6" s="6"/>
      <c r="Z6" s="6"/>
      <c r="AA6" s="6"/>
      <c r="AB6" s="6"/>
      <c r="AC6" s="6"/>
      <c r="AD6" s="6"/>
    </row>
    <row r="7" spans="1:30">
      <c r="A7" s="5"/>
      <c r="B7" s="6"/>
      <c r="C7" s="6"/>
      <c r="D7" s="6"/>
      <c r="E7" s="6"/>
      <c r="F7" s="6"/>
      <c r="G7" s="6"/>
      <c r="H7" s="6"/>
      <c r="I7" s="6"/>
      <c r="J7" s="6"/>
      <c r="K7" s="6"/>
      <c r="L7" s="6"/>
      <c r="M7" s="6"/>
      <c r="N7" s="6"/>
      <c r="O7" s="6"/>
      <c r="P7" s="6"/>
      <c r="Q7" s="9"/>
      <c r="R7" s="9"/>
      <c r="S7" s="9"/>
      <c r="T7" s="6"/>
      <c r="U7" s="6"/>
      <c r="V7" s="6"/>
      <c r="W7" s="6"/>
      <c r="X7" s="6"/>
      <c r="Y7" s="6"/>
      <c r="Z7" s="6"/>
      <c r="AA7" s="6"/>
      <c r="AB7" s="6"/>
      <c r="AC7" s="6"/>
      <c r="AD7" s="6"/>
    </row>
    <row r="8" spans="1:30" ht="14.25" thickBot="1">
      <c r="A8" s="6"/>
      <c r="B8" s="11"/>
      <c r="C8" s="12"/>
      <c r="D8" s="13" t="str">
        <f>CONCATENATE(AA2," ",AB2," ",AC2," ",AD2)</f>
        <v xml:space="preserve">Prehľad rozpočtových nákladov v EUR  </v>
      </c>
      <c r="E8" s="9"/>
      <c r="F8" s="6"/>
      <c r="G8" s="7"/>
      <c r="H8" s="7"/>
      <c r="I8" s="7"/>
      <c r="J8" s="7"/>
      <c r="K8" s="8"/>
      <c r="L8" s="8"/>
      <c r="M8" s="9"/>
      <c r="N8" s="9"/>
      <c r="O8" s="6"/>
      <c r="P8" s="6"/>
      <c r="Q8" s="9"/>
      <c r="R8" s="9"/>
      <c r="S8" s="9"/>
      <c r="T8" s="6"/>
      <c r="U8" s="6"/>
      <c r="V8" s="6"/>
      <c r="W8" s="6"/>
      <c r="X8" s="6"/>
      <c r="Y8" s="6"/>
      <c r="Z8" s="6"/>
      <c r="AA8" s="6"/>
      <c r="AB8" s="6"/>
      <c r="AC8" s="6"/>
      <c r="AD8" s="6"/>
    </row>
    <row r="9" spans="1:30" ht="13.5" thickTop="1">
      <c r="A9" s="14" t="s">
        <v>0</v>
      </c>
      <c r="B9" s="14" t="s">
        <v>25</v>
      </c>
      <c r="C9" s="14" t="s">
        <v>26</v>
      </c>
      <c r="D9" s="14" t="s">
        <v>27</v>
      </c>
      <c r="E9" s="14" t="s">
        <v>28</v>
      </c>
      <c r="F9" s="14" t="s">
        <v>29</v>
      </c>
      <c r="G9" s="14" t="s">
        <v>30</v>
      </c>
      <c r="H9" s="14" t="s">
        <v>19</v>
      </c>
      <c r="I9" s="14" t="s">
        <v>31</v>
      </c>
      <c r="J9" s="14" t="s">
        <v>32</v>
      </c>
      <c r="K9" s="15" t="s">
        <v>33</v>
      </c>
      <c r="L9" s="16"/>
      <c r="M9" s="17" t="s">
        <v>34</v>
      </c>
      <c r="N9" s="16"/>
      <c r="O9" s="14" t="s">
        <v>5</v>
      </c>
      <c r="P9" s="18" t="s">
        <v>35</v>
      </c>
      <c r="Q9" s="19" t="s">
        <v>28</v>
      </c>
      <c r="R9" s="19" t="s">
        <v>28</v>
      </c>
      <c r="S9" s="20" t="s">
        <v>28</v>
      </c>
      <c r="T9" s="21" t="s">
        <v>36</v>
      </c>
      <c r="U9" s="21" t="s">
        <v>37</v>
      </c>
      <c r="V9" s="21" t="s">
        <v>38</v>
      </c>
      <c r="W9" s="22" t="s">
        <v>39</v>
      </c>
      <c r="X9" s="22" t="s">
        <v>40</v>
      </c>
      <c r="Y9" s="22" t="s">
        <v>41</v>
      </c>
      <c r="Z9" s="23" t="s">
        <v>42</v>
      </c>
      <c r="AA9" s="23" t="s">
        <v>43</v>
      </c>
      <c r="AB9" s="6" t="s">
        <v>38</v>
      </c>
      <c r="AC9" s="6"/>
      <c r="AD9" s="6"/>
    </row>
    <row r="10" spans="1:30" ht="13.5" thickBot="1">
      <c r="A10" s="24" t="s">
        <v>44</v>
      </c>
      <c r="B10" s="24" t="s">
        <v>45</v>
      </c>
      <c r="C10" s="25"/>
      <c r="D10" s="24" t="s">
        <v>46</v>
      </c>
      <c r="E10" s="24" t="s">
        <v>47</v>
      </c>
      <c r="F10" s="24" t="s">
        <v>48</v>
      </c>
      <c r="G10" s="24" t="s">
        <v>49</v>
      </c>
      <c r="H10" s="24" t="s">
        <v>50</v>
      </c>
      <c r="I10" s="24" t="s">
        <v>51</v>
      </c>
      <c r="J10" s="24"/>
      <c r="K10" s="24" t="s">
        <v>30</v>
      </c>
      <c r="L10" s="24" t="s">
        <v>32</v>
      </c>
      <c r="M10" s="26" t="s">
        <v>30</v>
      </c>
      <c r="N10" s="24" t="s">
        <v>32</v>
      </c>
      <c r="O10" s="24" t="s">
        <v>52</v>
      </c>
      <c r="P10" s="27"/>
      <c r="Q10" s="28" t="s">
        <v>53</v>
      </c>
      <c r="R10" s="28" t="s">
        <v>54</v>
      </c>
      <c r="S10" s="29" t="s">
        <v>55</v>
      </c>
      <c r="T10" s="21" t="s">
        <v>56</v>
      </c>
      <c r="U10" s="21" t="s">
        <v>57</v>
      </c>
      <c r="V10" s="21" t="s">
        <v>58</v>
      </c>
      <c r="W10" s="22"/>
      <c r="X10" s="6"/>
      <c r="Y10" s="6"/>
      <c r="Z10" s="23" t="s">
        <v>59</v>
      </c>
      <c r="AA10" s="23" t="s">
        <v>44</v>
      </c>
      <c r="AB10" s="6" t="s">
        <v>60</v>
      </c>
      <c r="AC10" s="6"/>
      <c r="AD10" s="6"/>
    </row>
    <row r="11" spans="1:30" ht="13.5" thickTop="1"/>
    <row r="12" spans="1:30">
      <c r="B12" s="40" t="s">
        <v>61</v>
      </c>
    </row>
    <row r="13" spans="1:30">
      <c r="B13" s="32" t="s">
        <v>62</v>
      </c>
    </row>
    <row r="14" spans="1:30" ht="25.5">
      <c r="A14" s="30">
        <v>1</v>
      </c>
      <c r="B14" s="31" t="s">
        <v>63</v>
      </c>
      <c r="C14" s="32" t="s">
        <v>460</v>
      </c>
      <c r="D14" s="33" t="s">
        <v>461</v>
      </c>
      <c r="E14" s="34">
        <v>1</v>
      </c>
      <c r="F14" s="35" t="s">
        <v>64</v>
      </c>
      <c r="H14" s="36">
        <f>ROUND(E14*G14, 2)</f>
        <v>0</v>
      </c>
      <c r="J14" s="36">
        <f>ROUND(E14*G14, 2)</f>
        <v>0</v>
      </c>
      <c r="O14" s="35">
        <v>20</v>
      </c>
      <c r="P14" s="35" t="s">
        <v>65</v>
      </c>
      <c r="V14" s="38" t="s">
        <v>3</v>
      </c>
      <c r="W14" s="39">
        <v>3.512</v>
      </c>
      <c r="Z14" s="35" t="s">
        <v>66</v>
      </c>
      <c r="AB14" s="35">
        <v>7</v>
      </c>
    </row>
    <row r="15" spans="1:30" ht="25.5">
      <c r="A15" s="30">
        <v>2</v>
      </c>
      <c r="B15" s="31" t="s">
        <v>63</v>
      </c>
      <c r="C15" s="32" t="s">
        <v>67</v>
      </c>
      <c r="D15" s="33" t="s">
        <v>68</v>
      </c>
      <c r="E15" s="34">
        <v>2</v>
      </c>
      <c r="F15" s="35" t="s">
        <v>69</v>
      </c>
      <c r="H15" s="36">
        <f>ROUND(E15*G15, 2)</f>
        <v>0</v>
      </c>
      <c r="J15" s="36">
        <f>ROUND(E15*G15, 2)</f>
        <v>0</v>
      </c>
      <c r="O15" s="35">
        <v>20</v>
      </c>
      <c r="P15" s="35" t="s">
        <v>65</v>
      </c>
      <c r="V15" s="38" t="s">
        <v>3</v>
      </c>
      <c r="W15" s="39">
        <v>29.478000000000002</v>
      </c>
      <c r="Z15" s="35" t="s">
        <v>66</v>
      </c>
      <c r="AB15" s="35">
        <v>7</v>
      </c>
    </row>
    <row r="16" spans="1:30">
      <c r="A16" s="30">
        <v>3</v>
      </c>
      <c r="B16" s="31" t="s">
        <v>63</v>
      </c>
      <c r="C16" s="32" t="s">
        <v>70</v>
      </c>
      <c r="D16" s="33" t="s">
        <v>71</v>
      </c>
      <c r="E16" s="34">
        <v>180</v>
      </c>
      <c r="F16" s="35" t="s">
        <v>72</v>
      </c>
      <c r="H16" s="36">
        <f>ROUND(E16*G16, 2)</f>
        <v>0</v>
      </c>
      <c r="J16" s="36">
        <f>ROUND(E16*G16, 2)</f>
        <v>0</v>
      </c>
      <c r="O16" s="35">
        <v>20</v>
      </c>
      <c r="P16" s="35" t="s">
        <v>65</v>
      </c>
      <c r="V16" s="38" t="s">
        <v>3</v>
      </c>
      <c r="W16" s="39">
        <v>2653.02</v>
      </c>
      <c r="Z16" s="35" t="s">
        <v>66</v>
      </c>
      <c r="AB16" s="35">
        <v>7</v>
      </c>
    </row>
    <row r="17" spans="1:28" ht="25.5">
      <c r="A17" s="30">
        <v>4</v>
      </c>
      <c r="B17" s="31" t="s">
        <v>63</v>
      </c>
      <c r="C17" s="32" t="s">
        <v>73</v>
      </c>
      <c r="D17" s="33" t="s">
        <v>74</v>
      </c>
      <c r="E17" s="34">
        <v>2</v>
      </c>
      <c r="F17" s="35" t="s">
        <v>69</v>
      </c>
      <c r="H17" s="36">
        <f>ROUND(E17*G17, 2)</f>
        <v>0</v>
      </c>
      <c r="J17" s="36">
        <f>ROUND(E17*G17, 2)</f>
        <v>0</v>
      </c>
      <c r="O17" s="35">
        <v>20</v>
      </c>
      <c r="P17" s="35" t="s">
        <v>65</v>
      </c>
      <c r="V17" s="38" t="s">
        <v>3</v>
      </c>
      <c r="W17" s="39">
        <v>29.478000000000002</v>
      </c>
      <c r="Z17" s="35" t="s">
        <v>66</v>
      </c>
      <c r="AB17" s="35">
        <v>7</v>
      </c>
    </row>
    <row r="18" spans="1:28">
      <c r="D18" s="48" t="s">
        <v>75</v>
      </c>
      <c r="E18" s="49">
        <f>J18</f>
        <v>0</v>
      </c>
      <c r="H18" s="49">
        <f>SUM(H12:H17)</f>
        <v>0</v>
      </c>
      <c r="I18" s="49">
        <f>SUM(I12:I17)</f>
        <v>0</v>
      </c>
      <c r="J18" s="49">
        <f>SUM(J12:J17)</f>
        <v>0</v>
      </c>
      <c r="L18" s="50">
        <f>SUM(L12:L17)</f>
        <v>0</v>
      </c>
      <c r="N18" s="51">
        <f>SUM(N12:N17)</f>
        <v>0</v>
      </c>
      <c r="W18" s="39">
        <f>SUM(W12:W17)</f>
        <v>2715.4879999999998</v>
      </c>
    </row>
    <row r="20" spans="1:28">
      <c r="B20" s="32" t="s">
        <v>76</v>
      </c>
    </row>
    <row r="21" spans="1:28" ht="25.5">
      <c r="A21" s="30">
        <v>5</v>
      </c>
      <c r="B21" s="31" t="s">
        <v>77</v>
      </c>
      <c r="C21" s="32" t="s">
        <v>78</v>
      </c>
      <c r="D21" s="33" t="s">
        <v>79</v>
      </c>
      <c r="E21" s="34">
        <v>7</v>
      </c>
      <c r="F21" s="35" t="s">
        <v>69</v>
      </c>
      <c r="H21" s="36">
        <f>ROUND(E21*G21, 2)</f>
        <v>0</v>
      </c>
      <c r="J21" s="36">
        <f>ROUND(E21*G21, 2)</f>
        <v>0</v>
      </c>
      <c r="K21" s="37">
        <v>6.8799999999999998E-3</v>
      </c>
      <c r="L21" s="37">
        <f>E21*K21</f>
        <v>4.8160000000000001E-2</v>
      </c>
      <c r="O21" s="35">
        <v>20</v>
      </c>
      <c r="P21" s="35" t="s">
        <v>65</v>
      </c>
      <c r="V21" s="38" t="s">
        <v>3</v>
      </c>
      <c r="W21" s="39">
        <v>1.694</v>
      </c>
      <c r="Z21" s="35" t="s">
        <v>80</v>
      </c>
      <c r="AB21" s="35">
        <v>1</v>
      </c>
    </row>
    <row r="22" spans="1:28">
      <c r="D22" s="41" t="s">
        <v>462</v>
      </c>
      <c r="E22" s="42"/>
      <c r="F22" s="43"/>
      <c r="G22" s="44"/>
      <c r="H22" s="44"/>
      <c r="I22" s="44"/>
      <c r="J22" s="44"/>
      <c r="K22" s="45"/>
      <c r="L22" s="45"/>
      <c r="M22" s="42"/>
      <c r="N22" s="42"/>
      <c r="O22" s="43"/>
      <c r="P22" s="43"/>
      <c r="Q22" s="42"/>
      <c r="R22" s="42"/>
      <c r="S22" s="42"/>
      <c r="T22" s="46"/>
      <c r="U22" s="46"/>
      <c r="V22" s="46" t="s">
        <v>81</v>
      </c>
      <c r="W22" s="47"/>
      <c r="X22" s="43"/>
    </row>
    <row r="23" spans="1:28">
      <c r="D23" s="41" t="s">
        <v>463</v>
      </c>
      <c r="E23" s="42"/>
      <c r="F23" s="43"/>
      <c r="G23" s="44"/>
      <c r="H23" s="44"/>
      <c r="I23" s="44"/>
      <c r="J23" s="44"/>
      <c r="K23" s="45"/>
      <c r="L23" s="45"/>
      <c r="M23" s="42"/>
      <c r="N23" s="42"/>
      <c r="O23" s="43"/>
      <c r="P23" s="43"/>
      <c r="Q23" s="42"/>
      <c r="R23" s="42"/>
      <c r="S23" s="42"/>
      <c r="T23" s="46"/>
      <c r="U23" s="46"/>
      <c r="V23" s="46" t="s">
        <v>81</v>
      </c>
      <c r="W23" s="47"/>
      <c r="X23" s="43"/>
    </row>
    <row r="24" spans="1:28">
      <c r="A24" s="30">
        <v>6</v>
      </c>
      <c r="B24" s="31" t="s">
        <v>82</v>
      </c>
      <c r="C24" s="32" t="s">
        <v>464</v>
      </c>
      <c r="D24" s="33" t="s">
        <v>465</v>
      </c>
      <c r="E24" s="34">
        <v>1</v>
      </c>
      <c r="F24" s="35" t="s">
        <v>69</v>
      </c>
      <c r="I24" s="36">
        <f>ROUND(E24*G24, 2)</f>
        <v>0</v>
      </c>
      <c r="J24" s="36">
        <f>ROUND(E24*G24, 2)</f>
        <v>0</v>
      </c>
      <c r="K24" s="37">
        <v>2.63E-2</v>
      </c>
      <c r="L24" s="37">
        <f>E24*K24</f>
        <v>2.63E-2</v>
      </c>
      <c r="O24" s="35">
        <v>20</v>
      </c>
      <c r="P24" s="35" t="s">
        <v>65</v>
      </c>
      <c r="V24" s="38" t="s">
        <v>2</v>
      </c>
      <c r="Z24" s="35" t="s">
        <v>83</v>
      </c>
      <c r="AA24" s="35" t="s">
        <v>65</v>
      </c>
      <c r="AB24" s="35">
        <v>2</v>
      </c>
    </row>
    <row r="25" spans="1:28">
      <c r="A25" s="30">
        <v>7</v>
      </c>
      <c r="B25" s="31" t="s">
        <v>82</v>
      </c>
      <c r="C25" s="32" t="s">
        <v>323</v>
      </c>
      <c r="D25" s="33" t="s">
        <v>324</v>
      </c>
      <c r="E25" s="34">
        <v>6</v>
      </c>
      <c r="F25" s="35" t="s">
        <v>69</v>
      </c>
      <c r="I25" s="36">
        <f>ROUND(E25*G25, 2)</f>
        <v>0</v>
      </c>
      <c r="J25" s="36">
        <f>ROUND(E25*G25, 2)</f>
        <v>0</v>
      </c>
      <c r="K25" s="37">
        <v>3.8399999999999997E-2</v>
      </c>
      <c r="L25" s="37">
        <f>E25*K25</f>
        <v>0.23039999999999999</v>
      </c>
      <c r="O25" s="35">
        <v>20</v>
      </c>
      <c r="P25" s="35" t="s">
        <v>65</v>
      </c>
      <c r="V25" s="38" t="s">
        <v>2</v>
      </c>
      <c r="Z25" s="35" t="s">
        <v>83</v>
      </c>
      <c r="AA25" s="35" t="s">
        <v>65</v>
      </c>
      <c r="AB25" s="35">
        <v>2</v>
      </c>
    </row>
    <row r="26" spans="1:28">
      <c r="D26" s="41" t="s">
        <v>466</v>
      </c>
      <c r="E26" s="42"/>
      <c r="F26" s="43"/>
      <c r="G26" s="44"/>
      <c r="H26" s="44"/>
      <c r="I26" s="44"/>
      <c r="J26" s="44"/>
      <c r="K26" s="45"/>
      <c r="L26" s="45"/>
      <c r="M26" s="42"/>
      <c r="N26" s="42"/>
      <c r="O26" s="43"/>
      <c r="P26" s="43"/>
      <c r="Q26" s="42"/>
      <c r="R26" s="42"/>
      <c r="S26" s="42"/>
      <c r="T26" s="46"/>
      <c r="U26" s="46"/>
      <c r="V26" s="46" t="s">
        <v>81</v>
      </c>
      <c r="W26" s="47"/>
      <c r="X26" s="43"/>
    </row>
    <row r="27" spans="1:28">
      <c r="D27" s="41" t="s">
        <v>463</v>
      </c>
      <c r="E27" s="42"/>
      <c r="F27" s="43"/>
      <c r="G27" s="44"/>
      <c r="H27" s="44"/>
      <c r="I27" s="44"/>
      <c r="J27" s="44"/>
      <c r="K27" s="45"/>
      <c r="L27" s="45"/>
      <c r="M27" s="42"/>
      <c r="N27" s="42"/>
      <c r="O27" s="43"/>
      <c r="P27" s="43"/>
      <c r="Q27" s="42"/>
      <c r="R27" s="42"/>
      <c r="S27" s="42"/>
      <c r="T27" s="46"/>
      <c r="U27" s="46"/>
      <c r="V27" s="46" t="s">
        <v>81</v>
      </c>
      <c r="W27" s="47"/>
      <c r="X27" s="43"/>
    </row>
    <row r="28" spans="1:28" ht="25.5">
      <c r="A28" s="30">
        <v>8</v>
      </c>
      <c r="B28" s="31" t="s">
        <v>77</v>
      </c>
      <c r="C28" s="32" t="s">
        <v>259</v>
      </c>
      <c r="D28" s="33" t="s">
        <v>260</v>
      </c>
      <c r="E28" s="34">
        <v>5</v>
      </c>
      <c r="F28" s="35" t="s">
        <v>69</v>
      </c>
      <c r="H28" s="36">
        <f>ROUND(E28*G28, 2)</f>
        <v>0</v>
      </c>
      <c r="J28" s="36">
        <f>ROUND(E28*G28, 2)</f>
        <v>0</v>
      </c>
      <c r="K28" s="37">
        <v>9.1800000000000007E-3</v>
      </c>
      <c r="L28" s="37">
        <f>E28*K28</f>
        <v>4.5900000000000003E-2</v>
      </c>
      <c r="O28" s="35">
        <v>20</v>
      </c>
      <c r="P28" s="35" t="s">
        <v>65</v>
      </c>
      <c r="V28" s="38" t="s">
        <v>3</v>
      </c>
      <c r="W28" s="39">
        <v>1.5049999999999999</v>
      </c>
      <c r="Z28" s="35" t="s">
        <v>80</v>
      </c>
      <c r="AB28" s="35">
        <v>1</v>
      </c>
    </row>
    <row r="29" spans="1:28">
      <c r="D29" s="41" t="s">
        <v>467</v>
      </c>
      <c r="E29" s="42"/>
      <c r="F29" s="43"/>
      <c r="G29" s="44"/>
      <c r="H29" s="44"/>
      <c r="I29" s="44"/>
      <c r="J29" s="44"/>
      <c r="K29" s="45"/>
      <c r="L29" s="45"/>
      <c r="M29" s="42"/>
      <c r="N29" s="42"/>
      <c r="O29" s="43"/>
      <c r="P29" s="43"/>
      <c r="Q29" s="42"/>
      <c r="R29" s="42"/>
      <c r="S29" s="42"/>
      <c r="T29" s="46"/>
      <c r="U29" s="46"/>
      <c r="V29" s="46" t="s">
        <v>81</v>
      </c>
      <c r="W29" s="47"/>
      <c r="X29" s="43"/>
    </row>
    <row r="30" spans="1:28">
      <c r="A30" s="30">
        <v>9</v>
      </c>
      <c r="B30" s="31" t="s">
        <v>82</v>
      </c>
      <c r="C30" s="32" t="s">
        <v>468</v>
      </c>
      <c r="D30" s="33" t="s">
        <v>469</v>
      </c>
      <c r="E30" s="34">
        <v>2</v>
      </c>
      <c r="F30" s="35" t="s">
        <v>69</v>
      </c>
      <c r="I30" s="36">
        <f>ROUND(E30*G30, 2)</f>
        <v>0</v>
      </c>
      <c r="J30" s="36">
        <f>ROUND(E30*G30, 2)</f>
        <v>0</v>
      </c>
      <c r="K30" s="37">
        <v>5.1999999999999998E-2</v>
      </c>
      <c r="L30" s="37">
        <f>E30*K30</f>
        <v>0.104</v>
      </c>
      <c r="O30" s="35">
        <v>20</v>
      </c>
      <c r="P30" s="35" t="s">
        <v>65</v>
      </c>
      <c r="V30" s="38" t="s">
        <v>2</v>
      </c>
      <c r="Z30" s="35" t="s">
        <v>83</v>
      </c>
      <c r="AA30" s="35" t="s">
        <v>65</v>
      </c>
      <c r="AB30" s="35">
        <v>2</v>
      </c>
    </row>
    <row r="31" spans="1:28" ht="25.5">
      <c r="A31" s="30">
        <v>10</v>
      </c>
      <c r="B31" s="31" t="s">
        <v>82</v>
      </c>
      <c r="C31" s="32" t="s">
        <v>470</v>
      </c>
      <c r="D31" s="33" t="s">
        <v>471</v>
      </c>
      <c r="E31" s="34">
        <v>3</v>
      </c>
      <c r="F31" s="35" t="s">
        <v>69</v>
      </c>
      <c r="I31" s="36">
        <f>ROUND(E31*G31, 2)</f>
        <v>0</v>
      </c>
      <c r="J31" s="36">
        <f>ROUND(E31*G31, 2)</f>
        <v>0</v>
      </c>
      <c r="K31" s="37">
        <v>3.1E-2</v>
      </c>
      <c r="L31" s="37">
        <f>E31*K31</f>
        <v>9.2999999999999999E-2</v>
      </c>
      <c r="O31" s="35">
        <v>20</v>
      </c>
      <c r="P31" s="35" t="s">
        <v>65</v>
      </c>
      <c r="V31" s="38" t="s">
        <v>2</v>
      </c>
      <c r="Z31" s="35" t="s">
        <v>102</v>
      </c>
      <c r="AA31" s="35" t="s">
        <v>65</v>
      </c>
      <c r="AB31" s="35">
        <v>2</v>
      </c>
    </row>
    <row r="32" spans="1:28">
      <c r="A32" s="30">
        <v>11</v>
      </c>
      <c r="B32" s="31" t="s">
        <v>84</v>
      </c>
      <c r="C32" s="32" t="s">
        <v>472</v>
      </c>
      <c r="D32" s="33" t="s">
        <v>473</v>
      </c>
      <c r="E32" s="34">
        <v>13.374000000000001</v>
      </c>
      <c r="F32" s="35" t="s">
        <v>85</v>
      </c>
      <c r="H32" s="36">
        <f>ROUND(E32*G32, 2)</f>
        <v>0</v>
      </c>
      <c r="J32" s="36">
        <f>ROUND(E32*G32, 2)</f>
        <v>0</v>
      </c>
      <c r="K32" s="37">
        <v>9.8530000000000006E-2</v>
      </c>
      <c r="L32" s="37">
        <f>E32*K32</f>
        <v>1.3177402200000001</v>
      </c>
      <c r="O32" s="35">
        <v>20</v>
      </c>
      <c r="P32" s="35" t="s">
        <v>65</v>
      </c>
      <c r="V32" s="38" t="s">
        <v>3</v>
      </c>
      <c r="W32" s="39">
        <v>8.5060000000000002</v>
      </c>
      <c r="Z32" s="35" t="s">
        <v>86</v>
      </c>
      <c r="AB32" s="35">
        <v>1</v>
      </c>
    </row>
    <row r="33" spans="1:28" ht="25.5">
      <c r="D33" s="41" t="s">
        <v>474</v>
      </c>
      <c r="E33" s="42"/>
      <c r="F33" s="43"/>
      <c r="G33" s="44"/>
      <c r="H33" s="44"/>
      <c r="I33" s="44"/>
      <c r="J33" s="44"/>
      <c r="K33" s="45"/>
      <c r="L33" s="45"/>
      <c r="M33" s="42"/>
      <c r="N33" s="42"/>
      <c r="O33" s="43"/>
      <c r="P33" s="43"/>
      <c r="Q33" s="42"/>
      <c r="R33" s="42"/>
      <c r="S33" s="42"/>
      <c r="T33" s="46"/>
      <c r="U33" s="46"/>
      <c r="V33" s="46" t="s">
        <v>81</v>
      </c>
      <c r="W33" s="47"/>
      <c r="X33" s="43"/>
    </row>
    <row r="34" spans="1:28">
      <c r="A34" s="30">
        <v>12</v>
      </c>
      <c r="B34" s="31" t="s">
        <v>84</v>
      </c>
      <c r="C34" s="32" t="s">
        <v>325</v>
      </c>
      <c r="D34" s="33" t="s">
        <v>326</v>
      </c>
      <c r="E34" s="34">
        <v>56.594999999999999</v>
      </c>
      <c r="F34" s="35" t="s">
        <v>85</v>
      </c>
      <c r="H34" s="36">
        <f>ROUND(E34*G34, 2)</f>
        <v>0</v>
      </c>
      <c r="J34" s="36">
        <f>ROUND(E34*G34, 2)</f>
        <v>0</v>
      </c>
      <c r="K34" s="37">
        <v>0.14591999999999999</v>
      </c>
      <c r="L34" s="37">
        <f>E34*K34</f>
        <v>8.2583424000000001</v>
      </c>
      <c r="O34" s="35">
        <v>20</v>
      </c>
      <c r="P34" s="35" t="s">
        <v>65</v>
      </c>
      <c r="V34" s="38" t="s">
        <v>3</v>
      </c>
      <c r="W34" s="39">
        <v>38.768000000000001</v>
      </c>
      <c r="Z34" s="35" t="s">
        <v>86</v>
      </c>
      <c r="AB34" s="35">
        <v>1</v>
      </c>
    </row>
    <row r="35" spans="1:28" ht="25.5">
      <c r="D35" s="41" t="s">
        <v>475</v>
      </c>
      <c r="E35" s="42"/>
      <c r="F35" s="43"/>
      <c r="G35" s="44"/>
      <c r="H35" s="44"/>
      <c r="I35" s="44"/>
      <c r="J35" s="44"/>
      <c r="K35" s="45"/>
      <c r="L35" s="45"/>
      <c r="M35" s="42"/>
      <c r="N35" s="42"/>
      <c r="O35" s="43"/>
      <c r="P35" s="43"/>
      <c r="Q35" s="42"/>
      <c r="R35" s="42"/>
      <c r="S35" s="42"/>
      <c r="T35" s="46"/>
      <c r="U35" s="46"/>
      <c r="V35" s="46" t="s">
        <v>81</v>
      </c>
      <c r="W35" s="47"/>
      <c r="X35" s="43"/>
    </row>
    <row r="36" spans="1:28" ht="25.5">
      <c r="D36" s="41" t="s">
        <v>476</v>
      </c>
      <c r="E36" s="42"/>
      <c r="F36" s="43"/>
      <c r="G36" s="44"/>
      <c r="H36" s="44"/>
      <c r="I36" s="44"/>
      <c r="J36" s="44"/>
      <c r="K36" s="45"/>
      <c r="L36" s="45"/>
      <c r="M36" s="42"/>
      <c r="N36" s="42"/>
      <c r="O36" s="43"/>
      <c r="P36" s="43"/>
      <c r="Q36" s="42"/>
      <c r="R36" s="42"/>
      <c r="S36" s="42"/>
      <c r="T36" s="46"/>
      <c r="U36" s="46"/>
      <c r="V36" s="46" t="s">
        <v>81</v>
      </c>
      <c r="W36" s="47"/>
      <c r="X36" s="43"/>
    </row>
    <row r="37" spans="1:28" ht="38.25">
      <c r="D37" s="41" t="s">
        <v>477</v>
      </c>
      <c r="E37" s="42"/>
      <c r="F37" s="43"/>
      <c r="G37" s="44"/>
      <c r="H37" s="44"/>
      <c r="I37" s="44"/>
      <c r="J37" s="44"/>
      <c r="K37" s="45"/>
      <c r="L37" s="45"/>
      <c r="M37" s="42"/>
      <c r="N37" s="42"/>
      <c r="O37" s="43"/>
      <c r="P37" s="43"/>
      <c r="Q37" s="42"/>
      <c r="R37" s="42"/>
      <c r="S37" s="42"/>
      <c r="T37" s="46"/>
      <c r="U37" s="46"/>
      <c r="V37" s="46" t="s">
        <v>81</v>
      </c>
      <c r="W37" s="47"/>
      <c r="X37" s="43"/>
    </row>
    <row r="38" spans="1:28" ht="25.5">
      <c r="A38" s="30">
        <v>13</v>
      </c>
      <c r="B38" s="31" t="s">
        <v>84</v>
      </c>
      <c r="C38" s="32" t="s">
        <v>87</v>
      </c>
      <c r="D38" s="33" t="s">
        <v>88</v>
      </c>
      <c r="E38" s="34">
        <v>22.43</v>
      </c>
      <c r="F38" s="35" t="s">
        <v>89</v>
      </c>
      <c r="H38" s="36">
        <f>ROUND(E38*G38, 2)</f>
        <v>0</v>
      </c>
      <c r="J38" s="36">
        <f>ROUND(E38*G38, 2)</f>
        <v>0</v>
      </c>
      <c r="K38" s="37">
        <v>1.2E-4</v>
      </c>
      <c r="L38" s="37">
        <f>E38*K38</f>
        <v>2.6916000000000002E-3</v>
      </c>
      <c r="O38" s="35">
        <v>20</v>
      </c>
      <c r="P38" s="35" t="s">
        <v>65</v>
      </c>
      <c r="V38" s="38" t="s">
        <v>3</v>
      </c>
      <c r="W38" s="39">
        <v>5.4729999999999999</v>
      </c>
      <c r="Z38" s="35" t="s">
        <v>86</v>
      </c>
      <c r="AB38" s="35">
        <v>1</v>
      </c>
    </row>
    <row r="39" spans="1:28">
      <c r="D39" s="41" t="s">
        <v>478</v>
      </c>
      <c r="E39" s="42"/>
      <c r="F39" s="43"/>
      <c r="G39" s="44"/>
      <c r="H39" s="44"/>
      <c r="I39" s="44"/>
      <c r="J39" s="44"/>
      <c r="K39" s="45"/>
      <c r="L39" s="45"/>
      <c r="M39" s="42"/>
      <c r="N39" s="42"/>
      <c r="O39" s="43"/>
      <c r="P39" s="43"/>
      <c r="Q39" s="42"/>
      <c r="R39" s="42"/>
      <c r="S39" s="42"/>
      <c r="T39" s="46"/>
      <c r="U39" s="46"/>
      <c r="V39" s="46" t="s">
        <v>81</v>
      </c>
      <c r="W39" s="47"/>
      <c r="X39" s="43"/>
    </row>
    <row r="40" spans="1:28">
      <c r="D40" s="41" t="s">
        <v>479</v>
      </c>
      <c r="E40" s="42"/>
      <c r="F40" s="43"/>
      <c r="G40" s="44"/>
      <c r="H40" s="44"/>
      <c r="I40" s="44"/>
      <c r="J40" s="44"/>
      <c r="K40" s="45"/>
      <c r="L40" s="45"/>
      <c r="M40" s="42"/>
      <c r="N40" s="42"/>
      <c r="O40" s="43"/>
      <c r="P40" s="43"/>
      <c r="Q40" s="42"/>
      <c r="R40" s="42"/>
      <c r="S40" s="42"/>
      <c r="T40" s="46"/>
      <c r="U40" s="46"/>
      <c r="V40" s="46" t="s">
        <v>81</v>
      </c>
      <c r="W40" s="47"/>
      <c r="X40" s="43"/>
    </row>
    <row r="41" spans="1:28">
      <c r="D41" s="41" t="s">
        <v>480</v>
      </c>
      <c r="E41" s="42"/>
      <c r="F41" s="43"/>
      <c r="G41" s="44"/>
      <c r="H41" s="44"/>
      <c r="I41" s="44"/>
      <c r="J41" s="44"/>
      <c r="K41" s="45"/>
      <c r="L41" s="45"/>
      <c r="M41" s="42"/>
      <c r="N41" s="42"/>
      <c r="O41" s="43"/>
      <c r="P41" s="43"/>
      <c r="Q41" s="42"/>
      <c r="R41" s="42"/>
      <c r="S41" s="42"/>
      <c r="T41" s="46"/>
      <c r="U41" s="46"/>
      <c r="V41" s="46" t="s">
        <v>81</v>
      </c>
      <c r="W41" s="47"/>
      <c r="X41" s="43"/>
    </row>
    <row r="42" spans="1:28" ht="25.5">
      <c r="A42" s="30">
        <v>14</v>
      </c>
      <c r="B42" s="31" t="s">
        <v>84</v>
      </c>
      <c r="C42" s="32" t="s">
        <v>90</v>
      </c>
      <c r="D42" s="33" t="s">
        <v>91</v>
      </c>
      <c r="E42" s="34">
        <v>22.43</v>
      </c>
      <c r="F42" s="35" t="s">
        <v>89</v>
      </c>
      <c r="H42" s="36">
        <f>ROUND(E42*G42, 2)</f>
        <v>0</v>
      </c>
      <c r="J42" s="36">
        <f>ROUND(E42*G42, 2)</f>
        <v>0</v>
      </c>
      <c r="O42" s="35">
        <v>20</v>
      </c>
      <c r="P42" s="35" t="s">
        <v>65</v>
      </c>
      <c r="V42" s="38" t="s">
        <v>3</v>
      </c>
      <c r="W42" s="39">
        <v>8.5229999999999997</v>
      </c>
      <c r="Z42" s="35" t="s">
        <v>86</v>
      </c>
      <c r="AB42" s="35">
        <v>1</v>
      </c>
    </row>
    <row r="43" spans="1:28">
      <c r="D43" s="48" t="s">
        <v>92</v>
      </c>
      <c r="E43" s="49">
        <f>J43</f>
        <v>0</v>
      </c>
      <c r="H43" s="49">
        <f>SUM(H20:H42)</f>
        <v>0</v>
      </c>
      <c r="I43" s="49">
        <f>SUM(I20:I42)</f>
        <v>0</v>
      </c>
      <c r="J43" s="49">
        <f>SUM(J20:J42)</f>
        <v>0</v>
      </c>
      <c r="L43" s="50">
        <f>SUM(L20:L42)</f>
        <v>10.12653422</v>
      </c>
      <c r="N43" s="51">
        <f>SUM(N20:N42)</f>
        <v>0</v>
      </c>
      <c r="W43" s="39">
        <f>SUM(W20:W42)</f>
        <v>64.468999999999994</v>
      </c>
    </row>
    <row r="45" spans="1:28">
      <c r="B45" s="32" t="s">
        <v>93</v>
      </c>
    </row>
    <row r="46" spans="1:28">
      <c r="A46" s="30">
        <v>15</v>
      </c>
      <c r="B46" s="31" t="s">
        <v>84</v>
      </c>
      <c r="C46" s="32" t="s">
        <v>94</v>
      </c>
      <c r="D46" s="33" t="s">
        <v>261</v>
      </c>
      <c r="E46" s="34">
        <v>811.779</v>
      </c>
      <c r="F46" s="35" t="s">
        <v>85</v>
      </c>
      <c r="H46" s="36">
        <f>ROUND(E46*G46, 2)</f>
        <v>0</v>
      </c>
      <c r="J46" s="36">
        <f>ROUND(E46*G46, 2)</f>
        <v>0</v>
      </c>
      <c r="K46" s="37">
        <v>1.0000000000000001E-5</v>
      </c>
      <c r="L46" s="37">
        <f>E46*K46</f>
        <v>8.1177900000000015E-3</v>
      </c>
      <c r="O46" s="35">
        <v>20</v>
      </c>
      <c r="P46" s="35" t="s">
        <v>65</v>
      </c>
      <c r="V46" s="38" t="s">
        <v>3</v>
      </c>
      <c r="W46" s="39">
        <v>63.319000000000003</v>
      </c>
      <c r="Z46" s="35" t="s">
        <v>95</v>
      </c>
      <c r="AB46" s="35">
        <v>1</v>
      </c>
    </row>
    <row r="47" spans="1:28" ht="38.25">
      <c r="D47" s="41" t="s">
        <v>481</v>
      </c>
      <c r="E47" s="42"/>
      <c r="F47" s="43"/>
      <c r="G47" s="44"/>
      <c r="H47" s="44"/>
      <c r="I47" s="44"/>
      <c r="J47" s="44"/>
      <c r="K47" s="45"/>
      <c r="L47" s="45"/>
      <c r="M47" s="42"/>
      <c r="N47" s="42"/>
      <c r="O47" s="43"/>
      <c r="P47" s="43"/>
      <c r="Q47" s="42"/>
      <c r="R47" s="42"/>
      <c r="S47" s="42"/>
      <c r="T47" s="46"/>
      <c r="U47" s="46"/>
      <c r="V47" s="46" t="s">
        <v>81</v>
      </c>
      <c r="W47" s="47"/>
      <c r="X47" s="43"/>
    </row>
    <row r="48" spans="1:28" ht="25.5">
      <c r="D48" s="41" t="s">
        <v>482</v>
      </c>
      <c r="E48" s="42"/>
      <c r="F48" s="43"/>
      <c r="G48" s="44"/>
      <c r="H48" s="44"/>
      <c r="I48" s="44"/>
      <c r="J48" s="44"/>
      <c r="K48" s="45"/>
      <c r="L48" s="45"/>
      <c r="M48" s="42"/>
      <c r="N48" s="42"/>
      <c r="O48" s="43"/>
      <c r="P48" s="43"/>
      <c r="Q48" s="42"/>
      <c r="R48" s="42"/>
      <c r="S48" s="42"/>
      <c r="T48" s="46"/>
      <c r="U48" s="46"/>
      <c r="V48" s="46" t="s">
        <v>81</v>
      </c>
      <c r="W48" s="47"/>
      <c r="X48" s="43"/>
    </row>
    <row r="49" spans="1:28" ht="25.5">
      <c r="D49" s="41" t="s">
        <v>483</v>
      </c>
      <c r="E49" s="42"/>
      <c r="F49" s="43"/>
      <c r="G49" s="44"/>
      <c r="H49" s="44"/>
      <c r="I49" s="44"/>
      <c r="J49" s="44"/>
      <c r="K49" s="45"/>
      <c r="L49" s="45"/>
      <c r="M49" s="42"/>
      <c r="N49" s="42"/>
      <c r="O49" s="43"/>
      <c r="P49" s="43"/>
      <c r="Q49" s="42"/>
      <c r="R49" s="42"/>
      <c r="S49" s="42"/>
      <c r="T49" s="46"/>
      <c r="U49" s="46"/>
      <c r="V49" s="46" t="s">
        <v>81</v>
      </c>
      <c r="W49" s="47"/>
      <c r="X49" s="43"/>
    </row>
    <row r="50" spans="1:28" ht="25.5">
      <c r="D50" s="41" t="s">
        <v>484</v>
      </c>
      <c r="E50" s="42"/>
      <c r="F50" s="43"/>
      <c r="G50" s="44"/>
      <c r="H50" s="44"/>
      <c r="I50" s="44"/>
      <c r="J50" s="44"/>
      <c r="K50" s="45"/>
      <c r="L50" s="45"/>
      <c r="M50" s="42"/>
      <c r="N50" s="42"/>
      <c r="O50" s="43"/>
      <c r="P50" s="43"/>
      <c r="Q50" s="42"/>
      <c r="R50" s="42"/>
      <c r="S50" s="42"/>
      <c r="T50" s="46"/>
      <c r="U50" s="46"/>
      <c r="V50" s="46" t="s">
        <v>81</v>
      </c>
      <c r="W50" s="47"/>
      <c r="X50" s="43"/>
    </row>
    <row r="51" spans="1:28" ht="38.25">
      <c r="D51" s="41" t="s">
        <v>485</v>
      </c>
      <c r="E51" s="42"/>
      <c r="F51" s="43"/>
      <c r="G51" s="44"/>
      <c r="H51" s="44"/>
      <c r="I51" s="44"/>
      <c r="J51" s="44"/>
      <c r="K51" s="45"/>
      <c r="L51" s="45"/>
      <c r="M51" s="42"/>
      <c r="N51" s="42"/>
      <c r="O51" s="43"/>
      <c r="P51" s="43"/>
      <c r="Q51" s="42"/>
      <c r="R51" s="42"/>
      <c r="S51" s="42"/>
      <c r="T51" s="46"/>
      <c r="U51" s="46"/>
      <c r="V51" s="46" t="s">
        <v>81</v>
      </c>
      <c r="W51" s="47"/>
      <c r="X51" s="43"/>
    </row>
    <row r="52" spans="1:28" ht="25.5">
      <c r="D52" s="41" t="s">
        <v>486</v>
      </c>
      <c r="E52" s="42"/>
      <c r="F52" s="43"/>
      <c r="G52" s="44"/>
      <c r="H52" s="44"/>
      <c r="I52" s="44"/>
      <c r="J52" s="44"/>
      <c r="K52" s="45"/>
      <c r="L52" s="45"/>
      <c r="M52" s="42"/>
      <c r="N52" s="42"/>
      <c r="O52" s="43"/>
      <c r="P52" s="43"/>
      <c r="Q52" s="42"/>
      <c r="R52" s="42"/>
      <c r="S52" s="42"/>
      <c r="T52" s="46"/>
      <c r="U52" s="46"/>
      <c r="V52" s="46" t="s">
        <v>81</v>
      </c>
      <c r="W52" s="47"/>
      <c r="X52" s="43"/>
    </row>
    <row r="53" spans="1:28" ht="25.5">
      <c r="D53" s="41" t="s">
        <v>487</v>
      </c>
      <c r="E53" s="42"/>
      <c r="F53" s="43"/>
      <c r="G53" s="44"/>
      <c r="H53" s="44"/>
      <c r="I53" s="44"/>
      <c r="J53" s="44"/>
      <c r="K53" s="45"/>
      <c r="L53" s="45"/>
      <c r="M53" s="42"/>
      <c r="N53" s="42"/>
      <c r="O53" s="43"/>
      <c r="P53" s="43"/>
      <c r="Q53" s="42"/>
      <c r="R53" s="42"/>
      <c r="S53" s="42"/>
      <c r="T53" s="46"/>
      <c r="U53" s="46"/>
      <c r="V53" s="46" t="s">
        <v>81</v>
      </c>
      <c r="W53" s="47"/>
      <c r="X53" s="43"/>
    </row>
    <row r="54" spans="1:28" ht="25.5">
      <c r="D54" s="41" t="s">
        <v>488</v>
      </c>
      <c r="E54" s="42"/>
      <c r="F54" s="43"/>
      <c r="G54" s="44"/>
      <c r="H54" s="44"/>
      <c r="I54" s="44"/>
      <c r="J54" s="44"/>
      <c r="K54" s="45"/>
      <c r="L54" s="45"/>
      <c r="M54" s="42"/>
      <c r="N54" s="42"/>
      <c r="O54" s="43"/>
      <c r="P54" s="43"/>
      <c r="Q54" s="42"/>
      <c r="R54" s="42"/>
      <c r="S54" s="42"/>
      <c r="T54" s="46"/>
      <c r="U54" s="46"/>
      <c r="V54" s="46" t="s">
        <v>81</v>
      </c>
      <c r="W54" s="47"/>
      <c r="X54" s="43"/>
    </row>
    <row r="55" spans="1:28" ht="25.5">
      <c r="A55" s="30">
        <v>16</v>
      </c>
      <c r="B55" s="31" t="s">
        <v>84</v>
      </c>
      <c r="C55" s="32" t="s">
        <v>262</v>
      </c>
      <c r="D55" s="33" t="s">
        <v>263</v>
      </c>
      <c r="E55" s="34">
        <v>36.389000000000003</v>
      </c>
      <c r="F55" s="35" t="s">
        <v>85</v>
      </c>
      <c r="H55" s="36">
        <f>ROUND(E55*G55, 2)</f>
        <v>0</v>
      </c>
      <c r="J55" s="36">
        <f>ROUND(E55*G55, 2)</f>
        <v>0</v>
      </c>
      <c r="K55" s="37">
        <v>7.2399999999999999E-3</v>
      </c>
      <c r="L55" s="37">
        <f>E55*K55</f>
        <v>0.26345636</v>
      </c>
      <c r="O55" s="35">
        <v>20</v>
      </c>
      <c r="P55" s="35" t="s">
        <v>65</v>
      </c>
      <c r="V55" s="38" t="s">
        <v>3</v>
      </c>
      <c r="W55" s="39">
        <v>8.2240000000000002</v>
      </c>
      <c r="Z55" s="35" t="s">
        <v>102</v>
      </c>
      <c r="AB55" s="35">
        <v>1</v>
      </c>
    </row>
    <row r="56" spans="1:28">
      <c r="D56" s="41" t="s">
        <v>489</v>
      </c>
      <c r="E56" s="42"/>
      <c r="F56" s="43"/>
      <c r="G56" s="44"/>
      <c r="H56" s="44"/>
      <c r="I56" s="44"/>
      <c r="J56" s="44"/>
      <c r="K56" s="45"/>
      <c r="L56" s="45"/>
      <c r="M56" s="42"/>
      <c r="N56" s="42"/>
      <c r="O56" s="43"/>
      <c r="P56" s="43"/>
      <c r="Q56" s="42"/>
      <c r="R56" s="42"/>
      <c r="S56" s="42"/>
      <c r="T56" s="46"/>
      <c r="U56" s="46"/>
      <c r="V56" s="46" t="s">
        <v>81</v>
      </c>
      <c r="W56" s="47"/>
      <c r="X56" s="43"/>
    </row>
    <row r="57" spans="1:28">
      <c r="D57" s="41" t="s">
        <v>490</v>
      </c>
      <c r="E57" s="42"/>
      <c r="F57" s="43"/>
      <c r="G57" s="44"/>
      <c r="H57" s="44"/>
      <c r="I57" s="44"/>
      <c r="J57" s="44"/>
      <c r="K57" s="45"/>
      <c r="L57" s="45"/>
      <c r="M57" s="42"/>
      <c r="N57" s="42"/>
      <c r="O57" s="43"/>
      <c r="P57" s="43"/>
      <c r="Q57" s="42"/>
      <c r="R57" s="42"/>
      <c r="S57" s="42"/>
      <c r="T57" s="46"/>
      <c r="U57" s="46"/>
      <c r="V57" s="46" t="s">
        <v>81</v>
      </c>
      <c r="W57" s="47"/>
      <c r="X57" s="43"/>
    </row>
    <row r="58" spans="1:28">
      <c r="D58" s="41" t="s">
        <v>491</v>
      </c>
      <c r="E58" s="42"/>
      <c r="F58" s="43"/>
      <c r="G58" s="44"/>
      <c r="H58" s="44"/>
      <c r="I58" s="44"/>
      <c r="J58" s="44"/>
      <c r="K58" s="45"/>
      <c r="L58" s="45"/>
      <c r="M58" s="42"/>
      <c r="N58" s="42"/>
      <c r="O58" s="43"/>
      <c r="P58" s="43"/>
      <c r="Q58" s="42"/>
      <c r="R58" s="42"/>
      <c r="S58" s="42"/>
      <c r="T58" s="46"/>
      <c r="U58" s="46"/>
      <c r="V58" s="46" t="s">
        <v>81</v>
      </c>
      <c r="W58" s="47"/>
      <c r="X58" s="43"/>
    </row>
    <row r="59" spans="1:28" ht="25.5">
      <c r="D59" s="41" t="s">
        <v>492</v>
      </c>
      <c r="E59" s="42"/>
      <c r="F59" s="43"/>
      <c r="G59" s="44"/>
      <c r="H59" s="44"/>
      <c r="I59" s="44"/>
      <c r="J59" s="44"/>
      <c r="K59" s="45"/>
      <c r="L59" s="45"/>
      <c r="M59" s="42"/>
      <c r="N59" s="42"/>
      <c r="O59" s="43"/>
      <c r="P59" s="43"/>
      <c r="Q59" s="42"/>
      <c r="R59" s="42"/>
      <c r="S59" s="42"/>
      <c r="T59" s="46"/>
      <c r="U59" s="46"/>
      <c r="V59" s="46" t="s">
        <v>81</v>
      </c>
      <c r="W59" s="47"/>
      <c r="X59" s="43"/>
    </row>
    <row r="60" spans="1:28">
      <c r="D60" s="41" t="s">
        <v>493</v>
      </c>
      <c r="E60" s="42"/>
      <c r="F60" s="43"/>
      <c r="G60" s="44"/>
      <c r="H60" s="44"/>
      <c r="I60" s="44"/>
      <c r="J60" s="44"/>
      <c r="K60" s="45"/>
      <c r="L60" s="45"/>
      <c r="M60" s="42"/>
      <c r="N60" s="42"/>
      <c r="O60" s="43"/>
      <c r="P60" s="43"/>
      <c r="Q60" s="42"/>
      <c r="R60" s="42"/>
      <c r="S60" s="42"/>
      <c r="T60" s="46"/>
      <c r="U60" s="46"/>
      <c r="V60" s="46" t="s">
        <v>81</v>
      </c>
      <c r="W60" s="47"/>
      <c r="X60" s="43"/>
    </row>
    <row r="61" spans="1:28">
      <c r="D61" s="41" t="s">
        <v>494</v>
      </c>
      <c r="E61" s="42"/>
      <c r="F61" s="43"/>
      <c r="G61" s="44"/>
      <c r="H61" s="44"/>
      <c r="I61" s="44"/>
      <c r="J61" s="44"/>
      <c r="K61" s="45"/>
      <c r="L61" s="45"/>
      <c r="M61" s="42"/>
      <c r="N61" s="42"/>
      <c r="O61" s="43"/>
      <c r="P61" s="43"/>
      <c r="Q61" s="42"/>
      <c r="R61" s="42"/>
      <c r="S61" s="42"/>
      <c r="T61" s="46"/>
      <c r="U61" s="46"/>
      <c r="V61" s="46" t="s">
        <v>81</v>
      </c>
      <c r="W61" s="47"/>
      <c r="X61" s="43"/>
    </row>
    <row r="62" spans="1:28" ht="25.5">
      <c r="A62" s="30">
        <v>17</v>
      </c>
      <c r="B62" s="31" t="s">
        <v>84</v>
      </c>
      <c r="C62" s="32" t="s">
        <v>264</v>
      </c>
      <c r="D62" s="33" t="s">
        <v>265</v>
      </c>
      <c r="E62" s="34">
        <v>36.389000000000003</v>
      </c>
      <c r="F62" s="35" t="s">
        <v>85</v>
      </c>
      <c r="H62" s="36">
        <f>ROUND(E62*G62, 2)</f>
        <v>0</v>
      </c>
      <c r="J62" s="36">
        <f>ROUND(E62*G62, 2)</f>
        <v>0</v>
      </c>
      <c r="K62" s="37">
        <v>5.1700000000000001E-3</v>
      </c>
      <c r="L62" s="37">
        <f>E62*K62</f>
        <v>0.18813113000000001</v>
      </c>
      <c r="O62" s="35">
        <v>20</v>
      </c>
      <c r="P62" s="35" t="s">
        <v>65</v>
      </c>
      <c r="V62" s="38" t="s">
        <v>3</v>
      </c>
      <c r="W62" s="39">
        <v>8.4420000000000002</v>
      </c>
      <c r="Z62" s="35" t="s">
        <v>102</v>
      </c>
      <c r="AB62" s="35">
        <v>7</v>
      </c>
    </row>
    <row r="63" spans="1:28" ht="25.5">
      <c r="A63" s="30">
        <v>18</v>
      </c>
      <c r="B63" s="31" t="s">
        <v>84</v>
      </c>
      <c r="C63" s="32" t="s">
        <v>495</v>
      </c>
      <c r="D63" s="33" t="s">
        <v>496</v>
      </c>
      <c r="E63" s="34">
        <v>36.389000000000003</v>
      </c>
      <c r="F63" s="35" t="s">
        <v>85</v>
      </c>
      <c r="H63" s="36">
        <f>ROUND(E63*G63, 2)</f>
        <v>0</v>
      </c>
      <c r="J63" s="36">
        <f>ROUND(E63*G63, 2)</f>
        <v>0</v>
      </c>
      <c r="K63" s="37">
        <v>4.1399999999999996E-3</v>
      </c>
      <c r="L63" s="37">
        <f>E63*K63</f>
        <v>0.15065045999999999</v>
      </c>
      <c r="O63" s="35">
        <v>20</v>
      </c>
      <c r="P63" s="35" t="s">
        <v>65</v>
      </c>
      <c r="V63" s="38" t="s">
        <v>3</v>
      </c>
      <c r="W63" s="39">
        <v>8.4420000000000002</v>
      </c>
      <c r="Z63" s="35" t="s">
        <v>102</v>
      </c>
      <c r="AB63" s="35">
        <v>1</v>
      </c>
    </row>
    <row r="64" spans="1:28" ht="25.5">
      <c r="A64" s="30">
        <v>19</v>
      </c>
      <c r="B64" s="31" t="s">
        <v>84</v>
      </c>
      <c r="C64" s="32" t="s">
        <v>96</v>
      </c>
      <c r="D64" s="33" t="s">
        <v>97</v>
      </c>
      <c r="E64" s="34">
        <v>968.71799999999996</v>
      </c>
      <c r="F64" s="35" t="s">
        <v>85</v>
      </c>
      <c r="H64" s="36">
        <f>ROUND(E64*G64, 2)</f>
        <v>0</v>
      </c>
      <c r="J64" s="36">
        <f>ROUND(E64*G64, 2)</f>
        <v>0</v>
      </c>
      <c r="K64" s="37">
        <v>7.0000000000000001E-3</v>
      </c>
      <c r="L64" s="37">
        <f>E64*K64</f>
        <v>6.7810259999999998</v>
      </c>
      <c r="O64" s="35">
        <v>20</v>
      </c>
      <c r="P64" s="35" t="s">
        <v>65</v>
      </c>
      <c r="V64" s="38" t="s">
        <v>3</v>
      </c>
      <c r="W64" s="39">
        <v>143.37</v>
      </c>
      <c r="Z64" s="35" t="s">
        <v>95</v>
      </c>
      <c r="AB64" s="35">
        <v>1</v>
      </c>
    </row>
    <row r="65" spans="1:28" ht="25.5">
      <c r="D65" s="41" t="s">
        <v>497</v>
      </c>
      <c r="E65" s="42"/>
      <c r="F65" s="43"/>
      <c r="G65" s="44"/>
      <c r="H65" s="44"/>
      <c r="I65" s="44"/>
      <c r="J65" s="44"/>
      <c r="K65" s="45"/>
      <c r="L65" s="45"/>
      <c r="M65" s="42"/>
      <c r="N65" s="42"/>
      <c r="O65" s="43"/>
      <c r="P65" s="43"/>
      <c r="Q65" s="42"/>
      <c r="R65" s="42"/>
      <c r="S65" s="42"/>
      <c r="T65" s="46"/>
      <c r="U65" s="46"/>
      <c r="V65" s="46" t="s">
        <v>81</v>
      </c>
      <c r="W65" s="47"/>
      <c r="X65" s="43"/>
    </row>
    <row r="66" spans="1:28" ht="25.5">
      <c r="D66" s="41" t="s">
        <v>498</v>
      </c>
      <c r="E66" s="42"/>
      <c r="F66" s="43"/>
      <c r="G66" s="44"/>
      <c r="H66" s="44"/>
      <c r="I66" s="44"/>
      <c r="J66" s="44"/>
      <c r="K66" s="45"/>
      <c r="L66" s="45"/>
      <c r="M66" s="42"/>
      <c r="N66" s="42"/>
      <c r="O66" s="43"/>
      <c r="P66" s="43"/>
      <c r="Q66" s="42"/>
      <c r="R66" s="42"/>
      <c r="S66" s="42"/>
      <c r="T66" s="46"/>
      <c r="U66" s="46"/>
      <c r="V66" s="46" t="s">
        <v>81</v>
      </c>
      <c r="W66" s="47"/>
      <c r="X66" s="43"/>
    </row>
    <row r="67" spans="1:28" ht="25.5">
      <c r="D67" s="41" t="s">
        <v>499</v>
      </c>
      <c r="E67" s="42"/>
      <c r="F67" s="43"/>
      <c r="G67" s="44"/>
      <c r="H67" s="44"/>
      <c r="I67" s="44"/>
      <c r="J67" s="44"/>
      <c r="K67" s="45"/>
      <c r="L67" s="45"/>
      <c r="M67" s="42"/>
      <c r="N67" s="42"/>
      <c r="O67" s="43"/>
      <c r="P67" s="43"/>
      <c r="Q67" s="42"/>
      <c r="R67" s="42"/>
      <c r="S67" s="42"/>
      <c r="T67" s="46"/>
      <c r="U67" s="46"/>
      <c r="V67" s="46" t="s">
        <v>81</v>
      </c>
      <c r="W67" s="47"/>
      <c r="X67" s="43"/>
    </row>
    <row r="68" spans="1:28" ht="25.5">
      <c r="D68" s="41" t="s">
        <v>500</v>
      </c>
      <c r="E68" s="42"/>
      <c r="F68" s="43"/>
      <c r="G68" s="44"/>
      <c r="H68" s="44"/>
      <c r="I68" s="44"/>
      <c r="J68" s="44"/>
      <c r="K68" s="45"/>
      <c r="L68" s="45"/>
      <c r="M68" s="42"/>
      <c r="N68" s="42"/>
      <c r="O68" s="43"/>
      <c r="P68" s="43"/>
      <c r="Q68" s="42"/>
      <c r="R68" s="42"/>
      <c r="S68" s="42"/>
      <c r="T68" s="46"/>
      <c r="U68" s="46"/>
      <c r="V68" s="46" t="s">
        <v>81</v>
      </c>
      <c r="W68" s="47"/>
      <c r="X68" s="43"/>
    </row>
    <row r="69" spans="1:28">
      <c r="D69" s="41" t="s">
        <v>501</v>
      </c>
      <c r="E69" s="42"/>
      <c r="F69" s="43"/>
      <c r="G69" s="44"/>
      <c r="H69" s="44"/>
      <c r="I69" s="44"/>
      <c r="J69" s="44"/>
      <c r="K69" s="45"/>
      <c r="L69" s="45"/>
      <c r="M69" s="42"/>
      <c r="N69" s="42"/>
      <c r="O69" s="43"/>
      <c r="P69" s="43"/>
      <c r="Q69" s="42"/>
      <c r="R69" s="42"/>
      <c r="S69" s="42"/>
      <c r="T69" s="46"/>
      <c r="U69" s="46"/>
      <c r="V69" s="46" t="s">
        <v>81</v>
      </c>
      <c r="W69" s="47"/>
      <c r="X69" s="43"/>
    </row>
    <row r="70" spans="1:28" ht="38.25">
      <c r="D70" s="41" t="s">
        <v>502</v>
      </c>
      <c r="E70" s="42"/>
      <c r="F70" s="43"/>
      <c r="G70" s="44"/>
      <c r="H70" s="44"/>
      <c r="I70" s="44"/>
      <c r="J70" s="44"/>
      <c r="K70" s="45"/>
      <c r="L70" s="45"/>
      <c r="M70" s="42"/>
      <c r="N70" s="42"/>
      <c r="O70" s="43"/>
      <c r="P70" s="43"/>
      <c r="Q70" s="42"/>
      <c r="R70" s="42"/>
      <c r="S70" s="42"/>
      <c r="T70" s="46"/>
      <c r="U70" s="46"/>
      <c r="V70" s="46" t="s">
        <v>81</v>
      </c>
      <c r="W70" s="47"/>
      <c r="X70" s="43"/>
    </row>
    <row r="71" spans="1:28" ht="25.5">
      <c r="D71" s="41" t="s">
        <v>503</v>
      </c>
      <c r="E71" s="42"/>
      <c r="F71" s="43"/>
      <c r="G71" s="44"/>
      <c r="H71" s="44"/>
      <c r="I71" s="44"/>
      <c r="J71" s="44"/>
      <c r="K71" s="45"/>
      <c r="L71" s="45"/>
      <c r="M71" s="42"/>
      <c r="N71" s="42"/>
      <c r="O71" s="43"/>
      <c r="P71" s="43"/>
      <c r="Q71" s="42"/>
      <c r="R71" s="42"/>
      <c r="S71" s="42"/>
      <c r="T71" s="46"/>
      <c r="U71" s="46"/>
      <c r="V71" s="46" t="s">
        <v>81</v>
      </c>
      <c r="W71" s="47"/>
      <c r="X71" s="43"/>
    </row>
    <row r="72" spans="1:28" ht="25.5">
      <c r="D72" s="41" t="s">
        <v>504</v>
      </c>
      <c r="E72" s="42"/>
      <c r="F72" s="43"/>
      <c r="G72" s="44"/>
      <c r="H72" s="44"/>
      <c r="I72" s="44"/>
      <c r="J72" s="44"/>
      <c r="K72" s="45"/>
      <c r="L72" s="45"/>
      <c r="M72" s="42"/>
      <c r="N72" s="42"/>
      <c r="O72" s="43"/>
      <c r="P72" s="43"/>
      <c r="Q72" s="42"/>
      <c r="R72" s="42"/>
      <c r="S72" s="42"/>
      <c r="T72" s="46"/>
      <c r="U72" s="46"/>
      <c r="V72" s="46" t="s">
        <v>81</v>
      </c>
      <c r="W72" s="47"/>
      <c r="X72" s="43"/>
    </row>
    <row r="73" spans="1:28">
      <c r="D73" s="41" t="s">
        <v>505</v>
      </c>
      <c r="E73" s="42"/>
      <c r="F73" s="43"/>
      <c r="G73" s="44"/>
      <c r="H73" s="44"/>
      <c r="I73" s="44"/>
      <c r="J73" s="44"/>
      <c r="K73" s="45"/>
      <c r="L73" s="45"/>
      <c r="M73" s="42"/>
      <c r="N73" s="42"/>
      <c r="O73" s="43"/>
      <c r="P73" s="43"/>
      <c r="Q73" s="42"/>
      <c r="R73" s="42"/>
      <c r="S73" s="42"/>
      <c r="T73" s="46"/>
      <c r="U73" s="46"/>
      <c r="V73" s="46" t="s">
        <v>81</v>
      </c>
      <c r="W73" s="47"/>
      <c r="X73" s="43"/>
    </row>
    <row r="74" spans="1:28" ht="25.5">
      <c r="A74" s="30">
        <v>20</v>
      </c>
      <c r="B74" s="31" t="s">
        <v>84</v>
      </c>
      <c r="C74" s="32" t="s">
        <v>506</v>
      </c>
      <c r="D74" s="33" t="s">
        <v>507</v>
      </c>
      <c r="E74" s="34">
        <v>968.71799999999996</v>
      </c>
      <c r="F74" s="35" t="s">
        <v>85</v>
      </c>
      <c r="H74" s="36">
        <f>ROUND(E74*G74, 2)</f>
        <v>0</v>
      </c>
      <c r="J74" s="36">
        <f>ROUND(E74*G74, 2)</f>
        <v>0</v>
      </c>
      <c r="K74" s="37">
        <v>4.0000000000000001E-3</v>
      </c>
      <c r="L74" s="37">
        <f>E74*K74</f>
        <v>3.8748719999999999</v>
      </c>
      <c r="O74" s="35">
        <v>20</v>
      </c>
      <c r="P74" s="35" t="s">
        <v>65</v>
      </c>
      <c r="V74" s="38" t="s">
        <v>3</v>
      </c>
      <c r="W74" s="39">
        <v>193.744</v>
      </c>
      <c r="Z74" s="35" t="s">
        <v>95</v>
      </c>
      <c r="AB74" s="35">
        <v>1</v>
      </c>
    </row>
    <row r="75" spans="1:28" ht="25.5">
      <c r="A75" s="30">
        <v>21</v>
      </c>
      <c r="B75" s="31" t="s">
        <v>84</v>
      </c>
      <c r="C75" s="32" t="s">
        <v>98</v>
      </c>
      <c r="D75" s="33" t="s">
        <v>266</v>
      </c>
      <c r="E75" s="34">
        <v>968.71799999999996</v>
      </c>
      <c r="F75" s="35" t="s">
        <v>85</v>
      </c>
      <c r="H75" s="36">
        <f>ROUND(E75*G75, 2)</f>
        <v>0</v>
      </c>
      <c r="J75" s="36">
        <f>ROUND(E75*G75, 2)</f>
        <v>0</v>
      </c>
      <c r="K75" s="37">
        <v>2.9100000000000001E-2</v>
      </c>
      <c r="L75" s="37">
        <f>E75*K75</f>
        <v>28.189693800000001</v>
      </c>
      <c r="O75" s="35">
        <v>20</v>
      </c>
      <c r="P75" s="35" t="s">
        <v>65</v>
      </c>
      <c r="V75" s="38" t="s">
        <v>3</v>
      </c>
      <c r="W75" s="39">
        <v>457.23500000000001</v>
      </c>
      <c r="Z75" s="35" t="s">
        <v>95</v>
      </c>
      <c r="AB75" s="35">
        <v>1</v>
      </c>
    </row>
    <row r="76" spans="1:28" ht="25.5">
      <c r="A76" s="30">
        <v>22</v>
      </c>
      <c r="B76" s="31" t="s">
        <v>84</v>
      </c>
      <c r="C76" s="32" t="s">
        <v>99</v>
      </c>
      <c r="D76" s="33" t="s">
        <v>100</v>
      </c>
      <c r="E76" s="34">
        <v>968.71799999999996</v>
      </c>
      <c r="F76" s="35" t="s">
        <v>85</v>
      </c>
      <c r="H76" s="36">
        <f>ROUND(E76*G76, 2)</f>
        <v>0</v>
      </c>
      <c r="J76" s="36">
        <f>ROUND(E76*G76, 2)</f>
        <v>0</v>
      </c>
      <c r="O76" s="35">
        <v>20</v>
      </c>
      <c r="P76" s="35" t="s">
        <v>65</v>
      </c>
      <c r="V76" s="38" t="s">
        <v>3</v>
      </c>
      <c r="Z76" s="35" t="s">
        <v>95</v>
      </c>
      <c r="AB76" s="35">
        <v>1</v>
      </c>
    </row>
    <row r="77" spans="1:28" ht="25.5">
      <c r="A77" s="30">
        <v>23</v>
      </c>
      <c r="B77" s="31" t="s">
        <v>84</v>
      </c>
      <c r="C77" s="32" t="s">
        <v>327</v>
      </c>
      <c r="D77" s="33" t="s">
        <v>328</v>
      </c>
      <c r="E77" s="34">
        <v>968.71799999999996</v>
      </c>
      <c r="F77" s="35" t="s">
        <v>85</v>
      </c>
      <c r="H77" s="36">
        <f>ROUND(E77*G77, 2)</f>
        <v>0</v>
      </c>
      <c r="J77" s="36">
        <f>ROUND(E77*G77, 2)</f>
        <v>0</v>
      </c>
      <c r="K77" s="37">
        <v>4.4600000000000004E-3</v>
      </c>
      <c r="L77" s="37">
        <f>E77*K77</f>
        <v>4.3204822800000002</v>
      </c>
      <c r="O77" s="35">
        <v>20</v>
      </c>
      <c r="P77" s="35" t="s">
        <v>65</v>
      </c>
      <c r="V77" s="38" t="s">
        <v>3</v>
      </c>
      <c r="W77" s="39">
        <v>255.74199999999999</v>
      </c>
      <c r="Z77" s="35" t="s">
        <v>95</v>
      </c>
      <c r="AB77" s="35">
        <v>1</v>
      </c>
    </row>
    <row r="78" spans="1:28" ht="25.5">
      <c r="A78" s="30">
        <v>24</v>
      </c>
      <c r="B78" s="31" t="s">
        <v>84</v>
      </c>
      <c r="C78" s="32" t="s">
        <v>329</v>
      </c>
      <c r="D78" s="33" t="s">
        <v>330</v>
      </c>
      <c r="E78" s="34">
        <v>9.7840000000000007</v>
      </c>
      <c r="F78" s="35" t="s">
        <v>101</v>
      </c>
      <c r="H78" s="36">
        <f>ROUND(E78*G78, 2)</f>
        <v>0</v>
      </c>
      <c r="J78" s="36">
        <f>ROUND(E78*G78, 2)</f>
        <v>0</v>
      </c>
      <c r="K78" s="37">
        <v>2.3666900000000002</v>
      </c>
      <c r="L78" s="37">
        <f>E78*K78</f>
        <v>23.155694960000002</v>
      </c>
      <c r="O78" s="35">
        <v>20</v>
      </c>
      <c r="P78" s="35" t="s">
        <v>65</v>
      </c>
      <c r="V78" s="38" t="s">
        <v>3</v>
      </c>
      <c r="W78" s="39">
        <v>29.312999999999999</v>
      </c>
      <c r="Z78" s="35" t="s">
        <v>102</v>
      </c>
      <c r="AB78" s="35">
        <v>1</v>
      </c>
    </row>
    <row r="79" spans="1:28">
      <c r="D79" s="41" t="s">
        <v>508</v>
      </c>
      <c r="E79" s="42"/>
      <c r="F79" s="43"/>
      <c r="G79" s="44"/>
      <c r="H79" s="44"/>
      <c r="I79" s="44"/>
      <c r="J79" s="44"/>
      <c r="K79" s="45"/>
      <c r="L79" s="45"/>
      <c r="M79" s="42"/>
      <c r="N79" s="42"/>
      <c r="O79" s="43"/>
      <c r="P79" s="43"/>
      <c r="Q79" s="42"/>
      <c r="R79" s="42"/>
      <c r="S79" s="42"/>
      <c r="T79" s="46"/>
      <c r="U79" s="46"/>
      <c r="V79" s="46" t="s">
        <v>81</v>
      </c>
      <c r="W79" s="47"/>
      <c r="X79" s="43"/>
    </row>
    <row r="80" spans="1:28" ht="25.5">
      <c r="D80" s="41" t="s">
        <v>509</v>
      </c>
      <c r="E80" s="42"/>
      <c r="F80" s="43"/>
      <c r="G80" s="44"/>
      <c r="H80" s="44"/>
      <c r="I80" s="44"/>
      <c r="J80" s="44"/>
      <c r="K80" s="45"/>
      <c r="L80" s="45"/>
      <c r="M80" s="42"/>
      <c r="N80" s="42"/>
      <c r="O80" s="43"/>
      <c r="P80" s="43"/>
      <c r="Q80" s="42"/>
      <c r="R80" s="42"/>
      <c r="S80" s="42"/>
      <c r="T80" s="46"/>
      <c r="U80" s="46"/>
      <c r="V80" s="46" t="s">
        <v>81</v>
      </c>
      <c r="W80" s="47"/>
      <c r="X80" s="43"/>
    </row>
    <row r="81" spans="1:28" ht="38.25">
      <c r="D81" s="41" t="s">
        <v>510</v>
      </c>
      <c r="E81" s="42"/>
      <c r="F81" s="43"/>
      <c r="G81" s="44"/>
      <c r="H81" s="44"/>
      <c r="I81" s="44"/>
      <c r="J81" s="44"/>
      <c r="K81" s="45"/>
      <c r="L81" s="45"/>
      <c r="M81" s="42"/>
      <c r="N81" s="42"/>
      <c r="O81" s="43"/>
      <c r="P81" s="43"/>
      <c r="Q81" s="42"/>
      <c r="R81" s="42"/>
      <c r="S81" s="42"/>
      <c r="T81" s="46"/>
      <c r="U81" s="46"/>
      <c r="V81" s="46" t="s">
        <v>81</v>
      </c>
      <c r="W81" s="47"/>
      <c r="X81" s="43"/>
    </row>
    <row r="82" spans="1:28">
      <c r="A82" s="30">
        <v>25</v>
      </c>
      <c r="B82" s="31" t="s">
        <v>84</v>
      </c>
      <c r="C82" s="32" t="s">
        <v>331</v>
      </c>
      <c r="D82" s="33" t="s">
        <v>332</v>
      </c>
      <c r="E82" s="34">
        <v>9.7840000000000007</v>
      </c>
      <c r="F82" s="35" t="s">
        <v>101</v>
      </c>
      <c r="H82" s="36">
        <f>ROUND(E82*G82, 2)</f>
        <v>0</v>
      </c>
      <c r="J82" s="36">
        <f>ROUND(E82*G82, 2)</f>
        <v>0</v>
      </c>
      <c r="K82" s="37">
        <v>0.04</v>
      </c>
      <c r="L82" s="37">
        <f>E82*K82</f>
        <v>0.39136000000000004</v>
      </c>
      <c r="O82" s="35">
        <v>20</v>
      </c>
      <c r="P82" s="35" t="s">
        <v>65</v>
      </c>
      <c r="V82" s="38" t="s">
        <v>3</v>
      </c>
      <c r="W82" s="39">
        <v>26.417000000000002</v>
      </c>
      <c r="Z82" s="35" t="s">
        <v>103</v>
      </c>
      <c r="AB82" s="35">
        <v>1</v>
      </c>
    </row>
    <row r="83" spans="1:28">
      <c r="A83" s="30">
        <v>26</v>
      </c>
      <c r="B83" s="31" t="s">
        <v>84</v>
      </c>
      <c r="C83" s="32" t="s">
        <v>104</v>
      </c>
      <c r="D83" s="33" t="s">
        <v>105</v>
      </c>
      <c r="E83" s="34">
        <v>431.08</v>
      </c>
      <c r="F83" s="35" t="s">
        <v>85</v>
      </c>
      <c r="H83" s="36">
        <f>ROUND(E83*G83, 2)</f>
        <v>0</v>
      </c>
      <c r="J83" s="36">
        <f>ROUND(E83*G83, 2)</f>
        <v>0</v>
      </c>
      <c r="K83" s="37">
        <v>1.4999999999999999E-4</v>
      </c>
      <c r="L83" s="37">
        <f>E83*K83</f>
        <v>6.4661999999999997E-2</v>
      </c>
      <c r="O83" s="35">
        <v>20</v>
      </c>
      <c r="P83" s="35" t="s">
        <v>65</v>
      </c>
      <c r="V83" s="38" t="s">
        <v>3</v>
      </c>
      <c r="W83" s="39">
        <v>14.657</v>
      </c>
      <c r="Z83" s="35" t="s">
        <v>102</v>
      </c>
      <c r="AB83" s="35">
        <v>1</v>
      </c>
    </row>
    <row r="84" spans="1:28" ht="25.5">
      <c r="D84" s="41" t="s">
        <v>511</v>
      </c>
      <c r="E84" s="42"/>
      <c r="F84" s="43"/>
      <c r="G84" s="44"/>
      <c r="H84" s="44"/>
      <c r="I84" s="44"/>
      <c r="J84" s="44"/>
      <c r="K84" s="45"/>
      <c r="L84" s="45"/>
      <c r="M84" s="42"/>
      <c r="N84" s="42"/>
      <c r="O84" s="43"/>
      <c r="P84" s="43"/>
      <c r="Q84" s="42"/>
      <c r="R84" s="42"/>
      <c r="S84" s="42"/>
      <c r="T84" s="46"/>
      <c r="U84" s="46"/>
      <c r="V84" s="46" t="s">
        <v>81</v>
      </c>
      <c r="W84" s="47"/>
      <c r="X84" s="43"/>
    </row>
    <row r="85" spans="1:28" ht="25.5">
      <c r="D85" s="41" t="s">
        <v>512</v>
      </c>
      <c r="E85" s="42"/>
      <c r="F85" s="43"/>
      <c r="G85" s="44"/>
      <c r="H85" s="44"/>
      <c r="I85" s="44"/>
      <c r="J85" s="44"/>
      <c r="K85" s="45"/>
      <c r="L85" s="45"/>
      <c r="M85" s="42"/>
      <c r="N85" s="42"/>
      <c r="O85" s="43"/>
      <c r="P85" s="43"/>
      <c r="Q85" s="42"/>
      <c r="R85" s="42"/>
      <c r="S85" s="42"/>
      <c r="T85" s="46"/>
      <c r="U85" s="46"/>
      <c r="V85" s="46" t="s">
        <v>81</v>
      </c>
      <c r="W85" s="47"/>
      <c r="X85" s="43"/>
    </row>
    <row r="86" spans="1:28" ht="38.25">
      <c r="D86" s="41" t="s">
        <v>513</v>
      </c>
      <c r="E86" s="42"/>
      <c r="F86" s="43"/>
      <c r="G86" s="44"/>
      <c r="H86" s="44"/>
      <c r="I86" s="44"/>
      <c r="J86" s="44"/>
      <c r="K86" s="45"/>
      <c r="L86" s="45"/>
      <c r="M86" s="42"/>
      <c r="N86" s="42"/>
      <c r="O86" s="43"/>
      <c r="P86" s="43"/>
      <c r="Q86" s="42"/>
      <c r="R86" s="42"/>
      <c r="S86" s="42"/>
      <c r="T86" s="46"/>
      <c r="U86" s="46"/>
      <c r="V86" s="46" t="s">
        <v>81</v>
      </c>
      <c r="W86" s="47"/>
      <c r="X86" s="43"/>
    </row>
    <row r="87" spans="1:28" ht="25.5">
      <c r="D87" s="41" t="s">
        <v>514</v>
      </c>
      <c r="E87" s="42"/>
      <c r="F87" s="43"/>
      <c r="G87" s="44"/>
      <c r="H87" s="44"/>
      <c r="I87" s="44"/>
      <c r="J87" s="44"/>
      <c r="K87" s="45"/>
      <c r="L87" s="45"/>
      <c r="M87" s="42"/>
      <c r="N87" s="42"/>
      <c r="O87" s="43"/>
      <c r="P87" s="43"/>
      <c r="Q87" s="42"/>
      <c r="R87" s="42"/>
      <c r="S87" s="42"/>
      <c r="T87" s="46"/>
      <c r="U87" s="46"/>
      <c r="V87" s="46" t="s">
        <v>81</v>
      </c>
      <c r="W87" s="47"/>
      <c r="X87" s="43"/>
    </row>
    <row r="88" spans="1:28" ht="38.25">
      <c r="D88" s="41" t="s">
        <v>515</v>
      </c>
      <c r="E88" s="42"/>
      <c r="F88" s="43"/>
      <c r="G88" s="44"/>
      <c r="H88" s="44"/>
      <c r="I88" s="44"/>
      <c r="J88" s="44"/>
      <c r="K88" s="45"/>
      <c r="L88" s="45"/>
      <c r="M88" s="42"/>
      <c r="N88" s="42"/>
      <c r="O88" s="43"/>
      <c r="P88" s="43"/>
      <c r="Q88" s="42"/>
      <c r="R88" s="42"/>
      <c r="S88" s="42"/>
      <c r="T88" s="46"/>
      <c r="U88" s="46"/>
      <c r="V88" s="46" t="s">
        <v>81</v>
      </c>
      <c r="W88" s="47"/>
      <c r="X88" s="43"/>
    </row>
    <row r="89" spans="1:28" ht="25.5">
      <c r="A89" s="30">
        <v>27</v>
      </c>
      <c r="B89" s="31" t="s">
        <v>84</v>
      </c>
      <c r="C89" s="32" t="s">
        <v>106</v>
      </c>
      <c r="D89" s="33" t="s">
        <v>107</v>
      </c>
      <c r="E89" s="34">
        <v>431.08</v>
      </c>
      <c r="F89" s="35" t="s">
        <v>85</v>
      </c>
      <c r="H89" s="36">
        <f>ROUND(E89*G89, 2)</f>
        <v>0</v>
      </c>
      <c r="J89" s="36">
        <f>ROUND(E89*G89, 2)</f>
        <v>0</v>
      </c>
      <c r="K89" s="37">
        <v>8.2400000000000008E-3</v>
      </c>
      <c r="L89" s="37">
        <f>E89*K89</f>
        <v>3.5520992000000002</v>
      </c>
      <c r="O89" s="35">
        <v>20</v>
      </c>
      <c r="P89" s="35" t="s">
        <v>65</v>
      </c>
      <c r="V89" s="38" t="s">
        <v>3</v>
      </c>
      <c r="W89" s="39">
        <v>198.72800000000001</v>
      </c>
      <c r="Z89" s="35" t="s">
        <v>102</v>
      </c>
      <c r="AB89" s="35">
        <v>1</v>
      </c>
    </row>
    <row r="90" spans="1:28" ht="25.5">
      <c r="D90" s="41" t="s">
        <v>511</v>
      </c>
      <c r="E90" s="42"/>
      <c r="F90" s="43"/>
      <c r="G90" s="44"/>
      <c r="H90" s="44"/>
      <c r="I90" s="44"/>
      <c r="J90" s="44"/>
      <c r="K90" s="45"/>
      <c r="L90" s="45"/>
      <c r="M90" s="42"/>
      <c r="N90" s="42"/>
      <c r="O90" s="43"/>
      <c r="P90" s="43"/>
      <c r="Q90" s="42"/>
      <c r="R90" s="42"/>
      <c r="S90" s="42"/>
      <c r="T90" s="46"/>
      <c r="U90" s="46"/>
      <c r="V90" s="46" t="s">
        <v>81</v>
      </c>
      <c r="W90" s="47"/>
      <c r="X90" s="43"/>
    </row>
    <row r="91" spans="1:28" ht="25.5">
      <c r="D91" s="41" t="s">
        <v>512</v>
      </c>
      <c r="E91" s="42"/>
      <c r="F91" s="43"/>
      <c r="G91" s="44"/>
      <c r="H91" s="44"/>
      <c r="I91" s="44"/>
      <c r="J91" s="44"/>
      <c r="K91" s="45"/>
      <c r="L91" s="45"/>
      <c r="M91" s="42"/>
      <c r="N91" s="42"/>
      <c r="O91" s="43"/>
      <c r="P91" s="43"/>
      <c r="Q91" s="42"/>
      <c r="R91" s="42"/>
      <c r="S91" s="42"/>
      <c r="T91" s="46"/>
      <c r="U91" s="46"/>
      <c r="V91" s="46" t="s">
        <v>81</v>
      </c>
      <c r="W91" s="47"/>
      <c r="X91" s="43"/>
    </row>
    <row r="92" spans="1:28" ht="38.25">
      <c r="D92" s="41" t="s">
        <v>513</v>
      </c>
      <c r="E92" s="42"/>
      <c r="F92" s="43"/>
      <c r="G92" s="44"/>
      <c r="H92" s="44"/>
      <c r="I92" s="44"/>
      <c r="J92" s="44"/>
      <c r="K92" s="45"/>
      <c r="L92" s="45"/>
      <c r="M92" s="42"/>
      <c r="N92" s="42"/>
      <c r="O92" s="43"/>
      <c r="P92" s="43"/>
      <c r="Q92" s="42"/>
      <c r="R92" s="42"/>
      <c r="S92" s="42"/>
      <c r="T92" s="46"/>
      <c r="U92" s="46"/>
      <c r="V92" s="46" t="s">
        <v>81</v>
      </c>
      <c r="W92" s="47"/>
      <c r="X92" s="43"/>
    </row>
    <row r="93" spans="1:28" ht="25.5">
      <c r="D93" s="41" t="s">
        <v>514</v>
      </c>
      <c r="E93" s="42"/>
      <c r="F93" s="43"/>
      <c r="G93" s="44"/>
      <c r="H93" s="44"/>
      <c r="I93" s="44"/>
      <c r="J93" s="44"/>
      <c r="K93" s="45"/>
      <c r="L93" s="45"/>
      <c r="M93" s="42"/>
      <c r="N93" s="42"/>
      <c r="O93" s="43"/>
      <c r="P93" s="43"/>
      <c r="Q93" s="42"/>
      <c r="R93" s="42"/>
      <c r="S93" s="42"/>
      <c r="T93" s="46"/>
      <c r="U93" s="46"/>
      <c r="V93" s="46" t="s">
        <v>81</v>
      </c>
      <c r="W93" s="47"/>
      <c r="X93" s="43"/>
    </row>
    <row r="94" spans="1:28" ht="38.25">
      <c r="D94" s="41" t="s">
        <v>515</v>
      </c>
      <c r="E94" s="42"/>
      <c r="F94" s="43"/>
      <c r="G94" s="44"/>
      <c r="H94" s="44"/>
      <c r="I94" s="44"/>
      <c r="J94" s="44"/>
      <c r="K94" s="45"/>
      <c r="L94" s="45"/>
      <c r="M94" s="42"/>
      <c r="N94" s="42"/>
      <c r="O94" s="43"/>
      <c r="P94" s="43"/>
      <c r="Q94" s="42"/>
      <c r="R94" s="42"/>
      <c r="S94" s="42"/>
      <c r="T94" s="46"/>
      <c r="U94" s="46"/>
      <c r="V94" s="46" t="s">
        <v>81</v>
      </c>
      <c r="W94" s="47"/>
      <c r="X94" s="43"/>
    </row>
    <row r="95" spans="1:28" ht="25.5">
      <c r="A95" s="30">
        <v>28</v>
      </c>
      <c r="B95" s="31" t="s">
        <v>84</v>
      </c>
      <c r="C95" s="32" t="s">
        <v>516</v>
      </c>
      <c r="D95" s="33" t="s">
        <v>517</v>
      </c>
      <c r="E95" s="34">
        <v>45.41</v>
      </c>
      <c r="F95" s="35" t="s">
        <v>85</v>
      </c>
      <c r="H95" s="36">
        <f>ROUND(E95*G95, 2)</f>
        <v>0</v>
      </c>
      <c r="J95" s="36">
        <f>ROUND(E95*G95, 2)</f>
        <v>0</v>
      </c>
      <c r="K95" s="37">
        <v>0.14815999999999999</v>
      </c>
      <c r="L95" s="37">
        <f>E95*K95</f>
        <v>6.7279455999999991</v>
      </c>
      <c r="O95" s="35">
        <v>20</v>
      </c>
      <c r="P95" s="35" t="s">
        <v>65</v>
      </c>
      <c r="V95" s="38" t="s">
        <v>3</v>
      </c>
      <c r="W95" s="39">
        <v>26.292000000000002</v>
      </c>
      <c r="Z95" s="35" t="s">
        <v>102</v>
      </c>
      <c r="AB95" s="35">
        <v>1</v>
      </c>
    </row>
    <row r="96" spans="1:28" ht="25.5">
      <c r="D96" s="41" t="s">
        <v>518</v>
      </c>
      <c r="E96" s="42"/>
      <c r="F96" s="43"/>
      <c r="G96" s="44"/>
      <c r="H96" s="44"/>
      <c r="I96" s="44"/>
      <c r="J96" s="44"/>
      <c r="K96" s="45"/>
      <c r="L96" s="45"/>
      <c r="M96" s="42"/>
      <c r="N96" s="42"/>
      <c r="O96" s="43"/>
      <c r="P96" s="43"/>
      <c r="Q96" s="42"/>
      <c r="R96" s="42"/>
      <c r="S96" s="42"/>
      <c r="T96" s="46"/>
      <c r="U96" s="46"/>
      <c r="V96" s="46" t="s">
        <v>81</v>
      </c>
      <c r="W96" s="47"/>
      <c r="X96" s="43"/>
    </row>
    <row r="97" spans="1:28" ht="25.5">
      <c r="D97" s="41" t="s">
        <v>519</v>
      </c>
      <c r="E97" s="42"/>
      <c r="F97" s="43"/>
      <c r="G97" s="44"/>
      <c r="H97" s="44"/>
      <c r="I97" s="44"/>
      <c r="J97" s="44"/>
      <c r="K97" s="45"/>
      <c r="L97" s="45"/>
      <c r="M97" s="42"/>
      <c r="N97" s="42"/>
      <c r="O97" s="43"/>
      <c r="P97" s="43"/>
      <c r="Q97" s="42"/>
      <c r="R97" s="42"/>
      <c r="S97" s="42"/>
      <c r="T97" s="46"/>
      <c r="U97" s="46"/>
      <c r="V97" s="46" t="s">
        <v>81</v>
      </c>
      <c r="W97" s="47"/>
      <c r="X97" s="43"/>
    </row>
    <row r="98" spans="1:28">
      <c r="A98" s="30">
        <v>29</v>
      </c>
      <c r="B98" s="31" t="s">
        <v>84</v>
      </c>
      <c r="C98" s="32" t="s">
        <v>520</v>
      </c>
      <c r="D98" s="33" t="s">
        <v>521</v>
      </c>
      <c r="E98" s="34">
        <v>163.28</v>
      </c>
      <c r="F98" s="35" t="s">
        <v>85</v>
      </c>
      <c r="H98" s="36">
        <f>ROUND(E98*G98, 2)</f>
        <v>0</v>
      </c>
      <c r="J98" s="36">
        <f>ROUND(E98*G98, 2)</f>
        <v>0</v>
      </c>
      <c r="K98" s="37">
        <v>1.2E-4</v>
      </c>
      <c r="L98" s="37">
        <f>E98*K98</f>
        <v>1.9593599999999999E-2</v>
      </c>
      <c r="O98" s="35">
        <v>20</v>
      </c>
      <c r="P98" s="35" t="s">
        <v>65</v>
      </c>
      <c r="V98" s="38" t="s">
        <v>3</v>
      </c>
      <c r="W98" s="39">
        <v>3.919</v>
      </c>
      <c r="Z98" s="35" t="s">
        <v>102</v>
      </c>
      <c r="AB98" s="35">
        <v>1</v>
      </c>
    </row>
    <row r="99" spans="1:28" ht="25.5">
      <c r="D99" s="41" t="s">
        <v>511</v>
      </c>
      <c r="E99" s="42"/>
      <c r="F99" s="43"/>
      <c r="G99" s="44"/>
      <c r="H99" s="44"/>
      <c r="I99" s="44"/>
      <c r="J99" s="44"/>
      <c r="K99" s="45"/>
      <c r="L99" s="45"/>
      <c r="M99" s="42"/>
      <c r="N99" s="42"/>
      <c r="O99" s="43"/>
      <c r="P99" s="43"/>
      <c r="Q99" s="42"/>
      <c r="R99" s="42"/>
      <c r="S99" s="42"/>
      <c r="T99" s="46"/>
      <c r="U99" s="46"/>
      <c r="V99" s="46" t="s">
        <v>81</v>
      </c>
      <c r="W99" s="47"/>
      <c r="X99" s="43"/>
    </row>
    <row r="100" spans="1:28" ht="25.5">
      <c r="D100" s="41" t="s">
        <v>518</v>
      </c>
      <c r="E100" s="42"/>
      <c r="F100" s="43"/>
      <c r="G100" s="44"/>
      <c r="H100" s="44"/>
      <c r="I100" s="44"/>
      <c r="J100" s="44"/>
      <c r="K100" s="45"/>
      <c r="L100" s="45"/>
      <c r="M100" s="42"/>
      <c r="N100" s="42"/>
      <c r="O100" s="43"/>
      <c r="P100" s="43"/>
      <c r="Q100" s="42"/>
      <c r="R100" s="42"/>
      <c r="S100" s="42"/>
      <c r="T100" s="46"/>
      <c r="U100" s="46"/>
      <c r="V100" s="46" t="s">
        <v>81</v>
      </c>
      <c r="W100" s="47"/>
      <c r="X100" s="43"/>
    </row>
    <row r="101" spans="1:28" ht="38.25">
      <c r="D101" s="41" t="s">
        <v>513</v>
      </c>
      <c r="E101" s="42"/>
      <c r="F101" s="43"/>
      <c r="G101" s="44"/>
      <c r="H101" s="44"/>
      <c r="I101" s="44"/>
      <c r="J101" s="44"/>
      <c r="K101" s="45"/>
      <c r="L101" s="45"/>
      <c r="M101" s="42"/>
      <c r="N101" s="42"/>
      <c r="O101" s="43"/>
      <c r="P101" s="43"/>
      <c r="Q101" s="42"/>
      <c r="R101" s="42"/>
      <c r="S101" s="42"/>
      <c r="T101" s="46"/>
      <c r="U101" s="46"/>
      <c r="V101" s="46" t="s">
        <v>81</v>
      </c>
      <c r="W101" s="47"/>
      <c r="X101" s="43"/>
    </row>
    <row r="102" spans="1:28" ht="25.5">
      <c r="D102" s="41" t="s">
        <v>514</v>
      </c>
      <c r="E102" s="42"/>
      <c r="F102" s="43"/>
      <c r="G102" s="44"/>
      <c r="H102" s="44"/>
      <c r="I102" s="44"/>
      <c r="J102" s="44"/>
      <c r="K102" s="45"/>
      <c r="L102" s="45"/>
      <c r="M102" s="42"/>
      <c r="N102" s="42"/>
      <c r="O102" s="43"/>
      <c r="P102" s="43"/>
      <c r="Q102" s="42"/>
      <c r="R102" s="42"/>
      <c r="S102" s="42"/>
      <c r="T102" s="46"/>
      <c r="U102" s="46"/>
      <c r="V102" s="46" t="s">
        <v>81</v>
      </c>
      <c r="W102" s="47"/>
      <c r="X102" s="43"/>
    </row>
    <row r="103" spans="1:28">
      <c r="A103" s="30">
        <v>30</v>
      </c>
      <c r="B103" s="31" t="s">
        <v>84</v>
      </c>
      <c r="C103" s="32" t="s">
        <v>333</v>
      </c>
      <c r="D103" s="33" t="s">
        <v>334</v>
      </c>
      <c r="E103" s="34">
        <v>15</v>
      </c>
      <c r="F103" s="35" t="s">
        <v>69</v>
      </c>
      <c r="H103" s="36">
        <f>ROUND(E103*G103, 2)</f>
        <v>0</v>
      </c>
      <c r="J103" s="36">
        <f>ROUND(E103*G103, 2)</f>
        <v>0</v>
      </c>
      <c r="O103" s="35">
        <v>20</v>
      </c>
      <c r="P103" s="35" t="s">
        <v>65</v>
      </c>
      <c r="V103" s="38" t="s">
        <v>3</v>
      </c>
      <c r="W103" s="39">
        <v>3</v>
      </c>
      <c r="Z103" s="35" t="s">
        <v>86</v>
      </c>
      <c r="AB103" s="35">
        <v>1</v>
      </c>
    </row>
    <row r="104" spans="1:28" ht="25.5">
      <c r="D104" s="41" t="s">
        <v>522</v>
      </c>
      <c r="E104" s="42"/>
      <c r="F104" s="43"/>
      <c r="G104" s="44"/>
      <c r="H104" s="44"/>
      <c r="I104" s="44"/>
      <c r="J104" s="44"/>
      <c r="K104" s="45"/>
      <c r="L104" s="45"/>
      <c r="M104" s="42"/>
      <c r="N104" s="42"/>
      <c r="O104" s="43"/>
      <c r="P104" s="43"/>
      <c r="Q104" s="42"/>
      <c r="R104" s="42"/>
      <c r="S104" s="42"/>
      <c r="T104" s="46"/>
      <c r="U104" s="46"/>
      <c r="V104" s="46" t="s">
        <v>81</v>
      </c>
      <c r="W104" s="47"/>
      <c r="X104" s="43"/>
    </row>
    <row r="105" spans="1:28">
      <c r="A105" s="30">
        <v>31</v>
      </c>
      <c r="B105" s="31" t="s">
        <v>82</v>
      </c>
      <c r="C105" s="32" t="s">
        <v>335</v>
      </c>
      <c r="D105" s="33" t="s">
        <v>523</v>
      </c>
      <c r="E105" s="34">
        <v>15</v>
      </c>
      <c r="F105" s="35" t="s">
        <v>69</v>
      </c>
      <c r="I105" s="36">
        <f>ROUND(E105*G105, 2)</f>
        <v>0</v>
      </c>
      <c r="J105" s="36">
        <f>ROUND(E105*G105, 2)</f>
        <v>0</v>
      </c>
      <c r="K105" s="37">
        <v>1.2999999999999999E-3</v>
      </c>
      <c r="L105" s="37">
        <f>E105*K105</f>
        <v>1.95E-2</v>
      </c>
      <c r="O105" s="35">
        <v>20</v>
      </c>
      <c r="P105" s="35" t="s">
        <v>65</v>
      </c>
      <c r="V105" s="38" t="s">
        <v>2</v>
      </c>
      <c r="Z105" s="35" t="s">
        <v>159</v>
      </c>
      <c r="AA105" s="35" t="s">
        <v>65</v>
      </c>
      <c r="AB105" s="35">
        <v>2</v>
      </c>
    </row>
    <row r="106" spans="1:28">
      <c r="A106" s="30">
        <v>32</v>
      </c>
      <c r="B106" s="31" t="s">
        <v>84</v>
      </c>
      <c r="C106" s="32" t="s">
        <v>267</v>
      </c>
      <c r="D106" s="33" t="s">
        <v>336</v>
      </c>
      <c r="E106" s="34">
        <v>64.290000000000006</v>
      </c>
      <c r="F106" s="35" t="s">
        <v>89</v>
      </c>
      <c r="H106" s="36">
        <f>ROUND(E106*G106, 2)</f>
        <v>0</v>
      </c>
      <c r="J106" s="36">
        <f>ROUND(E106*G106, 2)</f>
        <v>0</v>
      </c>
      <c r="K106" s="37">
        <v>8.8400000000000006E-3</v>
      </c>
      <c r="L106" s="37">
        <f>E106*K106</f>
        <v>0.56832360000000015</v>
      </c>
      <c r="O106" s="35">
        <v>20</v>
      </c>
      <c r="P106" s="35" t="s">
        <v>65</v>
      </c>
      <c r="V106" s="38" t="s">
        <v>3</v>
      </c>
      <c r="W106" s="39">
        <v>20.637</v>
      </c>
      <c r="Z106" s="35" t="s">
        <v>147</v>
      </c>
      <c r="AB106" s="35">
        <v>7</v>
      </c>
    </row>
    <row r="107" spans="1:28">
      <c r="D107" s="41" t="s">
        <v>524</v>
      </c>
      <c r="E107" s="42"/>
      <c r="F107" s="43"/>
      <c r="G107" s="44"/>
      <c r="H107" s="44"/>
      <c r="I107" s="44"/>
      <c r="J107" s="44"/>
      <c r="K107" s="45"/>
      <c r="L107" s="45"/>
      <c r="M107" s="42"/>
      <c r="N107" s="42"/>
      <c r="O107" s="43"/>
      <c r="P107" s="43"/>
      <c r="Q107" s="42"/>
      <c r="R107" s="42"/>
      <c r="S107" s="42"/>
      <c r="T107" s="46"/>
      <c r="U107" s="46"/>
      <c r="V107" s="46" t="s">
        <v>81</v>
      </c>
      <c r="W107" s="47"/>
      <c r="X107" s="43"/>
    </row>
    <row r="108" spans="1:28">
      <c r="D108" s="41" t="s">
        <v>525</v>
      </c>
      <c r="E108" s="42"/>
      <c r="F108" s="43"/>
      <c r="G108" s="44"/>
      <c r="H108" s="44"/>
      <c r="I108" s="44"/>
      <c r="J108" s="44"/>
      <c r="K108" s="45"/>
      <c r="L108" s="45"/>
      <c r="M108" s="42"/>
      <c r="N108" s="42"/>
      <c r="O108" s="43"/>
      <c r="P108" s="43"/>
      <c r="Q108" s="42"/>
      <c r="R108" s="42"/>
      <c r="S108" s="42"/>
      <c r="T108" s="46"/>
      <c r="U108" s="46"/>
      <c r="V108" s="46" t="s">
        <v>81</v>
      </c>
      <c r="W108" s="47"/>
      <c r="X108" s="43"/>
    </row>
    <row r="109" spans="1:28">
      <c r="A109" s="30">
        <v>33</v>
      </c>
      <c r="B109" s="31" t="s">
        <v>82</v>
      </c>
      <c r="C109" s="32" t="s">
        <v>268</v>
      </c>
      <c r="D109" s="33" t="s">
        <v>526</v>
      </c>
      <c r="E109" s="34">
        <v>64.290000000000006</v>
      </c>
      <c r="F109" s="35" t="s">
        <v>89</v>
      </c>
      <c r="I109" s="36">
        <f>ROUND(E109*G109, 2)</f>
        <v>0</v>
      </c>
      <c r="J109" s="36">
        <f>ROUND(E109*G109, 2)</f>
        <v>0</v>
      </c>
      <c r="O109" s="35">
        <v>20</v>
      </c>
      <c r="P109" s="35" t="s">
        <v>65</v>
      </c>
      <c r="V109" s="38" t="s">
        <v>2</v>
      </c>
      <c r="Z109" s="35" t="s">
        <v>269</v>
      </c>
      <c r="AA109" s="35" t="s">
        <v>65</v>
      </c>
      <c r="AB109" s="35">
        <v>8</v>
      </c>
    </row>
    <row r="110" spans="1:28">
      <c r="D110" s="48" t="s">
        <v>108</v>
      </c>
      <c r="E110" s="49">
        <f>J110</f>
        <v>0</v>
      </c>
      <c r="H110" s="49">
        <f>SUM(H45:H109)</f>
        <v>0</v>
      </c>
      <c r="I110" s="49">
        <f>SUM(I45:I109)</f>
        <v>0</v>
      </c>
      <c r="J110" s="49">
        <f>SUM(J45:J109)</f>
        <v>0</v>
      </c>
      <c r="L110" s="50">
        <f>SUM(L45:L109)</f>
        <v>78.275608779999985</v>
      </c>
      <c r="N110" s="51">
        <f>SUM(N45:N109)</f>
        <v>0</v>
      </c>
      <c r="W110" s="39">
        <f>SUM(W45:W109)</f>
        <v>1461.481</v>
      </c>
    </row>
    <row r="112" spans="1:28">
      <c r="B112" s="32" t="s">
        <v>109</v>
      </c>
    </row>
    <row r="113" spans="1:28" ht="25.5">
      <c r="A113" s="30">
        <v>34</v>
      </c>
      <c r="B113" s="31" t="s">
        <v>527</v>
      </c>
      <c r="C113" s="32" t="s">
        <v>528</v>
      </c>
      <c r="D113" s="33" t="s">
        <v>529</v>
      </c>
      <c r="E113" s="34">
        <v>150</v>
      </c>
      <c r="F113" s="35" t="s">
        <v>85</v>
      </c>
      <c r="H113" s="36">
        <f>ROUND(E113*G113, 2)</f>
        <v>0</v>
      </c>
      <c r="J113" s="36">
        <f>ROUND(E113*G113, 2)</f>
        <v>0</v>
      </c>
      <c r="O113" s="35">
        <v>20</v>
      </c>
      <c r="P113" s="35" t="s">
        <v>65</v>
      </c>
      <c r="V113" s="38" t="s">
        <v>3</v>
      </c>
      <c r="W113" s="39">
        <v>28.05</v>
      </c>
      <c r="Z113" s="35" t="s">
        <v>530</v>
      </c>
      <c r="AB113" s="35">
        <v>1</v>
      </c>
    </row>
    <row r="114" spans="1:28">
      <c r="D114" s="41" t="s">
        <v>531</v>
      </c>
      <c r="E114" s="42"/>
      <c r="F114" s="43"/>
      <c r="G114" s="44"/>
      <c r="H114" s="44"/>
      <c r="I114" s="44"/>
      <c r="J114" s="44"/>
      <c r="K114" s="45"/>
      <c r="L114" s="45"/>
      <c r="M114" s="42"/>
      <c r="N114" s="42"/>
      <c r="O114" s="43"/>
      <c r="P114" s="43"/>
      <c r="Q114" s="42"/>
      <c r="R114" s="42"/>
      <c r="S114" s="42"/>
      <c r="T114" s="46"/>
      <c r="U114" s="46"/>
      <c r="V114" s="46" t="s">
        <v>81</v>
      </c>
      <c r="W114" s="47"/>
      <c r="X114" s="43"/>
    </row>
    <row r="115" spans="1:28" ht="25.5">
      <c r="A115" s="30">
        <v>35</v>
      </c>
      <c r="B115" s="31" t="s">
        <v>527</v>
      </c>
      <c r="C115" s="32" t="s">
        <v>532</v>
      </c>
      <c r="D115" s="33" t="s">
        <v>533</v>
      </c>
      <c r="E115" s="34">
        <v>300</v>
      </c>
      <c r="F115" s="35" t="s">
        <v>85</v>
      </c>
      <c r="H115" s="36">
        <f>ROUND(E115*G115, 2)</f>
        <v>0</v>
      </c>
      <c r="J115" s="36">
        <f>ROUND(E115*G115, 2)</f>
        <v>0</v>
      </c>
      <c r="K115" s="37">
        <v>6.9999999999999999E-4</v>
      </c>
      <c r="L115" s="37">
        <f>E115*K115</f>
        <v>0.21</v>
      </c>
      <c r="O115" s="35">
        <v>20</v>
      </c>
      <c r="P115" s="35" t="s">
        <v>65</v>
      </c>
      <c r="V115" s="38" t="s">
        <v>3</v>
      </c>
      <c r="W115" s="39">
        <v>1.8</v>
      </c>
      <c r="Z115" s="35" t="s">
        <v>530</v>
      </c>
      <c r="AB115" s="35">
        <v>1</v>
      </c>
    </row>
    <row r="116" spans="1:28" ht="25.5">
      <c r="A116" s="30">
        <v>36</v>
      </c>
      <c r="B116" s="31" t="s">
        <v>527</v>
      </c>
      <c r="C116" s="32" t="s">
        <v>534</v>
      </c>
      <c r="D116" s="33" t="s">
        <v>535</v>
      </c>
      <c r="E116" s="34">
        <v>150</v>
      </c>
      <c r="F116" s="35" t="s">
        <v>85</v>
      </c>
      <c r="H116" s="36">
        <f>ROUND(E116*G116, 2)</f>
        <v>0</v>
      </c>
      <c r="J116" s="36">
        <f>ROUND(E116*G116, 2)</f>
        <v>0</v>
      </c>
      <c r="O116" s="35">
        <v>20</v>
      </c>
      <c r="P116" s="35" t="s">
        <v>65</v>
      </c>
      <c r="V116" s="38" t="s">
        <v>3</v>
      </c>
      <c r="W116" s="39">
        <v>16.05</v>
      </c>
      <c r="Z116" s="35" t="s">
        <v>530</v>
      </c>
      <c r="AB116" s="35">
        <v>1</v>
      </c>
    </row>
    <row r="117" spans="1:28">
      <c r="A117" s="30">
        <v>37</v>
      </c>
      <c r="B117" s="31" t="s">
        <v>527</v>
      </c>
      <c r="C117" s="32" t="s">
        <v>536</v>
      </c>
      <c r="D117" s="33" t="s">
        <v>537</v>
      </c>
      <c r="E117" s="34">
        <v>431.08</v>
      </c>
      <c r="F117" s="35" t="s">
        <v>85</v>
      </c>
      <c r="H117" s="36">
        <f>ROUND(E117*G117, 2)</f>
        <v>0</v>
      </c>
      <c r="J117" s="36">
        <f>ROUND(E117*G117, 2)</f>
        <v>0</v>
      </c>
      <c r="K117" s="37">
        <v>1.66E-3</v>
      </c>
      <c r="L117" s="37">
        <f>E117*K117</f>
        <v>0.71559280000000003</v>
      </c>
      <c r="O117" s="35">
        <v>20</v>
      </c>
      <c r="P117" s="35" t="s">
        <v>65</v>
      </c>
      <c r="V117" s="38" t="s">
        <v>3</v>
      </c>
      <c r="W117" s="39">
        <v>79.75</v>
      </c>
      <c r="Z117" s="35" t="s">
        <v>530</v>
      </c>
      <c r="AB117" s="35">
        <v>1</v>
      </c>
    </row>
    <row r="118" spans="1:28" ht="25.5">
      <c r="A118" s="30">
        <v>38</v>
      </c>
      <c r="B118" s="31" t="s">
        <v>84</v>
      </c>
      <c r="C118" s="32" t="s">
        <v>337</v>
      </c>
      <c r="D118" s="33" t="s">
        <v>338</v>
      </c>
      <c r="E118" s="34">
        <v>431.08</v>
      </c>
      <c r="F118" s="35" t="s">
        <v>85</v>
      </c>
      <c r="H118" s="36">
        <f>ROUND(E118*G118, 2)</f>
        <v>0</v>
      </c>
      <c r="J118" s="36">
        <f>ROUND(E118*G118, 2)</f>
        <v>0</v>
      </c>
      <c r="K118" s="37">
        <v>2.0000000000000002E-5</v>
      </c>
      <c r="L118" s="37">
        <f>E118*K118</f>
        <v>8.6216000000000001E-3</v>
      </c>
      <c r="O118" s="35">
        <v>20</v>
      </c>
      <c r="P118" s="35" t="s">
        <v>65</v>
      </c>
      <c r="V118" s="38" t="s">
        <v>3</v>
      </c>
      <c r="W118" s="39">
        <v>121.996</v>
      </c>
      <c r="Z118" s="35" t="s">
        <v>339</v>
      </c>
      <c r="AB118" s="35">
        <v>1</v>
      </c>
    </row>
    <row r="119" spans="1:28" ht="25.5">
      <c r="D119" s="41" t="s">
        <v>511</v>
      </c>
      <c r="E119" s="42"/>
      <c r="F119" s="43"/>
      <c r="G119" s="44"/>
      <c r="H119" s="44"/>
      <c r="I119" s="44"/>
      <c r="J119" s="44"/>
      <c r="K119" s="45"/>
      <c r="L119" s="45"/>
      <c r="M119" s="42"/>
      <c r="N119" s="42"/>
      <c r="O119" s="43"/>
      <c r="P119" s="43"/>
      <c r="Q119" s="42"/>
      <c r="R119" s="42"/>
      <c r="S119" s="42"/>
      <c r="T119" s="46"/>
      <c r="U119" s="46"/>
      <c r="V119" s="46" t="s">
        <v>81</v>
      </c>
      <c r="W119" s="47"/>
      <c r="X119" s="43"/>
    </row>
    <row r="120" spans="1:28" ht="25.5">
      <c r="D120" s="41" t="s">
        <v>512</v>
      </c>
      <c r="E120" s="42"/>
      <c r="F120" s="43"/>
      <c r="G120" s="44"/>
      <c r="H120" s="44"/>
      <c r="I120" s="44"/>
      <c r="J120" s="44"/>
      <c r="K120" s="45"/>
      <c r="L120" s="45"/>
      <c r="M120" s="42"/>
      <c r="N120" s="42"/>
      <c r="O120" s="43"/>
      <c r="P120" s="43"/>
      <c r="Q120" s="42"/>
      <c r="R120" s="42"/>
      <c r="S120" s="42"/>
      <c r="T120" s="46"/>
      <c r="U120" s="46"/>
      <c r="V120" s="46" t="s">
        <v>81</v>
      </c>
      <c r="W120" s="47"/>
      <c r="X120" s="43"/>
    </row>
    <row r="121" spans="1:28" ht="38.25">
      <c r="D121" s="41" t="s">
        <v>513</v>
      </c>
      <c r="E121" s="42"/>
      <c r="F121" s="43"/>
      <c r="G121" s="44"/>
      <c r="H121" s="44"/>
      <c r="I121" s="44"/>
      <c r="J121" s="44"/>
      <c r="K121" s="45"/>
      <c r="L121" s="45"/>
      <c r="M121" s="42"/>
      <c r="N121" s="42"/>
      <c r="O121" s="43"/>
      <c r="P121" s="43"/>
      <c r="Q121" s="42"/>
      <c r="R121" s="42"/>
      <c r="S121" s="42"/>
      <c r="T121" s="46"/>
      <c r="U121" s="46"/>
      <c r="V121" s="46" t="s">
        <v>81</v>
      </c>
      <c r="W121" s="47"/>
      <c r="X121" s="43"/>
    </row>
    <row r="122" spans="1:28" ht="25.5">
      <c r="D122" s="41" t="s">
        <v>514</v>
      </c>
      <c r="E122" s="42"/>
      <c r="F122" s="43"/>
      <c r="G122" s="44"/>
      <c r="H122" s="44"/>
      <c r="I122" s="44"/>
      <c r="J122" s="44"/>
      <c r="K122" s="45"/>
      <c r="L122" s="45"/>
      <c r="M122" s="42"/>
      <c r="N122" s="42"/>
      <c r="O122" s="43"/>
      <c r="P122" s="43"/>
      <c r="Q122" s="42"/>
      <c r="R122" s="42"/>
      <c r="S122" s="42"/>
      <c r="T122" s="46"/>
      <c r="U122" s="46"/>
      <c r="V122" s="46" t="s">
        <v>81</v>
      </c>
      <c r="W122" s="47"/>
      <c r="X122" s="43"/>
    </row>
    <row r="123" spans="1:28" ht="38.25">
      <c r="D123" s="41" t="s">
        <v>515</v>
      </c>
      <c r="E123" s="42"/>
      <c r="F123" s="43"/>
      <c r="G123" s="44"/>
      <c r="H123" s="44"/>
      <c r="I123" s="44"/>
      <c r="J123" s="44"/>
      <c r="K123" s="45"/>
      <c r="L123" s="45"/>
      <c r="M123" s="42"/>
      <c r="N123" s="42"/>
      <c r="O123" s="43"/>
      <c r="P123" s="43"/>
      <c r="Q123" s="42"/>
      <c r="R123" s="42"/>
      <c r="S123" s="42"/>
      <c r="T123" s="46"/>
      <c r="U123" s="46"/>
      <c r="V123" s="46" t="s">
        <v>81</v>
      </c>
      <c r="W123" s="47"/>
      <c r="X123" s="43"/>
    </row>
    <row r="124" spans="1:28" ht="25.5">
      <c r="A124" s="30">
        <v>39</v>
      </c>
      <c r="B124" s="31" t="s">
        <v>110</v>
      </c>
      <c r="C124" s="32" t="s">
        <v>340</v>
      </c>
      <c r="D124" s="33" t="s">
        <v>341</v>
      </c>
      <c r="E124" s="34">
        <v>431.08</v>
      </c>
      <c r="F124" s="35" t="s">
        <v>85</v>
      </c>
      <c r="H124" s="36">
        <f>ROUND(E124*G124, 2)</f>
        <v>0</v>
      </c>
      <c r="J124" s="36">
        <f>ROUND(E124*G124, 2)</f>
        <v>0</v>
      </c>
      <c r="K124" s="37">
        <v>3.5E-4</v>
      </c>
      <c r="L124" s="37">
        <f>E124*K124</f>
        <v>0.15087799999999998</v>
      </c>
      <c r="O124" s="35">
        <v>20</v>
      </c>
      <c r="P124" s="35" t="s">
        <v>65</v>
      </c>
      <c r="V124" s="38" t="s">
        <v>3</v>
      </c>
      <c r="W124" s="39">
        <v>209.505</v>
      </c>
      <c r="Z124" s="35" t="s">
        <v>339</v>
      </c>
      <c r="AB124" s="35">
        <v>1</v>
      </c>
    </row>
    <row r="125" spans="1:28" ht="25.5">
      <c r="A125" s="30">
        <v>40</v>
      </c>
      <c r="B125" s="31" t="s">
        <v>110</v>
      </c>
      <c r="C125" s="32" t="s">
        <v>538</v>
      </c>
      <c r="D125" s="33" t="s">
        <v>539</v>
      </c>
      <c r="E125" s="34">
        <v>30</v>
      </c>
      <c r="F125" s="35" t="s">
        <v>69</v>
      </c>
      <c r="H125" s="36">
        <f>ROUND(E125*G125, 2)</f>
        <v>0</v>
      </c>
      <c r="J125" s="36">
        <f>ROUND(E125*G125, 2)</f>
        <v>0</v>
      </c>
      <c r="O125" s="35">
        <v>20</v>
      </c>
      <c r="P125" s="35" t="s">
        <v>65</v>
      </c>
      <c r="V125" s="38" t="s">
        <v>3</v>
      </c>
      <c r="W125" s="39">
        <v>243.84</v>
      </c>
      <c r="Z125" s="35" t="s">
        <v>113</v>
      </c>
      <c r="AB125" s="35">
        <v>1</v>
      </c>
    </row>
    <row r="126" spans="1:28">
      <c r="D126" s="41" t="s">
        <v>419</v>
      </c>
      <c r="E126" s="42"/>
      <c r="F126" s="43"/>
      <c r="G126" s="44"/>
      <c r="H126" s="44"/>
      <c r="I126" s="44"/>
      <c r="J126" s="44"/>
      <c r="K126" s="45"/>
      <c r="L126" s="45"/>
      <c r="M126" s="42"/>
      <c r="N126" s="42"/>
      <c r="O126" s="43"/>
      <c r="P126" s="43"/>
      <c r="Q126" s="42"/>
      <c r="R126" s="42"/>
      <c r="S126" s="42"/>
      <c r="T126" s="46"/>
      <c r="U126" s="46"/>
      <c r="V126" s="46" t="s">
        <v>81</v>
      </c>
      <c r="W126" s="47"/>
      <c r="X126" s="43"/>
    </row>
    <row r="127" spans="1:28">
      <c r="D127" s="41" t="s">
        <v>420</v>
      </c>
      <c r="E127" s="42"/>
      <c r="F127" s="43"/>
      <c r="G127" s="44"/>
      <c r="H127" s="44"/>
      <c r="I127" s="44"/>
      <c r="J127" s="44"/>
      <c r="K127" s="45"/>
      <c r="L127" s="45"/>
      <c r="M127" s="42"/>
      <c r="N127" s="42"/>
      <c r="O127" s="43"/>
      <c r="P127" s="43"/>
      <c r="Q127" s="42"/>
      <c r="R127" s="42"/>
      <c r="S127" s="42"/>
      <c r="T127" s="46"/>
      <c r="U127" s="46"/>
      <c r="V127" s="46" t="s">
        <v>81</v>
      </c>
      <c r="W127" s="47"/>
      <c r="X127" s="43"/>
    </row>
    <row r="128" spans="1:28">
      <c r="D128" s="41" t="s">
        <v>421</v>
      </c>
      <c r="E128" s="42"/>
      <c r="F128" s="43"/>
      <c r="G128" s="44"/>
      <c r="H128" s="44"/>
      <c r="I128" s="44"/>
      <c r="J128" s="44"/>
      <c r="K128" s="45"/>
      <c r="L128" s="45"/>
      <c r="M128" s="42"/>
      <c r="N128" s="42"/>
      <c r="O128" s="43"/>
      <c r="P128" s="43"/>
      <c r="Q128" s="42"/>
      <c r="R128" s="42"/>
      <c r="S128" s="42"/>
      <c r="T128" s="46"/>
      <c r="U128" s="46"/>
      <c r="V128" s="46" t="s">
        <v>81</v>
      </c>
      <c r="W128" s="47"/>
      <c r="X128" s="43"/>
    </row>
    <row r="129" spans="1:28" ht="25.5">
      <c r="A129" s="30">
        <v>41</v>
      </c>
      <c r="B129" s="31" t="s">
        <v>110</v>
      </c>
      <c r="C129" s="32" t="s">
        <v>540</v>
      </c>
      <c r="D129" s="33" t="s">
        <v>541</v>
      </c>
      <c r="E129" s="34">
        <v>6</v>
      </c>
      <c r="F129" s="35" t="s">
        <v>69</v>
      </c>
      <c r="H129" s="36">
        <f>ROUND(E129*G129, 2)</f>
        <v>0</v>
      </c>
      <c r="J129" s="36">
        <f>ROUND(E129*G129, 2)</f>
        <v>0</v>
      </c>
      <c r="O129" s="35">
        <v>20</v>
      </c>
      <c r="P129" s="35" t="s">
        <v>65</v>
      </c>
      <c r="V129" s="38" t="s">
        <v>3</v>
      </c>
      <c r="W129" s="39">
        <v>77.555999999999997</v>
      </c>
      <c r="Z129" s="35" t="s">
        <v>113</v>
      </c>
      <c r="AB129" s="35">
        <v>1</v>
      </c>
    </row>
    <row r="130" spans="1:28">
      <c r="D130" s="41" t="s">
        <v>422</v>
      </c>
      <c r="E130" s="42"/>
      <c r="F130" s="43"/>
      <c r="G130" s="44"/>
      <c r="H130" s="44"/>
      <c r="I130" s="44"/>
      <c r="J130" s="44"/>
      <c r="K130" s="45"/>
      <c r="L130" s="45"/>
      <c r="M130" s="42"/>
      <c r="N130" s="42"/>
      <c r="O130" s="43"/>
      <c r="P130" s="43"/>
      <c r="Q130" s="42"/>
      <c r="R130" s="42"/>
      <c r="S130" s="42"/>
      <c r="T130" s="46"/>
      <c r="U130" s="46"/>
      <c r="V130" s="46" t="s">
        <v>81</v>
      </c>
      <c r="W130" s="47"/>
      <c r="X130" s="43"/>
    </row>
    <row r="131" spans="1:28" ht="38.25">
      <c r="A131" s="30">
        <v>42</v>
      </c>
      <c r="B131" s="31" t="s">
        <v>110</v>
      </c>
      <c r="C131" s="32" t="s">
        <v>111</v>
      </c>
      <c r="D131" s="33" t="s">
        <v>112</v>
      </c>
      <c r="E131" s="34">
        <v>8</v>
      </c>
      <c r="F131" s="35" t="s">
        <v>69</v>
      </c>
      <c r="H131" s="36">
        <f>ROUND(E131*G131, 2)</f>
        <v>0</v>
      </c>
      <c r="J131" s="36">
        <f>ROUND(E131*G131, 2)</f>
        <v>0</v>
      </c>
      <c r="O131" s="35">
        <v>20</v>
      </c>
      <c r="P131" s="35" t="s">
        <v>65</v>
      </c>
      <c r="V131" s="38" t="s">
        <v>3</v>
      </c>
      <c r="W131" s="39">
        <v>160.49600000000001</v>
      </c>
      <c r="Z131" s="35" t="s">
        <v>113</v>
      </c>
      <c r="AB131" s="35">
        <v>7</v>
      </c>
    </row>
    <row r="132" spans="1:28">
      <c r="D132" s="41" t="s">
        <v>423</v>
      </c>
      <c r="E132" s="42"/>
      <c r="F132" s="43"/>
      <c r="G132" s="44"/>
      <c r="H132" s="44"/>
      <c r="I132" s="44"/>
      <c r="J132" s="44"/>
      <c r="K132" s="45"/>
      <c r="L132" s="45"/>
      <c r="M132" s="42"/>
      <c r="N132" s="42"/>
      <c r="O132" s="43"/>
      <c r="P132" s="43"/>
      <c r="Q132" s="42"/>
      <c r="R132" s="42"/>
      <c r="S132" s="42"/>
      <c r="T132" s="46"/>
      <c r="U132" s="46"/>
      <c r="V132" s="46" t="s">
        <v>81</v>
      </c>
      <c r="W132" s="47"/>
      <c r="X132" s="43"/>
    </row>
    <row r="133" spans="1:28">
      <c r="A133" s="30">
        <v>43</v>
      </c>
      <c r="B133" s="31" t="s">
        <v>84</v>
      </c>
      <c r="C133" s="32" t="s">
        <v>542</v>
      </c>
      <c r="D133" s="33" t="s">
        <v>543</v>
      </c>
      <c r="E133" s="34">
        <v>89.486999999999995</v>
      </c>
      <c r="F133" s="35" t="s">
        <v>114</v>
      </c>
      <c r="H133" s="36">
        <f>ROUND(E133*G133, 2)</f>
        <v>0</v>
      </c>
      <c r="J133" s="36">
        <f>ROUND(E133*G133, 2)</f>
        <v>0</v>
      </c>
      <c r="O133" s="35">
        <v>20</v>
      </c>
      <c r="P133" s="35" t="s">
        <v>65</v>
      </c>
      <c r="V133" s="38" t="s">
        <v>3</v>
      </c>
      <c r="W133" s="39">
        <v>26.399000000000001</v>
      </c>
      <c r="Z133" s="35" t="s">
        <v>115</v>
      </c>
      <c r="AB133" s="35">
        <v>1</v>
      </c>
    </row>
    <row r="134" spans="1:28">
      <c r="D134" s="48" t="s">
        <v>116</v>
      </c>
      <c r="E134" s="49">
        <f>J134</f>
        <v>0</v>
      </c>
      <c r="H134" s="49">
        <f>SUM(H112:H133)</f>
        <v>0</v>
      </c>
      <c r="I134" s="49">
        <f>SUM(I112:I133)</f>
        <v>0</v>
      </c>
      <c r="J134" s="49">
        <f>SUM(J112:J133)</f>
        <v>0</v>
      </c>
      <c r="L134" s="50">
        <f>SUM(L112:L133)</f>
        <v>1.0850924</v>
      </c>
      <c r="N134" s="51">
        <f>SUM(N112:N133)</f>
        <v>0</v>
      </c>
      <c r="W134" s="39">
        <f>SUM(W112:W133)</f>
        <v>965.44200000000001</v>
      </c>
    </row>
    <row r="136" spans="1:28">
      <c r="D136" s="48" t="s">
        <v>117</v>
      </c>
      <c r="E136" s="51">
        <f>J136</f>
        <v>0</v>
      </c>
      <c r="H136" s="49">
        <f>+H18+H43+H110+H134</f>
        <v>0</v>
      </c>
      <c r="I136" s="49">
        <f>+I18+I43+I110+I134</f>
        <v>0</v>
      </c>
      <c r="J136" s="49">
        <f>+J18+J43+J110+J134</f>
        <v>0</v>
      </c>
      <c r="L136" s="50">
        <f>+L18+L43+L110+L134</f>
        <v>89.487235399999975</v>
      </c>
      <c r="N136" s="51">
        <f>+N18+N43+N110+N134</f>
        <v>0</v>
      </c>
      <c r="W136" s="39">
        <f>+W18+W43+W110+W134</f>
        <v>5206.88</v>
      </c>
    </row>
    <row r="138" spans="1:28">
      <c r="B138" s="40" t="s">
        <v>118</v>
      </c>
    </row>
    <row r="139" spans="1:28">
      <c r="B139" s="32" t="s">
        <v>119</v>
      </c>
    </row>
    <row r="140" spans="1:28" ht="25.5">
      <c r="A140" s="30">
        <v>44</v>
      </c>
      <c r="B140" s="31" t="s">
        <v>120</v>
      </c>
      <c r="C140" s="32" t="s">
        <v>121</v>
      </c>
      <c r="D140" s="33" t="s">
        <v>270</v>
      </c>
      <c r="E140" s="34">
        <v>155.38900000000001</v>
      </c>
      <c r="F140" s="35" t="s">
        <v>85</v>
      </c>
      <c r="H140" s="36">
        <f>ROUND(E140*G140, 2)</f>
        <v>0</v>
      </c>
      <c r="J140" s="36">
        <f>ROUND(E140*G140, 2)</f>
        <v>0</v>
      </c>
      <c r="K140" s="37">
        <v>3.98E-3</v>
      </c>
      <c r="L140" s="37">
        <f>E140*K140</f>
        <v>0.61844821999999999</v>
      </c>
      <c r="O140" s="35">
        <v>20</v>
      </c>
      <c r="P140" s="35" t="s">
        <v>65</v>
      </c>
      <c r="V140" s="38" t="s">
        <v>4</v>
      </c>
      <c r="W140" s="39">
        <v>155.38900000000001</v>
      </c>
      <c r="Z140" s="35" t="s">
        <v>122</v>
      </c>
      <c r="AB140" s="35">
        <v>7</v>
      </c>
    </row>
    <row r="141" spans="1:28" ht="25.5">
      <c r="D141" s="41" t="s">
        <v>518</v>
      </c>
      <c r="E141" s="42"/>
      <c r="F141" s="43"/>
      <c r="G141" s="44"/>
      <c r="H141" s="44"/>
      <c r="I141" s="44"/>
      <c r="J141" s="44"/>
      <c r="K141" s="45"/>
      <c r="L141" s="45"/>
      <c r="M141" s="42"/>
      <c r="N141" s="42"/>
      <c r="O141" s="43"/>
      <c r="P141" s="43"/>
      <c r="Q141" s="42"/>
      <c r="R141" s="42"/>
      <c r="S141" s="42"/>
      <c r="T141" s="46"/>
      <c r="U141" s="46"/>
      <c r="V141" s="46" t="s">
        <v>81</v>
      </c>
      <c r="W141" s="47"/>
      <c r="X141" s="43"/>
    </row>
    <row r="142" spans="1:28" ht="25.5">
      <c r="D142" s="41" t="s">
        <v>544</v>
      </c>
      <c r="E142" s="42"/>
      <c r="F142" s="43"/>
      <c r="G142" s="44"/>
      <c r="H142" s="44"/>
      <c r="I142" s="44"/>
      <c r="J142" s="44"/>
      <c r="K142" s="45"/>
      <c r="L142" s="45"/>
      <c r="M142" s="42"/>
      <c r="N142" s="42"/>
      <c r="O142" s="43"/>
      <c r="P142" s="43"/>
      <c r="Q142" s="42"/>
      <c r="R142" s="42"/>
      <c r="S142" s="42"/>
      <c r="T142" s="46"/>
      <c r="U142" s="46"/>
      <c r="V142" s="46" t="s">
        <v>81</v>
      </c>
      <c r="W142" s="47"/>
      <c r="X142" s="43"/>
    </row>
    <row r="143" spans="1:28">
      <c r="D143" s="41" t="s">
        <v>545</v>
      </c>
      <c r="E143" s="42"/>
      <c r="F143" s="43"/>
      <c r="G143" s="44"/>
      <c r="H143" s="44"/>
      <c r="I143" s="44"/>
      <c r="J143" s="44"/>
      <c r="K143" s="45"/>
      <c r="L143" s="45"/>
      <c r="M143" s="42"/>
      <c r="N143" s="42"/>
      <c r="O143" s="43"/>
      <c r="P143" s="43"/>
      <c r="Q143" s="42"/>
      <c r="R143" s="42"/>
      <c r="S143" s="42"/>
      <c r="T143" s="46"/>
      <c r="U143" s="46"/>
      <c r="V143" s="46" t="s">
        <v>81</v>
      </c>
      <c r="W143" s="47"/>
      <c r="X143" s="43"/>
    </row>
    <row r="144" spans="1:28" ht="25.5">
      <c r="D144" s="41" t="s">
        <v>514</v>
      </c>
      <c r="E144" s="42"/>
      <c r="F144" s="43"/>
      <c r="G144" s="44"/>
      <c r="H144" s="44"/>
      <c r="I144" s="44"/>
      <c r="J144" s="44"/>
      <c r="K144" s="45"/>
      <c r="L144" s="45"/>
      <c r="M144" s="42"/>
      <c r="N144" s="42"/>
      <c r="O144" s="43"/>
      <c r="P144" s="43"/>
      <c r="Q144" s="42"/>
      <c r="R144" s="42"/>
      <c r="S144" s="42"/>
      <c r="T144" s="46"/>
      <c r="U144" s="46"/>
      <c r="V144" s="46" t="s">
        <v>81</v>
      </c>
      <c r="W144" s="47"/>
      <c r="X144" s="43"/>
    </row>
    <row r="145" spans="1:28" ht="25.5">
      <c r="D145" s="41" t="s">
        <v>546</v>
      </c>
      <c r="E145" s="42"/>
      <c r="F145" s="43"/>
      <c r="G145" s="44"/>
      <c r="H145" s="44"/>
      <c r="I145" s="44"/>
      <c r="J145" s="44"/>
      <c r="K145" s="45"/>
      <c r="L145" s="45"/>
      <c r="M145" s="42"/>
      <c r="N145" s="42"/>
      <c r="O145" s="43"/>
      <c r="P145" s="43"/>
      <c r="Q145" s="42"/>
      <c r="R145" s="42"/>
      <c r="S145" s="42"/>
      <c r="T145" s="46"/>
      <c r="U145" s="46"/>
      <c r="V145" s="46" t="s">
        <v>81</v>
      </c>
      <c r="W145" s="47"/>
      <c r="X145" s="43"/>
    </row>
    <row r="146" spans="1:28" ht="25.5">
      <c r="D146" s="41" t="s">
        <v>547</v>
      </c>
      <c r="E146" s="42"/>
      <c r="F146" s="43"/>
      <c r="G146" s="44"/>
      <c r="H146" s="44"/>
      <c r="I146" s="44"/>
      <c r="J146" s="44"/>
      <c r="K146" s="45"/>
      <c r="L146" s="45"/>
      <c r="M146" s="42"/>
      <c r="N146" s="42"/>
      <c r="O146" s="43"/>
      <c r="P146" s="43"/>
      <c r="Q146" s="42"/>
      <c r="R146" s="42"/>
      <c r="S146" s="42"/>
      <c r="T146" s="46"/>
      <c r="U146" s="46"/>
      <c r="V146" s="46" t="s">
        <v>81</v>
      </c>
      <c r="W146" s="47"/>
      <c r="X146" s="43"/>
    </row>
    <row r="147" spans="1:28" ht="25.5">
      <c r="A147" s="30">
        <v>45</v>
      </c>
      <c r="B147" s="31" t="s">
        <v>120</v>
      </c>
      <c r="C147" s="32" t="s">
        <v>123</v>
      </c>
      <c r="D147" s="33" t="s">
        <v>271</v>
      </c>
      <c r="E147" s="34">
        <v>97.38</v>
      </c>
      <c r="F147" s="35" t="s">
        <v>89</v>
      </c>
      <c r="H147" s="36">
        <f>ROUND(E147*G147, 2)</f>
        <v>0</v>
      </c>
      <c r="J147" s="36">
        <f>ROUND(E147*G147, 2)</f>
        <v>0</v>
      </c>
      <c r="K147" s="37">
        <v>1.1E-4</v>
      </c>
      <c r="L147" s="37">
        <f>E147*K147</f>
        <v>1.07118E-2</v>
      </c>
      <c r="O147" s="35">
        <v>20</v>
      </c>
      <c r="P147" s="35" t="s">
        <v>65</v>
      </c>
      <c r="V147" s="38" t="s">
        <v>4</v>
      </c>
      <c r="W147" s="39">
        <v>97.38</v>
      </c>
      <c r="Z147" s="35" t="s">
        <v>122</v>
      </c>
      <c r="AB147" s="35">
        <v>7</v>
      </c>
    </row>
    <row r="148" spans="1:28" ht="38.25">
      <c r="D148" s="41" t="s">
        <v>548</v>
      </c>
      <c r="E148" s="42"/>
      <c r="F148" s="43"/>
      <c r="G148" s="44"/>
      <c r="H148" s="44"/>
      <c r="I148" s="44"/>
      <c r="J148" s="44"/>
      <c r="K148" s="45"/>
      <c r="L148" s="45"/>
      <c r="M148" s="42"/>
      <c r="N148" s="42"/>
      <c r="O148" s="43"/>
      <c r="P148" s="43"/>
      <c r="Q148" s="42"/>
      <c r="R148" s="42"/>
      <c r="S148" s="42"/>
      <c r="T148" s="46"/>
      <c r="U148" s="46"/>
      <c r="V148" s="46" t="s">
        <v>81</v>
      </c>
      <c r="W148" s="47"/>
      <c r="X148" s="43"/>
    </row>
    <row r="149" spans="1:28" ht="25.5">
      <c r="D149" s="41" t="s">
        <v>549</v>
      </c>
      <c r="E149" s="42"/>
      <c r="F149" s="43"/>
      <c r="G149" s="44"/>
      <c r="H149" s="44"/>
      <c r="I149" s="44"/>
      <c r="J149" s="44"/>
      <c r="K149" s="45"/>
      <c r="L149" s="45"/>
      <c r="M149" s="42"/>
      <c r="N149" s="42"/>
      <c r="O149" s="43"/>
      <c r="P149" s="43"/>
      <c r="Q149" s="42"/>
      <c r="R149" s="42"/>
      <c r="S149" s="42"/>
      <c r="T149" s="46"/>
      <c r="U149" s="46"/>
      <c r="V149" s="46" t="s">
        <v>81</v>
      </c>
      <c r="W149" s="47"/>
      <c r="X149" s="43"/>
    </row>
    <row r="150" spans="1:28" ht="38.25">
      <c r="D150" s="41" t="s">
        <v>550</v>
      </c>
      <c r="E150" s="42"/>
      <c r="F150" s="43"/>
      <c r="G150" s="44"/>
      <c r="H150" s="44"/>
      <c r="I150" s="44"/>
      <c r="J150" s="44"/>
      <c r="K150" s="45"/>
      <c r="L150" s="45"/>
      <c r="M150" s="42"/>
      <c r="N150" s="42"/>
      <c r="O150" s="43"/>
      <c r="P150" s="43"/>
      <c r="Q150" s="42"/>
      <c r="R150" s="42"/>
      <c r="S150" s="42"/>
      <c r="T150" s="46"/>
      <c r="U150" s="46"/>
      <c r="V150" s="46" t="s">
        <v>81</v>
      </c>
      <c r="W150" s="47"/>
      <c r="X150" s="43"/>
    </row>
    <row r="151" spans="1:28" ht="25.5">
      <c r="D151" s="41" t="s">
        <v>551</v>
      </c>
      <c r="E151" s="42"/>
      <c r="F151" s="43"/>
      <c r="G151" s="44"/>
      <c r="H151" s="44"/>
      <c r="I151" s="44"/>
      <c r="J151" s="44"/>
      <c r="K151" s="45"/>
      <c r="L151" s="45"/>
      <c r="M151" s="42"/>
      <c r="N151" s="42"/>
      <c r="O151" s="43"/>
      <c r="P151" s="43"/>
      <c r="Q151" s="42"/>
      <c r="R151" s="42"/>
      <c r="S151" s="42"/>
      <c r="T151" s="46"/>
      <c r="U151" s="46"/>
      <c r="V151" s="46" t="s">
        <v>81</v>
      </c>
      <c r="W151" s="47"/>
      <c r="X151" s="43"/>
    </row>
    <row r="152" spans="1:28" ht="25.5">
      <c r="A152" s="30">
        <v>46</v>
      </c>
      <c r="B152" s="31" t="s">
        <v>120</v>
      </c>
      <c r="C152" s="32" t="s">
        <v>552</v>
      </c>
      <c r="D152" s="33" t="s">
        <v>553</v>
      </c>
      <c r="E152" s="34">
        <v>49.026000000000003</v>
      </c>
      <c r="F152" s="35" t="s">
        <v>52</v>
      </c>
      <c r="H152" s="36">
        <f>ROUND(E152*G152, 2)</f>
        <v>0</v>
      </c>
      <c r="J152" s="36">
        <f>ROUND(E152*G152, 2)</f>
        <v>0</v>
      </c>
      <c r="O152" s="35">
        <v>20</v>
      </c>
      <c r="P152" s="35" t="s">
        <v>65</v>
      </c>
      <c r="V152" s="38" t="s">
        <v>4</v>
      </c>
      <c r="Z152" s="35" t="s">
        <v>122</v>
      </c>
      <c r="AB152" s="35">
        <v>1</v>
      </c>
    </row>
    <row r="153" spans="1:28">
      <c r="D153" s="48" t="s">
        <v>124</v>
      </c>
      <c r="E153" s="49">
        <f>J153</f>
        <v>0</v>
      </c>
      <c r="H153" s="49">
        <f>SUM(H138:H152)</f>
        <v>0</v>
      </c>
      <c r="I153" s="49">
        <f>SUM(I138:I152)</f>
        <v>0</v>
      </c>
      <c r="J153" s="49">
        <f>SUM(J138:J152)</f>
        <v>0</v>
      </c>
      <c r="L153" s="50">
        <f>SUM(L138:L152)</f>
        <v>0.62916002000000004</v>
      </c>
      <c r="N153" s="51">
        <f>SUM(N138:N152)</f>
        <v>0</v>
      </c>
      <c r="W153" s="39">
        <f>SUM(W138:W152)</f>
        <v>252.76900000000001</v>
      </c>
    </row>
    <row r="155" spans="1:28">
      <c r="B155" s="32" t="s">
        <v>125</v>
      </c>
    </row>
    <row r="156" spans="1:28">
      <c r="A156" s="30">
        <v>47</v>
      </c>
      <c r="B156" s="31" t="s">
        <v>126</v>
      </c>
      <c r="C156" s="32" t="s">
        <v>127</v>
      </c>
      <c r="D156" s="33" t="s">
        <v>128</v>
      </c>
      <c r="E156" s="34">
        <v>163.28</v>
      </c>
      <c r="F156" s="35" t="s">
        <v>85</v>
      </c>
      <c r="H156" s="36">
        <f>ROUND(E156*G156, 2)</f>
        <v>0</v>
      </c>
      <c r="J156" s="36">
        <f>ROUND(E156*G156, 2)</f>
        <v>0</v>
      </c>
      <c r="K156" s="37">
        <v>3.0000000000000001E-5</v>
      </c>
      <c r="L156" s="37">
        <f>E156*K156</f>
        <v>4.8983999999999998E-3</v>
      </c>
      <c r="O156" s="35">
        <v>20</v>
      </c>
      <c r="P156" s="35" t="s">
        <v>65</v>
      </c>
      <c r="V156" s="38" t="s">
        <v>4</v>
      </c>
      <c r="W156" s="39">
        <v>9.7970000000000006</v>
      </c>
      <c r="Z156" s="35" t="s">
        <v>129</v>
      </c>
      <c r="AB156" s="35">
        <v>1</v>
      </c>
    </row>
    <row r="157" spans="1:28" ht="25.5">
      <c r="D157" s="41" t="s">
        <v>511</v>
      </c>
      <c r="E157" s="42"/>
      <c r="F157" s="43"/>
      <c r="G157" s="44"/>
      <c r="H157" s="44"/>
      <c r="I157" s="44"/>
      <c r="J157" s="44"/>
      <c r="K157" s="45"/>
      <c r="L157" s="45"/>
      <c r="M157" s="42"/>
      <c r="N157" s="42"/>
      <c r="O157" s="43"/>
      <c r="P157" s="43"/>
      <c r="Q157" s="42"/>
      <c r="R157" s="42"/>
      <c r="S157" s="42"/>
      <c r="T157" s="46"/>
      <c r="U157" s="46"/>
      <c r="V157" s="46" t="s">
        <v>81</v>
      </c>
      <c r="W157" s="47"/>
      <c r="X157" s="43"/>
    </row>
    <row r="158" spans="1:28" ht="25.5">
      <c r="D158" s="41" t="s">
        <v>518</v>
      </c>
      <c r="E158" s="42"/>
      <c r="F158" s="43"/>
      <c r="G158" s="44"/>
      <c r="H158" s="44"/>
      <c r="I158" s="44"/>
      <c r="J158" s="44"/>
      <c r="K158" s="45"/>
      <c r="L158" s="45"/>
      <c r="M158" s="42"/>
      <c r="N158" s="42"/>
      <c r="O158" s="43"/>
      <c r="P158" s="43"/>
      <c r="Q158" s="42"/>
      <c r="R158" s="42"/>
      <c r="S158" s="42"/>
      <c r="T158" s="46"/>
      <c r="U158" s="46"/>
      <c r="V158" s="46" t="s">
        <v>81</v>
      </c>
      <c r="W158" s="47"/>
      <c r="X158" s="43"/>
    </row>
    <row r="159" spans="1:28" ht="38.25">
      <c r="D159" s="41" t="s">
        <v>513</v>
      </c>
      <c r="E159" s="42"/>
      <c r="F159" s="43"/>
      <c r="G159" s="44"/>
      <c r="H159" s="44"/>
      <c r="I159" s="44"/>
      <c r="J159" s="44"/>
      <c r="K159" s="45"/>
      <c r="L159" s="45"/>
      <c r="M159" s="42"/>
      <c r="N159" s="42"/>
      <c r="O159" s="43"/>
      <c r="P159" s="43"/>
      <c r="Q159" s="42"/>
      <c r="R159" s="42"/>
      <c r="S159" s="42"/>
      <c r="T159" s="46"/>
      <c r="U159" s="46"/>
      <c r="V159" s="46" t="s">
        <v>81</v>
      </c>
      <c r="W159" s="47"/>
      <c r="X159" s="43"/>
    </row>
    <row r="160" spans="1:28" ht="25.5">
      <c r="D160" s="41" t="s">
        <v>514</v>
      </c>
      <c r="E160" s="42"/>
      <c r="F160" s="43"/>
      <c r="G160" s="44"/>
      <c r="H160" s="44"/>
      <c r="I160" s="44"/>
      <c r="J160" s="44"/>
      <c r="K160" s="45"/>
      <c r="L160" s="45"/>
      <c r="M160" s="42"/>
      <c r="N160" s="42"/>
      <c r="O160" s="43"/>
      <c r="P160" s="43"/>
      <c r="Q160" s="42"/>
      <c r="R160" s="42"/>
      <c r="S160" s="42"/>
      <c r="T160" s="46"/>
      <c r="U160" s="46"/>
      <c r="V160" s="46" t="s">
        <v>81</v>
      </c>
      <c r="W160" s="47"/>
      <c r="X160" s="43"/>
    </row>
    <row r="161" spans="1:28">
      <c r="A161" s="30">
        <v>48</v>
      </c>
      <c r="B161" s="31" t="s">
        <v>82</v>
      </c>
      <c r="C161" s="32" t="s">
        <v>130</v>
      </c>
      <c r="D161" s="33" t="s">
        <v>554</v>
      </c>
      <c r="E161" s="34">
        <v>171.44399999999999</v>
      </c>
      <c r="F161" s="35" t="s">
        <v>85</v>
      </c>
      <c r="I161" s="36">
        <f>ROUND(E161*G161, 2)</f>
        <v>0</v>
      </c>
      <c r="J161" s="36">
        <f>ROUND(E161*G161, 2)</f>
        <v>0</v>
      </c>
      <c r="O161" s="35">
        <v>20</v>
      </c>
      <c r="P161" s="35" t="s">
        <v>65</v>
      </c>
      <c r="V161" s="38" t="s">
        <v>2</v>
      </c>
      <c r="Z161" s="35" t="s">
        <v>131</v>
      </c>
      <c r="AA161" s="35" t="s">
        <v>65</v>
      </c>
      <c r="AB161" s="35">
        <v>8</v>
      </c>
    </row>
    <row r="162" spans="1:28">
      <c r="D162" s="41" t="s">
        <v>555</v>
      </c>
      <c r="E162" s="42"/>
      <c r="F162" s="43"/>
      <c r="G162" s="44"/>
      <c r="H162" s="44"/>
      <c r="I162" s="44"/>
      <c r="J162" s="44"/>
      <c r="K162" s="45"/>
      <c r="L162" s="45"/>
      <c r="M162" s="42"/>
      <c r="N162" s="42"/>
      <c r="O162" s="43"/>
      <c r="P162" s="43"/>
      <c r="Q162" s="42"/>
      <c r="R162" s="42"/>
      <c r="S162" s="42"/>
      <c r="T162" s="46"/>
      <c r="U162" s="46"/>
      <c r="V162" s="46" t="s">
        <v>81</v>
      </c>
      <c r="W162" s="47"/>
      <c r="X162" s="43"/>
    </row>
    <row r="163" spans="1:28" ht="25.5">
      <c r="A163" s="30">
        <v>49</v>
      </c>
      <c r="B163" s="31" t="s">
        <v>126</v>
      </c>
      <c r="C163" s="32" t="s">
        <v>132</v>
      </c>
      <c r="D163" s="33" t="s">
        <v>133</v>
      </c>
      <c r="E163" s="34">
        <v>22.405999999999999</v>
      </c>
      <c r="F163" s="35" t="s">
        <v>52</v>
      </c>
      <c r="H163" s="36">
        <f>ROUND(E163*G163, 2)</f>
        <v>0</v>
      </c>
      <c r="J163" s="36">
        <f>ROUND(E163*G163, 2)</f>
        <v>0</v>
      </c>
      <c r="O163" s="35">
        <v>20</v>
      </c>
      <c r="P163" s="35" t="s">
        <v>65</v>
      </c>
      <c r="V163" s="38" t="s">
        <v>4</v>
      </c>
      <c r="Z163" s="35" t="s">
        <v>129</v>
      </c>
      <c r="AB163" s="35">
        <v>1</v>
      </c>
    </row>
    <row r="164" spans="1:28">
      <c r="D164" s="48" t="s">
        <v>134</v>
      </c>
      <c r="E164" s="49">
        <f>J164</f>
        <v>0</v>
      </c>
      <c r="H164" s="49">
        <f>SUM(H155:H163)</f>
        <v>0</v>
      </c>
      <c r="I164" s="49">
        <f>SUM(I155:I163)</f>
        <v>0</v>
      </c>
      <c r="J164" s="49">
        <f>SUM(J155:J163)</f>
        <v>0</v>
      </c>
      <c r="L164" s="50">
        <f>SUM(L155:L163)</f>
        <v>4.8983999999999998E-3</v>
      </c>
      <c r="N164" s="51">
        <f>SUM(N155:N163)</f>
        <v>0</v>
      </c>
      <c r="W164" s="39">
        <f>SUM(W155:W163)</f>
        <v>9.7970000000000006</v>
      </c>
    </row>
    <row r="166" spans="1:28">
      <c r="B166" s="32" t="s">
        <v>342</v>
      </c>
    </row>
    <row r="167" spans="1:28">
      <c r="A167" s="30">
        <v>50</v>
      </c>
      <c r="B167" s="31" t="s">
        <v>343</v>
      </c>
      <c r="C167" s="32" t="s">
        <v>345</v>
      </c>
      <c r="D167" s="33" t="s">
        <v>346</v>
      </c>
      <c r="E167" s="34">
        <v>4</v>
      </c>
      <c r="F167" s="35" t="s">
        <v>69</v>
      </c>
      <c r="H167" s="36">
        <f>ROUND(E167*G167, 2)</f>
        <v>0</v>
      </c>
      <c r="J167" s="36">
        <f>ROUND(E167*G167, 2)</f>
        <v>0</v>
      </c>
      <c r="K167" s="37">
        <v>1E-3</v>
      </c>
      <c r="L167" s="37">
        <f>E167*K167</f>
        <v>4.0000000000000001E-3</v>
      </c>
      <c r="O167" s="35">
        <v>20</v>
      </c>
      <c r="P167" s="35" t="s">
        <v>65</v>
      </c>
      <c r="V167" s="38" t="s">
        <v>4</v>
      </c>
      <c r="W167" s="39">
        <v>0.46</v>
      </c>
      <c r="Z167" s="35" t="s">
        <v>344</v>
      </c>
      <c r="AB167" s="35">
        <v>1</v>
      </c>
    </row>
    <row r="168" spans="1:28">
      <c r="A168" s="30">
        <v>51</v>
      </c>
      <c r="B168" s="31" t="s">
        <v>82</v>
      </c>
      <c r="C168" s="32" t="s">
        <v>347</v>
      </c>
      <c r="D168" s="33" t="s">
        <v>348</v>
      </c>
      <c r="E168" s="34">
        <v>4</v>
      </c>
      <c r="F168" s="35" t="s">
        <v>69</v>
      </c>
      <c r="I168" s="36">
        <f>ROUND(E168*G168, 2)</f>
        <v>0</v>
      </c>
      <c r="J168" s="36">
        <f>ROUND(E168*G168, 2)</f>
        <v>0</v>
      </c>
      <c r="K168" s="37">
        <v>1.0999999999999999E-2</v>
      </c>
      <c r="L168" s="37">
        <f>E168*K168</f>
        <v>4.3999999999999997E-2</v>
      </c>
      <c r="O168" s="35">
        <v>20</v>
      </c>
      <c r="P168" s="35" t="s">
        <v>65</v>
      </c>
      <c r="V168" s="38" t="s">
        <v>2</v>
      </c>
      <c r="Z168" s="35" t="s">
        <v>349</v>
      </c>
      <c r="AA168" s="35" t="s">
        <v>65</v>
      </c>
      <c r="AB168" s="35">
        <v>2</v>
      </c>
    </row>
    <row r="169" spans="1:28">
      <c r="D169" s="48" t="s">
        <v>350</v>
      </c>
      <c r="E169" s="49">
        <f>J169</f>
        <v>0</v>
      </c>
      <c r="H169" s="49">
        <f>SUM(H166:H168)</f>
        <v>0</v>
      </c>
      <c r="I169" s="49">
        <f>SUM(I166:I168)</f>
        <v>0</v>
      </c>
      <c r="J169" s="49">
        <f>SUM(J166:J168)</f>
        <v>0</v>
      </c>
      <c r="L169" s="50">
        <f>SUM(L166:L168)</f>
        <v>4.8000000000000001E-2</v>
      </c>
      <c r="N169" s="51">
        <f>SUM(N166:N168)</f>
        <v>0</v>
      </c>
      <c r="W169" s="39">
        <f>SUM(W166:W168)</f>
        <v>0.46</v>
      </c>
    </row>
    <row r="171" spans="1:28">
      <c r="B171" s="32" t="s">
        <v>135</v>
      </c>
    </row>
    <row r="172" spans="1:28" ht="25.5">
      <c r="A172" s="30">
        <v>52</v>
      </c>
      <c r="B172" s="31" t="s">
        <v>136</v>
      </c>
      <c r="C172" s="32" t="s">
        <v>556</v>
      </c>
      <c r="D172" s="33" t="s">
        <v>557</v>
      </c>
      <c r="E172" s="34">
        <v>34.454000000000001</v>
      </c>
      <c r="F172" s="35" t="s">
        <v>85</v>
      </c>
      <c r="H172" s="36">
        <f>ROUND(E172*G172, 2)</f>
        <v>0</v>
      </c>
      <c r="J172" s="36">
        <f>ROUND(E172*G172, 2)</f>
        <v>0</v>
      </c>
      <c r="K172" s="37">
        <v>1.1800000000000001E-3</v>
      </c>
      <c r="L172" s="37">
        <f>E172*K172</f>
        <v>4.0655719999999999E-2</v>
      </c>
      <c r="O172" s="35">
        <v>20</v>
      </c>
      <c r="P172" s="35" t="s">
        <v>65</v>
      </c>
      <c r="V172" s="38" t="s">
        <v>4</v>
      </c>
      <c r="W172" s="39">
        <v>45.1</v>
      </c>
      <c r="Z172" s="35" t="s">
        <v>102</v>
      </c>
      <c r="AB172" s="35">
        <v>1</v>
      </c>
    </row>
    <row r="173" spans="1:28">
      <c r="D173" s="41" t="s">
        <v>558</v>
      </c>
      <c r="E173" s="42"/>
      <c r="F173" s="43"/>
      <c r="G173" s="44"/>
      <c r="H173" s="44"/>
      <c r="I173" s="44"/>
      <c r="J173" s="44"/>
      <c r="K173" s="45"/>
      <c r="L173" s="45"/>
      <c r="M173" s="42"/>
      <c r="N173" s="42"/>
      <c r="O173" s="43"/>
      <c r="P173" s="43"/>
      <c r="Q173" s="42"/>
      <c r="R173" s="42"/>
      <c r="S173" s="42"/>
      <c r="T173" s="46"/>
      <c r="U173" s="46"/>
      <c r="V173" s="46" t="s">
        <v>81</v>
      </c>
      <c r="W173" s="47"/>
      <c r="X173" s="43"/>
    </row>
    <row r="174" spans="1:28" ht="25.5">
      <c r="D174" s="41" t="s">
        <v>559</v>
      </c>
      <c r="E174" s="42"/>
      <c r="F174" s="43"/>
      <c r="G174" s="44"/>
      <c r="H174" s="44"/>
      <c r="I174" s="44"/>
      <c r="J174" s="44"/>
      <c r="K174" s="45"/>
      <c r="L174" s="45"/>
      <c r="M174" s="42"/>
      <c r="N174" s="42"/>
      <c r="O174" s="43"/>
      <c r="P174" s="43"/>
      <c r="Q174" s="42"/>
      <c r="R174" s="42"/>
      <c r="S174" s="42"/>
      <c r="T174" s="46"/>
      <c r="U174" s="46"/>
      <c r="V174" s="46" t="s">
        <v>81</v>
      </c>
      <c r="W174" s="47"/>
      <c r="X174" s="43"/>
    </row>
    <row r="175" spans="1:28" ht="25.5">
      <c r="A175" s="30">
        <v>53</v>
      </c>
      <c r="B175" s="31" t="s">
        <v>136</v>
      </c>
      <c r="C175" s="32" t="s">
        <v>137</v>
      </c>
      <c r="D175" s="33" t="s">
        <v>138</v>
      </c>
      <c r="E175" s="34">
        <v>39.829000000000001</v>
      </c>
      <c r="F175" s="35" t="s">
        <v>85</v>
      </c>
      <c r="H175" s="36">
        <f>ROUND(E175*G175, 2)</f>
        <v>0</v>
      </c>
      <c r="J175" s="36">
        <f>ROUND(E175*G175, 2)</f>
        <v>0</v>
      </c>
      <c r="K175" s="37">
        <v>1.16E-3</v>
      </c>
      <c r="L175" s="37">
        <f>E175*K175</f>
        <v>4.6201640000000002E-2</v>
      </c>
      <c r="O175" s="35">
        <v>20</v>
      </c>
      <c r="P175" s="35" t="s">
        <v>65</v>
      </c>
      <c r="V175" s="38" t="s">
        <v>4</v>
      </c>
      <c r="W175" s="39">
        <v>52.136000000000003</v>
      </c>
      <c r="Z175" s="35" t="s">
        <v>102</v>
      </c>
      <c r="AB175" s="35">
        <v>1</v>
      </c>
    </row>
    <row r="176" spans="1:28">
      <c r="D176" s="41" t="s">
        <v>560</v>
      </c>
      <c r="E176" s="42"/>
      <c r="F176" s="43"/>
      <c r="G176" s="44"/>
      <c r="H176" s="44"/>
      <c r="I176" s="44"/>
      <c r="J176" s="44"/>
      <c r="K176" s="45"/>
      <c r="L176" s="45"/>
      <c r="M176" s="42"/>
      <c r="N176" s="42"/>
      <c r="O176" s="43"/>
      <c r="P176" s="43"/>
      <c r="Q176" s="42"/>
      <c r="R176" s="42"/>
      <c r="S176" s="42"/>
      <c r="T176" s="46"/>
      <c r="U176" s="46"/>
      <c r="V176" s="46" t="s">
        <v>81</v>
      </c>
      <c r="W176" s="47"/>
      <c r="X176" s="43"/>
    </row>
    <row r="177" spans="1:28">
      <c r="D177" s="41" t="s">
        <v>561</v>
      </c>
      <c r="E177" s="42"/>
      <c r="F177" s="43"/>
      <c r="G177" s="44"/>
      <c r="H177" s="44"/>
      <c r="I177" s="44"/>
      <c r="J177" s="44"/>
      <c r="K177" s="45"/>
      <c r="L177" s="45"/>
      <c r="M177" s="42"/>
      <c r="N177" s="42"/>
      <c r="O177" s="43"/>
      <c r="P177" s="43"/>
      <c r="Q177" s="42"/>
      <c r="R177" s="42"/>
      <c r="S177" s="42"/>
      <c r="T177" s="46"/>
      <c r="U177" s="46"/>
      <c r="V177" s="46" t="s">
        <v>81</v>
      </c>
      <c r="W177" s="47"/>
      <c r="X177" s="43"/>
    </row>
    <row r="178" spans="1:28" ht="25.5">
      <c r="A178" s="30">
        <v>54</v>
      </c>
      <c r="B178" s="31" t="s">
        <v>136</v>
      </c>
      <c r="C178" s="32" t="s">
        <v>562</v>
      </c>
      <c r="D178" s="33" t="s">
        <v>563</v>
      </c>
      <c r="E178" s="34">
        <v>38.033000000000001</v>
      </c>
      <c r="F178" s="35" t="s">
        <v>85</v>
      </c>
      <c r="H178" s="36">
        <f>ROUND(E178*G178, 2)</f>
        <v>0</v>
      </c>
      <c r="J178" s="36">
        <f>ROUND(E178*G178, 2)</f>
        <v>0</v>
      </c>
      <c r="K178" s="37">
        <v>2.8760000000000001E-2</v>
      </c>
      <c r="L178" s="37">
        <f>E178*K178</f>
        <v>1.0938290800000001</v>
      </c>
      <c r="O178" s="35">
        <v>20</v>
      </c>
      <c r="P178" s="35" t="s">
        <v>65</v>
      </c>
      <c r="V178" s="38" t="s">
        <v>4</v>
      </c>
      <c r="W178" s="39">
        <v>40.732999999999997</v>
      </c>
      <c r="Z178" s="35" t="s">
        <v>95</v>
      </c>
      <c r="AB178" s="35">
        <v>1</v>
      </c>
    </row>
    <row r="179" spans="1:28" ht="38.25">
      <c r="D179" s="41" t="s">
        <v>564</v>
      </c>
      <c r="E179" s="42"/>
      <c r="F179" s="43"/>
      <c r="G179" s="44"/>
      <c r="H179" s="44"/>
      <c r="I179" s="44"/>
      <c r="J179" s="44"/>
      <c r="K179" s="45"/>
      <c r="L179" s="45"/>
      <c r="M179" s="42"/>
      <c r="N179" s="42"/>
      <c r="O179" s="43"/>
      <c r="P179" s="43"/>
      <c r="Q179" s="42"/>
      <c r="R179" s="42"/>
      <c r="S179" s="42"/>
      <c r="T179" s="46"/>
      <c r="U179" s="46"/>
      <c r="V179" s="46" t="s">
        <v>81</v>
      </c>
      <c r="W179" s="47"/>
      <c r="X179" s="43"/>
    </row>
    <row r="180" spans="1:28">
      <c r="D180" s="41" t="s">
        <v>565</v>
      </c>
      <c r="E180" s="42"/>
      <c r="F180" s="43"/>
      <c r="G180" s="44"/>
      <c r="H180" s="44"/>
      <c r="I180" s="44"/>
      <c r="J180" s="44"/>
      <c r="K180" s="45"/>
      <c r="L180" s="45"/>
      <c r="M180" s="42"/>
      <c r="N180" s="42"/>
      <c r="O180" s="43"/>
      <c r="P180" s="43"/>
      <c r="Q180" s="42"/>
      <c r="R180" s="42"/>
      <c r="S180" s="42"/>
      <c r="T180" s="46"/>
      <c r="U180" s="46"/>
      <c r="V180" s="46" t="s">
        <v>81</v>
      </c>
      <c r="W180" s="47"/>
      <c r="X180" s="43"/>
    </row>
    <row r="181" spans="1:28" ht="25.5">
      <c r="A181" s="30">
        <v>55</v>
      </c>
      <c r="B181" s="31" t="s">
        <v>136</v>
      </c>
      <c r="C181" s="32" t="s">
        <v>566</v>
      </c>
      <c r="D181" s="33" t="s">
        <v>567</v>
      </c>
      <c r="E181" s="34">
        <v>69.069000000000003</v>
      </c>
      <c r="F181" s="35" t="s">
        <v>85</v>
      </c>
      <c r="H181" s="36">
        <f>ROUND(E181*G181, 2)</f>
        <v>0</v>
      </c>
      <c r="J181" s="36">
        <f>ROUND(E181*G181, 2)</f>
        <v>0</v>
      </c>
      <c r="K181" s="37">
        <v>2.947E-2</v>
      </c>
      <c r="L181" s="37">
        <f>E181*K181</f>
        <v>2.0354634300000001</v>
      </c>
      <c r="O181" s="35">
        <v>20</v>
      </c>
      <c r="P181" s="35" t="s">
        <v>65</v>
      </c>
      <c r="V181" s="38" t="s">
        <v>4</v>
      </c>
      <c r="W181" s="39">
        <v>73.972999999999999</v>
      </c>
      <c r="Z181" s="35" t="s">
        <v>95</v>
      </c>
      <c r="AB181" s="35">
        <v>1</v>
      </c>
    </row>
    <row r="182" spans="1:28">
      <c r="D182" s="41" t="s">
        <v>568</v>
      </c>
      <c r="E182" s="42"/>
      <c r="F182" s="43"/>
      <c r="G182" s="44"/>
      <c r="H182" s="44"/>
      <c r="I182" s="44"/>
      <c r="J182" s="44"/>
      <c r="K182" s="45"/>
      <c r="L182" s="45"/>
      <c r="M182" s="42"/>
      <c r="N182" s="42"/>
      <c r="O182" s="43"/>
      <c r="P182" s="43"/>
      <c r="Q182" s="42"/>
      <c r="R182" s="42"/>
      <c r="S182" s="42"/>
      <c r="T182" s="46"/>
      <c r="U182" s="46"/>
      <c r="V182" s="46" t="s">
        <v>81</v>
      </c>
      <c r="W182" s="47"/>
      <c r="X182" s="43"/>
    </row>
    <row r="183" spans="1:28" ht="25.5">
      <c r="D183" s="41" t="s">
        <v>569</v>
      </c>
      <c r="E183" s="42"/>
      <c r="F183" s="43"/>
      <c r="G183" s="44"/>
      <c r="H183" s="44"/>
      <c r="I183" s="44"/>
      <c r="J183" s="44"/>
      <c r="K183" s="45"/>
      <c r="L183" s="45"/>
      <c r="M183" s="42"/>
      <c r="N183" s="42"/>
      <c r="O183" s="43"/>
      <c r="P183" s="43"/>
      <c r="Q183" s="42"/>
      <c r="R183" s="42"/>
      <c r="S183" s="42"/>
      <c r="T183" s="46"/>
      <c r="U183" s="46"/>
      <c r="V183" s="46" t="s">
        <v>81</v>
      </c>
      <c r="W183" s="47"/>
      <c r="X183" s="43"/>
    </row>
    <row r="184" spans="1:28" ht="25.5">
      <c r="A184" s="30">
        <v>56</v>
      </c>
      <c r="B184" s="31" t="s">
        <v>136</v>
      </c>
      <c r="C184" s="32" t="s">
        <v>570</v>
      </c>
      <c r="D184" s="33" t="s">
        <v>571</v>
      </c>
      <c r="E184" s="34">
        <v>0.46100000000000002</v>
      </c>
      <c r="F184" s="35" t="s">
        <v>85</v>
      </c>
      <c r="H184" s="36">
        <f>ROUND(E184*G184, 2)</f>
        <v>0</v>
      </c>
      <c r="J184" s="36">
        <f>ROUND(E184*G184, 2)</f>
        <v>0</v>
      </c>
      <c r="K184" s="37">
        <v>7.9000000000000001E-4</v>
      </c>
      <c r="L184" s="37">
        <f>E184*K184</f>
        <v>3.6419000000000002E-4</v>
      </c>
      <c r="O184" s="35">
        <v>20</v>
      </c>
      <c r="P184" s="35" t="s">
        <v>65</v>
      </c>
      <c r="V184" s="38" t="s">
        <v>4</v>
      </c>
      <c r="W184" s="39">
        <v>0.56100000000000005</v>
      </c>
      <c r="Z184" s="35" t="s">
        <v>102</v>
      </c>
      <c r="AB184" s="35">
        <v>1</v>
      </c>
    </row>
    <row r="185" spans="1:28">
      <c r="D185" s="41" t="s">
        <v>572</v>
      </c>
      <c r="E185" s="42"/>
      <c r="F185" s="43"/>
      <c r="G185" s="44"/>
      <c r="H185" s="44"/>
      <c r="I185" s="44"/>
      <c r="J185" s="44"/>
      <c r="K185" s="45"/>
      <c r="L185" s="45"/>
      <c r="M185" s="42"/>
      <c r="N185" s="42"/>
      <c r="O185" s="43"/>
      <c r="P185" s="43"/>
      <c r="Q185" s="42"/>
      <c r="R185" s="42"/>
      <c r="S185" s="42"/>
      <c r="T185" s="46"/>
      <c r="U185" s="46"/>
      <c r="V185" s="46" t="s">
        <v>81</v>
      </c>
      <c r="W185" s="47"/>
      <c r="X185" s="43"/>
    </row>
    <row r="186" spans="1:28">
      <c r="A186" s="30">
        <v>57</v>
      </c>
      <c r="B186" s="31" t="s">
        <v>136</v>
      </c>
      <c r="C186" s="32" t="s">
        <v>573</v>
      </c>
      <c r="D186" s="33" t="s">
        <v>574</v>
      </c>
      <c r="E186" s="34">
        <v>16.8</v>
      </c>
      <c r="F186" s="35" t="s">
        <v>85</v>
      </c>
      <c r="H186" s="36">
        <f>ROUND(E186*G186, 2)</f>
        <v>0</v>
      </c>
      <c r="J186" s="36">
        <f>ROUND(E186*G186, 2)</f>
        <v>0</v>
      </c>
      <c r="K186" s="37">
        <v>2.0000000000000002E-5</v>
      </c>
      <c r="L186" s="37">
        <f>E186*K186</f>
        <v>3.3600000000000004E-4</v>
      </c>
      <c r="O186" s="35">
        <v>20</v>
      </c>
      <c r="P186" s="35" t="s">
        <v>65</v>
      </c>
      <c r="V186" s="38" t="s">
        <v>4</v>
      </c>
      <c r="W186" s="39">
        <v>2.6040000000000001</v>
      </c>
      <c r="Z186" s="35" t="s">
        <v>95</v>
      </c>
      <c r="AB186" s="35">
        <v>1</v>
      </c>
    </row>
    <row r="187" spans="1:28">
      <c r="D187" s="41" t="s">
        <v>452</v>
      </c>
      <c r="E187" s="42"/>
      <c r="F187" s="43"/>
      <c r="G187" s="44"/>
      <c r="H187" s="44"/>
      <c r="I187" s="44"/>
      <c r="J187" s="44"/>
      <c r="K187" s="45"/>
      <c r="L187" s="45"/>
      <c r="M187" s="42"/>
      <c r="N187" s="42"/>
      <c r="O187" s="43"/>
      <c r="P187" s="43"/>
      <c r="Q187" s="42"/>
      <c r="R187" s="42"/>
      <c r="S187" s="42"/>
      <c r="T187" s="46"/>
      <c r="U187" s="46"/>
      <c r="V187" s="46" t="s">
        <v>81</v>
      </c>
      <c r="W187" s="47"/>
      <c r="X187" s="43"/>
    </row>
    <row r="188" spans="1:28" ht="25.5">
      <c r="A188" s="30">
        <v>58</v>
      </c>
      <c r="B188" s="31" t="s">
        <v>136</v>
      </c>
      <c r="C188" s="32" t="s">
        <v>272</v>
      </c>
      <c r="D188" s="33" t="s">
        <v>575</v>
      </c>
      <c r="E188" s="34">
        <v>117.07</v>
      </c>
      <c r="F188" s="35" t="s">
        <v>85</v>
      </c>
      <c r="H188" s="36">
        <f>ROUND(E188*G188, 2)</f>
        <v>0</v>
      </c>
      <c r="J188" s="36">
        <f>ROUND(E188*G188, 2)</f>
        <v>0</v>
      </c>
      <c r="K188" s="37">
        <v>2.435E-2</v>
      </c>
      <c r="L188" s="37">
        <f>E188*K188</f>
        <v>2.8506544999999996</v>
      </c>
      <c r="O188" s="35">
        <v>20</v>
      </c>
      <c r="P188" s="35" t="s">
        <v>65</v>
      </c>
      <c r="V188" s="38" t="s">
        <v>4</v>
      </c>
      <c r="W188" s="39">
        <v>112.27</v>
      </c>
      <c r="Z188" s="35" t="s">
        <v>95</v>
      </c>
      <c r="AB188" s="35">
        <v>7</v>
      </c>
    </row>
    <row r="189" spans="1:28">
      <c r="D189" s="41" t="s">
        <v>576</v>
      </c>
      <c r="E189" s="42"/>
      <c r="F189" s="43"/>
      <c r="G189" s="44"/>
      <c r="H189" s="44"/>
      <c r="I189" s="44"/>
      <c r="J189" s="44"/>
      <c r="K189" s="45"/>
      <c r="L189" s="45"/>
      <c r="M189" s="42"/>
      <c r="N189" s="42"/>
      <c r="O189" s="43"/>
      <c r="P189" s="43"/>
      <c r="Q189" s="42"/>
      <c r="R189" s="42"/>
      <c r="S189" s="42"/>
      <c r="T189" s="46"/>
      <c r="U189" s="46"/>
      <c r="V189" s="46" t="s">
        <v>81</v>
      </c>
      <c r="W189" s="47"/>
      <c r="X189" s="43"/>
    </row>
    <row r="190" spans="1:28" ht="38.25">
      <c r="D190" s="41" t="s">
        <v>577</v>
      </c>
      <c r="E190" s="42"/>
      <c r="F190" s="43"/>
      <c r="G190" s="44"/>
      <c r="H190" s="44"/>
      <c r="I190" s="44"/>
      <c r="J190" s="44"/>
      <c r="K190" s="45"/>
      <c r="L190" s="45"/>
      <c r="M190" s="42"/>
      <c r="N190" s="42"/>
      <c r="O190" s="43"/>
      <c r="P190" s="43"/>
      <c r="Q190" s="42"/>
      <c r="R190" s="42"/>
      <c r="S190" s="42"/>
      <c r="T190" s="46"/>
      <c r="U190" s="46"/>
      <c r="V190" s="46" t="s">
        <v>81</v>
      </c>
      <c r="W190" s="47"/>
      <c r="X190" s="43"/>
    </row>
    <row r="191" spans="1:28" ht="25.5">
      <c r="A191" s="30">
        <v>59</v>
      </c>
      <c r="B191" s="31" t="s">
        <v>136</v>
      </c>
      <c r="C191" s="32" t="s">
        <v>273</v>
      </c>
      <c r="D191" s="33" t="s">
        <v>578</v>
      </c>
      <c r="E191" s="34">
        <v>192.95</v>
      </c>
      <c r="F191" s="35" t="s">
        <v>85</v>
      </c>
      <c r="H191" s="36">
        <f>ROUND(E191*G191, 2)</f>
        <v>0</v>
      </c>
      <c r="J191" s="36">
        <f>ROUND(E191*G191, 2)</f>
        <v>0</v>
      </c>
      <c r="K191" s="37">
        <v>2.435E-2</v>
      </c>
      <c r="L191" s="37">
        <f>E191*K191</f>
        <v>4.6983324999999994</v>
      </c>
      <c r="O191" s="35">
        <v>20</v>
      </c>
      <c r="P191" s="35" t="s">
        <v>65</v>
      </c>
      <c r="V191" s="38" t="s">
        <v>4</v>
      </c>
      <c r="W191" s="39">
        <v>185.03899999999999</v>
      </c>
      <c r="Z191" s="35" t="s">
        <v>95</v>
      </c>
      <c r="AB191" s="35">
        <v>7</v>
      </c>
    </row>
    <row r="192" spans="1:28" ht="38.25">
      <c r="D192" s="41" t="s">
        <v>579</v>
      </c>
      <c r="E192" s="42"/>
      <c r="F192" s="43"/>
      <c r="G192" s="44"/>
      <c r="H192" s="44"/>
      <c r="I192" s="44"/>
      <c r="J192" s="44"/>
      <c r="K192" s="45"/>
      <c r="L192" s="45"/>
      <c r="M192" s="42"/>
      <c r="N192" s="42"/>
      <c r="O192" s="43"/>
      <c r="P192" s="43"/>
      <c r="Q192" s="42"/>
      <c r="R192" s="42"/>
      <c r="S192" s="42"/>
      <c r="T192" s="46"/>
      <c r="U192" s="46"/>
      <c r="V192" s="46" t="s">
        <v>81</v>
      </c>
      <c r="W192" s="47"/>
      <c r="X192" s="43"/>
    </row>
    <row r="193" spans="1:28" ht="25.5">
      <c r="A193" s="30">
        <v>60</v>
      </c>
      <c r="B193" s="31" t="s">
        <v>136</v>
      </c>
      <c r="C193" s="32" t="s">
        <v>139</v>
      </c>
      <c r="D193" s="33" t="s">
        <v>580</v>
      </c>
      <c r="E193" s="34">
        <v>100.13</v>
      </c>
      <c r="F193" s="35" t="s">
        <v>85</v>
      </c>
      <c r="H193" s="36">
        <f>ROUND(E193*G193, 2)</f>
        <v>0</v>
      </c>
      <c r="J193" s="36">
        <f>ROUND(E193*G193, 2)</f>
        <v>0</v>
      </c>
      <c r="K193" s="37">
        <v>2.435E-2</v>
      </c>
      <c r="L193" s="37">
        <f>E193*K193</f>
        <v>2.4381654999999998</v>
      </c>
      <c r="O193" s="35">
        <v>20</v>
      </c>
      <c r="P193" s="35" t="s">
        <v>65</v>
      </c>
      <c r="V193" s="38" t="s">
        <v>4</v>
      </c>
      <c r="W193" s="39">
        <v>96.025000000000006</v>
      </c>
      <c r="Z193" s="35" t="s">
        <v>95</v>
      </c>
      <c r="AB193" s="35">
        <v>7</v>
      </c>
    </row>
    <row r="194" spans="1:28">
      <c r="D194" s="41" t="s">
        <v>581</v>
      </c>
      <c r="E194" s="42"/>
      <c r="F194" s="43"/>
      <c r="G194" s="44"/>
      <c r="H194" s="44"/>
      <c r="I194" s="44"/>
      <c r="J194" s="44"/>
      <c r="K194" s="45"/>
      <c r="L194" s="45"/>
      <c r="M194" s="42"/>
      <c r="N194" s="42"/>
      <c r="O194" s="43"/>
      <c r="P194" s="43"/>
      <c r="Q194" s="42"/>
      <c r="R194" s="42"/>
      <c r="S194" s="42"/>
      <c r="T194" s="46"/>
      <c r="U194" s="46"/>
      <c r="V194" s="46" t="s">
        <v>81</v>
      </c>
      <c r="W194" s="47"/>
      <c r="X194" s="43"/>
    </row>
    <row r="195" spans="1:28">
      <c r="D195" s="41" t="s">
        <v>582</v>
      </c>
      <c r="E195" s="42"/>
      <c r="F195" s="43"/>
      <c r="G195" s="44"/>
      <c r="H195" s="44"/>
      <c r="I195" s="44"/>
      <c r="J195" s="44"/>
      <c r="K195" s="45"/>
      <c r="L195" s="45"/>
      <c r="M195" s="42"/>
      <c r="N195" s="42"/>
      <c r="O195" s="43"/>
      <c r="P195" s="43"/>
      <c r="Q195" s="42"/>
      <c r="R195" s="42"/>
      <c r="S195" s="42"/>
      <c r="T195" s="46"/>
      <c r="U195" s="46"/>
      <c r="V195" s="46" t="s">
        <v>81</v>
      </c>
      <c r="W195" s="47"/>
      <c r="X195" s="43"/>
    </row>
    <row r="196" spans="1:28" ht="38.25">
      <c r="A196" s="30">
        <v>61</v>
      </c>
      <c r="B196" s="31" t="s">
        <v>136</v>
      </c>
      <c r="C196" s="32" t="s">
        <v>583</v>
      </c>
      <c r="D196" s="33" t="s">
        <v>584</v>
      </c>
      <c r="E196" s="34">
        <v>20.2</v>
      </c>
      <c r="F196" s="35" t="s">
        <v>89</v>
      </c>
      <c r="H196" s="36">
        <f>ROUND(E196*G196, 2)</f>
        <v>0</v>
      </c>
      <c r="J196" s="36">
        <f>ROUND(E196*G196, 2)</f>
        <v>0</v>
      </c>
      <c r="K196" s="37">
        <v>3.5E-4</v>
      </c>
      <c r="L196" s="37">
        <f>E196*K196</f>
        <v>7.0699999999999999E-3</v>
      </c>
      <c r="O196" s="35">
        <v>20</v>
      </c>
      <c r="P196" s="35" t="s">
        <v>65</v>
      </c>
      <c r="V196" s="38" t="s">
        <v>4</v>
      </c>
      <c r="W196" s="39">
        <v>3.07</v>
      </c>
      <c r="Z196" s="35" t="s">
        <v>102</v>
      </c>
      <c r="AB196" s="35">
        <v>1</v>
      </c>
    </row>
    <row r="197" spans="1:28">
      <c r="D197" s="41" t="s">
        <v>585</v>
      </c>
      <c r="E197" s="42"/>
      <c r="F197" s="43"/>
      <c r="G197" s="44"/>
      <c r="H197" s="44"/>
      <c r="I197" s="44"/>
      <c r="J197" s="44"/>
      <c r="K197" s="45"/>
      <c r="L197" s="45"/>
      <c r="M197" s="42"/>
      <c r="N197" s="42"/>
      <c r="O197" s="43"/>
      <c r="P197" s="43"/>
      <c r="Q197" s="42"/>
      <c r="R197" s="42"/>
      <c r="S197" s="42"/>
      <c r="T197" s="46"/>
      <c r="U197" s="46"/>
      <c r="V197" s="46" t="s">
        <v>81</v>
      </c>
      <c r="W197" s="47"/>
      <c r="X197" s="43"/>
    </row>
    <row r="198" spans="1:28">
      <c r="A198" s="30">
        <v>62</v>
      </c>
      <c r="B198" s="31" t="s">
        <v>136</v>
      </c>
      <c r="C198" s="32" t="s">
        <v>586</v>
      </c>
      <c r="D198" s="33" t="s">
        <v>587</v>
      </c>
      <c r="E198" s="34">
        <v>3</v>
      </c>
      <c r="F198" s="35" t="s">
        <v>69</v>
      </c>
      <c r="H198" s="36">
        <f>ROUND(E198*G198, 2)</f>
        <v>0</v>
      </c>
      <c r="J198" s="36">
        <f>ROUND(E198*G198, 2)</f>
        <v>0</v>
      </c>
      <c r="K198" s="37">
        <v>2.1180000000000001E-2</v>
      </c>
      <c r="L198" s="37">
        <f>E198*K198</f>
        <v>6.3539999999999999E-2</v>
      </c>
      <c r="O198" s="35">
        <v>20</v>
      </c>
      <c r="P198" s="35" t="s">
        <v>65</v>
      </c>
      <c r="V198" s="38" t="s">
        <v>4</v>
      </c>
      <c r="W198" s="39">
        <v>0.73499999999999999</v>
      </c>
      <c r="Z198" s="35" t="s">
        <v>95</v>
      </c>
      <c r="AB198" s="35">
        <v>1</v>
      </c>
    </row>
    <row r="199" spans="1:28" ht="25.5">
      <c r="A199" s="30">
        <v>63</v>
      </c>
      <c r="B199" s="31" t="s">
        <v>136</v>
      </c>
      <c r="C199" s="32" t="s">
        <v>588</v>
      </c>
      <c r="D199" s="33" t="s">
        <v>589</v>
      </c>
      <c r="E199" s="34">
        <v>10</v>
      </c>
      <c r="F199" s="35" t="s">
        <v>69</v>
      </c>
      <c r="G199" s="548"/>
      <c r="H199" s="36">
        <f>ROUND(E199*G199, 2)</f>
        <v>0</v>
      </c>
      <c r="J199" s="36">
        <f>ROUND(E199*G199, 2)</f>
        <v>0</v>
      </c>
      <c r="K199" s="37">
        <v>7.8399999999999997E-3</v>
      </c>
      <c r="L199" s="37">
        <f>E199*K199</f>
        <v>7.8399999999999997E-2</v>
      </c>
      <c r="O199" s="35">
        <v>20</v>
      </c>
      <c r="P199" s="35" t="s">
        <v>65</v>
      </c>
      <c r="V199" s="38" t="s">
        <v>4</v>
      </c>
      <c r="W199" s="39">
        <v>6.15</v>
      </c>
      <c r="Z199" s="35" t="s">
        <v>95</v>
      </c>
      <c r="AB199" s="35">
        <v>1</v>
      </c>
    </row>
    <row r="200" spans="1:28">
      <c r="D200" s="41" t="s">
        <v>590</v>
      </c>
      <c r="E200" s="42"/>
      <c r="F200" s="43"/>
      <c r="G200" s="44"/>
      <c r="H200" s="44"/>
      <c r="I200" s="44"/>
      <c r="J200" s="44"/>
      <c r="K200" s="45"/>
      <c r="L200" s="45"/>
      <c r="M200" s="42"/>
      <c r="N200" s="42"/>
      <c r="O200" s="43"/>
      <c r="P200" s="43"/>
      <c r="Q200" s="42"/>
      <c r="R200" s="42"/>
      <c r="S200" s="42"/>
      <c r="T200" s="46"/>
      <c r="U200" s="46"/>
      <c r="V200" s="46" t="s">
        <v>81</v>
      </c>
      <c r="W200" s="47"/>
      <c r="X200" s="43"/>
    </row>
    <row r="201" spans="1:28" ht="25.5">
      <c r="A201" s="30">
        <v>64</v>
      </c>
      <c r="B201" s="31" t="s">
        <v>136</v>
      </c>
      <c r="C201" s="32" t="s">
        <v>140</v>
      </c>
      <c r="D201" s="33" t="s">
        <v>141</v>
      </c>
      <c r="E201" s="34">
        <v>458.96800000000002</v>
      </c>
      <c r="F201" s="35" t="s">
        <v>52</v>
      </c>
      <c r="H201" s="36">
        <f>ROUND(E201*G201, 2)</f>
        <v>0</v>
      </c>
      <c r="J201" s="36">
        <f>ROUND(E201*G201, 2)</f>
        <v>0</v>
      </c>
      <c r="O201" s="35">
        <v>20</v>
      </c>
      <c r="P201" s="35" t="s">
        <v>65</v>
      </c>
      <c r="V201" s="38" t="s">
        <v>4</v>
      </c>
      <c r="Z201" s="35" t="s">
        <v>142</v>
      </c>
      <c r="AB201" s="35">
        <v>1</v>
      </c>
    </row>
    <row r="202" spans="1:28">
      <c r="D202" s="48" t="s">
        <v>143</v>
      </c>
      <c r="E202" s="49">
        <f>J202</f>
        <v>0</v>
      </c>
      <c r="H202" s="49">
        <f>SUM(H171:H201)</f>
        <v>0</v>
      </c>
      <c r="I202" s="49">
        <f>SUM(I171:I201)</f>
        <v>0</v>
      </c>
      <c r="J202" s="49">
        <f>SUM(J171:J201)</f>
        <v>0</v>
      </c>
      <c r="L202" s="50">
        <f>SUM(L171:L201)</f>
        <v>13.35301256</v>
      </c>
      <c r="N202" s="51">
        <f>SUM(N171:N201)</f>
        <v>0</v>
      </c>
      <c r="W202" s="39">
        <f>SUM(W171:W201)</f>
        <v>618.39599999999996</v>
      </c>
    </row>
    <row r="204" spans="1:28">
      <c r="B204" s="32" t="s">
        <v>274</v>
      </c>
    </row>
    <row r="205" spans="1:28">
      <c r="A205" s="30">
        <v>65</v>
      </c>
      <c r="B205" s="31" t="s">
        <v>275</v>
      </c>
      <c r="C205" s="32" t="s">
        <v>276</v>
      </c>
      <c r="D205" s="33" t="s">
        <v>277</v>
      </c>
      <c r="E205" s="34">
        <v>64.290000000000006</v>
      </c>
      <c r="F205" s="35" t="s">
        <v>89</v>
      </c>
      <c r="H205" s="36">
        <f>ROUND(E205*G205, 2)</f>
        <v>0</v>
      </c>
      <c r="J205" s="36">
        <f>ROUND(E205*G205, 2)</f>
        <v>0</v>
      </c>
      <c r="K205" s="37">
        <v>6.4999999999999997E-4</v>
      </c>
      <c r="L205" s="37">
        <f>E205*K205</f>
        <v>4.1788499999999999E-2</v>
      </c>
      <c r="O205" s="35">
        <v>20</v>
      </c>
      <c r="P205" s="35" t="s">
        <v>65</v>
      </c>
      <c r="V205" s="38" t="s">
        <v>4</v>
      </c>
      <c r="W205" s="39">
        <v>48.86</v>
      </c>
      <c r="Z205" s="35" t="s">
        <v>278</v>
      </c>
      <c r="AB205" s="35">
        <v>7</v>
      </c>
    </row>
    <row r="206" spans="1:28">
      <c r="D206" s="41" t="s">
        <v>524</v>
      </c>
      <c r="E206" s="42"/>
      <c r="F206" s="43"/>
      <c r="G206" s="44"/>
      <c r="H206" s="44"/>
      <c r="I206" s="44"/>
      <c r="J206" s="44"/>
      <c r="K206" s="45"/>
      <c r="L206" s="45"/>
      <c r="M206" s="42"/>
      <c r="N206" s="42"/>
      <c r="O206" s="43"/>
      <c r="P206" s="43"/>
      <c r="Q206" s="42"/>
      <c r="R206" s="42"/>
      <c r="S206" s="42"/>
      <c r="T206" s="46"/>
      <c r="U206" s="46"/>
      <c r="V206" s="46" t="s">
        <v>81</v>
      </c>
      <c r="W206" s="47"/>
      <c r="X206" s="43"/>
    </row>
    <row r="207" spans="1:28">
      <c r="D207" s="41" t="s">
        <v>525</v>
      </c>
      <c r="E207" s="42"/>
      <c r="F207" s="43"/>
      <c r="G207" s="44"/>
      <c r="H207" s="44"/>
      <c r="I207" s="44"/>
      <c r="J207" s="44"/>
      <c r="K207" s="45"/>
      <c r="L207" s="45"/>
      <c r="M207" s="42"/>
      <c r="N207" s="42"/>
      <c r="O207" s="43"/>
      <c r="P207" s="43"/>
      <c r="Q207" s="42"/>
      <c r="R207" s="42"/>
      <c r="S207" s="42"/>
      <c r="T207" s="46"/>
      <c r="U207" s="46"/>
      <c r="V207" s="46" t="s">
        <v>81</v>
      </c>
      <c r="W207" s="47"/>
      <c r="X207" s="43"/>
    </row>
    <row r="208" spans="1:28">
      <c r="A208" s="30">
        <v>66</v>
      </c>
      <c r="B208" s="31" t="s">
        <v>82</v>
      </c>
      <c r="C208" s="32" t="s">
        <v>279</v>
      </c>
      <c r="D208" s="33" t="s">
        <v>280</v>
      </c>
      <c r="E208" s="34">
        <v>64.290000000000006</v>
      </c>
      <c r="F208" s="35" t="s">
        <v>89</v>
      </c>
      <c r="I208" s="36">
        <f>ROUND(E208*G208, 2)</f>
        <v>0</v>
      </c>
      <c r="J208" s="36">
        <f>ROUND(E208*G208, 2)</f>
        <v>0</v>
      </c>
      <c r="O208" s="35">
        <v>20</v>
      </c>
      <c r="P208" s="35" t="s">
        <v>65</v>
      </c>
      <c r="V208" s="38" t="s">
        <v>2</v>
      </c>
      <c r="Z208" s="35" t="s">
        <v>159</v>
      </c>
      <c r="AA208" s="35" t="s">
        <v>65</v>
      </c>
      <c r="AB208" s="35">
        <v>8</v>
      </c>
    </row>
    <row r="209" spans="1:28">
      <c r="D209" s="48" t="s">
        <v>281</v>
      </c>
      <c r="E209" s="49">
        <f>J209</f>
        <v>0</v>
      </c>
      <c r="H209" s="49">
        <f>SUM(H204:H208)</f>
        <v>0</v>
      </c>
      <c r="I209" s="49">
        <f>SUM(I204:I208)</f>
        <v>0</v>
      </c>
      <c r="J209" s="49">
        <f>SUM(J204:J208)</f>
        <v>0</v>
      </c>
      <c r="L209" s="50">
        <f>SUM(L204:L208)</f>
        <v>4.1788499999999999E-2</v>
      </c>
      <c r="N209" s="51">
        <f>SUM(N204:N208)</f>
        <v>0</v>
      </c>
      <c r="W209" s="39">
        <f>SUM(W204:W208)</f>
        <v>48.86</v>
      </c>
    </row>
    <row r="211" spans="1:28">
      <c r="B211" s="32" t="s">
        <v>144</v>
      </c>
    </row>
    <row r="212" spans="1:28">
      <c r="A212" s="30">
        <v>67</v>
      </c>
      <c r="B212" s="31" t="s">
        <v>145</v>
      </c>
      <c r="C212" s="32" t="s">
        <v>146</v>
      </c>
      <c r="D212" s="33" t="s">
        <v>591</v>
      </c>
      <c r="E212" s="34">
        <v>17</v>
      </c>
      <c r="F212" s="35" t="s">
        <v>69</v>
      </c>
      <c r="H212" s="36">
        <f>ROUND(E212*G212, 2)</f>
        <v>0</v>
      </c>
      <c r="J212" s="36">
        <f>ROUND(E212*G212, 2)</f>
        <v>0</v>
      </c>
      <c r="O212" s="35">
        <v>20</v>
      </c>
      <c r="P212" s="35" t="s">
        <v>65</v>
      </c>
      <c r="V212" s="38" t="s">
        <v>4</v>
      </c>
      <c r="W212" s="39">
        <v>11.593999999999999</v>
      </c>
      <c r="Z212" s="35" t="s">
        <v>147</v>
      </c>
      <c r="AB212" s="35">
        <v>1</v>
      </c>
    </row>
    <row r="213" spans="1:28">
      <c r="D213" s="41" t="s">
        <v>592</v>
      </c>
      <c r="E213" s="42"/>
      <c r="F213" s="43"/>
      <c r="G213" s="44"/>
      <c r="H213" s="44"/>
      <c r="I213" s="44"/>
      <c r="J213" s="44"/>
      <c r="K213" s="45"/>
      <c r="L213" s="45"/>
      <c r="M213" s="42"/>
      <c r="N213" s="42"/>
      <c r="O213" s="43"/>
      <c r="P213" s="43"/>
      <c r="Q213" s="42"/>
      <c r="R213" s="42"/>
      <c r="S213" s="42"/>
      <c r="T213" s="46"/>
      <c r="U213" s="46"/>
      <c r="V213" s="46" t="s">
        <v>81</v>
      </c>
      <c r="W213" s="47"/>
      <c r="X213" s="43"/>
    </row>
    <row r="214" spans="1:28">
      <c r="A214" s="30">
        <v>68</v>
      </c>
      <c r="B214" s="31" t="s">
        <v>82</v>
      </c>
      <c r="C214" s="32" t="s">
        <v>148</v>
      </c>
      <c r="D214" s="33" t="s">
        <v>149</v>
      </c>
      <c r="E214" s="34">
        <v>17</v>
      </c>
      <c r="F214" s="35" t="s">
        <v>150</v>
      </c>
      <c r="I214" s="36">
        <f>ROUND(E214*G214, 2)</f>
        <v>0</v>
      </c>
      <c r="J214" s="36">
        <f>ROUND(E214*G214, 2)</f>
        <v>0</v>
      </c>
      <c r="K214" s="37">
        <v>8.4999999999999995E-4</v>
      </c>
      <c r="L214" s="37">
        <f>E214*K214</f>
        <v>1.4449999999999999E-2</v>
      </c>
      <c r="O214" s="35">
        <v>20</v>
      </c>
      <c r="P214" s="35" t="s">
        <v>65</v>
      </c>
      <c r="V214" s="38" t="s">
        <v>2</v>
      </c>
      <c r="Z214" s="35" t="s">
        <v>151</v>
      </c>
      <c r="AA214" s="35" t="s">
        <v>65</v>
      </c>
      <c r="AB214" s="35">
        <v>8</v>
      </c>
    </row>
    <row r="215" spans="1:28">
      <c r="A215" s="30">
        <v>69</v>
      </c>
      <c r="B215" s="31" t="s">
        <v>82</v>
      </c>
      <c r="C215" s="32" t="s">
        <v>282</v>
      </c>
      <c r="D215" s="33" t="s">
        <v>283</v>
      </c>
      <c r="E215" s="34">
        <v>2</v>
      </c>
      <c r="F215" s="35" t="s">
        <v>69</v>
      </c>
      <c r="I215" s="36">
        <f>ROUND(E215*G215, 2)</f>
        <v>0</v>
      </c>
      <c r="J215" s="36">
        <f>ROUND(E215*G215, 2)</f>
        <v>0</v>
      </c>
      <c r="K215" s="37">
        <v>1.6E-2</v>
      </c>
      <c r="L215" s="37">
        <f>E215*K215</f>
        <v>3.2000000000000001E-2</v>
      </c>
      <c r="O215" s="35">
        <v>20</v>
      </c>
      <c r="P215" s="35" t="s">
        <v>65</v>
      </c>
      <c r="V215" s="38" t="s">
        <v>2</v>
      </c>
      <c r="Z215" s="35" t="s">
        <v>152</v>
      </c>
      <c r="AA215" s="35" t="s">
        <v>65</v>
      </c>
      <c r="AB215" s="35">
        <v>2</v>
      </c>
    </row>
    <row r="216" spans="1:28">
      <c r="D216" s="41" t="s">
        <v>593</v>
      </c>
      <c r="E216" s="42"/>
      <c r="F216" s="43"/>
      <c r="G216" s="44"/>
      <c r="H216" s="44"/>
      <c r="I216" s="44"/>
      <c r="J216" s="44"/>
      <c r="K216" s="45"/>
      <c r="L216" s="45"/>
      <c r="M216" s="42"/>
      <c r="N216" s="42"/>
      <c r="O216" s="43"/>
      <c r="P216" s="43"/>
      <c r="Q216" s="42"/>
      <c r="R216" s="42"/>
      <c r="S216" s="42"/>
      <c r="T216" s="46"/>
      <c r="U216" s="46"/>
      <c r="V216" s="46" t="s">
        <v>81</v>
      </c>
      <c r="W216" s="47"/>
      <c r="X216" s="43"/>
    </row>
    <row r="217" spans="1:28">
      <c r="A217" s="30">
        <v>70</v>
      </c>
      <c r="B217" s="31" t="s">
        <v>82</v>
      </c>
      <c r="C217" s="32" t="s">
        <v>594</v>
      </c>
      <c r="D217" s="33" t="s">
        <v>595</v>
      </c>
      <c r="E217" s="34">
        <v>8</v>
      </c>
      <c r="F217" s="35" t="s">
        <v>69</v>
      </c>
      <c r="I217" s="36">
        <f>ROUND(E217*G217, 2)</f>
        <v>0</v>
      </c>
      <c r="J217" s="36">
        <f>ROUND(E217*G217, 2)</f>
        <v>0</v>
      </c>
      <c r="K217" s="37">
        <v>1.7999999999999999E-2</v>
      </c>
      <c r="L217" s="37">
        <f>E217*K217</f>
        <v>0.14399999999999999</v>
      </c>
      <c r="O217" s="35">
        <v>20</v>
      </c>
      <c r="P217" s="35" t="s">
        <v>65</v>
      </c>
      <c r="V217" s="38" t="s">
        <v>2</v>
      </c>
      <c r="Z217" s="35" t="s">
        <v>152</v>
      </c>
      <c r="AA217" s="35" t="s">
        <v>65</v>
      </c>
      <c r="AB217" s="35">
        <v>2</v>
      </c>
    </row>
    <row r="218" spans="1:28">
      <c r="D218" s="41" t="s">
        <v>596</v>
      </c>
      <c r="E218" s="42"/>
      <c r="F218" s="43"/>
      <c r="G218" s="44"/>
      <c r="H218" s="44"/>
      <c r="I218" s="44"/>
      <c r="J218" s="44"/>
      <c r="K218" s="45"/>
      <c r="L218" s="45"/>
      <c r="M218" s="42"/>
      <c r="N218" s="42"/>
      <c r="O218" s="43"/>
      <c r="P218" s="43"/>
      <c r="Q218" s="42"/>
      <c r="R218" s="42"/>
      <c r="S218" s="42"/>
      <c r="T218" s="46"/>
      <c r="U218" s="46"/>
      <c r="V218" s="46" t="s">
        <v>81</v>
      </c>
      <c r="W218" s="47"/>
      <c r="X218" s="43"/>
    </row>
    <row r="219" spans="1:28">
      <c r="A219" s="30">
        <v>71</v>
      </c>
      <c r="B219" s="31" t="s">
        <v>82</v>
      </c>
      <c r="C219" s="32" t="s">
        <v>153</v>
      </c>
      <c r="D219" s="33" t="s">
        <v>154</v>
      </c>
      <c r="E219" s="34">
        <v>7</v>
      </c>
      <c r="F219" s="35" t="s">
        <v>69</v>
      </c>
      <c r="I219" s="36">
        <f>ROUND(E219*G219, 2)</f>
        <v>0</v>
      </c>
      <c r="J219" s="36">
        <f>ROUND(E219*G219, 2)</f>
        <v>0</v>
      </c>
      <c r="K219" s="37">
        <v>0.02</v>
      </c>
      <c r="L219" s="37">
        <f>E219*K219</f>
        <v>0.14000000000000001</v>
      </c>
      <c r="O219" s="35">
        <v>20</v>
      </c>
      <c r="P219" s="35" t="s">
        <v>65</v>
      </c>
      <c r="V219" s="38" t="s">
        <v>2</v>
      </c>
      <c r="Z219" s="35" t="s">
        <v>152</v>
      </c>
      <c r="AA219" s="35" t="s">
        <v>65</v>
      </c>
      <c r="AB219" s="35">
        <v>2</v>
      </c>
    </row>
    <row r="220" spans="1:28">
      <c r="D220" s="41" t="s">
        <v>597</v>
      </c>
      <c r="E220" s="42"/>
      <c r="F220" s="43"/>
      <c r="G220" s="44"/>
      <c r="H220" s="44"/>
      <c r="I220" s="44"/>
      <c r="J220" s="44"/>
      <c r="K220" s="45"/>
      <c r="L220" s="45"/>
      <c r="M220" s="42"/>
      <c r="N220" s="42"/>
      <c r="O220" s="43"/>
      <c r="P220" s="43"/>
      <c r="Q220" s="42"/>
      <c r="R220" s="42"/>
      <c r="S220" s="42"/>
      <c r="T220" s="46"/>
      <c r="U220" s="46"/>
      <c r="V220" s="46" t="s">
        <v>81</v>
      </c>
      <c r="W220" s="47"/>
      <c r="X220" s="43"/>
    </row>
    <row r="221" spans="1:28">
      <c r="A221" s="30">
        <v>72</v>
      </c>
      <c r="B221" s="31" t="s">
        <v>145</v>
      </c>
      <c r="C221" s="32" t="s">
        <v>155</v>
      </c>
      <c r="D221" s="33" t="s">
        <v>598</v>
      </c>
      <c r="E221" s="34">
        <v>18</v>
      </c>
      <c r="F221" s="35" t="s">
        <v>69</v>
      </c>
      <c r="H221" s="36">
        <f>ROUND(E221*G221, 2)</f>
        <v>0</v>
      </c>
      <c r="J221" s="36">
        <f>ROUND(E221*G221, 2)</f>
        <v>0</v>
      </c>
      <c r="O221" s="35">
        <v>20</v>
      </c>
      <c r="P221" s="35" t="s">
        <v>65</v>
      </c>
      <c r="V221" s="38" t="s">
        <v>4</v>
      </c>
      <c r="W221" s="39">
        <v>12.708</v>
      </c>
      <c r="Z221" s="35" t="s">
        <v>147</v>
      </c>
      <c r="AB221" s="35">
        <v>1</v>
      </c>
    </row>
    <row r="222" spans="1:28">
      <c r="D222" s="41" t="s">
        <v>599</v>
      </c>
      <c r="E222" s="42"/>
      <c r="F222" s="43"/>
      <c r="G222" s="44"/>
      <c r="H222" s="44"/>
      <c r="I222" s="44"/>
      <c r="J222" s="44"/>
      <c r="K222" s="45"/>
      <c r="L222" s="45"/>
      <c r="M222" s="42"/>
      <c r="N222" s="42"/>
      <c r="O222" s="43"/>
      <c r="P222" s="43"/>
      <c r="Q222" s="42"/>
      <c r="R222" s="42"/>
      <c r="S222" s="42"/>
      <c r="T222" s="46"/>
      <c r="U222" s="46"/>
      <c r="V222" s="46" t="s">
        <v>81</v>
      </c>
      <c r="W222" s="47"/>
      <c r="X222" s="43"/>
    </row>
    <row r="223" spans="1:28">
      <c r="A223" s="30">
        <v>73</v>
      </c>
      <c r="B223" s="31" t="s">
        <v>82</v>
      </c>
      <c r="C223" s="32" t="s">
        <v>148</v>
      </c>
      <c r="D223" s="33" t="s">
        <v>149</v>
      </c>
      <c r="E223" s="34">
        <v>18</v>
      </c>
      <c r="F223" s="35" t="s">
        <v>150</v>
      </c>
      <c r="I223" s="36">
        <f>ROUND(E223*G223, 2)</f>
        <v>0</v>
      </c>
      <c r="J223" s="36">
        <f>ROUND(E223*G223, 2)</f>
        <v>0</v>
      </c>
      <c r="K223" s="37">
        <v>8.4999999999999995E-4</v>
      </c>
      <c r="L223" s="37">
        <f>E223*K223</f>
        <v>1.5299999999999999E-2</v>
      </c>
      <c r="O223" s="35">
        <v>20</v>
      </c>
      <c r="P223" s="35" t="s">
        <v>65</v>
      </c>
      <c r="V223" s="38" t="s">
        <v>2</v>
      </c>
      <c r="Z223" s="35" t="s">
        <v>151</v>
      </c>
      <c r="AA223" s="35" t="s">
        <v>65</v>
      </c>
      <c r="AB223" s="35">
        <v>8</v>
      </c>
    </row>
    <row r="224" spans="1:28">
      <c r="A224" s="30">
        <v>74</v>
      </c>
      <c r="B224" s="31" t="s">
        <v>82</v>
      </c>
      <c r="C224" s="32" t="s">
        <v>156</v>
      </c>
      <c r="D224" s="33" t="s">
        <v>284</v>
      </c>
      <c r="E224" s="34">
        <v>8</v>
      </c>
      <c r="F224" s="35" t="s">
        <v>69</v>
      </c>
      <c r="I224" s="36">
        <f>ROUND(E224*G224, 2)</f>
        <v>0</v>
      </c>
      <c r="J224" s="36">
        <f>ROUND(E224*G224, 2)</f>
        <v>0</v>
      </c>
      <c r="K224" s="37">
        <v>2.1999999999999999E-2</v>
      </c>
      <c r="L224" s="37">
        <f>E224*K224</f>
        <v>0.17599999999999999</v>
      </c>
      <c r="O224" s="35">
        <v>20</v>
      </c>
      <c r="P224" s="35" t="s">
        <v>65</v>
      </c>
      <c r="V224" s="38" t="s">
        <v>2</v>
      </c>
      <c r="Z224" s="35" t="s">
        <v>152</v>
      </c>
      <c r="AA224" s="35" t="s">
        <v>65</v>
      </c>
      <c r="AB224" s="35">
        <v>8</v>
      </c>
    </row>
    <row r="225" spans="1:28">
      <c r="D225" s="41" t="s">
        <v>600</v>
      </c>
      <c r="E225" s="42"/>
      <c r="F225" s="43"/>
      <c r="G225" s="44"/>
      <c r="H225" s="44"/>
      <c r="I225" s="44"/>
      <c r="J225" s="44"/>
      <c r="K225" s="45"/>
      <c r="L225" s="45"/>
      <c r="M225" s="42"/>
      <c r="N225" s="42"/>
      <c r="O225" s="43"/>
      <c r="P225" s="43"/>
      <c r="Q225" s="42"/>
      <c r="R225" s="42"/>
      <c r="S225" s="42"/>
      <c r="T225" s="46"/>
      <c r="U225" s="46"/>
      <c r="V225" s="46" t="s">
        <v>81</v>
      </c>
      <c r="W225" s="47"/>
      <c r="X225" s="43"/>
    </row>
    <row r="226" spans="1:28">
      <c r="A226" s="30">
        <v>75</v>
      </c>
      <c r="B226" s="31" t="s">
        <v>82</v>
      </c>
      <c r="C226" s="32" t="s">
        <v>285</v>
      </c>
      <c r="D226" s="33" t="s">
        <v>286</v>
      </c>
      <c r="E226" s="34">
        <v>10</v>
      </c>
      <c r="F226" s="35" t="s">
        <v>69</v>
      </c>
      <c r="I226" s="36">
        <f>ROUND(E226*G226, 2)</f>
        <v>0</v>
      </c>
      <c r="J226" s="36">
        <f>ROUND(E226*G226, 2)</f>
        <v>0</v>
      </c>
      <c r="K226" s="37">
        <v>2.1999999999999999E-2</v>
      </c>
      <c r="L226" s="37">
        <f>E226*K226</f>
        <v>0.21999999999999997</v>
      </c>
      <c r="O226" s="35">
        <v>20</v>
      </c>
      <c r="P226" s="35" t="s">
        <v>65</v>
      </c>
      <c r="V226" s="38" t="s">
        <v>2</v>
      </c>
      <c r="Z226" s="35" t="s">
        <v>152</v>
      </c>
      <c r="AA226" s="35" t="s">
        <v>65</v>
      </c>
      <c r="AB226" s="35">
        <v>8</v>
      </c>
    </row>
    <row r="227" spans="1:28">
      <c r="D227" s="41" t="s">
        <v>601</v>
      </c>
      <c r="E227" s="42"/>
      <c r="F227" s="43"/>
      <c r="G227" s="44"/>
      <c r="H227" s="44"/>
      <c r="I227" s="44"/>
      <c r="J227" s="44"/>
      <c r="K227" s="45"/>
      <c r="L227" s="45"/>
      <c r="M227" s="42"/>
      <c r="N227" s="42"/>
      <c r="O227" s="43"/>
      <c r="P227" s="43"/>
      <c r="Q227" s="42"/>
      <c r="R227" s="42"/>
      <c r="S227" s="42"/>
      <c r="T227" s="46"/>
      <c r="U227" s="46"/>
      <c r="V227" s="46" t="s">
        <v>81</v>
      </c>
      <c r="W227" s="47"/>
      <c r="X227" s="43"/>
    </row>
    <row r="228" spans="1:28">
      <c r="A228" s="30">
        <v>76</v>
      </c>
      <c r="B228" s="31" t="s">
        <v>145</v>
      </c>
      <c r="C228" s="32" t="s">
        <v>287</v>
      </c>
      <c r="D228" s="33" t="s">
        <v>602</v>
      </c>
      <c r="E228" s="34">
        <v>4</v>
      </c>
      <c r="F228" s="35" t="s">
        <v>69</v>
      </c>
      <c r="H228" s="36">
        <f>ROUND(E228*G228, 2)</f>
        <v>0</v>
      </c>
      <c r="J228" s="36">
        <f>ROUND(E228*G228, 2)</f>
        <v>0</v>
      </c>
      <c r="O228" s="35">
        <v>20</v>
      </c>
      <c r="P228" s="35" t="s">
        <v>65</v>
      </c>
      <c r="V228" s="38" t="s">
        <v>4</v>
      </c>
      <c r="W228" s="39">
        <v>4.4560000000000004</v>
      </c>
      <c r="Z228" s="35" t="s">
        <v>147</v>
      </c>
      <c r="AB228" s="35">
        <v>1</v>
      </c>
    </row>
    <row r="229" spans="1:28">
      <c r="D229" s="41" t="s">
        <v>603</v>
      </c>
      <c r="E229" s="42"/>
      <c r="F229" s="43"/>
      <c r="G229" s="44"/>
      <c r="H229" s="44"/>
      <c r="I229" s="44"/>
      <c r="J229" s="44"/>
      <c r="K229" s="45"/>
      <c r="L229" s="45"/>
      <c r="M229" s="42"/>
      <c r="N229" s="42"/>
      <c r="O229" s="43"/>
      <c r="P229" s="43"/>
      <c r="Q229" s="42"/>
      <c r="R229" s="42"/>
      <c r="S229" s="42"/>
      <c r="T229" s="46"/>
      <c r="U229" s="46"/>
      <c r="V229" s="46" t="s">
        <v>81</v>
      </c>
      <c r="W229" s="47"/>
      <c r="X229" s="43"/>
    </row>
    <row r="230" spans="1:28">
      <c r="A230" s="30">
        <v>77</v>
      </c>
      <c r="B230" s="31" t="s">
        <v>82</v>
      </c>
      <c r="C230" s="32" t="s">
        <v>148</v>
      </c>
      <c r="D230" s="33" t="s">
        <v>149</v>
      </c>
      <c r="E230" s="34">
        <v>4</v>
      </c>
      <c r="F230" s="35" t="s">
        <v>150</v>
      </c>
      <c r="I230" s="36">
        <f>ROUND(E230*G230, 2)</f>
        <v>0</v>
      </c>
      <c r="J230" s="36">
        <f>ROUND(E230*G230, 2)</f>
        <v>0</v>
      </c>
      <c r="K230" s="37">
        <v>8.4999999999999995E-4</v>
      </c>
      <c r="L230" s="37">
        <f>E230*K230</f>
        <v>3.3999999999999998E-3</v>
      </c>
      <c r="O230" s="35">
        <v>20</v>
      </c>
      <c r="P230" s="35" t="s">
        <v>65</v>
      </c>
      <c r="V230" s="38" t="s">
        <v>2</v>
      </c>
      <c r="Z230" s="35" t="s">
        <v>151</v>
      </c>
      <c r="AA230" s="35" t="s">
        <v>65</v>
      </c>
      <c r="AB230" s="35">
        <v>8</v>
      </c>
    </row>
    <row r="231" spans="1:28">
      <c r="A231" s="30">
        <v>78</v>
      </c>
      <c r="B231" s="31" t="s">
        <v>82</v>
      </c>
      <c r="C231" s="32" t="s">
        <v>604</v>
      </c>
      <c r="D231" s="33" t="s">
        <v>605</v>
      </c>
      <c r="E231" s="34">
        <v>3</v>
      </c>
      <c r="F231" s="35" t="s">
        <v>69</v>
      </c>
      <c r="I231" s="36">
        <f>ROUND(E231*G231, 2)</f>
        <v>0</v>
      </c>
      <c r="J231" s="36">
        <f>ROUND(E231*G231, 2)</f>
        <v>0</v>
      </c>
      <c r="K231" s="37">
        <v>4.8000000000000001E-2</v>
      </c>
      <c r="L231" s="37">
        <f>E231*K231</f>
        <v>0.14400000000000002</v>
      </c>
      <c r="O231" s="35">
        <v>20</v>
      </c>
      <c r="P231" s="35" t="s">
        <v>65</v>
      </c>
      <c r="V231" s="38" t="s">
        <v>2</v>
      </c>
      <c r="Z231" s="35" t="s">
        <v>152</v>
      </c>
      <c r="AA231" s="35" t="s">
        <v>65</v>
      </c>
      <c r="AB231" s="35">
        <v>2</v>
      </c>
    </row>
    <row r="232" spans="1:28">
      <c r="A232" s="30">
        <v>79</v>
      </c>
      <c r="B232" s="31" t="s">
        <v>82</v>
      </c>
      <c r="C232" s="32" t="s">
        <v>288</v>
      </c>
      <c r="D232" s="33" t="s">
        <v>606</v>
      </c>
      <c r="E232" s="34">
        <v>1</v>
      </c>
      <c r="F232" s="35" t="s">
        <v>69</v>
      </c>
      <c r="I232" s="36">
        <f>ROUND(E232*G232, 2)</f>
        <v>0</v>
      </c>
      <c r="J232" s="36">
        <f>ROUND(E232*G232, 2)</f>
        <v>0</v>
      </c>
      <c r="K232" s="37">
        <v>4.8000000000000001E-2</v>
      </c>
      <c r="L232" s="37">
        <f>E232*K232</f>
        <v>4.8000000000000001E-2</v>
      </c>
      <c r="O232" s="35">
        <v>20</v>
      </c>
      <c r="P232" s="35" t="s">
        <v>65</v>
      </c>
      <c r="V232" s="38" t="s">
        <v>2</v>
      </c>
      <c r="Z232" s="35" t="s">
        <v>152</v>
      </c>
      <c r="AA232" s="35" t="s">
        <v>65</v>
      </c>
      <c r="AB232" s="35">
        <v>2</v>
      </c>
    </row>
    <row r="233" spans="1:28">
      <c r="D233" s="41" t="s">
        <v>607</v>
      </c>
      <c r="E233" s="42"/>
      <c r="F233" s="43"/>
      <c r="G233" s="44"/>
      <c r="H233" s="44"/>
      <c r="I233" s="44"/>
      <c r="J233" s="44"/>
      <c r="K233" s="45"/>
      <c r="L233" s="45"/>
      <c r="M233" s="42"/>
      <c r="N233" s="42"/>
      <c r="O233" s="43"/>
      <c r="P233" s="43"/>
      <c r="Q233" s="42"/>
      <c r="R233" s="42"/>
      <c r="S233" s="42"/>
      <c r="T233" s="46"/>
      <c r="U233" s="46"/>
      <c r="V233" s="46" t="s">
        <v>81</v>
      </c>
      <c r="W233" s="47"/>
      <c r="X233" s="43"/>
    </row>
    <row r="234" spans="1:28">
      <c r="A234" s="30">
        <v>80</v>
      </c>
      <c r="B234" s="31" t="s">
        <v>145</v>
      </c>
      <c r="C234" s="32" t="s">
        <v>608</v>
      </c>
      <c r="D234" s="33" t="s">
        <v>609</v>
      </c>
      <c r="E234" s="34">
        <v>1</v>
      </c>
      <c r="F234" s="35" t="s">
        <v>69</v>
      </c>
      <c r="H234" s="36">
        <f>ROUND(E234*G234, 2)</f>
        <v>0</v>
      </c>
      <c r="J234" s="36">
        <f t="shared" ref="J234:J242" si="0">ROUND(E234*G234, 2)</f>
        <v>0</v>
      </c>
      <c r="O234" s="35">
        <v>20</v>
      </c>
      <c r="P234" s="35" t="s">
        <v>65</v>
      </c>
      <c r="V234" s="38" t="s">
        <v>4</v>
      </c>
      <c r="W234" s="39">
        <v>0.92500000000000004</v>
      </c>
      <c r="Z234" s="35" t="s">
        <v>147</v>
      </c>
      <c r="AB234" s="35">
        <v>1</v>
      </c>
    </row>
    <row r="235" spans="1:28">
      <c r="A235" s="30">
        <v>81</v>
      </c>
      <c r="B235" s="31" t="s">
        <v>82</v>
      </c>
      <c r="C235" s="32" t="s">
        <v>148</v>
      </c>
      <c r="D235" s="33" t="s">
        <v>149</v>
      </c>
      <c r="E235" s="34">
        <v>1</v>
      </c>
      <c r="F235" s="35" t="s">
        <v>150</v>
      </c>
      <c r="I235" s="36">
        <f>ROUND(E235*G235, 2)</f>
        <v>0</v>
      </c>
      <c r="J235" s="36">
        <f t="shared" si="0"/>
        <v>0</v>
      </c>
      <c r="K235" s="37">
        <v>8.4999999999999995E-4</v>
      </c>
      <c r="L235" s="37">
        <f>E235*K235</f>
        <v>8.4999999999999995E-4</v>
      </c>
      <c r="O235" s="35">
        <v>20</v>
      </c>
      <c r="P235" s="35" t="s">
        <v>65</v>
      </c>
      <c r="V235" s="38" t="s">
        <v>2</v>
      </c>
      <c r="Z235" s="35" t="s">
        <v>151</v>
      </c>
      <c r="AA235" s="35" t="s">
        <v>65</v>
      </c>
      <c r="AB235" s="35">
        <v>2</v>
      </c>
    </row>
    <row r="236" spans="1:28">
      <c r="A236" s="30">
        <v>82</v>
      </c>
      <c r="B236" s="31" t="s">
        <v>82</v>
      </c>
      <c r="C236" s="32" t="s">
        <v>157</v>
      </c>
      <c r="D236" s="33" t="s">
        <v>158</v>
      </c>
      <c r="E236" s="34">
        <v>1</v>
      </c>
      <c r="F236" s="35" t="s">
        <v>69</v>
      </c>
      <c r="I236" s="36">
        <f>ROUND(E236*G236, 2)</f>
        <v>0</v>
      </c>
      <c r="J236" s="36">
        <f t="shared" si="0"/>
        <v>0</v>
      </c>
      <c r="K236" s="37">
        <v>1.5E-3</v>
      </c>
      <c r="L236" s="37">
        <f>E236*K236</f>
        <v>1.5E-3</v>
      </c>
      <c r="O236" s="35">
        <v>20</v>
      </c>
      <c r="P236" s="35" t="s">
        <v>65</v>
      </c>
      <c r="V236" s="38" t="s">
        <v>2</v>
      </c>
      <c r="Z236" s="35" t="s">
        <v>151</v>
      </c>
      <c r="AA236" s="35" t="s">
        <v>65</v>
      </c>
      <c r="AB236" s="35">
        <v>2</v>
      </c>
    </row>
    <row r="237" spans="1:28" ht="25.5">
      <c r="A237" s="30">
        <v>83</v>
      </c>
      <c r="B237" s="31" t="s">
        <v>82</v>
      </c>
      <c r="C237" s="32" t="s">
        <v>610</v>
      </c>
      <c r="D237" s="33" t="s">
        <v>611</v>
      </c>
      <c r="E237" s="34">
        <v>1</v>
      </c>
      <c r="F237" s="35" t="s">
        <v>69</v>
      </c>
      <c r="I237" s="36">
        <f>ROUND(E237*G237, 2)</f>
        <v>0</v>
      </c>
      <c r="J237" s="36">
        <f t="shared" si="0"/>
        <v>0</v>
      </c>
      <c r="K237" s="37">
        <v>4.2999999999999997E-2</v>
      </c>
      <c r="L237" s="37">
        <f>E237*K237</f>
        <v>4.2999999999999997E-2</v>
      </c>
      <c r="O237" s="35">
        <v>20</v>
      </c>
      <c r="P237" s="35" t="s">
        <v>65</v>
      </c>
      <c r="V237" s="38" t="s">
        <v>2</v>
      </c>
      <c r="Z237" s="35" t="s">
        <v>152</v>
      </c>
      <c r="AA237" s="35" t="s">
        <v>65</v>
      </c>
      <c r="AB237" s="35">
        <v>2</v>
      </c>
    </row>
    <row r="238" spans="1:28">
      <c r="A238" s="30">
        <v>84</v>
      </c>
      <c r="B238" s="31" t="s">
        <v>145</v>
      </c>
      <c r="C238" s="32" t="s">
        <v>289</v>
      </c>
      <c r="D238" s="33" t="s">
        <v>290</v>
      </c>
      <c r="E238" s="34">
        <v>1</v>
      </c>
      <c r="F238" s="35" t="s">
        <v>69</v>
      </c>
      <c r="H238" s="36">
        <f>ROUND(E238*G238, 2)</f>
        <v>0</v>
      </c>
      <c r="J238" s="36">
        <f t="shared" si="0"/>
        <v>0</v>
      </c>
      <c r="O238" s="35">
        <v>20</v>
      </c>
      <c r="P238" s="35" t="s">
        <v>65</v>
      </c>
      <c r="V238" s="38" t="s">
        <v>4</v>
      </c>
      <c r="W238" s="39">
        <v>0.96699999999999997</v>
      </c>
      <c r="Z238" s="35" t="s">
        <v>147</v>
      </c>
      <c r="AB238" s="35">
        <v>1</v>
      </c>
    </row>
    <row r="239" spans="1:28">
      <c r="A239" s="30">
        <v>85</v>
      </c>
      <c r="B239" s="31" t="s">
        <v>82</v>
      </c>
      <c r="C239" s="32" t="s">
        <v>148</v>
      </c>
      <c r="D239" s="33" t="s">
        <v>149</v>
      </c>
      <c r="E239" s="34">
        <v>1</v>
      </c>
      <c r="F239" s="35" t="s">
        <v>150</v>
      </c>
      <c r="I239" s="36">
        <f>ROUND(E239*G239, 2)</f>
        <v>0</v>
      </c>
      <c r="J239" s="36">
        <f t="shared" si="0"/>
        <v>0</v>
      </c>
      <c r="K239" s="37">
        <v>8.4999999999999995E-4</v>
      </c>
      <c r="L239" s="37">
        <f>E239*K239</f>
        <v>8.4999999999999995E-4</v>
      </c>
      <c r="O239" s="35">
        <v>20</v>
      </c>
      <c r="P239" s="35" t="s">
        <v>65</v>
      </c>
      <c r="V239" s="38" t="s">
        <v>2</v>
      </c>
      <c r="Z239" s="35" t="s">
        <v>151</v>
      </c>
      <c r="AA239" s="35" t="s">
        <v>65</v>
      </c>
      <c r="AB239" s="35">
        <v>2</v>
      </c>
    </row>
    <row r="240" spans="1:28">
      <c r="A240" s="30">
        <v>86</v>
      </c>
      <c r="B240" s="31" t="s">
        <v>82</v>
      </c>
      <c r="C240" s="32" t="s">
        <v>157</v>
      </c>
      <c r="D240" s="33" t="s">
        <v>158</v>
      </c>
      <c r="E240" s="34">
        <v>1</v>
      </c>
      <c r="F240" s="35" t="s">
        <v>69</v>
      </c>
      <c r="I240" s="36">
        <f>ROUND(E240*G240, 2)</f>
        <v>0</v>
      </c>
      <c r="J240" s="36">
        <f t="shared" si="0"/>
        <v>0</v>
      </c>
      <c r="K240" s="37">
        <v>1.5E-3</v>
      </c>
      <c r="L240" s="37">
        <f>E240*K240</f>
        <v>1.5E-3</v>
      </c>
      <c r="O240" s="35">
        <v>20</v>
      </c>
      <c r="P240" s="35" t="s">
        <v>65</v>
      </c>
      <c r="V240" s="38" t="s">
        <v>2</v>
      </c>
      <c r="Z240" s="35" t="s">
        <v>151</v>
      </c>
      <c r="AA240" s="35" t="s">
        <v>65</v>
      </c>
      <c r="AB240" s="35">
        <v>2</v>
      </c>
    </row>
    <row r="241" spans="1:28" ht="25.5">
      <c r="A241" s="30">
        <v>87</v>
      </c>
      <c r="B241" s="31" t="s">
        <v>82</v>
      </c>
      <c r="C241" s="32" t="s">
        <v>291</v>
      </c>
      <c r="D241" s="33" t="s">
        <v>612</v>
      </c>
      <c r="E241" s="34">
        <v>1</v>
      </c>
      <c r="F241" s="35" t="s">
        <v>69</v>
      </c>
      <c r="I241" s="36">
        <f>ROUND(E241*G241, 2)</f>
        <v>0</v>
      </c>
      <c r="J241" s="36">
        <f t="shared" si="0"/>
        <v>0</v>
      </c>
      <c r="K241" s="37">
        <v>0.06</v>
      </c>
      <c r="L241" s="37">
        <f>E241*K241</f>
        <v>0.06</v>
      </c>
      <c r="O241" s="35">
        <v>20</v>
      </c>
      <c r="P241" s="35" t="s">
        <v>65</v>
      </c>
      <c r="V241" s="38" t="s">
        <v>2</v>
      </c>
      <c r="Z241" s="35" t="s">
        <v>152</v>
      </c>
      <c r="AA241" s="35" t="s">
        <v>65</v>
      </c>
      <c r="AB241" s="35">
        <v>2</v>
      </c>
    </row>
    <row r="242" spans="1:28" ht="25.5">
      <c r="A242" s="30">
        <v>88</v>
      </c>
      <c r="B242" s="31" t="s">
        <v>145</v>
      </c>
      <c r="C242" s="32" t="s">
        <v>352</v>
      </c>
      <c r="D242" s="33" t="s">
        <v>353</v>
      </c>
      <c r="E242" s="34">
        <v>90</v>
      </c>
      <c r="F242" s="35" t="s">
        <v>69</v>
      </c>
      <c r="H242" s="36">
        <f>ROUND(E242*G242, 2)</f>
        <v>0</v>
      </c>
      <c r="J242" s="36">
        <f t="shared" si="0"/>
        <v>0</v>
      </c>
      <c r="O242" s="35">
        <v>20</v>
      </c>
      <c r="P242" s="35" t="s">
        <v>65</v>
      </c>
      <c r="V242" s="38" t="s">
        <v>4</v>
      </c>
      <c r="W242" s="39">
        <v>18.54</v>
      </c>
      <c r="Z242" s="35" t="s">
        <v>147</v>
      </c>
      <c r="AB242" s="35">
        <v>1</v>
      </c>
    </row>
    <row r="243" spans="1:28" ht="25.5">
      <c r="D243" s="41" t="s">
        <v>613</v>
      </c>
      <c r="E243" s="42"/>
      <c r="F243" s="43"/>
      <c r="G243" s="44"/>
      <c r="H243" s="44"/>
      <c r="I243" s="44"/>
      <c r="J243" s="44"/>
      <c r="K243" s="45"/>
      <c r="L243" s="45"/>
      <c r="M243" s="42"/>
      <c r="N243" s="42"/>
      <c r="O243" s="43"/>
      <c r="P243" s="43"/>
      <c r="Q243" s="42"/>
      <c r="R243" s="42"/>
      <c r="S243" s="42"/>
      <c r="T243" s="46"/>
      <c r="U243" s="46"/>
      <c r="V243" s="46" t="s">
        <v>81</v>
      </c>
      <c r="W243" s="47"/>
      <c r="X243" s="43"/>
    </row>
    <row r="244" spans="1:28" ht="25.5">
      <c r="D244" s="41" t="s">
        <v>614</v>
      </c>
      <c r="E244" s="42"/>
      <c r="F244" s="43"/>
      <c r="G244" s="44"/>
      <c r="H244" s="44"/>
      <c r="I244" s="44"/>
      <c r="J244" s="44"/>
      <c r="K244" s="45"/>
      <c r="L244" s="45"/>
      <c r="M244" s="42"/>
      <c r="N244" s="42"/>
      <c r="O244" s="43"/>
      <c r="P244" s="43"/>
      <c r="Q244" s="42"/>
      <c r="R244" s="42"/>
      <c r="S244" s="42"/>
      <c r="T244" s="46"/>
      <c r="U244" s="46"/>
      <c r="V244" s="46" t="s">
        <v>81</v>
      </c>
      <c r="W244" s="47"/>
      <c r="X244" s="43"/>
    </row>
    <row r="245" spans="1:28">
      <c r="D245" s="41" t="s">
        <v>615</v>
      </c>
      <c r="E245" s="42"/>
      <c r="F245" s="43"/>
      <c r="G245" s="44"/>
      <c r="H245" s="44"/>
      <c r="I245" s="44"/>
      <c r="J245" s="44"/>
      <c r="K245" s="45"/>
      <c r="L245" s="45"/>
      <c r="M245" s="42"/>
      <c r="N245" s="42"/>
      <c r="O245" s="43"/>
      <c r="P245" s="43"/>
      <c r="Q245" s="42"/>
      <c r="R245" s="42"/>
      <c r="S245" s="42"/>
      <c r="T245" s="46"/>
      <c r="U245" s="46"/>
      <c r="V245" s="46" t="s">
        <v>81</v>
      </c>
      <c r="W245" s="47"/>
      <c r="X245" s="43"/>
    </row>
    <row r="246" spans="1:28">
      <c r="A246" s="30">
        <v>89</v>
      </c>
      <c r="B246" s="31" t="s">
        <v>82</v>
      </c>
      <c r="C246" s="32" t="s">
        <v>354</v>
      </c>
      <c r="D246" s="33" t="s">
        <v>616</v>
      </c>
      <c r="E246" s="34">
        <v>90</v>
      </c>
      <c r="F246" s="35" t="s">
        <v>69</v>
      </c>
      <c r="I246" s="36">
        <f>ROUND(E246*G246, 2)</f>
        <v>0</v>
      </c>
      <c r="J246" s="36">
        <f>ROUND(E246*G246, 2)</f>
        <v>0</v>
      </c>
      <c r="K246" s="37">
        <v>3.8E-3</v>
      </c>
      <c r="L246" s="37">
        <f>E246*K246</f>
        <v>0.34200000000000003</v>
      </c>
      <c r="O246" s="35">
        <v>20</v>
      </c>
      <c r="P246" s="35" t="s">
        <v>65</v>
      </c>
      <c r="V246" s="38" t="s">
        <v>2</v>
      </c>
      <c r="Z246" s="35" t="s">
        <v>151</v>
      </c>
      <c r="AA246" s="35" t="s">
        <v>65</v>
      </c>
      <c r="AB246" s="35">
        <v>8</v>
      </c>
    </row>
    <row r="247" spans="1:28" ht="25.5">
      <c r="A247" s="30">
        <v>90</v>
      </c>
      <c r="B247" s="31" t="s">
        <v>145</v>
      </c>
      <c r="C247" s="32" t="s">
        <v>292</v>
      </c>
      <c r="D247" s="33" t="s">
        <v>293</v>
      </c>
      <c r="E247" s="34">
        <v>2</v>
      </c>
      <c r="F247" s="35" t="s">
        <v>69</v>
      </c>
      <c r="H247" s="36">
        <f>ROUND(E247*G247, 2)</f>
        <v>0</v>
      </c>
      <c r="J247" s="36">
        <f>ROUND(E247*G247, 2)</f>
        <v>0</v>
      </c>
      <c r="O247" s="35">
        <v>20</v>
      </c>
      <c r="P247" s="35" t="s">
        <v>65</v>
      </c>
      <c r="V247" s="38" t="s">
        <v>4</v>
      </c>
      <c r="W247" s="39">
        <v>5.3680000000000003</v>
      </c>
      <c r="Z247" s="35" t="s">
        <v>102</v>
      </c>
      <c r="AB247" s="35">
        <v>1</v>
      </c>
    </row>
    <row r="248" spans="1:28">
      <c r="D248" s="41" t="s">
        <v>593</v>
      </c>
      <c r="E248" s="42"/>
      <c r="F248" s="43"/>
      <c r="G248" s="44"/>
      <c r="H248" s="44"/>
      <c r="I248" s="44"/>
      <c r="J248" s="44"/>
      <c r="K248" s="45"/>
      <c r="L248" s="45"/>
      <c r="M248" s="42"/>
      <c r="N248" s="42"/>
      <c r="O248" s="43"/>
      <c r="P248" s="43"/>
      <c r="Q248" s="42"/>
      <c r="R248" s="42"/>
      <c r="S248" s="42"/>
      <c r="T248" s="46"/>
      <c r="U248" s="46"/>
      <c r="V248" s="46" t="s">
        <v>81</v>
      </c>
      <c r="W248" s="47"/>
      <c r="X248" s="43"/>
    </row>
    <row r="249" spans="1:28">
      <c r="A249" s="30">
        <v>91</v>
      </c>
      <c r="B249" s="31" t="s">
        <v>82</v>
      </c>
      <c r="C249" s="32" t="s">
        <v>294</v>
      </c>
      <c r="D249" s="33" t="s">
        <v>295</v>
      </c>
      <c r="E249" s="34">
        <v>2</v>
      </c>
      <c r="F249" s="35" t="s">
        <v>69</v>
      </c>
      <c r="I249" s="36">
        <f>ROUND(E249*G249, 2)</f>
        <v>0</v>
      </c>
      <c r="J249" s="36">
        <f>ROUND(E249*G249, 2)</f>
        <v>0</v>
      </c>
      <c r="K249" s="37">
        <v>2.5700000000000001E-2</v>
      </c>
      <c r="L249" s="37">
        <f>E249*K249</f>
        <v>5.1400000000000001E-2</v>
      </c>
      <c r="O249" s="35">
        <v>20</v>
      </c>
      <c r="P249" s="35" t="s">
        <v>65</v>
      </c>
      <c r="V249" s="38" t="s">
        <v>2</v>
      </c>
      <c r="Z249" s="35" t="s">
        <v>159</v>
      </c>
      <c r="AA249" s="35" t="s">
        <v>65</v>
      </c>
      <c r="AB249" s="35">
        <v>2</v>
      </c>
    </row>
    <row r="250" spans="1:28" ht="25.5">
      <c r="A250" s="30">
        <v>92</v>
      </c>
      <c r="B250" s="31" t="s">
        <v>145</v>
      </c>
      <c r="C250" s="32" t="s">
        <v>617</v>
      </c>
      <c r="D250" s="33" t="s">
        <v>618</v>
      </c>
      <c r="E250" s="34">
        <v>8</v>
      </c>
      <c r="F250" s="35" t="s">
        <v>69</v>
      </c>
      <c r="H250" s="36">
        <f>ROUND(E250*G250, 2)</f>
        <v>0</v>
      </c>
      <c r="J250" s="36">
        <f>ROUND(E250*G250, 2)</f>
        <v>0</v>
      </c>
      <c r="O250" s="35">
        <v>20</v>
      </c>
      <c r="P250" s="35" t="s">
        <v>65</v>
      </c>
      <c r="V250" s="38" t="s">
        <v>4</v>
      </c>
      <c r="W250" s="39">
        <v>21.856000000000002</v>
      </c>
      <c r="Z250" s="35" t="s">
        <v>102</v>
      </c>
      <c r="AB250" s="35">
        <v>1</v>
      </c>
    </row>
    <row r="251" spans="1:28">
      <c r="D251" s="41" t="s">
        <v>596</v>
      </c>
      <c r="E251" s="42"/>
      <c r="F251" s="43"/>
      <c r="G251" s="44"/>
      <c r="H251" s="44"/>
      <c r="I251" s="44"/>
      <c r="J251" s="44"/>
      <c r="K251" s="45"/>
      <c r="L251" s="45"/>
      <c r="M251" s="42"/>
      <c r="N251" s="42"/>
      <c r="O251" s="43"/>
      <c r="P251" s="43"/>
      <c r="Q251" s="42"/>
      <c r="R251" s="42"/>
      <c r="S251" s="42"/>
      <c r="T251" s="46"/>
      <c r="U251" s="46"/>
      <c r="V251" s="46" t="s">
        <v>81</v>
      </c>
      <c r="W251" s="47"/>
      <c r="X251" s="43"/>
    </row>
    <row r="252" spans="1:28">
      <c r="A252" s="30">
        <v>93</v>
      </c>
      <c r="B252" s="31" t="s">
        <v>82</v>
      </c>
      <c r="C252" s="32" t="s">
        <v>619</v>
      </c>
      <c r="D252" s="33" t="s">
        <v>620</v>
      </c>
      <c r="E252" s="34">
        <v>8</v>
      </c>
      <c r="F252" s="35" t="s">
        <v>69</v>
      </c>
      <c r="I252" s="36">
        <f>ROUND(E252*G252, 2)</f>
        <v>0</v>
      </c>
      <c r="J252" s="36">
        <f>ROUND(E252*G252, 2)</f>
        <v>0</v>
      </c>
      <c r="K252" s="37">
        <v>2.6200000000000001E-2</v>
      </c>
      <c r="L252" s="37">
        <f>E252*K252</f>
        <v>0.20960000000000001</v>
      </c>
      <c r="O252" s="35">
        <v>20</v>
      </c>
      <c r="P252" s="35" t="s">
        <v>65</v>
      </c>
      <c r="V252" s="38" t="s">
        <v>2</v>
      </c>
      <c r="Z252" s="35" t="s">
        <v>159</v>
      </c>
      <c r="AA252" s="35" t="s">
        <v>65</v>
      </c>
      <c r="AB252" s="35">
        <v>2</v>
      </c>
    </row>
    <row r="253" spans="1:28" ht="25.5">
      <c r="A253" s="30">
        <v>94</v>
      </c>
      <c r="B253" s="31" t="s">
        <v>145</v>
      </c>
      <c r="C253" s="32" t="s">
        <v>160</v>
      </c>
      <c r="D253" s="33" t="s">
        <v>161</v>
      </c>
      <c r="E253" s="34">
        <v>7</v>
      </c>
      <c r="F253" s="35" t="s">
        <v>69</v>
      </c>
      <c r="H253" s="36">
        <f>ROUND(E253*G253, 2)</f>
        <v>0</v>
      </c>
      <c r="J253" s="36">
        <f>ROUND(E253*G253, 2)</f>
        <v>0</v>
      </c>
      <c r="O253" s="35">
        <v>20</v>
      </c>
      <c r="P253" s="35" t="s">
        <v>65</v>
      </c>
      <c r="V253" s="38" t="s">
        <v>4</v>
      </c>
      <c r="W253" s="39">
        <v>8.9879999999999995</v>
      </c>
      <c r="Z253" s="35" t="s">
        <v>102</v>
      </c>
      <c r="AB253" s="35">
        <v>7</v>
      </c>
    </row>
    <row r="254" spans="1:28">
      <c r="D254" s="41" t="s">
        <v>597</v>
      </c>
      <c r="E254" s="42"/>
      <c r="F254" s="43"/>
      <c r="G254" s="44"/>
      <c r="H254" s="44"/>
      <c r="I254" s="44"/>
      <c r="J254" s="44"/>
      <c r="K254" s="45"/>
      <c r="L254" s="45"/>
      <c r="M254" s="42"/>
      <c r="N254" s="42"/>
      <c r="O254" s="43"/>
      <c r="P254" s="43"/>
      <c r="Q254" s="42"/>
      <c r="R254" s="42"/>
      <c r="S254" s="42"/>
      <c r="T254" s="46"/>
      <c r="U254" s="46"/>
      <c r="V254" s="46" t="s">
        <v>81</v>
      </c>
      <c r="W254" s="47"/>
      <c r="X254" s="43"/>
    </row>
    <row r="255" spans="1:28">
      <c r="A255" s="30">
        <v>95</v>
      </c>
      <c r="B255" s="31" t="s">
        <v>82</v>
      </c>
      <c r="C255" s="32" t="s">
        <v>162</v>
      </c>
      <c r="D255" s="33" t="s">
        <v>296</v>
      </c>
      <c r="E255" s="34">
        <v>7</v>
      </c>
      <c r="F255" s="35" t="s">
        <v>69</v>
      </c>
      <c r="I255" s="36">
        <f>ROUND(E255*G255, 2)</f>
        <v>0</v>
      </c>
      <c r="J255" s="36">
        <f>ROUND(E255*G255, 2)</f>
        <v>0</v>
      </c>
      <c r="K255" s="37">
        <v>2.6700000000000002E-2</v>
      </c>
      <c r="L255" s="37">
        <f>E255*K255</f>
        <v>0.18690000000000001</v>
      </c>
      <c r="O255" s="35">
        <v>20</v>
      </c>
      <c r="P255" s="35" t="s">
        <v>65</v>
      </c>
      <c r="V255" s="38" t="s">
        <v>2</v>
      </c>
      <c r="Z255" s="35" t="s">
        <v>159</v>
      </c>
      <c r="AA255" s="35" t="s">
        <v>65</v>
      </c>
      <c r="AB255" s="35">
        <v>2</v>
      </c>
    </row>
    <row r="256" spans="1:28" ht="25.5">
      <c r="A256" s="30">
        <v>96</v>
      </c>
      <c r="B256" s="31" t="s">
        <v>145</v>
      </c>
      <c r="C256" s="32" t="s">
        <v>163</v>
      </c>
      <c r="D256" s="33" t="s">
        <v>164</v>
      </c>
      <c r="E256" s="34">
        <v>8</v>
      </c>
      <c r="F256" s="35" t="s">
        <v>69</v>
      </c>
      <c r="H256" s="36">
        <f>ROUND(E256*G256, 2)</f>
        <v>0</v>
      </c>
      <c r="J256" s="36">
        <f>ROUND(E256*G256, 2)</f>
        <v>0</v>
      </c>
      <c r="O256" s="35">
        <v>20</v>
      </c>
      <c r="P256" s="35" t="s">
        <v>65</v>
      </c>
      <c r="V256" s="38" t="s">
        <v>4</v>
      </c>
      <c r="W256" s="39">
        <v>27.04</v>
      </c>
      <c r="Z256" s="35" t="s">
        <v>102</v>
      </c>
      <c r="AB256" s="35">
        <v>1</v>
      </c>
    </row>
    <row r="257" spans="1:28">
      <c r="D257" s="41" t="s">
        <v>600</v>
      </c>
      <c r="E257" s="42"/>
      <c r="F257" s="43"/>
      <c r="G257" s="44"/>
      <c r="H257" s="44"/>
      <c r="I257" s="44"/>
      <c r="J257" s="44"/>
      <c r="K257" s="45"/>
      <c r="L257" s="45"/>
      <c r="M257" s="42"/>
      <c r="N257" s="42"/>
      <c r="O257" s="43"/>
      <c r="P257" s="43"/>
      <c r="Q257" s="42"/>
      <c r="R257" s="42"/>
      <c r="S257" s="42"/>
      <c r="T257" s="46"/>
      <c r="U257" s="46"/>
      <c r="V257" s="46" t="s">
        <v>81</v>
      </c>
      <c r="W257" s="47"/>
      <c r="X257" s="43"/>
    </row>
    <row r="258" spans="1:28">
      <c r="A258" s="30">
        <v>97</v>
      </c>
      <c r="B258" s="31" t="s">
        <v>82</v>
      </c>
      <c r="C258" s="32" t="s">
        <v>165</v>
      </c>
      <c r="D258" s="33" t="s">
        <v>297</v>
      </c>
      <c r="E258" s="34">
        <v>8</v>
      </c>
      <c r="F258" s="35" t="s">
        <v>69</v>
      </c>
      <c r="I258" s="36">
        <f>ROUND(E258*G258, 2)</f>
        <v>0</v>
      </c>
      <c r="J258" s="36">
        <f>ROUND(E258*G258, 2)</f>
        <v>0</v>
      </c>
      <c r="K258" s="37">
        <v>2.7199999999999998E-2</v>
      </c>
      <c r="L258" s="37">
        <f>E258*K258</f>
        <v>0.21759999999999999</v>
      </c>
      <c r="O258" s="35">
        <v>20</v>
      </c>
      <c r="P258" s="35" t="s">
        <v>65</v>
      </c>
      <c r="V258" s="38" t="s">
        <v>2</v>
      </c>
      <c r="Z258" s="35" t="s">
        <v>159</v>
      </c>
      <c r="AA258" s="35" t="s">
        <v>65</v>
      </c>
      <c r="AB258" s="35">
        <v>2</v>
      </c>
    </row>
    <row r="259" spans="1:28" ht="25.5">
      <c r="A259" s="30">
        <v>98</v>
      </c>
      <c r="B259" s="31" t="s">
        <v>145</v>
      </c>
      <c r="C259" s="32" t="s">
        <v>298</v>
      </c>
      <c r="D259" s="33" t="s">
        <v>299</v>
      </c>
      <c r="E259" s="34">
        <v>10</v>
      </c>
      <c r="F259" s="35" t="s">
        <v>69</v>
      </c>
      <c r="H259" s="36">
        <f>ROUND(E259*G259, 2)</f>
        <v>0</v>
      </c>
      <c r="J259" s="36">
        <f>ROUND(E259*G259, 2)</f>
        <v>0</v>
      </c>
      <c r="O259" s="35">
        <v>20</v>
      </c>
      <c r="P259" s="35" t="s">
        <v>65</v>
      </c>
      <c r="V259" s="38" t="s">
        <v>4</v>
      </c>
      <c r="W259" s="39">
        <v>40.880000000000003</v>
      </c>
      <c r="Z259" s="35" t="s">
        <v>102</v>
      </c>
      <c r="AB259" s="35">
        <v>1</v>
      </c>
    </row>
    <row r="260" spans="1:28">
      <c r="D260" s="41" t="s">
        <v>601</v>
      </c>
      <c r="E260" s="42"/>
      <c r="F260" s="43"/>
      <c r="G260" s="44"/>
      <c r="H260" s="44"/>
      <c r="I260" s="44"/>
      <c r="J260" s="44"/>
      <c r="K260" s="45"/>
      <c r="L260" s="45"/>
      <c r="M260" s="42"/>
      <c r="N260" s="42"/>
      <c r="O260" s="43"/>
      <c r="P260" s="43"/>
      <c r="Q260" s="42"/>
      <c r="R260" s="42"/>
      <c r="S260" s="42"/>
      <c r="T260" s="46"/>
      <c r="U260" s="46"/>
      <c r="V260" s="46" t="s">
        <v>81</v>
      </c>
      <c r="W260" s="47"/>
      <c r="X260" s="43"/>
    </row>
    <row r="261" spans="1:28">
      <c r="A261" s="30">
        <v>99</v>
      </c>
      <c r="B261" s="31" t="s">
        <v>82</v>
      </c>
      <c r="C261" s="32" t="s">
        <v>300</v>
      </c>
      <c r="D261" s="33" t="s">
        <v>301</v>
      </c>
      <c r="E261" s="34">
        <v>10</v>
      </c>
      <c r="F261" s="35" t="s">
        <v>69</v>
      </c>
      <c r="I261" s="36">
        <f>ROUND(E261*G261, 2)</f>
        <v>0</v>
      </c>
      <c r="J261" s="36">
        <f>ROUND(E261*G261, 2)</f>
        <v>0</v>
      </c>
      <c r="K261" s="37">
        <v>1.55E-2</v>
      </c>
      <c r="L261" s="37">
        <f>E261*K261</f>
        <v>0.155</v>
      </c>
      <c r="O261" s="35">
        <v>20</v>
      </c>
      <c r="P261" s="35" t="s">
        <v>65</v>
      </c>
      <c r="V261" s="38" t="s">
        <v>2</v>
      </c>
      <c r="Z261" s="35" t="s">
        <v>159</v>
      </c>
      <c r="AA261" s="35" t="s">
        <v>65</v>
      </c>
      <c r="AB261" s="35">
        <v>8</v>
      </c>
    </row>
    <row r="262" spans="1:28" ht="25.5">
      <c r="A262" s="30">
        <v>100</v>
      </c>
      <c r="B262" s="31" t="s">
        <v>145</v>
      </c>
      <c r="C262" s="32" t="s">
        <v>302</v>
      </c>
      <c r="D262" s="33" t="s">
        <v>621</v>
      </c>
      <c r="E262" s="34">
        <v>1</v>
      </c>
      <c r="F262" s="35" t="s">
        <v>69</v>
      </c>
      <c r="H262" s="36">
        <f>ROUND(E262*G262, 2)</f>
        <v>0</v>
      </c>
      <c r="J262" s="36">
        <f>ROUND(E262*G262, 2)</f>
        <v>0</v>
      </c>
      <c r="O262" s="35">
        <v>20</v>
      </c>
      <c r="P262" s="35" t="s">
        <v>65</v>
      </c>
      <c r="V262" s="38" t="s">
        <v>4</v>
      </c>
      <c r="W262" s="39">
        <v>4.2240000000000002</v>
      </c>
      <c r="Z262" s="35" t="s">
        <v>102</v>
      </c>
      <c r="AB262" s="35">
        <v>1</v>
      </c>
    </row>
    <row r="263" spans="1:28">
      <c r="D263" s="41" t="s">
        <v>607</v>
      </c>
      <c r="E263" s="42"/>
      <c r="F263" s="43"/>
      <c r="G263" s="44"/>
      <c r="H263" s="44"/>
      <c r="I263" s="44"/>
      <c r="J263" s="44"/>
      <c r="K263" s="45"/>
      <c r="L263" s="45"/>
      <c r="M263" s="42"/>
      <c r="N263" s="42"/>
      <c r="O263" s="43"/>
      <c r="P263" s="43"/>
      <c r="Q263" s="42"/>
      <c r="R263" s="42"/>
      <c r="S263" s="42"/>
      <c r="T263" s="46"/>
      <c r="U263" s="46"/>
      <c r="V263" s="46" t="s">
        <v>81</v>
      </c>
      <c r="W263" s="47"/>
      <c r="X263" s="43"/>
    </row>
    <row r="264" spans="1:28">
      <c r="A264" s="30">
        <v>101</v>
      </c>
      <c r="B264" s="31" t="s">
        <v>82</v>
      </c>
      <c r="C264" s="32" t="s">
        <v>303</v>
      </c>
      <c r="D264" s="33" t="s">
        <v>622</v>
      </c>
      <c r="E264" s="34">
        <v>1</v>
      </c>
      <c r="F264" s="35" t="s">
        <v>69</v>
      </c>
      <c r="I264" s="36">
        <f>ROUND(E264*G264, 2)</f>
        <v>0</v>
      </c>
      <c r="J264" s="36">
        <f t="shared" ref="J264:J271" si="1">ROUND(E264*G264, 2)</f>
        <v>0</v>
      </c>
      <c r="K264" s="37">
        <v>1.7000000000000001E-2</v>
      </c>
      <c r="L264" s="37">
        <f>E264*K264</f>
        <v>1.7000000000000001E-2</v>
      </c>
      <c r="O264" s="35">
        <v>20</v>
      </c>
      <c r="P264" s="35" t="s">
        <v>65</v>
      </c>
      <c r="V264" s="38" t="s">
        <v>2</v>
      </c>
      <c r="Z264" s="35" t="s">
        <v>159</v>
      </c>
      <c r="AA264" s="35" t="s">
        <v>65</v>
      </c>
      <c r="AB264" s="35">
        <v>8</v>
      </c>
    </row>
    <row r="265" spans="1:28" ht="25.5">
      <c r="A265" s="30">
        <v>102</v>
      </c>
      <c r="B265" s="31" t="s">
        <v>145</v>
      </c>
      <c r="C265" s="32" t="s">
        <v>304</v>
      </c>
      <c r="D265" s="33" t="s">
        <v>305</v>
      </c>
      <c r="E265" s="34">
        <v>3</v>
      </c>
      <c r="F265" s="35" t="s">
        <v>69</v>
      </c>
      <c r="H265" s="36">
        <f>ROUND(E265*G265, 2)</f>
        <v>0</v>
      </c>
      <c r="J265" s="36">
        <f t="shared" si="1"/>
        <v>0</v>
      </c>
      <c r="O265" s="35">
        <v>20</v>
      </c>
      <c r="P265" s="35" t="s">
        <v>65</v>
      </c>
      <c r="V265" s="38" t="s">
        <v>4</v>
      </c>
      <c r="W265" s="39">
        <v>12.672000000000001</v>
      </c>
      <c r="Z265" s="35" t="s">
        <v>102</v>
      </c>
      <c r="AB265" s="35">
        <v>1</v>
      </c>
    </row>
    <row r="266" spans="1:28">
      <c r="A266" s="30">
        <v>103</v>
      </c>
      <c r="B266" s="31" t="s">
        <v>82</v>
      </c>
      <c r="C266" s="32" t="s">
        <v>623</v>
      </c>
      <c r="D266" s="33" t="s">
        <v>306</v>
      </c>
      <c r="E266" s="34">
        <v>3</v>
      </c>
      <c r="F266" s="35" t="s">
        <v>69</v>
      </c>
      <c r="I266" s="36">
        <f>ROUND(E266*G266, 2)</f>
        <v>0</v>
      </c>
      <c r="J266" s="36">
        <f t="shared" si="1"/>
        <v>0</v>
      </c>
      <c r="K266" s="37">
        <v>1.1979999999999999E-2</v>
      </c>
      <c r="L266" s="37">
        <f>E266*K266</f>
        <v>3.594E-2</v>
      </c>
      <c r="O266" s="35">
        <v>20</v>
      </c>
      <c r="P266" s="35" t="s">
        <v>65</v>
      </c>
      <c r="V266" s="38" t="s">
        <v>2</v>
      </c>
      <c r="Z266" s="35" t="s">
        <v>159</v>
      </c>
      <c r="AA266" s="35" t="s">
        <v>65</v>
      </c>
      <c r="AB266" s="35">
        <v>8</v>
      </c>
    </row>
    <row r="267" spans="1:28" ht="25.5">
      <c r="A267" s="30">
        <v>104</v>
      </c>
      <c r="B267" s="31" t="s">
        <v>145</v>
      </c>
      <c r="C267" s="32" t="s">
        <v>166</v>
      </c>
      <c r="D267" s="33" t="s">
        <v>624</v>
      </c>
      <c r="E267" s="34">
        <v>1</v>
      </c>
      <c r="F267" s="35" t="s">
        <v>69</v>
      </c>
      <c r="H267" s="36">
        <f>ROUND(E267*G267, 2)</f>
        <v>0</v>
      </c>
      <c r="J267" s="36">
        <f t="shared" si="1"/>
        <v>0</v>
      </c>
      <c r="O267" s="35">
        <v>20</v>
      </c>
      <c r="P267" s="35" t="s">
        <v>65</v>
      </c>
      <c r="V267" s="38" t="s">
        <v>4</v>
      </c>
      <c r="W267" s="39">
        <v>3.629</v>
      </c>
      <c r="Z267" s="35" t="s">
        <v>102</v>
      </c>
      <c r="AB267" s="35">
        <v>1</v>
      </c>
    </row>
    <row r="268" spans="1:28" ht="25.5">
      <c r="A268" s="30">
        <v>105</v>
      </c>
      <c r="B268" s="31" t="s">
        <v>82</v>
      </c>
      <c r="C268" s="32" t="s">
        <v>167</v>
      </c>
      <c r="D268" s="33" t="s">
        <v>625</v>
      </c>
      <c r="E268" s="34">
        <v>1</v>
      </c>
      <c r="F268" s="35" t="s">
        <v>69</v>
      </c>
      <c r="I268" s="36">
        <f>ROUND(E268*G268, 2)</f>
        <v>0</v>
      </c>
      <c r="J268" s="36">
        <f t="shared" si="1"/>
        <v>0</v>
      </c>
      <c r="K268" s="37">
        <v>1.23E-2</v>
      </c>
      <c r="L268" s="37">
        <f>E268*K268</f>
        <v>1.23E-2</v>
      </c>
      <c r="O268" s="35">
        <v>20</v>
      </c>
      <c r="P268" s="35" t="s">
        <v>65</v>
      </c>
      <c r="V268" s="38" t="s">
        <v>2</v>
      </c>
      <c r="Z268" s="35" t="s">
        <v>159</v>
      </c>
      <c r="AA268" s="35" t="s">
        <v>65</v>
      </c>
      <c r="AB268" s="35">
        <v>8</v>
      </c>
    </row>
    <row r="269" spans="1:28" ht="25.5">
      <c r="A269" s="30">
        <v>106</v>
      </c>
      <c r="B269" s="31" t="s">
        <v>145</v>
      </c>
      <c r="C269" s="32" t="s">
        <v>307</v>
      </c>
      <c r="D269" s="33" t="s">
        <v>626</v>
      </c>
      <c r="E269" s="34">
        <v>1</v>
      </c>
      <c r="F269" s="35" t="s">
        <v>69</v>
      </c>
      <c r="H269" s="36">
        <f>ROUND(E269*G269, 2)</f>
        <v>0</v>
      </c>
      <c r="J269" s="36">
        <f t="shared" si="1"/>
        <v>0</v>
      </c>
      <c r="O269" s="35">
        <v>20</v>
      </c>
      <c r="P269" s="35" t="s">
        <v>65</v>
      </c>
      <c r="V269" s="38" t="s">
        <v>4</v>
      </c>
      <c r="W269" s="39">
        <v>4.2240000000000002</v>
      </c>
      <c r="Z269" s="35" t="s">
        <v>102</v>
      </c>
      <c r="AB269" s="35">
        <v>1</v>
      </c>
    </row>
    <row r="270" spans="1:28" ht="25.5">
      <c r="A270" s="30">
        <v>107</v>
      </c>
      <c r="B270" s="31" t="s">
        <v>82</v>
      </c>
      <c r="C270" s="32" t="s">
        <v>308</v>
      </c>
      <c r="D270" s="33" t="s">
        <v>627</v>
      </c>
      <c r="E270" s="34">
        <v>1</v>
      </c>
      <c r="F270" s="35" t="s">
        <v>69</v>
      </c>
      <c r="I270" s="36">
        <f>ROUND(E270*G270, 2)</f>
        <v>0</v>
      </c>
      <c r="J270" s="36">
        <f t="shared" si="1"/>
        <v>0</v>
      </c>
      <c r="K270" s="37">
        <v>1.35E-2</v>
      </c>
      <c r="L270" s="37">
        <f>E270*K270</f>
        <v>1.35E-2</v>
      </c>
      <c r="O270" s="35">
        <v>20</v>
      </c>
      <c r="P270" s="35" t="s">
        <v>65</v>
      </c>
      <c r="V270" s="38" t="s">
        <v>2</v>
      </c>
      <c r="Z270" s="35" t="s">
        <v>159</v>
      </c>
      <c r="AA270" s="35" t="s">
        <v>65</v>
      </c>
      <c r="AB270" s="35">
        <v>8</v>
      </c>
    </row>
    <row r="271" spans="1:28" ht="25.5">
      <c r="A271" s="30">
        <v>108</v>
      </c>
      <c r="B271" s="31" t="s">
        <v>145</v>
      </c>
      <c r="C271" s="32" t="s">
        <v>628</v>
      </c>
      <c r="D271" s="33" t="s">
        <v>629</v>
      </c>
      <c r="E271" s="34">
        <v>132.01</v>
      </c>
      <c r="F271" s="35" t="s">
        <v>52</v>
      </c>
      <c r="H271" s="36">
        <f>ROUND(E271*G271, 2)</f>
        <v>0</v>
      </c>
      <c r="J271" s="36">
        <f t="shared" si="1"/>
        <v>0</v>
      </c>
      <c r="O271" s="35">
        <v>20</v>
      </c>
      <c r="P271" s="35" t="s">
        <v>65</v>
      </c>
      <c r="V271" s="38" t="s">
        <v>4</v>
      </c>
      <c r="Z271" s="35" t="s">
        <v>142</v>
      </c>
      <c r="AB271" s="35">
        <v>1</v>
      </c>
    </row>
    <row r="272" spans="1:28">
      <c r="D272" s="48" t="s">
        <v>168</v>
      </c>
      <c r="E272" s="49">
        <f>J272</f>
        <v>0</v>
      </c>
      <c r="H272" s="49">
        <f>SUM(H211:H271)</f>
        <v>0</v>
      </c>
      <c r="I272" s="49">
        <f>SUM(I211:I271)</f>
        <v>0</v>
      </c>
      <c r="J272" s="49">
        <f>SUM(J211:J271)</f>
        <v>0</v>
      </c>
      <c r="L272" s="50">
        <f>SUM(L211:L271)</f>
        <v>2.2860900000000002</v>
      </c>
      <c r="N272" s="51">
        <f>SUM(N211:N271)</f>
        <v>0</v>
      </c>
      <c r="W272" s="39">
        <f>SUM(W211:W271)</f>
        <v>178.07099999999997</v>
      </c>
    </row>
    <row r="274" spans="1:28">
      <c r="B274" s="32" t="s">
        <v>228</v>
      </c>
    </row>
    <row r="275" spans="1:28" ht="25.5">
      <c r="A275" s="30">
        <v>109</v>
      </c>
      <c r="B275" s="31" t="s">
        <v>229</v>
      </c>
      <c r="C275" s="32" t="s">
        <v>630</v>
      </c>
      <c r="D275" s="33" t="s">
        <v>631</v>
      </c>
      <c r="E275" s="34">
        <v>8.4</v>
      </c>
      <c r="F275" s="35" t="s">
        <v>89</v>
      </c>
      <c r="H275" s="36">
        <f>ROUND(E275*G275, 2)</f>
        <v>0</v>
      </c>
      <c r="J275" s="36">
        <f>ROUND(E275*G275, 2)</f>
        <v>0</v>
      </c>
      <c r="O275" s="35">
        <v>20</v>
      </c>
      <c r="P275" s="35" t="s">
        <v>65</v>
      </c>
      <c r="V275" s="38" t="s">
        <v>4</v>
      </c>
      <c r="W275" s="39">
        <v>17.321000000000002</v>
      </c>
      <c r="Z275" s="35" t="s">
        <v>102</v>
      </c>
      <c r="AB275" s="35">
        <v>1</v>
      </c>
    </row>
    <row r="276" spans="1:28">
      <c r="D276" s="41" t="s">
        <v>632</v>
      </c>
      <c r="E276" s="42"/>
      <c r="F276" s="43"/>
      <c r="G276" s="44"/>
      <c r="H276" s="44"/>
      <c r="I276" s="44"/>
      <c r="J276" s="44"/>
      <c r="K276" s="45"/>
      <c r="L276" s="45"/>
      <c r="M276" s="42"/>
      <c r="N276" s="42"/>
      <c r="O276" s="43"/>
      <c r="P276" s="43"/>
      <c r="Q276" s="42"/>
      <c r="R276" s="42"/>
      <c r="S276" s="42"/>
      <c r="T276" s="46"/>
      <c r="U276" s="46"/>
      <c r="V276" s="46" t="s">
        <v>81</v>
      </c>
      <c r="W276" s="47"/>
      <c r="X276" s="43"/>
    </row>
    <row r="277" spans="1:28">
      <c r="A277" s="30">
        <v>110</v>
      </c>
      <c r="B277" s="31" t="s">
        <v>229</v>
      </c>
      <c r="C277" s="32" t="s">
        <v>633</v>
      </c>
      <c r="D277" s="33" t="s">
        <v>634</v>
      </c>
      <c r="E277" s="34">
        <v>49.56</v>
      </c>
      <c r="F277" s="35" t="s">
        <v>89</v>
      </c>
      <c r="H277" s="36">
        <f>ROUND(E277*G277, 2)</f>
        <v>0</v>
      </c>
      <c r="J277" s="36">
        <f>ROUND(E277*G277, 2)</f>
        <v>0</v>
      </c>
      <c r="K277" s="37">
        <v>3.0000000000000001E-5</v>
      </c>
      <c r="L277" s="37">
        <f>E277*K277</f>
        <v>1.4868000000000001E-3</v>
      </c>
      <c r="O277" s="35">
        <v>20</v>
      </c>
      <c r="P277" s="35" t="s">
        <v>65</v>
      </c>
      <c r="V277" s="38" t="s">
        <v>4</v>
      </c>
      <c r="W277" s="39">
        <v>30.181999999999999</v>
      </c>
      <c r="Z277" s="35" t="s">
        <v>230</v>
      </c>
      <c r="AB277" s="35">
        <v>1</v>
      </c>
    </row>
    <row r="278" spans="1:28" ht="25.5">
      <c r="D278" s="41" t="s">
        <v>635</v>
      </c>
      <c r="E278" s="42"/>
      <c r="F278" s="43"/>
      <c r="G278" s="44"/>
      <c r="H278" s="44"/>
      <c r="I278" s="44"/>
      <c r="J278" s="44"/>
      <c r="K278" s="45"/>
      <c r="L278" s="45"/>
      <c r="M278" s="42"/>
      <c r="N278" s="42"/>
      <c r="O278" s="43"/>
      <c r="P278" s="43"/>
      <c r="Q278" s="42"/>
      <c r="R278" s="42"/>
      <c r="S278" s="42"/>
      <c r="T278" s="46"/>
      <c r="U278" s="46"/>
      <c r="V278" s="46" t="s">
        <v>81</v>
      </c>
      <c r="W278" s="47"/>
      <c r="X278" s="43"/>
    </row>
    <row r="279" spans="1:28">
      <c r="A279" s="30">
        <v>111</v>
      </c>
      <c r="B279" s="31" t="s">
        <v>82</v>
      </c>
      <c r="C279" s="32" t="s">
        <v>636</v>
      </c>
      <c r="D279" s="33" t="s">
        <v>637</v>
      </c>
      <c r="E279" s="34">
        <v>54.515999999999998</v>
      </c>
      <c r="F279" s="35" t="s">
        <v>89</v>
      </c>
      <c r="I279" s="36">
        <f>ROUND(E279*G279, 2)</f>
        <v>0</v>
      </c>
      <c r="J279" s="36">
        <f>ROUND(E279*G279, 2)</f>
        <v>0</v>
      </c>
      <c r="O279" s="35">
        <v>20</v>
      </c>
      <c r="P279" s="35" t="s">
        <v>65</v>
      </c>
      <c r="V279" s="38" t="s">
        <v>2</v>
      </c>
      <c r="Z279" s="35" t="s">
        <v>102</v>
      </c>
      <c r="AA279" s="35" t="s">
        <v>65</v>
      </c>
      <c r="AB279" s="35">
        <v>2</v>
      </c>
    </row>
    <row r="280" spans="1:28">
      <c r="D280" s="41" t="s">
        <v>638</v>
      </c>
      <c r="E280" s="42"/>
      <c r="F280" s="43"/>
      <c r="G280" s="44"/>
      <c r="H280" s="44"/>
      <c r="I280" s="44"/>
      <c r="J280" s="44"/>
      <c r="K280" s="45"/>
      <c r="L280" s="45"/>
      <c r="M280" s="42"/>
      <c r="N280" s="42"/>
      <c r="O280" s="43"/>
      <c r="P280" s="43"/>
      <c r="Q280" s="42"/>
      <c r="R280" s="42"/>
      <c r="S280" s="42"/>
      <c r="T280" s="46"/>
      <c r="U280" s="46"/>
      <c r="V280" s="46" t="s">
        <v>81</v>
      </c>
      <c r="W280" s="47"/>
      <c r="X280" s="43"/>
    </row>
    <row r="281" spans="1:28">
      <c r="A281" s="30">
        <v>112</v>
      </c>
      <c r="B281" s="31" t="s">
        <v>229</v>
      </c>
      <c r="C281" s="32" t="s">
        <v>309</v>
      </c>
      <c r="D281" s="33" t="s">
        <v>310</v>
      </c>
      <c r="E281" s="34">
        <v>118.623</v>
      </c>
      <c r="F281" s="35" t="s">
        <v>85</v>
      </c>
      <c r="H281" s="36">
        <f>ROUND(E281*G281, 2)</f>
        <v>0</v>
      </c>
      <c r="J281" s="36">
        <f>ROUND(E281*G281, 2)</f>
        <v>0</v>
      </c>
      <c r="K281" s="37">
        <v>6.9999999999999994E-5</v>
      </c>
      <c r="L281" s="37">
        <f>E281*K281</f>
        <v>8.3036099999999995E-3</v>
      </c>
      <c r="O281" s="35">
        <v>20</v>
      </c>
      <c r="P281" s="35" t="s">
        <v>65</v>
      </c>
      <c r="V281" s="38" t="s">
        <v>4</v>
      </c>
      <c r="W281" s="39">
        <v>78.173000000000002</v>
      </c>
      <c r="Z281" s="35" t="s">
        <v>147</v>
      </c>
      <c r="AB281" s="35">
        <v>7</v>
      </c>
    </row>
    <row r="282" spans="1:28" ht="25.5">
      <c r="D282" s="41" t="s">
        <v>639</v>
      </c>
      <c r="E282" s="42"/>
      <c r="F282" s="43"/>
      <c r="G282" s="44"/>
      <c r="H282" s="44"/>
      <c r="I282" s="44"/>
      <c r="J282" s="44"/>
      <c r="K282" s="45"/>
      <c r="L282" s="45"/>
      <c r="M282" s="42"/>
      <c r="N282" s="42"/>
      <c r="O282" s="43"/>
      <c r="P282" s="43"/>
      <c r="Q282" s="42"/>
      <c r="R282" s="42"/>
      <c r="S282" s="42"/>
      <c r="T282" s="46"/>
      <c r="U282" s="46"/>
      <c r="V282" s="46" t="s">
        <v>81</v>
      </c>
      <c r="W282" s="47"/>
      <c r="X282" s="43"/>
    </row>
    <row r="283" spans="1:28">
      <c r="D283" s="41" t="s">
        <v>640</v>
      </c>
      <c r="E283" s="42"/>
      <c r="F283" s="43"/>
      <c r="G283" s="44"/>
      <c r="H283" s="44"/>
      <c r="I283" s="44"/>
      <c r="J283" s="44"/>
      <c r="K283" s="45"/>
      <c r="L283" s="45"/>
      <c r="M283" s="42"/>
      <c r="N283" s="42"/>
      <c r="O283" s="43"/>
      <c r="P283" s="43"/>
      <c r="Q283" s="42"/>
      <c r="R283" s="42"/>
      <c r="S283" s="42"/>
      <c r="T283" s="46"/>
      <c r="U283" s="46"/>
      <c r="V283" s="46" t="s">
        <v>81</v>
      </c>
      <c r="W283" s="47"/>
      <c r="X283" s="43"/>
    </row>
    <row r="284" spans="1:28" ht="25.5">
      <c r="A284" s="30">
        <v>113</v>
      </c>
      <c r="B284" s="31" t="s">
        <v>82</v>
      </c>
      <c r="C284" s="32" t="s">
        <v>641</v>
      </c>
      <c r="D284" s="33" t="s">
        <v>642</v>
      </c>
      <c r="E284" s="34">
        <v>88.814999999999998</v>
      </c>
      <c r="F284" s="35" t="s">
        <v>85</v>
      </c>
      <c r="I284" s="36">
        <f>ROUND(E284*G284, 2)</f>
        <v>0</v>
      </c>
      <c r="J284" s="36">
        <f>ROUND(E284*G284, 2)</f>
        <v>0</v>
      </c>
      <c r="O284" s="35">
        <v>20</v>
      </c>
      <c r="P284" s="35" t="s">
        <v>65</v>
      </c>
      <c r="V284" s="38" t="s">
        <v>2</v>
      </c>
      <c r="Z284" s="35" t="s">
        <v>159</v>
      </c>
      <c r="AA284" s="35" t="s">
        <v>65</v>
      </c>
      <c r="AB284" s="35">
        <v>8</v>
      </c>
    </row>
    <row r="285" spans="1:28" ht="25.5">
      <c r="D285" s="41" t="s">
        <v>643</v>
      </c>
      <c r="E285" s="42"/>
      <c r="F285" s="43"/>
      <c r="G285" s="44"/>
      <c r="H285" s="44"/>
      <c r="I285" s="44"/>
      <c r="J285" s="44"/>
      <c r="K285" s="45"/>
      <c r="L285" s="45"/>
      <c r="M285" s="42"/>
      <c r="N285" s="42"/>
      <c r="O285" s="43"/>
      <c r="P285" s="43"/>
      <c r="Q285" s="42"/>
      <c r="R285" s="42"/>
      <c r="S285" s="42"/>
      <c r="T285" s="46"/>
      <c r="U285" s="46"/>
      <c r="V285" s="46" t="s">
        <v>81</v>
      </c>
      <c r="W285" s="47"/>
      <c r="X285" s="43"/>
    </row>
    <row r="286" spans="1:28">
      <c r="D286" s="41" t="s">
        <v>644</v>
      </c>
      <c r="E286" s="42"/>
      <c r="F286" s="43"/>
      <c r="G286" s="44"/>
      <c r="H286" s="44"/>
      <c r="I286" s="44"/>
      <c r="J286" s="44"/>
      <c r="K286" s="45"/>
      <c r="L286" s="45"/>
      <c r="M286" s="42"/>
      <c r="N286" s="42"/>
      <c r="O286" s="43"/>
      <c r="P286" s="43"/>
      <c r="Q286" s="42"/>
      <c r="R286" s="42"/>
      <c r="S286" s="42"/>
      <c r="T286" s="46"/>
      <c r="U286" s="46"/>
      <c r="V286" s="46" t="s">
        <v>81</v>
      </c>
      <c r="W286" s="47"/>
      <c r="X286" s="43"/>
    </row>
    <row r="287" spans="1:28" ht="25.5">
      <c r="A287" s="30">
        <v>114</v>
      </c>
      <c r="B287" s="31" t="s">
        <v>82</v>
      </c>
      <c r="C287" s="32" t="s">
        <v>311</v>
      </c>
      <c r="D287" s="33" t="s">
        <v>645</v>
      </c>
      <c r="E287" s="34">
        <v>4.4800000000000004</v>
      </c>
      <c r="F287" s="35" t="s">
        <v>85</v>
      </c>
      <c r="I287" s="36">
        <f>ROUND(E287*G287, 2)</f>
        <v>0</v>
      </c>
      <c r="J287" s="36">
        <f>ROUND(E287*G287, 2)</f>
        <v>0</v>
      </c>
      <c r="O287" s="35">
        <v>20</v>
      </c>
      <c r="P287" s="35" t="s">
        <v>65</v>
      </c>
      <c r="V287" s="38" t="s">
        <v>2</v>
      </c>
      <c r="Z287" s="35" t="s">
        <v>159</v>
      </c>
      <c r="AA287" s="35" t="s">
        <v>65</v>
      </c>
      <c r="AB287" s="35">
        <v>8</v>
      </c>
    </row>
    <row r="288" spans="1:28">
      <c r="D288" s="41" t="s">
        <v>646</v>
      </c>
      <c r="E288" s="42"/>
      <c r="F288" s="43"/>
      <c r="G288" s="44"/>
      <c r="H288" s="44"/>
      <c r="I288" s="44"/>
      <c r="J288" s="44"/>
      <c r="K288" s="45"/>
      <c r="L288" s="45"/>
      <c r="M288" s="42"/>
      <c r="N288" s="42"/>
      <c r="O288" s="43"/>
      <c r="P288" s="43"/>
      <c r="Q288" s="42"/>
      <c r="R288" s="42"/>
      <c r="S288" s="42"/>
      <c r="T288" s="46"/>
      <c r="U288" s="46"/>
      <c r="V288" s="46" t="s">
        <v>81</v>
      </c>
      <c r="W288" s="47"/>
      <c r="X288" s="43"/>
    </row>
    <row r="289" spans="1:28" ht="25.5">
      <c r="A289" s="30">
        <v>115</v>
      </c>
      <c r="B289" s="31" t="s">
        <v>82</v>
      </c>
      <c r="C289" s="32" t="s">
        <v>312</v>
      </c>
      <c r="D289" s="33" t="s">
        <v>647</v>
      </c>
      <c r="E289" s="34">
        <v>25.327999999999999</v>
      </c>
      <c r="F289" s="35" t="s">
        <v>85</v>
      </c>
      <c r="I289" s="36">
        <f>ROUND(E289*G289, 2)</f>
        <v>0</v>
      </c>
      <c r="J289" s="36">
        <f>ROUND(E289*G289, 2)</f>
        <v>0</v>
      </c>
      <c r="O289" s="35">
        <v>20</v>
      </c>
      <c r="P289" s="35" t="s">
        <v>65</v>
      </c>
      <c r="V289" s="38" t="s">
        <v>2</v>
      </c>
      <c r="Z289" s="35" t="s">
        <v>159</v>
      </c>
      <c r="AA289" s="35" t="s">
        <v>65</v>
      </c>
      <c r="AB289" s="35">
        <v>8</v>
      </c>
    </row>
    <row r="290" spans="1:28">
      <c r="D290" s="41" t="s">
        <v>648</v>
      </c>
      <c r="E290" s="42"/>
      <c r="F290" s="43"/>
      <c r="G290" s="44"/>
      <c r="H290" s="44"/>
      <c r="I290" s="44"/>
      <c r="J290" s="44"/>
      <c r="K290" s="45"/>
      <c r="L290" s="45"/>
      <c r="M290" s="42"/>
      <c r="N290" s="42"/>
      <c r="O290" s="43"/>
      <c r="P290" s="43"/>
      <c r="Q290" s="42"/>
      <c r="R290" s="42"/>
      <c r="S290" s="42"/>
      <c r="T290" s="46"/>
      <c r="U290" s="46"/>
      <c r="V290" s="46" t="s">
        <v>81</v>
      </c>
      <c r="W290" s="47"/>
      <c r="X290" s="43"/>
    </row>
    <row r="291" spans="1:28">
      <c r="D291" s="41" t="s">
        <v>649</v>
      </c>
      <c r="E291" s="42"/>
      <c r="F291" s="43"/>
      <c r="G291" s="44"/>
      <c r="H291" s="44"/>
      <c r="I291" s="44"/>
      <c r="J291" s="44"/>
      <c r="K291" s="45"/>
      <c r="L291" s="45"/>
      <c r="M291" s="42"/>
      <c r="N291" s="42"/>
      <c r="O291" s="43"/>
      <c r="P291" s="43"/>
      <c r="Q291" s="42"/>
      <c r="R291" s="42"/>
      <c r="S291" s="42"/>
      <c r="T291" s="46"/>
      <c r="U291" s="46"/>
      <c r="V291" s="46" t="s">
        <v>81</v>
      </c>
      <c r="W291" s="47"/>
      <c r="X291" s="43"/>
    </row>
    <row r="292" spans="1:28">
      <c r="A292" s="30">
        <v>116</v>
      </c>
      <c r="B292" s="31" t="s">
        <v>229</v>
      </c>
      <c r="C292" s="32" t="s">
        <v>313</v>
      </c>
      <c r="D292" s="33" t="s">
        <v>314</v>
      </c>
      <c r="E292" s="34">
        <v>4</v>
      </c>
      <c r="F292" s="35" t="s">
        <v>69</v>
      </c>
      <c r="H292" s="36">
        <f>ROUND(E292*G292, 2)</f>
        <v>0</v>
      </c>
      <c r="J292" s="36">
        <f>ROUND(E292*G292, 2)</f>
        <v>0</v>
      </c>
      <c r="K292" s="37">
        <v>4.6999999999999999E-4</v>
      </c>
      <c r="L292" s="37">
        <f>E292*K292</f>
        <v>1.8799999999999999E-3</v>
      </c>
      <c r="O292" s="35">
        <v>20</v>
      </c>
      <c r="P292" s="35" t="s">
        <v>65</v>
      </c>
      <c r="V292" s="38" t="s">
        <v>4</v>
      </c>
      <c r="W292" s="39">
        <v>29.547999999999998</v>
      </c>
      <c r="Z292" s="35" t="s">
        <v>147</v>
      </c>
      <c r="AB292" s="35">
        <v>1</v>
      </c>
    </row>
    <row r="293" spans="1:28">
      <c r="D293" s="41" t="s">
        <v>650</v>
      </c>
      <c r="E293" s="42"/>
      <c r="F293" s="43"/>
      <c r="G293" s="44"/>
      <c r="H293" s="44"/>
      <c r="I293" s="44"/>
      <c r="J293" s="44"/>
      <c r="K293" s="45"/>
      <c r="L293" s="45"/>
      <c r="M293" s="42"/>
      <c r="N293" s="42"/>
      <c r="O293" s="43"/>
      <c r="P293" s="43"/>
      <c r="Q293" s="42"/>
      <c r="R293" s="42"/>
      <c r="S293" s="42"/>
      <c r="T293" s="46"/>
      <c r="U293" s="46"/>
      <c r="V293" s="46" t="s">
        <v>81</v>
      </c>
      <c r="W293" s="47"/>
      <c r="X293" s="43"/>
    </row>
    <row r="294" spans="1:28" ht="25.5">
      <c r="A294" s="30">
        <v>117</v>
      </c>
      <c r="B294" s="31" t="s">
        <v>82</v>
      </c>
      <c r="C294" s="32" t="s">
        <v>315</v>
      </c>
      <c r="D294" s="33" t="s">
        <v>651</v>
      </c>
      <c r="E294" s="34">
        <v>1</v>
      </c>
      <c r="F294" s="35" t="s">
        <v>69</v>
      </c>
      <c r="I294" s="36">
        <f>ROUND(E294*G294, 2)</f>
        <v>0</v>
      </c>
      <c r="J294" s="36">
        <f>ROUND(E294*G294, 2)</f>
        <v>0</v>
      </c>
      <c r="O294" s="35">
        <v>20</v>
      </c>
      <c r="P294" s="35" t="s">
        <v>65</v>
      </c>
      <c r="V294" s="38" t="s">
        <v>2</v>
      </c>
      <c r="Z294" s="35" t="s">
        <v>159</v>
      </c>
      <c r="AA294" s="35" t="s">
        <v>65</v>
      </c>
      <c r="AB294" s="35">
        <v>2</v>
      </c>
    </row>
    <row r="295" spans="1:28" ht="25.5">
      <c r="A295" s="30">
        <v>118</v>
      </c>
      <c r="B295" s="31" t="s">
        <v>82</v>
      </c>
      <c r="C295" s="32" t="s">
        <v>316</v>
      </c>
      <c r="D295" s="33" t="s">
        <v>652</v>
      </c>
      <c r="E295" s="34">
        <v>1</v>
      </c>
      <c r="F295" s="35" t="s">
        <v>69</v>
      </c>
      <c r="I295" s="36">
        <f>ROUND(E295*G295, 2)</f>
        <v>0</v>
      </c>
      <c r="J295" s="36">
        <f>ROUND(E295*G295, 2)</f>
        <v>0</v>
      </c>
      <c r="O295" s="35">
        <v>20</v>
      </c>
      <c r="P295" s="35" t="s">
        <v>65</v>
      </c>
      <c r="V295" s="38" t="s">
        <v>2</v>
      </c>
      <c r="Z295" s="35" t="s">
        <v>159</v>
      </c>
      <c r="AA295" s="35" t="s">
        <v>65</v>
      </c>
      <c r="AB295" s="35">
        <v>2</v>
      </c>
    </row>
    <row r="296" spans="1:28" ht="25.5">
      <c r="A296" s="30">
        <v>119</v>
      </c>
      <c r="B296" s="31" t="s">
        <v>82</v>
      </c>
      <c r="C296" s="32" t="s">
        <v>317</v>
      </c>
      <c r="D296" s="33" t="s">
        <v>653</v>
      </c>
      <c r="E296" s="34">
        <v>1</v>
      </c>
      <c r="F296" s="35" t="s">
        <v>69</v>
      </c>
      <c r="I296" s="36">
        <f>ROUND(E296*G296, 2)</f>
        <v>0</v>
      </c>
      <c r="J296" s="36">
        <f>ROUND(E296*G296, 2)</f>
        <v>0</v>
      </c>
      <c r="O296" s="35">
        <v>20</v>
      </c>
      <c r="P296" s="35" t="s">
        <v>65</v>
      </c>
      <c r="V296" s="38" t="s">
        <v>2</v>
      </c>
      <c r="Z296" s="35" t="s">
        <v>159</v>
      </c>
      <c r="AA296" s="35" t="s">
        <v>65</v>
      </c>
      <c r="AB296" s="35">
        <v>8</v>
      </c>
    </row>
    <row r="297" spans="1:28" ht="25.5">
      <c r="A297" s="30">
        <v>120</v>
      </c>
      <c r="B297" s="31" t="s">
        <v>82</v>
      </c>
      <c r="C297" s="32" t="s">
        <v>318</v>
      </c>
      <c r="D297" s="33" t="s">
        <v>654</v>
      </c>
      <c r="E297" s="34">
        <v>1</v>
      </c>
      <c r="F297" s="35" t="s">
        <v>69</v>
      </c>
      <c r="I297" s="36">
        <f>ROUND(E297*G297, 2)</f>
        <v>0</v>
      </c>
      <c r="J297" s="36">
        <f>ROUND(E297*G297, 2)</f>
        <v>0</v>
      </c>
      <c r="O297" s="35">
        <v>20</v>
      </c>
      <c r="P297" s="35" t="s">
        <v>65</v>
      </c>
      <c r="V297" s="38" t="s">
        <v>2</v>
      </c>
      <c r="Z297" s="35" t="s">
        <v>159</v>
      </c>
      <c r="AA297" s="35" t="s">
        <v>65</v>
      </c>
      <c r="AB297" s="35">
        <v>2</v>
      </c>
    </row>
    <row r="298" spans="1:28">
      <c r="A298" s="30">
        <v>121</v>
      </c>
      <c r="B298" s="31" t="s">
        <v>229</v>
      </c>
      <c r="C298" s="32" t="s">
        <v>655</v>
      </c>
      <c r="D298" s="33" t="s">
        <v>656</v>
      </c>
      <c r="E298" s="34">
        <v>20.76</v>
      </c>
      <c r="F298" s="35" t="s">
        <v>85</v>
      </c>
      <c r="H298" s="36">
        <f>ROUND(E298*G298, 2)</f>
        <v>0</v>
      </c>
      <c r="J298" s="36">
        <f>ROUND(E298*G298, 2)</f>
        <v>0</v>
      </c>
      <c r="K298" s="37">
        <v>2.0000000000000001E-4</v>
      </c>
      <c r="L298" s="37">
        <f>E298*K298</f>
        <v>4.1520000000000003E-3</v>
      </c>
      <c r="O298" s="35">
        <v>20</v>
      </c>
      <c r="P298" s="35" t="s">
        <v>65</v>
      </c>
      <c r="V298" s="38" t="s">
        <v>4</v>
      </c>
      <c r="W298" s="39">
        <v>27.818000000000001</v>
      </c>
      <c r="Z298" s="35" t="s">
        <v>147</v>
      </c>
      <c r="AB298" s="35">
        <v>1</v>
      </c>
    </row>
    <row r="299" spans="1:28">
      <c r="D299" s="41" t="s">
        <v>657</v>
      </c>
      <c r="E299" s="42"/>
      <c r="F299" s="43"/>
      <c r="G299" s="44"/>
      <c r="H299" s="44"/>
      <c r="I299" s="44"/>
      <c r="J299" s="44"/>
      <c r="K299" s="45"/>
      <c r="L299" s="45"/>
      <c r="M299" s="42"/>
      <c r="N299" s="42"/>
      <c r="O299" s="43"/>
      <c r="P299" s="43"/>
      <c r="Q299" s="42"/>
      <c r="R299" s="42"/>
      <c r="S299" s="42"/>
      <c r="T299" s="46"/>
      <c r="U299" s="46"/>
      <c r="V299" s="46" t="s">
        <v>81</v>
      </c>
      <c r="W299" s="47"/>
      <c r="X299" s="43"/>
    </row>
    <row r="300" spans="1:28" ht="25.5">
      <c r="A300" s="30">
        <v>122</v>
      </c>
      <c r="B300" s="31" t="s">
        <v>82</v>
      </c>
      <c r="C300" s="32" t="s">
        <v>658</v>
      </c>
      <c r="D300" s="33" t="s">
        <v>659</v>
      </c>
      <c r="E300" s="34">
        <v>20.76</v>
      </c>
      <c r="F300" s="35" t="s">
        <v>85</v>
      </c>
      <c r="I300" s="36">
        <f>ROUND(E300*G300, 2)</f>
        <v>0</v>
      </c>
      <c r="J300" s="36">
        <f>ROUND(E300*G300, 2)</f>
        <v>0</v>
      </c>
      <c r="O300" s="35">
        <v>20</v>
      </c>
      <c r="P300" s="35" t="s">
        <v>65</v>
      </c>
      <c r="V300" s="38" t="s">
        <v>2</v>
      </c>
      <c r="Z300" s="35" t="s">
        <v>159</v>
      </c>
      <c r="AA300" s="35" t="s">
        <v>65</v>
      </c>
      <c r="AB300" s="35">
        <v>8</v>
      </c>
    </row>
    <row r="301" spans="1:28" ht="38.25">
      <c r="A301" s="30">
        <v>123</v>
      </c>
      <c r="B301" s="31" t="s">
        <v>229</v>
      </c>
      <c r="C301" s="32" t="s">
        <v>660</v>
      </c>
      <c r="D301" s="33" t="s">
        <v>661</v>
      </c>
      <c r="E301" s="34">
        <v>7</v>
      </c>
      <c r="F301" s="35" t="s">
        <v>69</v>
      </c>
      <c r="H301" s="36">
        <f>ROUND(E301*G301, 2)</f>
        <v>0</v>
      </c>
      <c r="J301" s="36">
        <f>ROUND(E301*G301, 2)</f>
        <v>0</v>
      </c>
      <c r="O301" s="35">
        <v>20</v>
      </c>
      <c r="P301" s="35" t="s">
        <v>65</v>
      </c>
      <c r="V301" s="38" t="s">
        <v>4</v>
      </c>
      <c r="W301" s="39">
        <v>95.2</v>
      </c>
      <c r="Z301" s="35" t="s">
        <v>230</v>
      </c>
      <c r="AB301" s="35">
        <v>7</v>
      </c>
    </row>
    <row r="302" spans="1:28" ht="38.25">
      <c r="A302" s="30">
        <v>124</v>
      </c>
      <c r="B302" s="31" t="s">
        <v>229</v>
      </c>
      <c r="C302" s="32" t="s">
        <v>662</v>
      </c>
      <c r="D302" s="33" t="s">
        <v>663</v>
      </c>
      <c r="E302" s="34">
        <v>1</v>
      </c>
      <c r="F302" s="35" t="s">
        <v>69</v>
      </c>
      <c r="H302" s="36">
        <f>ROUND(E302*G302, 2)</f>
        <v>0</v>
      </c>
      <c r="J302" s="36">
        <f>ROUND(E302*G302, 2)</f>
        <v>0</v>
      </c>
      <c r="O302" s="35">
        <v>20</v>
      </c>
      <c r="P302" s="35" t="s">
        <v>65</v>
      </c>
      <c r="V302" s="38" t="s">
        <v>4</v>
      </c>
      <c r="W302" s="39">
        <v>16.14</v>
      </c>
      <c r="Z302" s="35" t="s">
        <v>230</v>
      </c>
      <c r="AB302" s="35">
        <v>7</v>
      </c>
    </row>
    <row r="303" spans="1:28" ht="38.25">
      <c r="A303" s="30">
        <v>125</v>
      </c>
      <c r="B303" s="31" t="s">
        <v>229</v>
      </c>
      <c r="C303" s="32" t="s">
        <v>664</v>
      </c>
      <c r="D303" s="33" t="s">
        <v>665</v>
      </c>
      <c r="E303" s="34">
        <v>1</v>
      </c>
      <c r="F303" s="35" t="s">
        <v>69</v>
      </c>
      <c r="H303" s="36">
        <f>ROUND(E303*G303, 2)</f>
        <v>0</v>
      </c>
      <c r="J303" s="36">
        <f>ROUND(E303*G303, 2)</f>
        <v>0</v>
      </c>
      <c r="O303" s="35">
        <v>20</v>
      </c>
      <c r="P303" s="35" t="s">
        <v>65</v>
      </c>
      <c r="V303" s="38" t="s">
        <v>4</v>
      </c>
      <c r="W303" s="39">
        <v>18.309999999999999</v>
      </c>
      <c r="Z303" s="35" t="s">
        <v>230</v>
      </c>
      <c r="AB303" s="35">
        <v>7</v>
      </c>
    </row>
    <row r="304" spans="1:28" ht="25.5">
      <c r="A304" s="30">
        <v>126</v>
      </c>
      <c r="B304" s="31" t="s">
        <v>229</v>
      </c>
      <c r="C304" s="32" t="s">
        <v>319</v>
      </c>
      <c r="D304" s="33" t="s">
        <v>320</v>
      </c>
      <c r="E304" s="34">
        <v>740.404</v>
      </c>
      <c r="F304" s="35" t="s">
        <v>52</v>
      </c>
      <c r="H304" s="36">
        <f>ROUND(E304*G304, 2)</f>
        <v>0</v>
      </c>
      <c r="J304" s="36">
        <f>ROUND(E304*G304, 2)</f>
        <v>0</v>
      </c>
      <c r="O304" s="35">
        <v>20</v>
      </c>
      <c r="P304" s="35" t="s">
        <v>65</v>
      </c>
      <c r="V304" s="38" t="s">
        <v>4</v>
      </c>
      <c r="Z304" s="35" t="s">
        <v>230</v>
      </c>
      <c r="AB304" s="35">
        <v>1</v>
      </c>
    </row>
    <row r="305" spans="1:28">
      <c r="D305" s="48" t="s">
        <v>231</v>
      </c>
      <c r="E305" s="49">
        <f>J305</f>
        <v>0</v>
      </c>
      <c r="H305" s="49">
        <f>SUM(H274:H304)</f>
        <v>0</v>
      </c>
      <c r="I305" s="49">
        <f>SUM(I274:I304)</f>
        <v>0</v>
      </c>
      <c r="J305" s="49">
        <f>SUM(J274:J304)</f>
        <v>0</v>
      </c>
      <c r="L305" s="50">
        <f>SUM(L274:L304)</f>
        <v>1.5822409999999999E-2</v>
      </c>
      <c r="N305" s="51">
        <f>SUM(N274:N304)</f>
        <v>0</v>
      </c>
      <c r="W305" s="39">
        <f>SUM(W274:W304)</f>
        <v>312.69200000000001</v>
      </c>
    </row>
    <row r="307" spans="1:28">
      <c r="B307" s="32" t="s">
        <v>169</v>
      </c>
    </row>
    <row r="308" spans="1:28">
      <c r="A308" s="30">
        <v>127</v>
      </c>
      <c r="B308" s="31" t="s">
        <v>170</v>
      </c>
      <c r="C308" s="32" t="s">
        <v>355</v>
      </c>
      <c r="D308" s="33" t="s">
        <v>356</v>
      </c>
      <c r="E308" s="34">
        <v>458.065</v>
      </c>
      <c r="F308" s="35" t="s">
        <v>89</v>
      </c>
      <c r="H308" s="36">
        <f>ROUND(E308*G308, 2)</f>
        <v>0</v>
      </c>
      <c r="J308" s="36">
        <f>ROUND(E308*G308, 2)</f>
        <v>0</v>
      </c>
      <c r="K308" s="37">
        <v>4.0000000000000003E-5</v>
      </c>
      <c r="L308" s="37">
        <f>E308*K308</f>
        <v>1.8322600000000001E-2</v>
      </c>
      <c r="O308" s="35">
        <v>20</v>
      </c>
      <c r="P308" s="35" t="s">
        <v>65</v>
      </c>
      <c r="V308" s="38" t="s">
        <v>4</v>
      </c>
      <c r="W308" s="39">
        <v>116.807</v>
      </c>
      <c r="Z308" s="35" t="s">
        <v>102</v>
      </c>
      <c r="AB308" s="35">
        <v>1</v>
      </c>
    </row>
    <row r="309" spans="1:28" ht="25.5">
      <c r="D309" s="41" t="s">
        <v>666</v>
      </c>
      <c r="E309" s="42"/>
      <c r="F309" s="43"/>
      <c r="G309" s="44"/>
      <c r="H309" s="44"/>
      <c r="I309" s="44"/>
      <c r="J309" s="44"/>
      <c r="K309" s="45"/>
      <c r="L309" s="45"/>
      <c r="M309" s="42"/>
      <c r="N309" s="42"/>
      <c r="O309" s="43"/>
      <c r="P309" s="43"/>
      <c r="Q309" s="42"/>
      <c r="R309" s="42"/>
      <c r="S309" s="42"/>
      <c r="T309" s="46"/>
      <c r="U309" s="46"/>
      <c r="V309" s="46" t="s">
        <v>81</v>
      </c>
      <c r="W309" s="47"/>
      <c r="X309" s="43"/>
    </row>
    <row r="310" spans="1:28" ht="38.25">
      <c r="D310" s="41" t="s">
        <v>667</v>
      </c>
      <c r="E310" s="42"/>
      <c r="F310" s="43"/>
      <c r="G310" s="44"/>
      <c r="H310" s="44"/>
      <c r="I310" s="44"/>
      <c r="J310" s="44"/>
      <c r="K310" s="45"/>
      <c r="L310" s="45"/>
      <c r="M310" s="42"/>
      <c r="N310" s="42"/>
      <c r="O310" s="43"/>
      <c r="P310" s="43"/>
      <c r="Q310" s="42"/>
      <c r="R310" s="42"/>
      <c r="S310" s="42"/>
      <c r="T310" s="46"/>
      <c r="U310" s="46"/>
      <c r="V310" s="46" t="s">
        <v>81</v>
      </c>
      <c r="W310" s="47"/>
      <c r="X310" s="43"/>
    </row>
    <row r="311" spans="1:28" ht="38.25">
      <c r="D311" s="41" t="s">
        <v>668</v>
      </c>
      <c r="E311" s="42"/>
      <c r="F311" s="43"/>
      <c r="G311" s="44"/>
      <c r="H311" s="44"/>
      <c r="I311" s="44"/>
      <c r="J311" s="44"/>
      <c r="K311" s="45"/>
      <c r="L311" s="45"/>
      <c r="M311" s="42"/>
      <c r="N311" s="42"/>
      <c r="O311" s="43"/>
      <c r="P311" s="43"/>
      <c r="Q311" s="42"/>
      <c r="R311" s="42"/>
      <c r="S311" s="42"/>
      <c r="T311" s="46"/>
      <c r="U311" s="46"/>
      <c r="V311" s="46" t="s">
        <v>81</v>
      </c>
      <c r="W311" s="47"/>
      <c r="X311" s="43"/>
    </row>
    <row r="312" spans="1:28" ht="25.5">
      <c r="D312" s="41" t="s">
        <v>669</v>
      </c>
      <c r="E312" s="42"/>
      <c r="F312" s="43"/>
      <c r="G312" s="44"/>
      <c r="H312" s="44"/>
      <c r="I312" s="44"/>
      <c r="J312" s="44"/>
      <c r="K312" s="45"/>
      <c r="L312" s="45"/>
      <c r="M312" s="42"/>
      <c r="N312" s="42"/>
      <c r="O312" s="43"/>
      <c r="P312" s="43"/>
      <c r="Q312" s="42"/>
      <c r="R312" s="42"/>
      <c r="S312" s="42"/>
      <c r="T312" s="46"/>
      <c r="U312" s="46"/>
      <c r="V312" s="46" t="s">
        <v>81</v>
      </c>
      <c r="W312" s="47"/>
      <c r="X312" s="43"/>
    </row>
    <row r="313" spans="1:28" ht="38.25">
      <c r="D313" s="41" t="s">
        <v>670</v>
      </c>
      <c r="E313" s="42"/>
      <c r="F313" s="43"/>
      <c r="G313" s="44"/>
      <c r="H313" s="44"/>
      <c r="I313" s="44"/>
      <c r="J313" s="44"/>
      <c r="K313" s="45"/>
      <c r="L313" s="45"/>
      <c r="M313" s="42"/>
      <c r="N313" s="42"/>
      <c r="O313" s="43"/>
      <c r="P313" s="43"/>
      <c r="Q313" s="42"/>
      <c r="R313" s="42"/>
      <c r="S313" s="42"/>
      <c r="T313" s="46"/>
      <c r="U313" s="46"/>
      <c r="V313" s="46" t="s">
        <v>81</v>
      </c>
      <c r="W313" s="47"/>
      <c r="X313" s="43"/>
    </row>
    <row r="314" spans="1:28" ht="25.5">
      <c r="D314" s="41" t="s">
        <v>671</v>
      </c>
      <c r="E314" s="42"/>
      <c r="F314" s="43"/>
      <c r="G314" s="44"/>
      <c r="H314" s="44"/>
      <c r="I314" s="44"/>
      <c r="J314" s="44"/>
      <c r="K314" s="45"/>
      <c r="L314" s="45"/>
      <c r="M314" s="42"/>
      <c r="N314" s="42"/>
      <c r="O314" s="43"/>
      <c r="P314" s="43"/>
      <c r="Q314" s="42"/>
      <c r="R314" s="42"/>
      <c r="S314" s="42"/>
      <c r="T314" s="46"/>
      <c r="U314" s="46"/>
      <c r="V314" s="46" t="s">
        <v>81</v>
      </c>
      <c r="W314" s="47"/>
      <c r="X314" s="43"/>
    </row>
    <row r="315" spans="1:28" ht="25.5">
      <c r="D315" s="41" t="s">
        <v>672</v>
      </c>
      <c r="E315" s="42"/>
      <c r="F315" s="43"/>
      <c r="G315" s="44"/>
      <c r="H315" s="44"/>
      <c r="I315" s="44"/>
      <c r="J315" s="44"/>
      <c r="K315" s="45"/>
      <c r="L315" s="45"/>
      <c r="M315" s="42"/>
      <c r="N315" s="42"/>
      <c r="O315" s="43"/>
      <c r="P315" s="43"/>
      <c r="Q315" s="42"/>
      <c r="R315" s="42"/>
      <c r="S315" s="42"/>
      <c r="T315" s="46"/>
      <c r="U315" s="46"/>
      <c r="V315" s="46" t="s">
        <v>81</v>
      </c>
      <c r="W315" s="47"/>
      <c r="X315" s="43"/>
    </row>
    <row r="316" spans="1:28" ht="25.5">
      <c r="D316" s="41" t="s">
        <v>673</v>
      </c>
      <c r="E316" s="42"/>
      <c r="F316" s="43"/>
      <c r="G316" s="44"/>
      <c r="H316" s="44"/>
      <c r="I316" s="44"/>
      <c r="J316" s="44"/>
      <c r="K316" s="45"/>
      <c r="L316" s="45"/>
      <c r="M316" s="42"/>
      <c r="N316" s="42"/>
      <c r="O316" s="43"/>
      <c r="P316" s="43"/>
      <c r="Q316" s="42"/>
      <c r="R316" s="42"/>
      <c r="S316" s="42"/>
      <c r="T316" s="46"/>
      <c r="U316" s="46"/>
      <c r="V316" s="46" t="s">
        <v>81</v>
      </c>
      <c r="W316" s="47"/>
      <c r="X316" s="43"/>
    </row>
    <row r="317" spans="1:28" ht="25.5">
      <c r="D317" s="41" t="s">
        <v>674</v>
      </c>
      <c r="E317" s="42"/>
      <c r="F317" s="43"/>
      <c r="G317" s="44"/>
      <c r="H317" s="44"/>
      <c r="I317" s="44"/>
      <c r="J317" s="44"/>
      <c r="K317" s="45"/>
      <c r="L317" s="45"/>
      <c r="M317" s="42"/>
      <c r="N317" s="42"/>
      <c r="O317" s="43"/>
      <c r="P317" s="43"/>
      <c r="Q317" s="42"/>
      <c r="R317" s="42"/>
      <c r="S317" s="42"/>
      <c r="T317" s="46"/>
      <c r="U317" s="46"/>
      <c r="V317" s="46" t="s">
        <v>81</v>
      </c>
      <c r="W317" s="47"/>
      <c r="X317" s="43"/>
    </row>
    <row r="318" spans="1:28">
      <c r="A318" s="30">
        <v>128</v>
      </c>
      <c r="B318" s="31" t="s">
        <v>82</v>
      </c>
      <c r="C318" s="32" t="s">
        <v>357</v>
      </c>
      <c r="D318" s="33" t="s">
        <v>675</v>
      </c>
      <c r="E318" s="34">
        <v>220</v>
      </c>
      <c r="F318" s="35" t="s">
        <v>69</v>
      </c>
      <c r="I318" s="36">
        <f>ROUND(E318*G318, 2)</f>
        <v>0</v>
      </c>
      <c r="J318" s="36">
        <f>ROUND(E318*G318, 2)</f>
        <v>0</v>
      </c>
      <c r="O318" s="35">
        <v>20</v>
      </c>
      <c r="P318" s="35" t="s">
        <v>65</v>
      </c>
      <c r="V318" s="38" t="s">
        <v>2</v>
      </c>
      <c r="Z318" s="35" t="s">
        <v>351</v>
      </c>
      <c r="AA318" s="35">
        <v>252141</v>
      </c>
      <c r="AB318" s="35">
        <v>2</v>
      </c>
    </row>
    <row r="319" spans="1:28">
      <c r="D319" s="41" t="s">
        <v>676</v>
      </c>
      <c r="E319" s="42"/>
      <c r="F319" s="43"/>
      <c r="G319" s="44"/>
      <c r="H319" s="44"/>
      <c r="I319" s="44"/>
      <c r="J319" s="44"/>
      <c r="K319" s="45"/>
      <c r="L319" s="45"/>
      <c r="M319" s="42"/>
      <c r="N319" s="42"/>
      <c r="O319" s="43"/>
      <c r="P319" s="43"/>
      <c r="Q319" s="42"/>
      <c r="R319" s="42"/>
      <c r="S319" s="42"/>
      <c r="T319" s="46"/>
      <c r="U319" s="46"/>
      <c r="V319" s="46" t="s">
        <v>81</v>
      </c>
      <c r="W319" s="47"/>
      <c r="X319" s="43"/>
    </row>
    <row r="320" spans="1:28" ht="38.25">
      <c r="D320" s="41" t="s">
        <v>677</v>
      </c>
      <c r="E320" s="42"/>
      <c r="F320" s="43"/>
      <c r="G320" s="44"/>
      <c r="H320" s="44"/>
      <c r="I320" s="44"/>
      <c r="J320" s="44"/>
      <c r="K320" s="45"/>
      <c r="L320" s="45"/>
      <c r="M320" s="42"/>
      <c r="N320" s="42"/>
      <c r="O320" s="43"/>
      <c r="P320" s="43"/>
      <c r="Q320" s="42"/>
      <c r="R320" s="42"/>
      <c r="S320" s="42"/>
      <c r="T320" s="46"/>
      <c r="U320" s="46"/>
      <c r="V320" s="46" t="s">
        <v>81</v>
      </c>
      <c r="W320" s="47"/>
      <c r="X320" s="43"/>
    </row>
    <row r="321" spans="1:28">
      <c r="A321" s="30">
        <v>129</v>
      </c>
      <c r="B321" s="31" t="s">
        <v>82</v>
      </c>
      <c r="C321" s="32" t="s">
        <v>358</v>
      </c>
      <c r="D321" s="33" t="s">
        <v>678</v>
      </c>
      <c r="E321" s="34">
        <v>101</v>
      </c>
      <c r="F321" s="35" t="s">
        <v>69</v>
      </c>
      <c r="I321" s="36">
        <f>ROUND(E321*G321, 2)</f>
        <v>0</v>
      </c>
      <c r="J321" s="36">
        <f>ROUND(E321*G321, 2)</f>
        <v>0</v>
      </c>
      <c r="O321" s="35">
        <v>20</v>
      </c>
      <c r="P321" s="35" t="s">
        <v>65</v>
      </c>
      <c r="V321" s="38" t="s">
        <v>2</v>
      </c>
      <c r="Z321" s="35" t="s">
        <v>351</v>
      </c>
      <c r="AA321" s="35">
        <v>252141</v>
      </c>
      <c r="AB321" s="35">
        <v>2</v>
      </c>
    </row>
    <row r="322" spans="1:28">
      <c r="D322" s="41" t="s">
        <v>679</v>
      </c>
      <c r="E322" s="42"/>
      <c r="F322" s="43"/>
      <c r="G322" s="44"/>
      <c r="H322" s="44"/>
      <c r="I322" s="44"/>
      <c r="J322" s="44"/>
      <c r="K322" s="45"/>
      <c r="L322" s="45"/>
      <c r="M322" s="42"/>
      <c r="N322" s="42"/>
      <c r="O322" s="43"/>
      <c r="P322" s="43"/>
      <c r="Q322" s="42"/>
      <c r="R322" s="42"/>
      <c r="S322" s="42"/>
      <c r="T322" s="46"/>
      <c r="U322" s="46"/>
      <c r="V322" s="46" t="s">
        <v>81</v>
      </c>
      <c r="W322" s="47"/>
      <c r="X322" s="43"/>
    </row>
    <row r="323" spans="1:28" ht="25.5">
      <c r="D323" s="41" t="s">
        <v>680</v>
      </c>
      <c r="E323" s="42"/>
      <c r="F323" s="43"/>
      <c r="G323" s="44"/>
      <c r="H323" s="44"/>
      <c r="I323" s="44"/>
      <c r="J323" s="44"/>
      <c r="K323" s="45"/>
      <c r="L323" s="45"/>
      <c r="M323" s="42"/>
      <c r="N323" s="42"/>
      <c r="O323" s="43"/>
      <c r="P323" s="43"/>
      <c r="Q323" s="42"/>
      <c r="R323" s="42"/>
      <c r="S323" s="42"/>
      <c r="T323" s="46"/>
      <c r="U323" s="46"/>
      <c r="V323" s="46" t="s">
        <v>81</v>
      </c>
      <c r="W323" s="47"/>
      <c r="X323" s="43"/>
    </row>
    <row r="324" spans="1:28">
      <c r="A324" s="30">
        <v>130</v>
      </c>
      <c r="B324" s="31" t="s">
        <v>82</v>
      </c>
      <c r="C324" s="32" t="s">
        <v>359</v>
      </c>
      <c r="D324" s="33" t="s">
        <v>681</v>
      </c>
      <c r="E324" s="34">
        <v>526.77499999999998</v>
      </c>
      <c r="F324" s="35" t="s">
        <v>89</v>
      </c>
      <c r="I324" s="36">
        <f>ROUND(E324*G324, 2)</f>
        <v>0</v>
      </c>
      <c r="J324" s="36">
        <f>ROUND(E324*G324, 2)</f>
        <v>0</v>
      </c>
      <c r="O324" s="35">
        <v>20</v>
      </c>
      <c r="P324" s="35" t="s">
        <v>65</v>
      </c>
      <c r="V324" s="38" t="s">
        <v>2</v>
      </c>
      <c r="Z324" s="35" t="s">
        <v>174</v>
      </c>
      <c r="AA324" s="35" t="s">
        <v>65</v>
      </c>
      <c r="AB324" s="35">
        <v>8</v>
      </c>
    </row>
    <row r="325" spans="1:28">
      <c r="D325" s="41" t="s">
        <v>682</v>
      </c>
      <c r="E325" s="42"/>
      <c r="F325" s="43"/>
      <c r="G325" s="44"/>
      <c r="H325" s="44"/>
      <c r="I325" s="44"/>
      <c r="J325" s="44"/>
      <c r="K325" s="45"/>
      <c r="L325" s="45"/>
      <c r="M325" s="42"/>
      <c r="N325" s="42"/>
      <c r="O325" s="43"/>
      <c r="P325" s="43"/>
      <c r="Q325" s="42"/>
      <c r="R325" s="42"/>
      <c r="S325" s="42"/>
      <c r="T325" s="46"/>
      <c r="U325" s="46"/>
      <c r="V325" s="46" t="s">
        <v>81</v>
      </c>
      <c r="W325" s="47"/>
      <c r="X325" s="43"/>
    </row>
    <row r="326" spans="1:28" ht="25.5">
      <c r="A326" s="30">
        <v>131</v>
      </c>
      <c r="B326" s="31" t="s">
        <v>82</v>
      </c>
      <c r="C326" s="32" t="s">
        <v>360</v>
      </c>
      <c r="D326" s="33" t="s">
        <v>361</v>
      </c>
      <c r="E326" s="34">
        <v>526.77499999999998</v>
      </c>
      <c r="F326" s="35" t="s">
        <v>89</v>
      </c>
      <c r="I326" s="36">
        <f>ROUND(E326*G326, 2)</f>
        <v>0</v>
      </c>
      <c r="J326" s="36">
        <f>ROUND(E326*G326, 2)</f>
        <v>0</v>
      </c>
      <c r="O326" s="35">
        <v>20</v>
      </c>
      <c r="P326" s="35" t="s">
        <v>65</v>
      </c>
      <c r="V326" s="38" t="s">
        <v>2</v>
      </c>
      <c r="Z326" s="35" t="s">
        <v>174</v>
      </c>
      <c r="AA326" s="35" t="s">
        <v>65</v>
      </c>
      <c r="AB326" s="35">
        <v>2</v>
      </c>
    </row>
    <row r="327" spans="1:28">
      <c r="D327" s="41" t="s">
        <v>682</v>
      </c>
      <c r="E327" s="42"/>
      <c r="F327" s="43"/>
      <c r="G327" s="44"/>
      <c r="H327" s="44"/>
      <c r="I327" s="44"/>
      <c r="J327" s="44"/>
      <c r="K327" s="45"/>
      <c r="L327" s="45"/>
      <c r="M327" s="42"/>
      <c r="N327" s="42"/>
      <c r="O327" s="43"/>
      <c r="P327" s="43"/>
      <c r="Q327" s="42"/>
      <c r="R327" s="42"/>
      <c r="S327" s="42"/>
      <c r="T327" s="46"/>
      <c r="U327" s="46"/>
      <c r="V327" s="46" t="s">
        <v>81</v>
      </c>
      <c r="W327" s="47"/>
      <c r="X327" s="43"/>
    </row>
    <row r="328" spans="1:28">
      <c r="A328" s="30">
        <v>132</v>
      </c>
      <c r="B328" s="31" t="s">
        <v>170</v>
      </c>
      <c r="C328" s="32" t="s">
        <v>683</v>
      </c>
      <c r="D328" s="33" t="s">
        <v>684</v>
      </c>
      <c r="E328" s="34">
        <v>1.65</v>
      </c>
      <c r="F328" s="35" t="s">
        <v>89</v>
      </c>
      <c r="H328" s="36">
        <f>ROUND(E328*G328, 2)</f>
        <v>0</v>
      </c>
      <c r="J328" s="36">
        <f>ROUND(E328*G328, 2)</f>
        <v>0</v>
      </c>
      <c r="K328" s="37">
        <v>2.0000000000000001E-4</v>
      </c>
      <c r="L328" s="37">
        <f>E328*K328</f>
        <v>3.3E-4</v>
      </c>
      <c r="O328" s="35">
        <v>20</v>
      </c>
      <c r="P328" s="35" t="s">
        <v>65</v>
      </c>
      <c r="V328" s="38" t="s">
        <v>4</v>
      </c>
      <c r="W328" s="39">
        <v>0.25900000000000001</v>
      </c>
      <c r="Z328" s="35" t="s">
        <v>102</v>
      </c>
      <c r="AB328" s="35">
        <v>1</v>
      </c>
    </row>
    <row r="329" spans="1:28">
      <c r="D329" s="41" t="s">
        <v>685</v>
      </c>
      <c r="E329" s="42"/>
      <c r="F329" s="43"/>
      <c r="G329" s="44"/>
      <c r="H329" s="44"/>
      <c r="I329" s="44"/>
      <c r="J329" s="44"/>
      <c r="K329" s="45"/>
      <c r="L329" s="45"/>
      <c r="M329" s="42"/>
      <c r="N329" s="42"/>
      <c r="O329" s="43"/>
      <c r="P329" s="43"/>
      <c r="Q329" s="42"/>
      <c r="R329" s="42"/>
      <c r="S329" s="42"/>
      <c r="T329" s="46"/>
      <c r="U329" s="46"/>
      <c r="V329" s="46" t="s">
        <v>81</v>
      </c>
      <c r="W329" s="47"/>
      <c r="X329" s="43"/>
    </row>
    <row r="330" spans="1:28">
      <c r="A330" s="30">
        <v>133</v>
      </c>
      <c r="B330" s="31" t="s">
        <v>82</v>
      </c>
      <c r="C330" s="32" t="s">
        <v>686</v>
      </c>
      <c r="D330" s="33" t="s">
        <v>687</v>
      </c>
      <c r="E330" s="34">
        <v>1.8149999999999999</v>
      </c>
      <c r="F330" s="35" t="s">
        <v>89</v>
      </c>
      <c r="I330" s="36">
        <f>ROUND(E330*G330, 2)</f>
        <v>0</v>
      </c>
      <c r="J330" s="36">
        <f>ROUND(E330*G330, 2)</f>
        <v>0</v>
      </c>
      <c r="K330" s="37">
        <v>7.6999999999999996E-4</v>
      </c>
      <c r="L330" s="37">
        <f>E330*K330</f>
        <v>1.3975499999999998E-3</v>
      </c>
      <c r="O330" s="35">
        <v>20</v>
      </c>
      <c r="P330" s="35" t="s">
        <v>65</v>
      </c>
      <c r="V330" s="38" t="s">
        <v>2</v>
      </c>
      <c r="Z330" s="35" t="s">
        <v>688</v>
      </c>
      <c r="AA330" s="35" t="s">
        <v>65</v>
      </c>
      <c r="AB330" s="35">
        <v>2</v>
      </c>
    </row>
    <row r="331" spans="1:28">
      <c r="D331" s="41" t="s">
        <v>689</v>
      </c>
      <c r="E331" s="42"/>
      <c r="F331" s="43"/>
      <c r="G331" s="44"/>
      <c r="H331" s="44"/>
      <c r="I331" s="44"/>
      <c r="J331" s="44"/>
      <c r="K331" s="45"/>
      <c r="L331" s="45"/>
      <c r="M331" s="42"/>
      <c r="N331" s="42"/>
      <c r="O331" s="43"/>
      <c r="P331" s="43"/>
      <c r="Q331" s="42"/>
      <c r="R331" s="42"/>
      <c r="S331" s="42"/>
      <c r="T331" s="46"/>
      <c r="U331" s="46"/>
      <c r="V331" s="46" t="s">
        <v>81</v>
      </c>
      <c r="W331" s="47"/>
      <c r="X331" s="43"/>
    </row>
    <row r="332" spans="1:28">
      <c r="A332" s="30">
        <v>134</v>
      </c>
      <c r="B332" s="31" t="s">
        <v>170</v>
      </c>
      <c r="C332" s="32" t="s">
        <v>171</v>
      </c>
      <c r="D332" s="33" t="s">
        <v>690</v>
      </c>
      <c r="E332" s="34">
        <v>381.01</v>
      </c>
      <c r="F332" s="35" t="s">
        <v>85</v>
      </c>
      <c r="H332" s="36">
        <f>ROUND(E332*G332, 2)</f>
        <v>0</v>
      </c>
      <c r="J332" s="36">
        <f>ROUND(E332*G332, 2)</f>
        <v>0</v>
      </c>
      <c r="K332" s="37">
        <v>3.6000000000000002E-4</v>
      </c>
      <c r="L332" s="37">
        <f>E332*K332</f>
        <v>0.1371636</v>
      </c>
      <c r="O332" s="35">
        <v>20</v>
      </c>
      <c r="P332" s="35" t="s">
        <v>65</v>
      </c>
      <c r="V332" s="38" t="s">
        <v>4</v>
      </c>
      <c r="W332" s="39">
        <v>63.628999999999998</v>
      </c>
      <c r="Z332" s="35" t="s">
        <v>172</v>
      </c>
      <c r="AB332" s="35">
        <v>7</v>
      </c>
    </row>
    <row r="333" spans="1:28">
      <c r="D333" s="41" t="s">
        <v>691</v>
      </c>
      <c r="E333" s="42"/>
      <c r="F333" s="43"/>
      <c r="G333" s="44"/>
      <c r="H333" s="44"/>
      <c r="I333" s="44"/>
      <c r="J333" s="44"/>
      <c r="K333" s="45"/>
      <c r="L333" s="45"/>
      <c r="M333" s="42"/>
      <c r="N333" s="42"/>
      <c r="O333" s="43"/>
      <c r="P333" s="43"/>
      <c r="Q333" s="42"/>
      <c r="R333" s="42"/>
      <c r="S333" s="42"/>
      <c r="T333" s="46"/>
      <c r="U333" s="46"/>
      <c r="V333" s="46" t="s">
        <v>81</v>
      </c>
      <c r="W333" s="47"/>
      <c r="X333" s="43"/>
    </row>
    <row r="334" spans="1:28" ht="25.5">
      <c r="D334" s="41" t="s">
        <v>512</v>
      </c>
      <c r="E334" s="42"/>
      <c r="F334" s="43"/>
      <c r="G334" s="44"/>
      <c r="H334" s="44"/>
      <c r="I334" s="44"/>
      <c r="J334" s="44"/>
      <c r="K334" s="45"/>
      <c r="L334" s="45"/>
      <c r="M334" s="42"/>
      <c r="N334" s="42"/>
      <c r="O334" s="43"/>
      <c r="P334" s="43"/>
      <c r="Q334" s="42"/>
      <c r="R334" s="42"/>
      <c r="S334" s="42"/>
      <c r="T334" s="46"/>
      <c r="U334" s="46"/>
      <c r="V334" s="46" t="s">
        <v>81</v>
      </c>
      <c r="W334" s="47"/>
      <c r="X334" s="43"/>
    </row>
    <row r="335" spans="1:28" ht="38.25">
      <c r="D335" s="41" t="s">
        <v>513</v>
      </c>
      <c r="E335" s="42"/>
      <c r="F335" s="43"/>
      <c r="G335" s="44"/>
      <c r="H335" s="44"/>
      <c r="I335" s="44"/>
      <c r="J335" s="44"/>
      <c r="K335" s="45"/>
      <c r="L335" s="45"/>
      <c r="M335" s="42"/>
      <c r="N335" s="42"/>
      <c r="O335" s="43"/>
      <c r="P335" s="43"/>
      <c r="Q335" s="42"/>
      <c r="R335" s="42"/>
      <c r="S335" s="42"/>
      <c r="T335" s="46"/>
      <c r="U335" s="46"/>
      <c r="V335" s="46" t="s">
        <v>81</v>
      </c>
      <c r="W335" s="47"/>
      <c r="X335" s="43"/>
    </row>
    <row r="336" spans="1:28" ht="25.5">
      <c r="D336" s="41" t="s">
        <v>514</v>
      </c>
      <c r="E336" s="42"/>
      <c r="F336" s="43"/>
      <c r="G336" s="44"/>
      <c r="H336" s="44"/>
      <c r="I336" s="44"/>
      <c r="J336" s="44"/>
      <c r="K336" s="45"/>
      <c r="L336" s="45"/>
      <c r="M336" s="42"/>
      <c r="N336" s="42"/>
      <c r="O336" s="43"/>
      <c r="P336" s="43"/>
      <c r="Q336" s="42"/>
      <c r="R336" s="42"/>
      <c r="S336" s="42"/>
      <c r="T336" s="46"/>
      <c r="U336" s="46"/>
      <c r="V336" s="46" t="s">
        <v>81</v>
      </c>
      <c r="W336" s="47"/>
      <c r="X336" s="43"/>
    </row>
    <row r="337" spans="1:28" ht="38.25">
      <c r="D337" s="41" t="s">
        <v>515</v>
      </c>
      <c r="E337" s="42"/>
      <c r="F337" s="43"/>
      <c r="G337" s="44"/>
      <c r="H337" s="44"/>
      <c r="I337" s="44"/>
      <c r="J337" s="44"/>
      <c r="K337" s="45"/>
      <c r="L337" s="45"/>
      <c r="M337" s="42"/>
      <c r="N337" s="42"/>
      <c r="O337" s="43"/>
      <c r="P337" s="43"/>
      <c r="Q337" s="42"/>
      <c r="R337" s="42"/>
      <c r="S337" s="42"/>
      <c r="T337" s="46"/>
      <c r="U337" s="46"/>
      <c r="V337" s="46" t="s">
        <v>81</v>
      </c>
      <c r="W337" s="47"/>
      <c r="X337" s="43"/>
    </row>
    <row r="338" spans="1:28" ht="25.5">
      <c r="A338" s="30">
        <v>135</v>
      </c>
      <c r="B338" s="31" t="s">
        <v>82</v>
      </c>
      <c r="C338" s="32" t="s">
        <v>173</v>
      </c>
      <c r="D338" s="33" t="s">
        <v>321</v>
      </c>
      <c r="E338" s="34">
        <v>385.94099999999997</v>
      </c>
      <c r="F338" s="35" t="s">
        <v>85</v>
      </c>
      <c r="I338" s="36">
        <f>ROUND(E338*G338, 2)</f>
        <v>0</v>
      </c>
      <c r="J338" s="36">
        <f>ROUND(E338*G338, 2)</f>
        <v>0</v>
      </c>
      <c r="O338" s="35">
        <v>20</v>
      </c>
      <c r="P338" s="35" t="s">
        <v>65</v>
      </c>
      <c r="V338" s="38" t="s">
        <v>2</v>
      </c>
      <c r="Z338" s="35" t="s">
        <v>174</v>
      </c>
      <c r="AA338" s="35" t="s">
        <v>65</v>
      </c>
      <c r="AB338" s="35">
        <v>8</v>
      </c>
    </row>
    <row r="339" spans="1:28">
      <c r="D339" s="41" t="s">
        <v>692</v>
      </c>
      <c r="E339" s="42"/>
      <c r="F339" s="43"/>
      <c r="G339" s="44"/>
      <c r="H339" s="44"/>
      <c r="I339" s="44"/>
      <c r="J339" s="44"/>
      <c r="K339" s="45"/>
      <c r="L339" s="45"/>
      <c r="M339" s="42"/>
      <c r="N339" s="42"/>
      <c r="O339" s="43"/>
      <c r="P339" s="43"/>
      <c r="Q339" s="42"/>
      <c r="R339" s="42"/>
      <c r="S339" s="42"/>
      <c r="T339" s="46"/>
      <c r="U339" s="46"/>
      <c r="V339" s="46" t="s">
        <v>81</v>
      </c>
      <c r="W339" s="47"/>
      <c r="X339" s="43"/>
    </row>
    <row r="340" spans="1:28">
      <c r="D340" s="41" t="s">
        <v>693</v>
      </c>
      <c r="E340" s="42"/>
      <c r="F340" s="43"/>
      <c r="G340" s="44"/>
      <c r="H340" s="44"/>
      <c r="I340" s="44"/>
      <c r="J340" s="44"/>
      <c r="K340" s="45"/>
      <c r="L340" s="45"/>
      <c r="M340" s="42"/>
      <c r="N340" s="42"/>
      <c r="O340" s="43"/>
      <c r="P340" s="43"/>
      <c r="Q340" s="42"/>
      <c r="R340" s="42"/>
      <c r="S340" s="42"/>
      <c r="T340" s="46"/>
      <c r="U340" s="46"/>
      <c r="V340" s="46" t="s">
        <v>81</v>
      </c>
      <c r="W340" s="47"/>
      <c r="X340" s="43"/>
    </row>
    <row r="341" spans="1:28" ht="38.25">
      <c r="D341" s="41" t="s">
        <v>694</v>
      </c>
      <c r="E341" s="42"/>
      <c r="F341" s="43"/>
      <c r="G341" s="44"/>
      <c r="H341" s="44"/>
      <c r="I341" s="44"/>
      <c r="J341" s="44"/>
      <c r="K341" s="45"/>
      <c r="L341" s="45"/>
      <c r="M341" s="42"/>
      <c r="N341" s="42"/>
      <c r="O341" s="43"/>
      <c r="P341" s="43"/>
      <c r="Q341" s="42"/>
      <c r="R341" s="42"/>
      <c r="S341" s="42"/>
      <c r="T341" s="46"/>
      <c r="U341" s="46"/>
      <c r="V341" s="46" t="s">
        <v>81</v>
      </c>
      <c r="W341" s="47"/>
      <c r="X341" s="43"/>
    </row>
    <row r="342" spans="1:28">
      <c r="D342" s="41" t="s">
        <v>695</v>
      </c>
      <c r="E342" s="42"/>
      <c r="F342" s="43"/>
      <c r="G342" s="44"/>
      <c r="H342" s="44"/>
      <c r="I342" s="44"/>
      <c r="J342" s="44"/>
      <c r="K342" s="45"/>
      <c r="L342" s="45"/>
      <c r="M342" s="42"/>
      <c r="N342" s="42"/>
      <c r="O342" s="43"/>
      <c r="P342" s="43"/>
      <c r="Q342" s="42"/>
      <c r="R342" s="42"/>
      <c r="S342" s="42"/>
      <c r="T342" s="46"/>
      <c r="U342" s="46"/>
      <c r="V342" s="46" t="s">
        <v>81</v>
      </c>
      <c r="W342" s="47"/>
      <c r="X342" s="43"/>
    </row>
    <row r="343" spans="1:28" ht="25.5">
      <c r="D343" s="41" t="s">
        <v>696</v>
      </c>
      <c r="E343" s="42"/>
      <c r="F343" s="43"/>
      <c r="G343" s="44"/>
      <c r="H343" s="44"/>
      <c r="I343" s="44"/>
      <c r="J343" s="44"/>
      <c r="K343" s="45"/>
      <c r="L343" s="45"/>
      <c r="M343" s="42"/>
      <c r="N343" s="42"/>
      <c r="O343" s="43"/>
      <c r="P343" s="43"/>
      <c r="Q343" s="42"/>
      <c r="R343" s="42"/>
      <c r="S343" s="42"/>
      <c r="T343" s="46"/>
      <c r="U343" s="46"/>
      <c r="V343" s="46" t="s">
        <v>81</v>
      </c>
      <c r="W343" s="47"/>
      <c r="X343" s="43"/>
    </row>
    <row r="344" spans="1:28" ht="25.5">
      <c r="A344" s="30">
        <v>136</v>
      </c>
      <c r="B344" s="31" t="s">
        <v>82</v>
      </c>
      <c r="C344" s="32" t="s">
        <v>697</v>
      </c>
      <c r="D344" s="33" t="s">
        <v>698</v>
      </c>
      <c r="E344" s="34">
        <v>52.222000000000001</v>
      </c>
      <c r="F344" s="35" t="s">
        <v>85</v>
      </c>
      <c r="I344" s="36">
        <f>ROUND(E344*G344, 2)</f>
        <v>0</v>
      </c>
      <c r="J344" s="36">
        <f>ROUND(E344*G344, 2)</f>
        <v>0</v>
      </c>
      <c r="O344" s="35">
        <v>20</v>
      </c>
      <c r="P344" s="35" t="s">
        <v>65</v>
      </c>
      <c r="V344" s="38" t="s">
        <v>2</v>
      </c>
      <c r="Z344" s="35" t="s">
        <v>174</v>
      </c>
      <c r="AA344" s="35" t="s">
        <v>65</v>
      </c>
      <c r="AB344" s="35">
        <v>8</v>
      </c>
    </row>
    <row r="345" spans="1:28" ht="25.5">
      <c r="D345" s="41" t="s">
        <v>699</v>
      </c>
      <c r="E345" s="42"/>
      <c r="F345" s="43"/>
      <c r="G345" s="44"/>
      <c r="H345" s="44"/>
      <c r="I345" s="44"/>
      <c r="J345" s="44"/>
      <c r="K345" s="45"/>
      <c r="L345" s="45"/>
      <c r="M345" s="42"/>
      <c r="N345" s="42"/>
      <c r="O345" s="43"/>
      <c r="P345" s="43"/>
      <c r="Q345" s="42"/>
      <c r="R345" s="42"/>
      <c r="S345" s="42"/>
      <c r="T345" s="46"/>
      <c r="U345" s="46"/>
      <c r="V345" s="46" t="s">
        <v>81</v>
      </c>
      <c r="W345" s="47"/>
      <c r="X345" s="43"/>
    </row>
    <row r="346" spans="1:28" ht="38.25">
      <c r="D346" s="41" t="s">
        <v>700</v>
      </c>
      <c r="E346" s="42"/>
      <c r="F346" s="43"/>
      <c r="G346" s="44"/>
      <c r="H346" s="44"/>
      <c r="I346" s="44"/>
      <c r="J346" s="44"/>
      <c r="K346" s="45"/>
      <c r="L346" s="45"/>
      <c r="M346" s="42"/>
      <c r="N346" s="42"/>
      <c r="O346" s="43"/>
      <c r="P346" s="43"/>
      <c r="Q346" s="42"/>
      <c r="R346" s="42"/>
      <c r="S346" s="42"/>
      <c r="T346" s="46"/>
      <c r="U346" s="46"/>
      <c r="V346" s="46" t="s">
        <v>81</v>
      </c>
      <c r="W346" s="47"/>
      <c r="X346" s="43"/>
    </row>
    <row r="347" spans="1:28" ht="25.5">
      <c r="A347" s="30">
        <v>137</v>
      </c>
      <c r="B347" s="31" t="s">
        <v>170</v>
      </c>
      <c r="C347" s="32" t="s">
        <v>701</v>
      </c>
      <c r="D347" s="33" t="s">
        <v>702</v>
      </c>
      <c r="E347" s="34">
        <v>50.07</v>
      </c>
      <c r="F347" s="35" t="s">
        <v>85</v>
      </c>
      <c r="H347" s="36">
        <f>ROUND(E347*G347, 2)</f>
        <v>0</v>
      </c>
      <c r="J347" s="36">
        <f>ROUND(E347*G347, 2)</f>
        <v>0</v>
      </c>
      <c r="K347" s="37">
        <v>4.2000000000000002E-4</v>
      </c>
      <c r="L347" s="37">
        <f>E347*K347</f>
        <v>2.10294E-2</v>
      </c>
      <c r="O347" s="35">
        <v>20</v>
      </c>
      <c r="P347" s="35" t="s">
        <v>65</v>
      </c>
      <c r="V347" s="38" t="s">
        <v>4</v>
      </c>
      <c r="W347" s="39">
        <v>47.216000000000001</v>
      </c>
      <c r="Z347" s="35" t="s">
        <v>172</v>
      </c>
      <c r="AB347" s="35">
        <v>1</v>
      </c>
    </row>
    <row r="348" spans="1:28">
      <c r="D348" s="41" t="s">
        <v>703</v>
      </c>
      <c r="E348" s="42"/>
      <c r="F348" s="43"/>
      <c r="G348" s="44"/>
      <c r="H348" s="44"/>
      <c r="I348" s="44"/>
      <c r="J348" s="44"/>
      <c r="K348" s="45"/>
      <c r="L348" s="45"/>
      <c r="M348" s="42"/>
      <c r="N348" s="42"/>
      <c r="O348" s="43"/>
      <c r="P348" s="43"/>
      <c r="Q348" s="42"/>
      <c r="R348" s="42"/>
      <c r="S348" s="42"/>
      <c r="T348" s="46"/>
      <c r="U348" s="46"/>
      <c r="V348" s="46" t="s">
        <v>81</v>
      </c>
      <c r="W348" s="47"/>
      <c r="X348" s="43"/>
    </row>
    <row r="349" spans="1:28" ht="25.5">
      <c r="A349" s="30">
        <v>138</v>
      </c>
      <c r="B349" s="31" t="s">
        <v>82</v>
      </c>
      <c r="C349" s="32" t="s">
        <v>704</v>
      </c>
      <c r="D349" s="33" t="s">
        <v>705</v>
      </c>
      <c r="E349" s="34">
        <v>57.581000000000003</v>
      </c>
      <c r="F349" s="35" t="s">
        <v>85</v>
      </c>
      <c r="I349" s="36">
        <f>ROUND(E349*G349, 2)</f>
        <v>0</v>
      </c>
      <c r="J349" s="36">
        <f>ROUND(E349*G349, 2)</f>
        <v>0</v>
      </c>
      <c r="O349" s="35">
        <v>20</v>
      </c>
      <c r="P349" s="35" t="s">
        <v>65</v>
      </c>
      <c r="V349" s="38" t="s">
        <v>2</v>
      </c>
      <c r="Z349" s="35" t="s">
        <v>174</v>
      </c>
      <c r="AA349" s="35" t="s">
        <v>65</v>
      </c>
      <c r="AB349" s="35">
        <v>8</v>
      </c>
    </row>
    <row r="350" spans="1:28">
      <c r="D350" s="41" t="s">
        <v>706</v>
      </c>
      <c r="E350" s="42"/>
      <c r="F350" s="43"/>
      <c r="G350" s="44"/>
      <c r="H350" s="44"/>
      <c r="I350" s="44"/>
      <c r="J350" s="44"/>
      <c r="K350" s="45"/>
      <c r="L350" s="45"/>
      <c r="M350" s="42"/>
      <c r="N350" s="42"/>
      <c r="O350" s="43"/>
      <c r="P350" s="43"/>
      <c r="Q350" s="42"/>
      <c r="R350" s="42"/>
      <c r="S350" s="42"/>
      <c r="T350" s="46"/>
      <c r="U350" s="46"/>
      <c r="V350" s="46" t="s">
        <v>81</v>
      </c>
      <c r="W350" s="47"/>
      <c r="X350" s="43"/>
    </row>
    <row r="351" spans="1:28">
      <c r="A351" s="30">
        <v>139</v>
      </c>
      <c r="B351" s="31" t="s">
        <v>170</v>
      </c>
      <c r="C351" s="32" t="s">
        <v>707</v>
      </c>
      <c r="D351" s="33" t="s">
        <v>708</v>
      </c>
      <c r="E351" s="34">
        <v>282.55500000000001</v>
      </c>
      <c r="F351" s="35" t="s">
        <v>85</v>
      </c>
      <c r="H351" s="36">
        <f>ROUND(E351*G351, 2)</f>
        <v>0</v>
      </c>
      <c r="J351" s="36">
        <f>ROUND(E351*G351, 2)</f>
        <v>0</v>
      </c>
      <c r="K351" s="37">
        <v>1.9000000000000001E-4</v>
      </c>
      <c r="L351" s="37">
        <f>E351*K351</f>
        <v>5.3685450000000003E-2</v>
      </c>
      <c r="O351" s="35">
        <v>20</v>
      </c>
      <c r="P351" s="35" t="s">
        <v>65</v>
      </c>
      <c r="V351" s="38" t="s">
        <v>4</v>
      </c>
      <c r="W351" s="39">
        <v>66.400000000000006</v>
      </c>
      <c r="Z351" s="35" t="s">
        <v>102</v>
      </c>
      <c r="AB351" s="35">
        <v>7</v>
      </c>
    </row>
    <row r="352" spans="1:28">
      <c r="D352" s="41" t="s">
        <v>709</v>
      </c>
      <c r="E352" s="42"/>
      <c r="F352" s="43"/>
      <c r="G352" s="44"/>
      <c r="H352" s="44"/>
      <c r="I352" s="44"/>
      <c r="J352" s="44"/>
      <c r="K352" s="45"/>
      <c r="L352" s="45"/>
      <c r="M352" s="42"/>
      <c r="N352" s="42"/>
      <c r="O352" s="43"/>
      <c r="P352" s="43"/>
      <c r="Q352" s="42"/>
      <c r="R352" s="42"/>
      <c r="S352" s="42"/>
      <c r="T352" s="46"/>
      <c r="U352" s="46"/>
      <c r="V352" s="46" t="s">
        <v>81</v>
      </c>
      <c r="W352" s="47"/>
      <c r="X352" s="43"/>
    </row>
    <row r="353" spans="1:28" ht="25.5">
      <c r="D353" s="41" t="s">
        <v>710</v>
      </c>
      <c r="E353" s="42"/>
      <c r="F353" s="43"/>
      <c r="G353" s="44"/>
      <c r="H353" s="44"/>
      <c r="I353" s="44"/>
      <c r="J353" s="44"/>
      <c r="K353" s="45"/>
      <c r="L353" s="45"/>
      <c r="M353" s="42"/>
      <c r="N353" s="42"/>
      <c r="O353" s="43"/>
      <c r="P353" s="43"/>
      <c r="Q353" s="42"/>
      <c r="R353" s="42"/>
      <c r="S353" s="42"/>
      <c r="T353" s="46"/>
      <c r="U353" s="46"/>
      <c r="V353" s="46" t="s">
        <v>81</v>
      </c>
      <c r="W353" s="47"/>
      <c r="X353" s="43"/>
    </row>
    <row r="354" spans="1:28" ht="25.5">
      <c r="D354" s="41" t="s">
        <v>711</v>
      </c>
      <c r="E354" s="42"/>
      <c r="F354" s="43"/>
      <c r="G354" s="44"/>
      <c r="H354" s="44"/>
      <c r="I354" s="44"/>
      <c r="J354" s="44"/>
      <c r="K354" s="45"/>
      <c r="L354" s="45"/>
      <c r="M354" s="42"/>
      <c r="N354" s="42"/>
      <c r="O354" s="43"/>
      <c r="P354" s="43"/>
      <c r="Q354" s="42"/>
      <c r="R354" s="42"/>
      <c r="S354" s="42"/>
      <c r="T354" s="46"/>
      <c r="U354" s="46"/>
      <c r="V354" s="46" t="s">
        <v>81</v>
      </c>
      <c r="W354" s="47"/>
      <c r="X354" s="43"/>
    </row>
    <row r="355" spans="1:28">
      <c r="D355" s="41" t="s">
        <v>545</v>
      </c>
      <c r="E355" s="42"/>
      <c r="F355" s="43"/>
      <c r="G355" s="44"/>
      <c r="H355" s="44"/>
      <c r="I355" s="44"/>
      <c r="J355" s="44"/>
      <c r="K355" s="45"/>
      <c r="L355" s="45"/>
      <c r="M355" s="42"/>
      <c r="N355" s="42"/>
      <c r="O355" s="43"/>
      <c r="P355" s="43"/>
      <c r="Q355" s="42"/>
      <c r="R355" s="42"/>
      <c r="S355" s="42"/>
      <c r="T355" s="46"/>
      <c r="U355" s="46"/>
      <c r="V355" s="46" t="s">
        <v>81</v>
      </c>
      <c r="W355" s="47"/>
      <c r="X355" s="43"/>
    </row>
    <row r="356" spans="1:28" ht="25.5">
      <c r="D356" s="41" t="s">
        <v>712</v>
      </c>
      <c r="E356" s="42"/>
      <c r="F356" s="43"/>
      <c r="G356" s="44"/>
      <c r="H356" s="44"/>
      <c r="I356" s="44"/>
      <c r="J356" s="44"/>
      <c r="K356" s="45"/>
      <c r="L356" s="45"/>
      <c r="M356" s="42"/>
      <c r="N356" s="42"/>
      <c r="O356" s="43"/>
      <c r="P356" s="43"/>
      <c r="Q356" s="42"/>
      <c r="R356" s="42"/>
      <c r="S356" s="42"/>
      <c r="T356" s="46"/>
      <c r="U356" s="46"/>
      <c r="V356" s="46" t="s">
        <v>81</v>
      </c>
      <c r="W356" s="47"/>
      <c r="X356" s="43"/>
    </row>
    <row r="357" spans="1:28">
      <c r="D357" s="41" t="s">
        <v>713</v>
      </c>
      <c r="E357" s="42"/>
      <c r="F357" s="43"/>
      <c r="G357" s="44"/>
      <c r="H357" s="44"/>
      <c r="I357" s="44"/>
      <c r="J357" s="44"/>
      <c r="K357" s="45"/>
      <c r="L357" s="45"/>
      <c r="M357" s="42"/>
      <c r="N357" s="42"/>
      <c r="O357" s="43"/>
      <c r="P357" s="43"/>
      <c r="Q357" s="42"/>
      <c r="R357" s="42"/>
      <c r="S357" s="42"/>
      <c r="T357" s="46"/>
      <c r="U357" s="46"/>
      <c r="V357" s="46" t="s">
        <v>81</v>
      </c>
      <c r="W357" s="47"/>
      <c r="X357" s="43"/>
    </row>
    <row r="358" spans="1:28">
      <c r="D358" s="41" t="s">
        <v>714</v>
      </c>
      <c r="E358" s="42"/>
      <c r="F358" s="43"/>
      <c r="G358" s="44"/>
      <c r="H358" s="44"/>
      <c r="I358" s="44"/>
      <c r="J358" s="44"/>
      <c r="K358" s="45"/>
      <c r="L358" s="45"/>
      <c r="M358" s="42"/>
      <c r="N358" s="42"/>
      <c r="O358" s="43"/>
      <c r="P358" s="43"/>
      <c r="Q358" s="42"/>
      <c r="R358" s="42"/>
      <c r="S358" s="42"/>
      <c r="T358" s="46"/>
      <c r="U358" s="46"/>
      <c r="V358" s="46" t="s">
        <v>81</v>
      </c>
      <c r="W358" s="47"/>
      <c r="X358" s="43"/>
    </row>
    <row r="359" spans="1:28" ht="25.5">
      <c r="D359" s="41" t="s">
        <v>715</v>
      </c>
      <c r="E359" s="42"/>
      <c r="F359" s="43"/>
      <c r="G359" s="44"/>
      <c r="H359" s="44"/>
      <c r="I359" s="44"/>
      <c r="J359" s="44"/>
      <c r="K359" s="45"/>
      <c r="L359" s="45"/>
      <c r="M359" s="42"/>
      <c r="N359" s="42"/>
      <c r="O359" s="43"/>
      <c r="P359" s="43"/>
      <c r="Q359" s="42"/>
      <c r="R359" s="42"/>
      <c r="S359" s="42"/>
      <c r="T359" s="46"/>
      <c r="U359" s="46"/>
      <c r="V359" s="46" t="s">
        <v>81</v>
      </c>
      <c r="W359" s="47"/>
      <c r="X359" s="43"/>
    </row>
    <row r="360" spans="1:28" ht="25.5">
      <c r="D360" s="41" t="s">
        <v>716</v>
      </c>
      <c r="E360" s="42"/>
      <c r="F360" s="43"/>
      <c r="G360" s="44"/>
      <c r="H360" s="44"/>
      <c r="I360" s="44"/>
      <c r="J360" s="44"/>
      <c r="K360" s="45"/>
      <c r="L360" s="45"/>
      <c r="M360" s="42"/>
      <c r="N360" s="42"/>
      <c r="O360" s="43"/>
      <c r="P360" s="43"/>
      <c r="Q360" s="42"/>
      <c r="R360" s="42"/>
      <c r="S360" s="42"/>
      <c r="T360" s="46"/>
      <c r="U360" s="46"/>
      <c r="V360" s="46" t="s">
        <v>81</v>
      </c>
      <c r="W360" s="47"/>
      <c r="X360" s="43"/>
    </row>
    <row r="361" spans="1:28">
      <c r="D361" s="41" t="s">
        <v>717</v>
      </c>
      <c r="E361" s="42"/>
      <c r="F361" s="43"/>
      <c r="G361" s="44"/>
      <c r="H361" s="44"/>
      <c r="I361" s="44"/>
      <c r="J361" s="44"/>
      <c r="K361" s="45"/>
      <c r="L361" s="45"/>
      <c r="M361" s="42"/>
      <c r="N361" s="42"/>
      <c r="O361" s="43"/>
      <c r="P361" s="43"/>
      <c r="Q361" s="42"/>
      <c r="R361" s="42"/>
      <c r="S361" s="42"/>
      <c r="T361" s="46"/>
      <c r="U361" s="46"/>
      <c r="V361" s="46" t="s">
        <v>81</v>
      </c>
      <c r="W361" s="47"/>
      <c r="X361" s="43"/>
    </row>
    <row r="362" spans="1:28">
      <c r="D362" s="41" t="s">
        <v>718</v>
      </c>
      <c r="E362" s="42"/>
      <c r="F362" s="43"/>
      <c r="G362" s="44"/>
      <c r="H362" s="44"/>
      <c r="I362" s="44"/>
      <c r="J362" s="44"/>
      <c r="K362" s="45"/>
      <c r="L362" s="45"/>
      <c r="M362" s="42"/>
      <c r="N362" s="42"/>
      <c r="O362" s="43"/>
      <c r="P362" s="43"/>
      <c r="Q362" s="42"/>
      <c r="R362" s="42"/>
      <c r="S362" s="42"/>
      <c r="T362" s="46"/>
      <c r="U362" s="46"/>
      <c r="V362" s="46" t="s">
        <v>81</v>
      </c>
      <c r="W362" s="47"/>
      <c r="X362" s="43"/>
    </row>
    <row r="363" spans="1:28" ht="25.5">
      <c r="D363" s="41" t="s">
        <v>719</v>
      </c>
      <c r="E363" s="42"/>
      <c r="F363" s="43"/>
      <c r="G363" s="44"/>
      <c r="H363" s="44"/>
      <c r="I363" s="44"/>
      <c r="J363" s="44"/>
      <c r="K363" s="45"/>
      <c r="L363" s="45"/>
      <c r="M363" s="42"/>
      <c r="N363" s="42"/>
      <c r="O363" s="43"/>
      <c r="P363" s="43"/>
      <c r="Q363" s="42"/>
      <c r="R363" s="42"/>
      <c r="S363" s="42"/>
      <c r="T363" s="46"/>
      <c r="U363" s="46"/>
      <c r="V363" s="46" t="s">
        <v>81</v>
      </c>
      <c r="W363" s="47"/>
      <c r="X363" s="43"/>
    </row>
    <row r="364" spans="1:28" ht="25.5">
      <c r="A364" s="30">
        <v>140</v>
      </c>
      <c r="B364" s="31" t="s">
        <v>82</v>
      </c>
      <c r="C364" s="32" t="s">
        <v>720</v>
      </c>
      <c r="D364" s="33" t="s">
        <v>721</v>
      </c>
      <c r="E364" s="34">
        <v>324.93799999999999</v>
      </c>
      <c r="F364" s="35" t="s">
        <v>85</v>
      </c>
      <c r="I364" s="36">
        <f>ROUND(E364*G364, 2)</f>
        <v>0</v>
      </c>
      <c r="J364" s="36">
        <f>ROUND(E364*G364, 2)</f>
        <v>0</v>
      </c>
      <c r="O364" s="35">
        <v>20</v>
      </c>
      <c r="P364" s="35" t="s">
        <v>65</v>
      </c>
      <c r="V364" s="38" t="s">
        <v>2</v>
      </c>
      <c r="Z364" s="35" t="s">
        <v>174</v>
      </c>
      <c r="AA364" s="35" t="s">
        <v>65</v>
      </c>
      <c r="AB364" s="35">
        <v>2</v>
      </c>
    </row>
    <row r="365" spans="1:28">
      <c r="D365" s="41" t="s">
        <v>722</v>
      </c>
      <c r="E365" s="42"/>
      <c r="F365" s="43"/>
      <c r="G365" s="44"/>
      <c r="H365" s="44"/>
      <c r="I365" s="44"/>
      <c r="J365" s="44"/>
      <c r="K365" s="45"/>
      <c r="L365" s="45"/>
      <c r="M365" s="42"/>
      <c r="N365" s="42"/>
      <c r="O365" s="43"/>
      <c r="P365" s="43"/>
      <c r="Q365" s="42"/>
      <c r="R365" s="42"/>
      <c r="S365" s="42"/>
      <c r="T365" s="46"/>
      <c r="U365" s="46"/>
      <c r="V365" s="46" t="s">
        <v>81</v>
      </c>
      <c r="W365" s="47"/>
      <c r="X365" s="43"/>
    </row>
    <row r="366" spans="1:28">
      <c r="A366" s="30">
        <v>141</v>
      </c>
      <c r="B366" s="31" t="s">
        <v>170</v>
      </c>
      <c r="C366" s="32" t="s">
        <v>723</v>
      </c>
      <c r="D366" s="33" t="s">
        <v>724</v>
      </c>
      <c r="E366" s="34">
        <v>204.02</v>
      </c>
      <c r="F366" s="35" t="s">
        <v>89</v>
      </c>
      <c r="H366" s="36">
        <f>ROUND(E366*G366, 2)</f>
        <v>0</v>
      </c>
      <c r="J366" s="36">
        <f>ROUND(E366*G366, 2)</f>
        <v>0</v>
      </c>
      <c r="K366" s="37">
        <v>3.0000000000000001E-5</v>
      </c>
      <c r="L366" s="37">
        <f>E366*K366</f>
        <v>6.1206000000000003E-3</v>
      </c>
      <c r="O366" s="35">
        <v>20</v>
      </c>
      <c r="P366" s="35" t="s">
        <v>65</v>
      </c>
      <c r="V366" s="38" t="s">
        <v>4</v>
      </c>
      <c r="W366" s="39">
        <v>23.053999999999998</v>
      </c>
      <c r="Z366" s="35" t="s">
        <v>172</v>
      </c>
      <c r="AB366" s="35">
        <v>1</v>
      </c>
    </row>
    <row r="367" spans="1:28">
      <c r="D367" s="41" t="s">
        <v>725</v>
      </c>
      <c r="E367" s="42"/>
      <c r="F367" s="43"/>
      <c r="G367" s="44"/>
      <c r="H367" s="44"/>
      <c r="I367" s="44"/>
      <c r="J367" s="44"/>
      <c r="K367" s="45"/>
      <c r="L367" s="45"/>
      <c r="M367" s="42"/>
      <c r="N367" s="42"/>
      <c r="O367" s="43"/>
      <c r="P367" s="43"/>
      <c r="Q367" s="42"/>
      <c r="R367" s="42"/>
      <c r="S367" s="42"/>
      <c r="T367" s="46"/>
      <c r="U367" s="46"/>
      <c r="V367" s="46" t="s">
        <v>81</v>
      </c>
      <c r="W367" s="47"/>
      <c r="X367" s="43"/>
    </row>
    <row r="368" spans="1:28" ht="38.25">
      <c r="D368" s="41" t="s">
        <v>726</v>
      </c>
      <c r="E368" s="42"/>
      <c r="F368" s="43"/>
      <c r="G368" s="44"/>
      <c r="H368" s="44"/>
      <c r="I368" s="44"/>
      <c r="J368" s="44"/>
      <c r="K368" s="45"/>
      <c r="L368" s="45"/>
      <c r="M368" s="42"/>
      <c r="N368" s="42"/>
      <c r="O368" s="43"/>
      <c r="P368" s="43"/>
      <c r="Q368" s="42"/>
      <c r="R368" s="42"/>
      <c r="S368" s="42"/>
      <c r="T368" s="46"/>
      <c r="U368" s="46"/>
      <c r="V368" s="46" t="s">
        <v>81</v>
      </c>
      <c r="W368" s="47"/>
      <c r="X368" s="43"/>
    </row>
    <row r="369" spans="1:28">
      <c r="A369" s="30">
        <v>142</v>
      </c>
      <c r="B369" s="31" t="s">
        <v>82</v>
      </c>
      <c r="C369" s="32" t="s">
        <v>727</v>
      </c>
      <c r="D369" s="33" t="s">
        <v>728</v>
      </c>
      <c r="E369" s="34">
        <v>252.5</v>
      </c>
      <c r="F369" s="35" t="s">
        <v>89</v>
      </c>
      <c r="I369" s="36">
        <f>ROUND(E369*G369, 2)</f>
        <v>0</v>
      </c>
      <c r="J369" s="36">
        <f>ROUND(E369*G369, 2)</f>
        <v>0</v>
      </c>
      <c r="K369" s="37">
        <v>4.0000000000000003E-5</v>
      </c>
      <c r="L369" s="37">
        <f>E369*K369</f>
        <v>1.0100000000000001E-2</v>
      </c>
      <c r="O369" s="35">
        <v>20</v>
      </c>
      <c r="P369" s="35" t="s">
        <v>65</v>
      </c>
      <c r="V369" s="38" t="s">
        <v>2</v>
      </c>
      <c r="Z369" s="35" t="s">
        <v>729</v>
      </c>
      <c r="AA369" s="35" t="s">
        <v>65</v>
      </c>
      <c r="AB369" s="35">
        <v>8</v>
      </c>
    </row>
    <row r="370" spans="1:28">
      <c r="D370" s="41" t="s">
        <v>730</v>
      </c>
      <c r="E370" s="42"/>
      <c r="F370" s="43"/>
      <c r="G370" s="44"/>
      <c r="H370" s="44"/>
      <c r="I370" s="44"/>
      <c r="J370" s="44"/>
      <c r="K370" s="45"/>
      <c r="L370" s="45"/>
      <c r="M370" s="42"/>
      <c r="N370" s="42"/>
      <c r="O370" s="43"/>
      <c r="P370" s="43"/>
      <c r="Q370" s="42"/>
      <c r="R370" s="42"/>
      <c r="S370" s="42"/>
      <c r="T370" s="46"/>
      <c r="U370" s="46"/>
      <c r="V370" s="46" t="s">
        <v>81</v>
      </c>
      <c r="W370" s="47"/>
      <c r="X370" s="43"/>
    </row>
    <row r="371" spans="1:28" ht="38.25">
      <c r="D371" s="41" t="s">
        <v>731</v>
      </c>
      <c r="E371" s="42"/>
      <c r="F371" s="43"/>
      <c r="G371" s="44"/>
      <c r="H371" s="44"/>
      <c r="I371" s="44"/>
      <c r="J371" s="44"/>
      <c r="K371" s="45"/>
      <c r="L371" s="45"/>
      <c r="M371" s="42"/>
      <c r="N371" s="42"/>
      <c r="O371" s="43"/>
      <c r="P371" s="43"/>
      <c r="Q371" s="42"/>
      <c r="R371" s="42"/>
      <c r="S371" s="42"/>
      <c r="T371" s="46"/>
      <c r="U371" s="46"/>
      <c r="V371" s="46" t="s">
        <v>81</v>
      </c>
      <c r="W371" s="47"/>
      <c r="X371" s="43"/>
    </row>
    <row r="372" spans="1:28" ht="25.5">
      <c r="A372" s="30">
        <v>143</v>
      </c>
      <c r="B372" s="31" t="s">
        <v>170</v>
      </c>
      <c r="C372" s="32" t="s">
        <v>732</v>
      </c>
      <c r="D372" s="33" t="s">
        <v>733</v>
      </c>
      <c r="E372" s="34">
        <v>304.79399999999998</v>
      </c>
      <c r="F372" s="35" t="s">
        <v>52</v>
      </c>
      <c r="H372" s="36">
        <f>ROUND(E372*G372, 2)</f>
        <v>0</v>
      </c>
      <c r="J372" s="36">
        <f>ROUND(E372*G372, 2)</f>
        <v>0</v>
      </c>
      <c r="O372" s="35">
        <v>20</v>
      </c>
      <c r="P372" s="35" t="s">
        <v>65</v>
      </c>
      <c r="V372" s="38" t="s">
        <v>4</v>
      </c>
      <c r="Z372" s="35" t="s">
        <v>175</v>
      </c>
      <c r="AB372" s="35">
        <v>1</v>
      </c>
    </row>
    <row r="373" spans="1:28">
      <c r="D373" s="48" t="s">
        <v>176</v>
      </c>
      <c r="E373" s="49">
        <f>J373</f>
        <v>0</v>
      </c>
      <c r="H373" s="49">
        <f>SUM(H307:H372)</f>
        <v>0</v>
      </c>
      <c r="I373" s="49">
        <f>SUM(I307:I372)</f>
        <v>0</v>
      </c>
      <c r="J373" s="49">
        <f>SUM(J307:J372)</f>
        <v>0</v>
      </c>
      <c r="L373" s="50">
        <f>SUM(L307:L372)</f>
        <v>0.24814919999999999</v>
      </c>
      <c r="N373" s="51">
        <f>SUM(N307:N372)</f>
        <v>0</v>
      </c>
      <c r="W373" s="39">
        <f>SUM(W307:W372)</f>
        <v>317.36500000000001</v>
      </c>
    </row>
    <row r="375" spans="1:28">
      <c r="B375" s="32" t="s">
        <v>177</v>
      </c>
    </row>
    <row r="376" spans="1:28">
      <c r="A376" s="30">
        <v>144</v>
      </c>
      <c r="B376" s="31" t="s">
        <v>178</v>
      </c>
      <c r="C376" s="32" t="s">
        <v>179</v>
      </c>
      <c r="D376" s="33" t="s">
        <v>180</v>
      </c>
      <c r="E376" s="34">
        <v>1030.0250000000001</v>
      </c>
      <c r="F376" s="35" t="s">
        <v>85</v>
      </c>
      <c r="H376" s="36">
        <f>ROUND(E376*G376, 2)</f>
        <v>0</v>
      </c>
      <c r="J376" s="36">
        <f>ROUND(E376*G376, 2)</f>
        <v>0</v>
      </c>
      <c r="K376" s="37">
        <v>3.1E-4</v>
      </c>
      <c r="L376" s="37">
        <f>E376*K376</f>
        <v>0.31930775</v>
      </c>
      <c r="O376" s="35">
        <v>20</v>
      </c>
      <c r="P376" s="35" t="s">
        <v>65</v>
      </c>
      <c r="V376" s="38" t="s">
        <v>4</v>
      </c>
      <c r="W376" s="39">
        <v>1030.0250000000001</v>
      </c>
      <c r="Z376" s="35" t="s">
        <v>181</v>
      </c>
      <c r="AB376" s="35">
        <v>6</v>
      </c>
    </row>
    <row r="377" spans="1:28" ht="25.5">
      <c r="D377" s="41" t="s">
        <v>734</v>
      </c>
      <c r="E377" s="42"/>
      <c r="F377" s="43"/>
      <c r="G377" s="44"/>
      <c r="H377" s="44"/>
      <c r="I377" s="44"/>
      <c r="J377" s="44"/>
      <c r="K377" s="45"/>
      <c r="L377" s="45"/>
      <c r="M377" s="42"/>
      <c r="N377" s="42"/>
      <c r="O377" s="43"/>
      <c r="P377" s="43"/>
      <c r="Q377" s="42"/>
      <c r="R377" s="42"/>
      <c r="S377" s="42"/>
      <c r="T377" s="46"/>
      <c r="U377" s="46"/>
      <c r="V377" s="46" t="s">
        <v>81</v>
      </c>
      <c r="W377" s="47"/>
      <c r="X377" s="43"/>
    </row>
    <row r="378" spans="1:28" ht="25.5">
      <c r="A378" s="30">
        <v>145</v>
      </c>
      <c r="B378" s="31" t="s">
        <v>178</v>
      </c>
      <c r="C378" s="32" t="s">
        <v>735</v>
      </c>
      <c r="D378" s="33" t="s">
        <v>736</v>
      </c>
      <c r="E378" s="34">
        <v>70.302000000000007</v>
      </c>
      <c r="F378" s="35" t="s">
        <v>85</v>
      </c>
      <c r="H378" s="36">
        <f>ROUND(E378*G378, 2)</f>
        <v>0</v>
      </c>
      <c r="J378" s="36">
        <f>ROUND(E378*G378, 2)</f>
        <v>0</v>
      </c>
      <c r="K378" s="37">
        <v>6.2E-4</v>
      </c>
      <c r="L378" s="37">
        <f>E378*K378</f>
        <v>4.3587240000000006E-2</v>
      </c>
      <c r="O378" s="35">
        <v>20</v>
      </c>
      <c r="P378" s="35" t="s">
        <v>65</v>
      </c>
      <c r="V378" s="38" t="s">
        <v>4</v>
      </c>
      <c r="W378" s="39">
        <v>6.1159999999999997</v>
      </c>
      <c r="Z378" s="35" t="s">
        <v>181</v>
      </c>
      <c r="AB378" s="35">
        <v>7</v>
      </c>
    </row>
    <row r="379" spans="1:28" ht="25.5">
      <c r="D379" s="41" t="s">
        <v>737</v>
      </c>
      <c r="E379" s="42"/>
      <c r="F379" s="43"/>
      <c r="G379" s="44"/>
      <c r="H379" s="44"/>
      <c r="I379" s="44"/>
      <c r="J379" s="44"/>
      <c r="K379" s="45"/>
      <c r="L379" s="45"/>
      <c r="M379" s="42"/>
      <c r="N379" s="42"/>
      <c r="O379" s="43"/>
      <c r="P379" s="43"/>
      <c r="Q379" s="42"/>
      <c r="R379" s="42"/>
      <c r="S379" s="42"/>
      <c r="T379" s="46"/>
      <c r="U379" s="46"/>
      <c r="V379" s="46" t="s">
        <v>81</v>
      </c>
      <c r="W379" s="47"/>
      <c r="X379" s="43"/>
    </row>
    <row r="380" spans="1:28">
      <c r="D380" s="41" t="s">
        <v>738</v>
      </c>
      <c r="E380" s="42"/>
      <c r="F380" s="43"/>
      <c r="G380" s="44"/>
      <c r="H380" s="44"/>
      <c r="I380" s="44"/>
      <c r="J380" s="44"/>
      <c r="K380" s="45"/>
      <c r="L380" s="45"/>
      <c r="M380" s="42"/>
      <c r="N380" s="42"/>
      <c r="O380" s="43"/>
      <c r="P380" s="43"/>
      <c r="Q380" s="42"/>
      <c r="R380" s="42"/>
      <c r="S380" s="42"/>
      <c r="T380" s="46"/>
      <c r="U380" s="46"/>
      <c r="V380" s="46" t="s">
        <v>81</v>
      </c>
      <c r="W380" s="47"/>
      <c r="X380" s="43"/>
    </row>
    <row r="381" spans="1:28" ht="25.5">
      <c r="A381" s="30">
        <v>146</v>
      </c>
      <c r="B381" s="31" t="s">
        <v>178</v>
      </c>
      <c r="C381" s="32" t="s">
        <v>739</v>
      </c>
      <c r="D381" s="33" t="s">
        <v>740</v>
      </c>
      <c r="E381" s="34">
        <v>268.72199999999998</v>
      </c>
      <c r="F381" s="35" t="s">
        <v>85</v>
      </c>
      <c r="H381" s="36">
        <f>ROUND(E381*G381, 2)</f>
        <v>0</v>
      </c>
      <c r="J381" s="36">
        <f>ROUND(E381*G381, 2)</f>
        <v>0</v>
      </c>
      <c r="O381" s="35">
        <v>20</v>
      </c>
      <c r="P381" s="35" t="s">
        <v>65</v>
      </c>
      <c r="V381" s="38" t="s">
        <v>4</v>
      </c>
      <c r="W381" s="39">
        <v>6.718</v>
      </c>
      <c r="Z381" s="35" t="s">
        <v>181</v>
      </c>
      <c r="AB381" s="35">
        <v>1</v>
      </c>
    </row>
    <row r="382" spans="1:28" ht="38.25">
      <c r="A382" s="30">
        <v>147</v>
      </c>
      <c r="B382" s="31" t="s">
        <v>178</v>
      </c>
      <c r="C382" s="32" t="s">
        <v>182</v>
      </c>
      <c r="D382" s="33" t="s">
        <v>741</v>
      </c>
      <c r="E382" s="34">
        <v>959.72299999999996</v>
      </c>
      <c r="F382" s="35" t="s">
        <v>85</v>
      </c>
      <c r="H382" s="36">
        <f>ROUND(E382*G382, 2)</f>
        <v>0</v>
      </c>
      <c r="J382" s="36">
        <f>ROUND(E382*G382, 2)</f>
        <v>0</v>
      </c>
      <c r="K382" s="37">
        <v>1.2199999999999999E-3</v>
      </c>
      <c r="L382" s="37">
        <f>E382*K382</f>
        <v>1.1708620599999999</v>
      </c>
      <c r="O382" s="35">
        <v>20</v>
      </c>
      <c r="P382" s="35" t="s">
        <v>65</v>
      </c>
      <c r="V382" s="38" t="s">
        <v>4</v>
      </c>
      <c r="W382" s="39">
        <v>959.72299999999996</v>
      </c>
      <c r="Z382" s="35" t="s">
        <v>181</v>
      </c>
      <c r="AB382" s="35">
        <v>6</v>
      </c>
    </row>
    <row r="383" spans="1:28" ht="25.5">
      <c r="D383" s="41" t="s">
        <v>742</v>
      </c>
      <c r="E383" s="42"/>
      <c r="F383" s="43"/>
      <c r="G383" s="44"/>
      <c r="H383" s="44"/>
      <c r="I383" s="44"/>
      <c r="J383" s="44"/>
      <c r="K383" s="45"/>
      <c r="L383" s="45"/>
      <c r="M383" s="42"/>
      <c r="N383" s="42"/>
      <c r="O383" s="43"/>
      <c r="P383" s="43"/>
      <c r="Q383" s="42"/>
      <c r="R383" s="42"/>
      <c r="S383" s="42"/>
      <c r="T383" s="46"/>
      <c r="U383" s="46"/>
      <c r="V383" s="46" t="s">
        <v>81</v>
      </c>
      <c r="W383" s="47"/>
      <c r="X383" s="43"/>
    </row>
    <row r="384" spans="1:28">
      <c r="D384" s="41" t="s">
        <v>743</v>
      </c>
      <c r="E384" s="42"/>
      <c r="F384" s="43"/>
      <c r="G384" s="44"/>
      <c r="H384" s="44"/>
      <c r="I384" s="44"/>
      <c r="J384" s="44"/>
      <c r="K384" s="45"/>
      <c r="L384" s="45"/>
      <c r="M384" s="42"/>
      <c r="N384" s="42"/>
      <c r="O384" s="43"/>
      <c r="P384" s="43"/>
      <c r="Q384" s="42"/>
      <c r="R384" s="42"/>
      <c r="S384" s="42"/>
      <c r="T384" s="46"/>
      <c r="U384" s="46"/>
      <c r="V384" s="46" t="s">
        <v>81</v>
      </c>
      <c r="W384" s="47"/>
      <c r="X384" s="43"/>
    </row>
    <row r="385" spans="1:28">
      <c r="D385" s="48" t="s">
        <v>183</v>
      </c>
      <c r="E385" s="49">
        <f>J385</f>
        <v>0</v>
      </c>
      <c r="H385" s="49">
        <f>SUM(H375:H384)</f>
        <v>0</v>
      </c>
      <c r="I385" s="49">
        <f>SUM(I375:I384)</f>
        <v>0</v>
      </c>
      <c r="J385" s="49">
        <f>SUM(J375:J384)</f>
        <v>0</v>
      </c>
      <c r="L385" s="50">
        <f>SUM(L375:L384)</f>
        <v>1.53375705</v>
      </c>
      <c r="N385" s="51">
        <f>SUM(N375:N384)</f>
        <v>0</v>
      </c>
      <c r="W385" s="39">
        <f>SUM(W375:W384)</f>
        <v>2002.5820000000001</v>
      </c>
    </row>
    <row r="387" spans="1:28">
      <c r="B387" s="32" t="s">
        <v>744</v>
      </c>
    </row>
    <row r="388" spans="1:28">
      <c r="A388" s="30">
        <v>148</v>
      </c>
      <c r="B388" s="31" t="s">
        <v>745</v>
      </c>
      <c r="C388" s="32" t="s">
        <v>746</v>
      </c>
      <c r="D388" s="33" t="s">
        <v>747</v>
      </c>
      <c r="E388" s="34">
        <v>84.334999999999994</v>
      </c>
      <c r="F388" s="35" t="s">
        <v>85</v>
      </c>
      <c r="H388" s="36">
        <f>ROUND(E388*G388, 2)</f>
        <v>0</v>
      </c>
      <c r="J388" s="36">
        <f>ROUND(E388*G388, 2)</f>
        <v>0</v>
      </c>
      <c r="K388" s="37">
        <v>2.3E-3</v>
      </c>
      <c r="L388" s="37">
        <f>E388*K388</f>
        <v>0.19397049999999999</v>
      </c>
      <c r="O388" s="35">
        <v>20</v>
      </c>
      <c r="P388" s="35" t="s">
        <v>65</v>
      </c>
      <c r="V388" s="38" t="s">
        <v>4</v>
      </c>
      <c r="W388" s="39">
        <v>35.673999999999999</v>
      </c>
      <c r="Z388" s="35" t="s">
        <v>748</v>
      </c>
      <c r="AB388" s="35">
        <v>1</v>
      </c>
    </row>
    <row r="389" spans="1:28" ht="25.5">
      <c r="D389" s="41" t="s">
        <v>643</v>
      </c>
      <c r="E389" s="42"/>
      <c r="F389" s="43"/>
      <c r="G389" s="44"/>
      <c r="H389" s="44"/>
      <c r="I389" s="44"/>
      <c r="J389" s="44"/>
      <c r="K389" s="45"/>
      <c r="L389" s="45"/>
      <c r="M389" s="42"/>
      <c r="N389" s="42"/>
      <c r="O389" s="43"/>
      <c r="P389" s="43"/>
      <c r="Q389" s="42"/>
      <c r="R389" s="42"/>
      <c r="S389" s="42"/>
      <c r="T389" s="46"/>
      <c r="U389" s="46"/>
      <c r="V389" s="46" t="s">
        <v>81</v>
      </c>
      <c r="W389" s="47"/>
      <c r="X389" s="43"/>
    </row>
    <row r="390" spans="1:28">
      <c r="D390" s="41" t="s">
        <v>749</v>
      </c>
      <c r="E390" s="42"/>
      <c r="F390" s="43"/>
      <c r="G390" s="44"/>
      <c r="H390" s="44"/>
      <c r="I390" s="44"/>
      <c r="J390" s="44"/>
      <c r="K390" s="45"/>
      <c r="L390" s="45"/>
      <c r="M390" s="42"/>
      <c r="N390" s="42"/>
      <c r="O390" s="43"/>
      <c r="P390" s="43"/>
      <c r="Q390" s="42"/>
      <c r="R390" s="42"/>
      <c r="S390" s="42"/>
      <c r="T390" s="46"/>
      <c r="U390" s="46"/>
      <c r="V390" s="46" t="s">
        <v>81</v>
      </c>
      <c r="W390" s="47"/>
      <c r="X390" s="43"/>
    </row>
    <row r="391" spans="1:28">
      <c r="D391" s="48" t="s">
        <v>750</v>
      </c>
      <c r="E391" s="49">
        <f>J391</f>
        <v>0</v>
      </c>
      <c r="H391" s="49">
        <f>SUM(H387:H390)</f>
        <v>0</v>
      </c>
      <c r="I391" s="49">
        <f>SUM(I387:I390)</f>
        <v>0</v>
      </c>
      <c r="J391" s="49">
        <f>SUM(J387:J390)</f>
        <v>0</v>
      </c>
      <c r="L391" s="50">
        <f>SUM(L387:L390)</f>
        <v>0.19397049999999999</v>
      </c>
      <c r="N391" s="51">
        <f>SUM(N387:N390)</f>
        <v>0</v>
      </c>
      <c r="W391" s="39">
        <f>SUM(W387:W390)</f>
        <v>35.673999999999999</v>
      </c>
    </row>
    <row r="393" spans="1:28">
      <c r="D393" s="48" t="s">
        <v>184</v>
      </c>
      <c r="E393" s="51">
        <f>J393</f>
        <v>0</v>
      </c>
      <c r="H393" s="49">
        <f>+H153+H164+H169+H202+H209+H272+H305+H373+H385+H391</f>
        <v>0</v>
      </c>
      <c r="I393" s="49">
        <f>+I153+I164+I169+I202+I209+I272+I305+I373+I385+I391</f>
        <v>0</v>
      </c>
      <c r="J393" s="49">
        <f>+J153+J164+J169+J202+J209+J272+J305+J373+J385+J391</f>
        <v>0</v>
      </c>
      <c r="L393" s="50">
        <f>+L153+L164+L169+L202+L209+L272+L305+L373+L385+L391</f>
        <v>18.354648639999997</v>
      </c>
      <c r="N393" s="51">
        <f>+N153+N164+N169+N202+N209+N272+N305+N373+N385+N391</f>
        <v>0</v>
      </c>
      <c r="W393" s="39">
        <f>+W153+W164+W169+W202+W209+W272+W305+W373+W385+W391</f>
        <v>3776.6660000000002</v>
      </c>
    </row>
    <row r="395" spans="1:28">
      <c r="B395" s="40" t="s">
        <v>185</v>
      </c>
    </row>
    <row r="396" spans="1:28">
      <c r="B396" s="32" t="s">
        <v>185</v>
      </c>
    </row>
    <row r="397" spans="1:28" ht="25.5">
      <c r="A397" s="30">
        <v>149</v>
      </c>
      <c r="B397" s="31" t="s">
        <v>187</v>
      </c>
      <c r="C397" s="32" t="s">
        <v>751</v>
      </c>
      <c r="D397" s="33" t="s">
        <v>752</v>
      </c>
      <c r="E397" s="34">
        <v>0</v>
      </c>
      <c r="F397" s="35" t="s">
        <v>363</v>
      </c>
      <c r="G397" s="543"/>
      <c r="H397" s="36">
        <f t="shared" ref="H397:H435" si="2">ROUND(E397*G397, 2)</f>
        <v>0</v>
      </c>
      <c r="J397" s="36">
        <f t="shared" ref="J397:J435" si="3">ROUND(E397*G397, 2)</f>
        <v>0</v>
      </c>
      <c r="O397" s="35">
        <v>20</v>
      </c>
      <c r="P397" s="35" t="s">
        <v>65</v>
      </c>
      <c r="V397" s="38" t="s">
        <v>186</v>
      </c>
      <c r="Z397" s="35" t="s">
        <v>102</v>
      </c>
      <c r="AB397" s="35">
        <v>7</v>
      </c>
    </row>
    <row r="398" spans="1:28" ht="25.5">
      <c r="A398" s="30">
        <v>150</v>
      </c>
      <c r="B398" s="31" t="s">
        <v>187</v>
      </c>
      <c r="C398" s="32" t="s">
        <v>753</v>
      </c>
      <c r="D398" s="33" t="s">
        <v>754</v>
      </c>
      <c r="E398" s="34">
        <v>0</v>
      </c>
      <c r="F398" s="35" t="s">
        <v>363</v>
      </c>
      <c r="G398" s="543"/>
      <c r="H398" s="36">
        <f t="shared" si="2"/>
        <v>0</v>
      </c>
      <c r="J398" s="36">
        <f t="shared" si="3"/>
        <v>0</v>
      </c>
      <c r="O398" s="35">
        <v>20</v>
      </c>
      <c r="P398" s="35" t="s">
        <v>65</v>
      </c>
      <c r="V398" s="38" t="s">
        <v>186</v>
      </c>
      <c r="Z398" s="35" t="s">
        <v>102</v>
      </c>
      <c r="AB398" s="35">
        <v>7</v>
      </c>
    </row>
    <row r="399" spans="1:28">
      <c r="A399" s="30">
        <v>151</v>
      </c>
      <c r="B399" s="31" t="s">
        <v>187</v>
      </c>
      <c r="C399" s="32" t="s">
        <v>755</v>
      </c>
      <c r="D399" s="33" t="s">
        <v>756</v>
      </c>
      <c r="E399" s="34">
        <v>8</v>
      </c>
      <c r="F399" s="35" t="s">
        <v>363</v>
      </c>
      <c r="G399" s="543"/>
      <c r="H399" s="36">
        <f t="shared" si="2"/>
        <v>0</v>
      </c>
      <c r="J399" s="36">
        <f t="shared" si="3"/>
        <v>0</v>
      </c>
      <c r="O399" s="35">
        <v>20</v>
      </c>
      <c r="P399" s="35" t="s">
        <v>65</v>
      </c>
      <c r="V399" s="38" t="s">
        <v>186</v>
      </c>
      <c r="Z399" s="35" t="s">
        <v>102</v>
      </c>
      <c r="AB399" s="35">
        <v>7</v>
      </c>
    </row>
    <row r="400" spans="1:28">
      <c r="A400" s="30">
        <v>152</v>
      </c>
      <c r="B400" s="31" t="s">
        <v>187</v>
      </c>
      <c r="C400" s="32" t="s">
        <v>757</v>
      </c>
      <c r="D400" s="33" t="s">
        <v>758</v>
      </c>
      <c r="E400" s="34">
        <v>0</v>
      </c>
      <c r="F400" s="35" t="s">
        <v>363</v>
      </c>
      <c r="G400" s="543"/>
      <c r="H400" s="36">
        <f t="shared" si="2"/>
        <v>0</v>
      </c>
      <c r="J400" s="36">
        <f t="shared" si="3"/>
        <v>0</v>
      </c>
      <c r="O400" s="35">
        <v>20</v>
      </c>
      <c r="P400" s="35" t="s">
        <v>65</v>
      </c>
      <c r="V400" s="38" t="s">
        <v>186</v>
      </c>
      <c r="Z400" s="35" t="s">
        <v>102</v>
      </c>
      <c r="AB400" s="35">
        <v>7</v>
      </c>
    </row>
    <row r="401" spans="1:28" ht="25.5">
      <c r="A401" s="30">
        <v>153</v>
      </c>
      <c r="B401" s="31" t="s">
        <v>187</v>
      </c>
      <c r="C401" s="32" t="s">
        <v>759</v>
      </c>
      <c r="D401" s="33" t="s">
        <v>760</v>
      </c>
      <c r="E401" s="34">
        <v>0</v>
      </c>
      <c r="F401" s="35" t="s">
        <v>363</v>
      </c>
      <c r="G401" s="543"/>
      <c r="H401" s="36">
        <f t="shared" si="2"/>
        <v>0</v>
      </c>
      <c r="J401" s="36">
        <f t="shared" si="3"/>
        <v>0</v>
      </c>
      <c r="O401" s="35">
        <v>20</v>
      </c>
      <c r="P401" s="35" t="s">
        <v>65</v>
      </c>
      <c r="V401" s="38" t="s">
        <v>186</v>
      </c>
      <c r="Z401" s="35" t="s">
        <v>102</v>
      </c>
      <c r="AB401" s="35">
        <v>7</v>
      </c>
    </row>
    <row r="402" spans="1:28" ht="25.5">
      <c r="A402" s="30">
        <v>154</v>
      </c>
      <c r="B402" s="31" t="s">
        <v>187</v>
      </c>
      <c r="C402" s="32" t="s">
        <v>362</v>
      </c>
      <c r="D402" s="33" t="s">
        <v>761</v>
      </c>
      <c r="E402" s="34">
        <v>0</v>
      </c>
      <c r="F402" s="35" t="s">
        <v>363</v>
      </c>
      <c r="G402" s="543"/>
      <c r="H402" s="36">
        <f t="shared" si="2"/>
        <v>0</v>
      </c>
      <c r="J402" s="36">
        <f t="shared" si="3"/>
        <v>0</v>
      </c>
      <c r="O402" s="35">
        <v>20</v>
      </c>
      <c r="P402" s="35" t="s">
        <v>65</v>
      </c>
      <c r="V402" s="38" t="s">
        <v>186</v>
      </c>
      <c r="Z402" s="35" t="s">
        <v>102</v>
      </c>
      <c r="AB402" s="35">
        <v>7</v>
      </c>
    </row>
    <row r="403" spans="1:28" ht="25.5">
      <c r="A403" s="30">
        <v>155</v>
      </c>
      <c r="B403" s="31" t="s">
        <v>187</v>
      </c>
      <c r="C403" s="32" t="s">
        <v>364</v>
      </c>
      <c r="D403" s="33" t="s">
        <v>762</v>
      </c>
      <c r="E403" s="34">
        <v>0</v>
      </c>
      <c r="F403" s="35" t="s">
        <v>363</v>
      </c>
      <c r="G403" s="543"/>
      <c r="H403" s="36">
        <f t="shared" si="2"/>
        <v>0</v>
      </c>
      <c r="J403" s="36">
        <f t="shared" si="3"/>
        <v>0</v>
      </c>
      <c r="O403" s="35">
        <v>20</v>
      </c>
      <c r="P403" s="35" t="s">
        <v>65</v>
      </c>
      <c r="V403" s="38" t="s">
        <v>186</v>
      </c>
      <c r="Z403" s="35" t="s">
        <v>102</v>
      </c>
      <c r="AB403" s="35">
        <v>7</v>
      </c>
    </row>
    <row r="404" spans="1:28">
      <c r="A404" s="30">
        <v>156</v>
      </c>
      <c r="B404" s="31" t="s">
        <v>187</v>
      </c>
      <c r="C404" s="32" t="s">
        <v>365</v>
      </c>
      <c r="D404" s="33" t="s">
        <v>1569</v>
      </c>
      <c r="E404" s="34">
        <v>0</v>
      </c>
      <c r="F404" s="35" t="s">
        <v>363</v>
      </c>
      <c r="G404" s="543"/>
      <c r="H404" s="36">
        <f t="shared" si="2"/>
        <v>0</v>
      </c>
      <c r="J404" s="36">
        <f t="shared" si="3"/>
        <v>0</v>
      </c>
      <c r="O404" s="35">
        <v>20</v>
      </c>
      <c r="P404" s="35" t="s">
        <v>65</v>
      </c>
      <c r="V404" s="38" t="s">
        <v>186</v>
      </c>
      <c r="Z404" s="35" t="s">
        <v>102</v>
      </c>
      <c r="AB404" s="35">
        <v>7</v>
      </c>
    </row>
    <row r="405" spans="1:28">
      <c r="A405" s="30">
        <v>157</v>
      </c>
      <c r="B405" s="31" t="s">
        <v>187</v>
      </c>
      <c r="C405" s="32" t="s">
        <v>366</v>
      </c>
      <c r="D405" s="33" t="s">
        <v>763</v>
      </c>
      <c r="E405" s="34">
        <v>7</v>
      </c>
      <c r="F405" s="35" t="s">
        <v>363</v>
      </c>
      <c r="G405" s="543"/>
      <c r="H405" s="36">
        <f t="shared" si="2"/>
        <v>0</v>
      </c>
      <c r="J405" s="36">
        <f t="shared" si="3"/>
        <v>0</v>
      </c>
      <c r="O405" s="35">
        <v>20</v>
      </c>
      <c r="P405" s="35" t="s">
        <v>65</v>
      </c>
      <c r="V405" s="38" t="s">
        <v>186</v>
      </c>
      <c r="Z405" s="35" t="s">
        <v>102</v>
      </c>
      <c r="AB405" s="35">
        <v>7</v>
      </c>
    </row>
    <row r="406" spans="1:28" ht="25.5">
      <c r="A406" s="30">
        <v>158</v>
      </c>
      <c r="B406" s="31" t="s">
        <v>187</v>
      </c>
      <c r="C406" s="32" t="s">
        <v>367</v>
      </c>
      <c r="D406" s="33" t="s">
        <v>764</v>
      </c>
      <c r="E406" s="34">
        <v>4</v>
      </c>
      <c r="F406" s="35" t="s">
        <v>363</v>
      </c>
      <c r="G406" s="543"/>
      <c r="H406" s="36">
        <f t="shared" si="2"/>
        <v>0</v>
      </c>
      <c r="J406" s="36">
        <f t="shared" si="3"/>
        <v>0</v>
      </c>
      <c r="O406" s="35">
        <v>20</v>
      </c>
      <c r="P406" s="35" t="s">
        <v>65</v>
      </c>
      <c r="V406" s="38" t="s">
        <v>186</v>
      </c>
      <c r="Z406" s="35" t="s">
        <v>102</v>
      </c>
      <c r="AB406" s="35">
        <v>7</v>
      </c>
    </row>
    <row r="407" spans="1:28" ht="25.5">
      <c r="A407" s="30">
        <v>159</v>
      </c>
      <c r="B407" s="31" t="s">
        <v>187</v>
      </c>
      <c r="C407" s="32" t="s">
        <v>368</v>
      </c>
      <c r="D407" s="33" t="s">
        <v>765</v>
      </c>
      <c r="E407" s="34">
        <v>3</v>
      </c>
      <c r="F407" s="35" t="s">
        <v>363</v>
      </c>
      <c r="G407" s="543"/>
      <c r="H407" s="36">
        <f t="shared" si="2"/>
        <v>0</v>
      </c>
      <c r="J407" s="36">
        <f t="shared" si="3"/>
        <v>0</v>
      </c>
      <c r="O407" s="35">
        <v>20</v>
      </c>
      <c r="P407" s="35" t="s">
        <v>65</v>
      </c>
      <c r="V407" s="38" t="s">
        <v>186</v>
      </c>
      <c r="Z407" s="35" t="s">
        <v>102</v>
      </c>
      <c r="AB407" s="35">
        <v>7</v>
      </c>
    </row>
    <row r="408" spans="1:28">
      <c r="A408" s="30">
        <v>160</v>
      </c>
      <c r="B408" s="31" t="s">
        <v>187</v>
      </c>
      <c r="C408" s="32" t="s">
        <v>369</v>
      </c>
      <c r="D408" s="33" t="s">
        <v>1570</v>
      </c>
      <c r="E408" s="34">
        <v>4</v>
      </c>
      <c r="F408" s="35" t="s">
        <v>363</v>
      </c>
      <c r="G408" s="543"/>
      <c r="H408" s="36">
        <f t="shared" si="2"/>
        <v>0</v>
      </c>
      <c r="J408" s="36">
        <f t="shared" si="3"/>
        <v>0</v>
      </c>
      <c r="O408" s="35">
        <v>20</v>
      </c>
      <c r="P408" s="35" t="s">
        <v>65</v>
      </c>
      <c r="V408" s="38" t="s">
        <v>186</v>
      </c>
      <c r="Z408" s="35" t="s">
        <v>102</v>
      </c>
      <c r="AB408" s="35">
        <v>7</v>
      </c>
    </row>
    <row r="409" spans="1:28">
      <c r="A409" s="30">
        <v>161</v>
      </c>
      <c r="B409" s="31" t="s">
        <v>187</v>
      </c>
      <c r="C409" s="32" t="s">
        <v>766</v>
      </c>
      <c r="D409" s="33" t="s">
        <v>767</v>
      </c>
      <c r="E409" s="34">
        <v>0</v>
      </c>
      <c r="F409" s="35" t="s">
        <v>363</v>
      </c>
      <c r="G409" s="543"/>
      <c r="H409" s="36">
        <f t="shared" si="2"/>
        <v>0</v>
      </c>
      <c r="J409" s="36">
        <f t="shared" si="3"/>
        <v>0</v>
      </c>
      <c r="O409" s="35">
        <v>20</v>
      </c>
      <c r="P409" s="35" t="s">
        <v>65</v>
      </c>
      <c r="V409" s="38" t="s">
        <v>186</v>
      </c>
      <c r="Z409" s="35" t="s">
        <v>102</v>
      </c>
      <c r="AB409" s="35">
        <v>7</v>
      </c>
    </row>
    <row r="410" spans="1:28">
      <c r="A410" s="30">
        <v>162</v>
      </c>
      <c r="B410" s="31" t="s">
        <v>187</v>
      </c>
      <c r="C410" s="32" t="s">
        <v>768</v>
      </c>
      <c r="D410" s="33" t="s">
        <v>769</v>
      </c>
      <c r="E410" s="34">
        <v>0</v>
      </c>
      <c r="F410" s="35" t="s">
        <v>363</v>
      </c>
      <c r="G410" s="543"/>
      <c r="H410" s="36">
        <f t="shared" si="2"/>
        <v>0</v>
      </c>
      <c r="J410" s="36">
        <f t="shared" si="3"/>
        <v>0</v>
      </c>
      <c r="O410" s="35">
        <v>20</v>
      </c>
      <c r="P410" s="35" t="s">
        <v>65</v>
      </c>
      <c r="V410" s="38" t="s">
        <v>186</v>
      </c>
      <c r="Z410" s="35" t="s">
        <v>102</v>
      </c>
      <c r="AB410" s="35">
        <v>7</v>
      </c>
    </row>
    <row r="411" spans="1:28">
      <c r="A411" s="30">
        <v>163</v>
      </c>
      <c r="B411" s="31" t="s">
        <v>187</v>
      </c>
      <c r="C411" s="32" t="s">
        <v>770</v>
      </c>
      <c r="D411" s="33" t="s">
        <v>771</v>
      </c>
      <c r="E411" s="34">
        <v>0</v>
      </c>
      <c r="F411" s="35" t="s">
        <v>363</v>
      </c>
      <c r="G411" s="543"/>
      <c r="H411" s="36">
        <f t="shared" si="2"/>
        <v>0</v>
      </c>
      <c r="J411" s="36">
        <f t="shared" si="3"/>
        <v>0</v>
      </c>
      <c r="O411" s="35">
        <v>20</v>
      </c>
      <c r="P411" s="35" t="s">
        <v>65</v>
      </c>
      <c r="V411" s="38" t="s">
        <v>186</v>
      </c>
      <c r="Z411" s="35" t="s">
        <v>102</v>
      </c>
      <c r="AB411" s="35">
        <v>7</v>
      </c>
    </row>
    <row r="412" spans="1:28">
      <c r="A412" s="30">
        <v>164</v>
      </c>
      <c r="B412" s="31" t="s">
        <v>187</v>
      </c>
      <c r="C412" s="32" t="s">
        <v>772</v>
      </c>
      <c r="D412" s="33" t="s">
        <v>773</v>
      </c>
      <c r="E412" s="34">
        <v>2</v>
      </c>
      <c r="F412" s="35" t="s">
        <v>363</v>
      </c>
      <c r="G412" s="543"/>
      <c r="H412" s="36">
        <f t="shared" si="2"/>
        <v>0</v>
      </c>
      <c r="J412" s="36">
        <f t="shared" si="3"/>
        <v>0</v>
      </c>
      <c r="O412" s="35">
        <v>20</v>
      </c>
      <c r="P412" s="35" t="s">
        <v>65</v>
      </c>
      <c r="V412" s="38" t="s">
        <v>186</v>
      </c>
      <c r="Z412" s="35" t="s">
        <v>102</v>
      </c>
      <c r="AB412" s="35">
        <v>7</v>
      </c>
    </row>
    <row r="413" spans="1:28">
      <c r="A413" s="30">
        <v>165</v>
      </c>
      <c r="B413" s="31" t="s">
        <v>187</v>
      </c>
      <c r="C413" s="32" t="s">
        <v>774</v>
      </c>
      <c r="D413" s="33" t="s">
        <v>775</v>
      </c>
      <c r="E413" s="34">
        <v>0</v>
      </c>
      <c r="F413" s="35" t="s">
        <v>363</v>
      </c>
      <c r="G413" s="543"/>
      <c r="H413" s="36">
        <f t="shared" si="2"/>
        <v>0</v>
      </c>
      <c r="J413" s="36">
        <f t="shared" si="3"/>
        <v>0</v>
      </c>
      <c r="O413" s="35">
        <v>20</v>
      </c>
      <c r="P413" s="35" t="s">
        <v>65</v>
      </c>
      <c r="V413" s="38" t="s">
        <v>186</v>
      </c>
      <c r="Z413" s="35" t="s">
        <v>102</v>
      </c>
      <c r="AB413" s="35">
        <v>7</v>
      </c>
    </row>
    <row r="414" spans="1:28">
      <c r="A414" s="30">
        <v>166</v>
      </c>
      <c r="B414" s="31" t="s">
        <v>187</v>
      </c>
      <c r="C414" s="32" t="s">
        <v>776</v>
      </c>
      <c r="D414" s="33" t="s">
        <v>777</v>
      </c>
      <c r="E414" s="34">
        <v>0</v>
      </c>
      <c r="F414" s="35" t="s">
        <v>363</v>
      </c>
      <c r="G414" s="543"/>
      <c r="H414" s="36">
        <f t="shared" si="2"/>
        <v>0</v>
      </c>
      <c r="J414" s="36">
        <f t="shared" si="3"/>
        <v>0</v>
      </c>
      <c r="O414" s="35">
        <v>20</v>
      </c>
      <c r="P414" s="35" t="s">
        <v>65</v>
      </c>
      <c r="V414" s="38" t="s">
        <v>186</v>
      </c>
      <c r="Z414" s="35" t="s">
        <v>102</v>
      </c>
      <c r="AB414" s="35">
        <v>7</v>
      </c>
    </row>
    <row r="415" spans="1:28">
      <c r="A415" s="30">
        <v>167</v>
      </c>
      <c r="B415" s="31" t="s">
        <v>187</v>
      </c>
      <c r="C415" s="32" t="s">
        <v>778</v>
      </c>
      <c r="D415" s="33" t="s">
        <v>1571</v>
      </c>
      <c r="E415" s="34">
        <v>2</v>
      </c>
      <c r="F415" s="35" t="s">
        <v>363</v>
      </c>
      <c r="G415" s="543"/>
      <c r="H415" s="36">
        <f t="shared" si="2"/>
        <v>0</v>
      </c>
      <c r="J415" s="36">
        <f t="shared" si="3"/>
        <v>0</v>
      </c>
      <c r="O415" s="35">
        <v>20</v>
      </c>
      <c r="P415" s="35" t="s">
        <v>65</v>
      </c>
      <c r="V415" s="38" t="s">
        <v>186</v>
      </c>
      <c r="Z415" s="35" t="s">
        <v>102</v>
      </c>
      <c r="AB415" s="35">
        <v>7</v>
      </c>
    </row>
    <row r="416" spans="1:28" ht="25.5">
      <c r="A416" s="30">
        <v>168</v>
      </c>
      <c r="B416" s="31" t="s">
        <v>187</v>
      </c>
      <c r="C416" s="32" t="s">
        <v>779</v>
      </c>
      <c r="D416" s="33" t="s">
        <v>1572</v>
      </c>
      <c r="E416" s="34">
        <v>1</v>
      </c>
      <c r="F416" s="35" t="s">
        <v>363</v>
      </c>
      <c r="G416" s="543"/>
      <c r="H416" s="36">
        <f t="shared" si="2"/>
        <v>0</v>
      </c>
      <c r="J416" s="36">
        <f t="shared" si="3"/>
        <v>0</v>
      </c>
      <c r="O416" s="35">
        <v>20</v>
      </c>
      <c r="P416" s="35" t="s">
        <v>65</v>
      </c>
      <c r="V416" s="38" t="s">
        <v>186</v>
      </c>
      <c r="Z416" s="35" t="s">
        <v>102</v>
      </c>
      <c r="AB416" s="35">
        <v>7</v>
      </c>
    </row>
    <row r="417" spans="1:30" ht="25.5">
      <c r="A417" s="30">
        <v>169</v>
      </c>
      <c r="B417" s="31" t="s">
        <v>187</v>
      </c>
      <c r="C417" s="32" t="s">
        <v>780</v>
      </c>
      <c r="D417" s="33" t="s">
        <v>1573</v>
      </c>
      <c r="E417" s="34">
        <v>1</v>
      </c>
      <c r="F417" s="35" t="s">
        <v>363</v>
      </c>
      <c r="G417" s="543"/>
      <c r="H417" s="36">
        <f t="shared" si="2"/>
        <v>0</v>
      </c>
      <c r="J417" s="36">
        <f t="shared" si="3"/>
        <v>0</v>
      </c>
      <c r="O417" s="35">
        <v>20</v>
      </c>
      <c r="P417" s="35" t="s">
        <v>65</v>
      </c>
      <c r="V417" s="38" t="s">
        <v>186</v>
      </c>
      <c r="Z417" s="35" t="s">
        <v>102</v>
      </c>
      <c r="AB417" s="35">
        <v>7</v>
      </c>
    </row>
    <row r="418" spans="1:30" ht="25.5">
      <c r="A418" s="30">
        <v>170</v>
      </c>
      <c r="B418" s="31" t="s">
        <v>187</v>
      </c>
      <c r="C418" s="32" t="s">
        <v>781</v>
      </c>
      <c r="D418" s="33" t="s">
        <v>1574</v>
      </c>
      <c r="E418" s="34">
        <v>1</v>
      </c>
      <c r="F418" s="35" t="s">
        <v>363</v>
      </c>
      <c r="G418" s="543"/>
      <c r="H418" s="36">
        <f t="shared" si="2"/>
        <v>0</v>
      </c>
      <c r="J418" s="36">
        <f t="shared" si="3"/>
        <v>0</v>
      </c>
      <c r="O418" s="35">
        <v>20</v>
      </c>
      <c r="P418" s="35" t="s">
        <v>65</v>
      </c>
      <c r="V418" s="38" t="s">
        <v>186</v>
      </c>
      <c r="Z418" s="35" t="s">
        <v>102</v>
      </c>
      <c r="AB418" s="35">
        <v>7</v>
      </c>
    </row>
    <row r="419" spans="1:30">
      <c r="A419" s="30">
        <v>171</v>
      </c>
      <c r="B419" s="31" t="s">
        <v>187</v>
      </c>
      <c r="C419" s="32" t="s">
        <v>782</v>
      </c>
      <c r="D419" s="33" t="s">
        <v>1575</v>
      </c>
      <c r="E419" s="34">
        <v>1</v>
      </c>
      <c r="F419" s="35" t="s">
        <v>363</v>
      </c>
      <c r="G419" s="543"/>
      <c r="H419" s="36">
        <f t="shared" si="2"/>
        <v>0</v>
      </c>
      <c r="J419" s="36">
        <f t="shared" si="3"/>
        <v>0</v>
      </c>
      <c r="O419" s="35">
        <v>20</v>
      </c>
      <c r="P419" s="35" t="s">
        <v>65</v>
      </c>
      <c r="V419" s="38" t="s">
        <v>186</v>
      </c>
      <c r="Z419" s="35" t="s">
        <v>102</v>
      </c>
      <c r="AB419" s="35">
        <v>7</v>
      </c>
    </row>
    <row r="420" spans="1:30">
      <c r="A420" s="30">
        <v>172</v>
      </c>
      <c r="B420" s="31" t="s">
        <v>187</v>
      </c>
      <c r="C420" s="32" t="s">
        <v>783</v>
      </c>
      <c r="D420" s="33" t="s">
        <v>784</v>
      </c>
      <c r="E420" s="34">
        <v>0</v>
      </c>
      <c r="F420" s="35" t="s">
        <v>363</v>
      </c>
      <c r="G420" s="543"/>
      <c r="H420" s="36">
        <f t="shared" si="2"/>
        <v>0</v>
      </c>
      <c r="J420" s="36">
        <f t="shared" si="3"/>
        <v>0</v>
      </c>
      <c r="O420" s="35">
        <v>20</v>
      </c>
      <c r="P420" s="35" t="s">
        <v>65</v>
      </c>
      <c r="V420" s="38" t="s">
        <v>186</v>
      </c>
      <c r="Z420" s="35" t="s">
        <v>102</v>
      </c>
      <c r="AB420" s="35">
        <v>7</v>
      </c>
    </row>
    <row r="421" spans="1:30">
      <c r="A421" s="30">
        <v>173</v>
      </c>
      <c r="B421" s="31" t="s">
        <v>187</v>
      </c>
      <c r="C421" s="32" t="s">
        <v>785</v>
      </c>
      <c r="D421" s="33" t="s">
        <v>786</v>
      </c>
      <c r="E421" s="34">
        <v>0</v>
      </c>
      <c r="F421" s="35" t="s">
        <v>363</v>
      </c>
      <c r="G421" s="543"/>
      <c r="H421" s="36">
        <f t="shared" si="2"/>
        <v>0</v>
      </c>
      <c r="J421" s="36">
        <f t="shared" si="3"/>
        <v>0</v>
      </c>
      <c r="O421" s="35">
        <v>20</v>
      </c>
      <c r="P421" s="35" t="s">
        <v>65</v>
      </c>
      <c r="V421" s="38" t="s">
        <v>186</v>
      </c>
      <c r="Z421" s="35" t="s">
        <v>102</v>
      </c>
      <c r="AB421" s="35">
        <v>7</v>
      </c>
    </row>
    <row r="422" spans="1:30" ht="25.5">
      <c r="A422" s="30">
        <v>174</v>
      </c>
      <c r="B422" s="31" t="s">
        <v>187</v>
      </c>
      <c r="C422" s="32" t="s">
        <v>787</v>
      </c>
      <c r="D422" s="33" t="s">
        <v>1576</v>
      </c>
      <c r="E422" s="34">
        <v>1</v>
      </c>
      <c r="F422" s="35" t="s">
        <v>363</v>
      </c>
      <c r="G422" s="543"/>
      <c r="H422" s="36">
        <f t="shared" si="2"/>
        <v>0</v>
      </c>
      <c r="J422" s="36">
        <f t="shared" si="3"/>
        <v>0</v>
      </c>
      <c r="O422" s="35">
        <v>20</v>
      </c>
      <c r="P422" s="35" t="s">
        <v>65</v>
      </c>
      <c r="V422" s="38" t="s">
        <v>186</v>
      </c>
      <c r="Z422" s="35" t="s">
        <v>102</v>
      </c>
      <c r="AB422" s="35">
        <v>7</v>
      </c>
    </row>
    <row r="423" spans="1:30">
      <c r="A423" s="30">
        <v>175</v>
      </c>
      <c r="B423" s="31" t="s">
        <v>187</v>
      </c>
      <c r="C423" s="32" t="s">
        <v>788</v>
      </c>
      <c r="D423" s="33" t="s">
        <v>789</v>
      </c>
      <c r="E423" s="34">
        <v>1</v>
      </c>
      <c r="F423" s="35" t="s">
        <v>363</v>
      </c>
      <c r="G423" s="543"/>
      <c r="H423" s="36">
        <f t="shared" si="2"/>
        <v>0</v>
      </c>
      <c r="J423" s="36">
        <f t="shared" si="3"/>
        <v>0</v>
      </c>
      <c r="O423" s="35">
        <v>20</v>
      </c>
      <c r="P423" s="35" t="s">
        <v>65</v>
      </c>
      <c r="V423" s="38" t="s">
        <v>186</v>
      </c>
      <c r="Z423" s="35" t="s">
        <v>102</v>
      </c>
      <c r="AB423" s="35">
        <v>7</v>
      </c>
    </row>
    <row r="424" spans="1:30">
      <c r="A424" s="30">
        <v>176</v>
      </c>
      <c r="B424" s="31" t="s">
        <v>187</v>
      </c>
      <c r="C424" s="32" t="s">
        <v>790</v>
      </c>
      <c r="D424" s="33" t="s">
        <v>791</v>
      </c>
      <c r="E424" s="34">
        <v>0</v>
      </c>
      <c r="F424" s="35" t="s">
        <v>363</v>
      </c>
      <c r="G424" s="543"/>
      <c r="H424" s="36">
        <f t="shared" si="2"/>
        <v>0</v>
      </c>
      <c r="J424" s="36">
        <f t="shared" si="3"/>
        <v>0</v>
      </c>
      <c r="O424" s="35">
        <v>20</v>
      </c>
      <c r="P424" s="35" t="s">
        <v>65</v>
      </c>
      <c r="V424" s="38" t="s">
        <v>186</v>
      </c>
      <c r="Z424" s="35" t="s">
        <v>102</v>
      </c>
      <c r="AB424" s="35">
        <v>7</v>
      </c>
    </row>
    <row r="425" spans="1:30">
      <c r="A425" s="30">
        <v>177</v>
      </c>
      <c r="B425" s="31" t="s">
        <v>187</v>
      </c>
      <c r="C425" s="32" t="s">
        <v>792</v>
      </c>
      <c r="D425" s="33" t="s">
        <v>793</v>
      </c>
      <c r="E425" s="34">
        <v>23</v>
      </c>
      <c r="F425" s="35" t="s">
        <v>363</v>
      </c>
      <c r="G425" s="543"/>
      <c r="H425" s="36">
        <f t="shared" si="2"/>
        <v>0</v>
      </c>
      <c r="J425" s="36">
        <f t="shared" si="3"/>
        <v>0</v>
      </c>
      <c r="O425" s="35">
        <v>20</v>
      </c>
      <c r="P425" s="35" t="s">
        <v>65</v>
      </c>
      <c r="V425" s="38" t="s">
        <v>186</v>
      </c>
      <c r="Z425" s="35" t="s">
        <v>102</v>
      </c>
      <c r="AB425" s="35">
        <v>7</v>
      </c>
    </row>
    <row r="426" spans="1:30">
      <c r="A426" s="30">
        <v>178</v>
      </c>
      <c r="B426" s="31" t="s">
        <v>187</v>
      </c>
      <c r="C426" s="32" t="s">
        <v>794</v>
      </c>
      <c r="D426" s="33" t="s">
        <v>795</v>
      </c>
      <c r="E426" s="34">
        <v>0</v>
      </c>
      <c r="F426" s="35" t="s">
        <v>363</v>
      </c>
      <c r="G426" s="543"/>
      <c r="H426" s="36">
        <f t="shared" si="2"/>
        <v>0</v>
      </c>
      <c r="J426" s="36">
        <f t="shared" si="3"/>
        <v>0</v>
      </c>
      <c r="O426" s="35">
        <v>20</v>
      </c>
      <c r="P426" s="35" t="s">
        <v>65</v>
      </c>
      <c r="V426" s="38" t="s">
        <v>186</v>
      </c>
      <c r="Z426" s="35" t="s">
        <v>102</v>
      </c>
      <c r="AB426" s="35">
        <v>7</v>
      </c>
    </row>
    <row r="427" spans="1:30" ht="25.5">
      <c r="A427" s="30">
        <v>179</v>
      </c>
      <c r="B427" s="31" t="s">
        <v>187</v>
      </c>
      <c r="C427" s="32" t="s">
        <v>796</v>
      </c>
      <c r="D427" s="33" t="s">
        <v>1577</v>
      </c>
      <c r="E427" s="34">
        <v>1</v>
      </c>
      <c r="F427" s="35" t="s">
        <v>363</v>
      </c>
      <c r="G427" s="543"/>
      <c r="H427" s="36">
        <f t="shared" si="2"/>
        <v>0</v>
      </c>
      <c r="J427" s="36">
        <f t="shared" si="3"/>
        <v>0</v>
      </c>
      <c r="O427" s="35">
        <v>20</v>
      </c>
      <c r="P427" s="35" t="s">
        <v>65</v>
      </c>
      <c r="V427" s="38" t="s">
        <v>186</v>
      </c>
      <c r="Z427" s="35" t="s">
        <v>102</v>
      </c>
      <c r="AB427" s="35">
        <v>7</v>
      </c>
    </row>
    <row r="428" spans="1:30">
      <c r="A428" s="30">
        <v>180</v>
      </c>
      <c r="B428" s="31" t="s">
        <v>187</v>
      </c>
      <c r="C428" s="32" t="s">
        <v>797</v>
      </c>
      <c r="D428" s="33" t="s">
        <v>798</v>
      </c>
      <c r="E428" s="34">
        <v>1</v>
      </c>
      <c r="F428" s="35" t="s">
        <v>363</v>
      </c>
      <c r="G428" s="543"/>
      <c r="H428" s="36">
        <f t="shared" si="2"/>
        <v>0</v>
      </c>
      <c r="J428" s="36">
        <f t="shared" si="3"/>
        <v>0</v>
      </c>
      <c r="O428" s="35">
        <v>20</v>
      </c>
      <c r="P428" s="35" t="s">
        <v>65</v>
      </c>
      <c r="V428" s="38" t="s">
        <v>186</v>
      </c>
      <c r="Z428" s="35" t="s">
        <v>102</v>
      </c>
      <c r="AB428" s="35">
        <v>7</v>
      </c>
      <c r="AD428" s="36"/>
    </row>
    <row r="429" spans="1:30" ht="25.5">
      <c r="A429" s="30">
        <v>181</v>
      </c>
      <c r="B429" s="31" t="s">
        <v>187</v>
      </c>
      <c r="C429" s="32" t="s">
        <v>370</v>
      </c>
      <c r="D429" s="33" t="s">
        <v>799</v>
      </c>
      <c r="E429" s="34">
        <v>1</v>
      </c>
      <c r="F429" s="35" t="s">
        <v>64</v>
      </c>
      <c r="G429" s="543"/>
      <c r="H429" s="36">
        <f t="shared" si="2"/>
        <v>0</v>
      </c>
      <c r="J429" s="36">
        <f t="shared" si="3"/>
        <v>0</v>
      </c>
      <c r="O429" s="35">
        <v>20</v>
      </c>
      <c r="P429" s="35" t="s">
        <v>65</v>
      </c>
      <c r="V429" s="38" t="s">
        <v>186</v>
      </c>
      <c r="Z429" s="35" t="s">
        <v>102</v>
      </c>
      <c r="AB429" s="35">
        <v>7</v>
      </c>
    </row>
    <row r="430" spans="1:30">
      <c r="A430" s="30">
        <v>182</v>
      </c>
      <c r="B430" s="31" t="s">
        <v>187</v>
      </c>
      <c r="C430" s="32" t="s">
        <v>371</v>
      </c>
      <c r="D430" s="33" t="s">
        <v>372</v>
      </c>
      <c r="E430" s="34">
        <v>1</v>
      </c>
      <c r="F430" s="35" t="s">
        <v>64</v>
      </c>
      <c r="G430" s="543"/>
      <c r="H430" s="36">
        <f t="shared" si="2"/>
        <v>0</v>
      </c>
      <c r="J430" s="36">
        <f t="shared" si="3"/>
        <v>0</v>
      </c>
      <c r="O430" s="35">
        <v>20</v>
      </c>
      <c r="P430" s="35" t="s">
        <v>65</v>
      </c>
      <c r="V430" s="38" t="s">
        <v>186</v>
      </c>
      <c r="Z430" s="35" t="s">
        <v>102</v>
      </c>
      <c r="AB430" s="35">
        <v>7</v>
      </c>
    </row>
    <row r="431" spans="1:30" ht="25.5">
      <c r="A431" s="30">
        <v>183</v>
      </c>
      <c r="B431" s="31" t="s">
        <v>187</v>
      </c>
      <c r="C431" s="32" t="s">
        <v>373</v>
      </c>
      <c r="D431" s="33" t="s">
        <v>800</v>
      </c>
      <c r="E431" s="34">
        <v>1</v>
      </c>
      <c r="F431" s="35" t="s">
        <v>64</v>
      </c>
      <c r="G431" s="543"/>
      <c r="H431" s="36">
        <f t="shared" si="2"/>
        <v>0</v>
      </c>
      <c r="J431" s="36">
        <f t="shared" si="3"/>
        <v>0</v>
      </c>
      <c r="O431" s="35">
        <v>20</v>
      </c>
      <c r="P431" s="35" t="s">
        <v>65</v>
      </c>
      <c r="V431" s="38" t="s">
        <v>186</v>
      </c>
      <c r="Z431" s="35" t="s">
        <v>102</v>
      </c>
      <c r="AB431" s="35">
        <v>7</v>
      </c>
    </row>
    <row r="432" spans="1:30" ht="25.5">
      <c r="A432" s="30">
        <v>184</v>
      </c>
      <c r="B432" s="31" t="s">
        <v>187</v>
      </c>
      <c r="C432" s="32" t="s">
        <v>188</v>
      </c>
      <c r="D432" s="33" t="s">
        <v>189</v>
      </c>
      <c r="E432" s="34">
        <v>1</v>
      </c>
      <c r="F432" s="35" t="s">
        <v>64</v>
      </c>
      <c r="G432" s="543"/>
      <c r="H432" s="36">
        <f t="shared" si="2"/>
        <v>0</v>
      </c>
      <c r="J432" s="36">
        <f t="shared" si="3"/>
        <v>0</v>
      </c>
      <c r="O432" s="35">
        <v>20</v>
      </c>
      <c r="P432" s="35" t="s">
        <v>65</v>
      </c>
      <c r="V432" s="38" t="s">
        <v>186</v>
      </c>
      <c r="Z432" s="35" t="s">
        <v>102</v>
      </c>
      <c r="AB432" s="35">
        <v>7</v>
      </c>
    </row>
    <row r="433" spans="1:28" ht="25.5">
      <c r="A433" s="30">
        <v>185</v>
      </c>
      <c r="B433" s="31" t="s">
        <v>187</v>
      </c>
      <c r="C433" s="32" t="s">
        <v>190</v>
      </c>
      <c r="D433" s="33" t="s">
        <v>191</v>
      </c>
      <c r="E433" s="34">
        <v>1</v>
      </c>
      <c r="F433" s="35" t="s">
        <v>64</v>
      </c>
      <c r="H433" s="36">
        <f t="shared" si="2"/>
        <v>0</v>
      </c>
      <c r="J433" s="36">
        <f t="shared" si="3"/>
        <v>0</v>
      </c>
      <c r="O433" s="35">
        <v>20</v>
      </c>
      <c r="P433" s="35" t="s">
        <v>65</v>
      </c>
      <c r="V433" s="38" t="s">
        <v>186</v>
      </c>
      <c r="Z433" s="35" t="s">
        <v>102</v>
      </c>
      <c r="AB433" s="35">
        <v>7</v>
      </c>
    </row>
    <row r="434" spans="1:28" ht="25.5">
      <c r="A434" s="30">
        <v>186</v>
      </c>
      <c r="B434" s="31" t="s">
        <v>187</v>
      </c>
      <c r="C434" s="32" t="s">
        <v>192</v>
      </c>
      <c r="D434" s="33" t="s">
        <v>801</v>
      </c>
      <c r="E434" s="34">
        <v>1</v>
      </c>
      <c r="F434" s="35" t="s">
        <v>64</v>
      </c>
      <c r="H434" s="36">
        <f t="shared" si="2"/>
        <v>0</v>
      </c>
      <c r="J434" s="36">
        <f t="shared" si="3"/>
        <v>0</v>
      </c>
      <c r="O434" s="35">
        <v>20</v>
      </c>
      <c r="P434" s="35" t="s">
        <v>65</v>
      </c>
      <c r="V434" s="38" t="s">
        <v>186</v>
      </c>
      <c r="Z434" s="35" t="s">
        <v>102</v>
      </c>
      <c r="AB434" s="35">
        <v>7</v>
      </c>
    </row>
    <row r="435" spans="1:28" ht="25.5">
      <c r="A435" s="30">
        <v>187</v>
      </c>
      <c r="B435" s="31" t="s">
        <v>187</v>
      </c>
      <c r="C435" s="32" t="s">
        <v>374</v>
      </c>
      <c r="D435" s="33" t="s">
        <v>802</v>
      </c>
      <c r="E435" s="34">
        <v>1</v>
      </c>
      <c r="F435" s="35" t="s">
        <v>64</v>
      </c>
      <c r="H435" s="36">
        <f t="shared" si="2"/>
        <v>0</v>
      </c>
      <c r="J435" s="36">
        <f t="shared" si="3"/>
        <v>0</v>
      </c>
      <c r="O435" s="35">
        <v>20</v>
      </c>
      <c r="P435" s="35" t="s">
        <v>65</v>
      </c>
      <c r="V435" s="38" t="s">
        <v>186</v>
      </c>
      <c r="Z435" s="35" t="s">
        <v>102</v>
      </c>
      <c r="AB435" s="35">
        <v>7</v>
      </c>
    </row>
    <row r="436" spans="1:28">
      <c r="D436" s="48" t="s">
        <v>193</v>
      </c>
      <c r="E436" s="49">
        <f>J436</f>
        <v>0</v>
      </c>
      <c r="H436" s="49">
        <f>SUM(H395:H435)</f>
        <v>0</v>
      </c>
      <c r="I436" s="49">
        <f>SUM(I395:I435)</f>
        <v>0</v>
      </c>
      <c r="J436" s="49">
        <f>SUM(J395:J435)</f>
        <v>0</v>
      </c>
      <c r="L436" s="50">
        <f>SUM(L395:L435)</f>
        <v>0</v>
      </c>
      <c r="N436" s="51">
        <f>SUM(N395:N435)</f>
        <v>0</v>
      </c>
      <c r="W436" s="39">
        <f>SUM(W395:W435)</f>
        <v>0</v>
      </c>
    </row>
    <row r="438" spans="1:28">
      <c r="D438" s="48" t="s">
        <v>193</v>
      </c>
      <c r="E438" s="49">
        <f>J438</f>
        <v>0</v>
      </c>
      <c r="H438" s="49">
        <f>+H436</f>
        <v>0</v>
      </c>
      <c r="I438" s="49">
        <f>+I436</f>
        <v>0</v>
      </c>
      <c r="J438" s="49">
        <f>+J436</f>
        <v>0</v>
      </c>
      <c r="L438" s="50">
        <f>+L436</f>
        <v>0</v>
      </c>
      <c r="N438" s="51">
        <f>+N436</f>
        <v>0</v>
      </c>
      <c r="W438" s="39">
        <f>+W436</f>
        <v>0</v>
      </c>
    </row>
    <row r="440" spans="1:28">
      <c r="D440" s="52" t="s">
        <v>194</v>
      </c>
      <c r="E440" s="49">
        <f>J440</f>
        <v>0</v>
      </c>
      <c r="H440" s="49">
        <f>+H136+H393+H438</f>
        <v>0</v>
      </c>
      <c r="I440" s="49">
        <f>+I136+I393+I438</f>
        <v>0</v>
      </c>
      <c r="J440" s="49">
        <f>+J136+J393+J438</f>
        <v>0</v>
      </c>
      <c r="L440" s="50">
        <f>+L136+L393+L438</f>
        <v>107.84188403999997</v>
      </c>
      <c r="N440" s="51">
        <f>+N136+N393+N438</f>
        <v>0</v>
      </c>
      <c r="W440" s="39">
        <f>+W136+W393+W438</f>
        <v>8983.5460000000003</v>
      </c>
    </row>
  </sheetData>
  <printOptions horizontalCentered="1"/>
  <pageMargins left="0.39370078740157483" right="0.35433070866141736" top="0.62992125984251968" bottom="0.59055118110236227" header="0.51181102362204722" footer="0.35433070866141736"/>
  <pageSetup paperSize="9" orientation="portrait" r:id="rId1"/>
  <headerFooter alignWithMargins="0">
    <oddFooter>&amp;R&amp;"Arial Narrow,Obyčejné"&amp;8Strana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3"/>
  <sheetViews>
    <sheetView showGridLines="0" workbookViewId="0"/>
  </sheetViews>
  <sheetFormatPr defaultColWidth="9.140625" defaultRowHeight="12.75"/>
  <cols>
    <col min="1" max="1" width="6.7109375" style="30" customWidth="1"/>
    <col min="2" max="2" width="3.7109375" style="31" customWidth="1"/>
    <col min="3" max="3" width="13" style="32" customWidth="1"/>
    <col min="4" max="4" width="35.7109375" style="33" customWidth="1"/>
    <col min="5" max="5" width="10.7109375" style="34" customWidth="1"/>
    <col min="6" max="6" width="5.28515625" style="35" customWidth="1"/>
    <col min="7" max="7" width="8.7109375" style="36" customWidth="1"/>
    <col min="8" max="9" width="9.7109375" style="36" hidden="1" customWidth="1"/>
    <col min="10" max="10" width="9.7109375" style="36" customWidth="1"/>
    <col min="11" max="11" width="7.42578125" style="37" hidden="1" customWidth="1"/>
    <col min="12" max="12" width="8.28515625" style="37" hidden="1" customWidth="1"/>
    <col min="13" max="13" width="9.140625" style="34" hidden="1" customWidth="1"/>
    <col min="14" max="14" width="7" style="34" hidden="1" customWidth="1"/>
    <col min="15" max="15" width="3.5703125" style="35" customWidth="1"/>
    <col min="16" max="16" width="12.7109375" style="35" hidden="1" customWidth="1"/>
    <col min="17" max="19" width="13.28515625" style="34" hidden="1" customWidth="1"/>
    <col min="20" max="20" width="10.5703125" style="38" hidden="1" customWidth="1"/>
    <col min="21" max="21" width="10.28515625" style="38" hidden="1" customWidth="1"/>
    <col min="22" max="22" width="5.7109375" style="38" hidden="1" customWidth="1"/>
    <col min="23" max="23" width="0" style="39" hidden="1" customWidth="1"/>
    <col min="24" max="25" width="5.7109375" style="35" hidden="1" customWidth="1"/>
    <col min="26" max="26" width="7.5703125" style="35" hidden="1" customWidth="1"/>
    <col min="27" max="27" width="24.85546875" style="35" hidden="1" customWidth="1"/>
    <col min="28" max="28" width="4.28515625" style="35" hidden="1" customWidth="1"/>
    <col min="29" max="29" width="8.28515625" style="35" hidden="1" customWidth="1"/>
    <col min="30" max="30" width="8.7109375" style="35" hidden="1" customWidth="1"/>
    <col min="31" max="16384" width="9.140625" style="6"/>
  </cols>
  <sheetData>
    <row r="1" spans="1:30">
      <c r="A1" s="5" t="s">
        <v>376</v>
      </c>
      <c r="B1" s="6"/>
      <c r="C1" s="6"/>
      <c r="D1" s="6"/>
      <c r="E1" s="5" t="s">
        <v>20</v>
      </c>
      <c r="F1" s="6"/>
      <c r="G1" s="7"/>
      <c r="H1" s="6"/>
      <c r="I1" s="6"/>
      <c r="J1" s="7"/>
      <c r="K1" s="8"/>
      <c r="L1" s="6"/>
      <c r="M1" s="6"/>
      <c r="N1" s="6"/>
      <c r="O1" s="6"/>
      <c r="P1" s="6"/>
      <c r="Q1" s="9"/>
      <c r="R1" s="9"/>
      <c r="S1" s="9"/>
      <c r="T1" s="6"/>
      <c r="U1" s="6"/>
      <c r="V1" s="6"/>
      <c r="W1" s="6"/>
      <c r="X1" s="6"/>
      <c r="Y1" s="6"/>
      <c r="Z1" s="1" t="s">
        <v>7</v>
      </c>
      <c r="AA1" s="1" t="s">
        <v>8</v>
      </c>
      <c r="AB1" s="1" t="s">
        <v>9</v>
      </c>
      <c r="AC1" s="1" t="s">
        <v>10</v>
      </c>
      <c r="AD1" s="1" t="s">
        <v>11</v>
      </c>
    </row>
    <row r="2" spans="1:30">
      <c r="A2" s="5" t="s">
        <v>377</v>
      </c>
      <c r="B2" s="6"/>
      <c r="C2" s="6"/>
      <c r="D2" s="6"/>
      <c r="E2" s="5" t="s">
        <v>233</v>
      </c>
      <c r="F2" s="6"/>
      <c r="G2" s="7"/>
      <c r="H2" s="10"/>
      <c r="I2" s="6"/>
      <c r="J2" s="7"/>
      <c r="K2" s="8"/>
      <c r="L2" s="6"/>
      <c r="M2" s="6"/>
      <c r="N2" s="6"/>
      <c r="O2" s="6"/>
      <c r="P2" s="6"/>
      <c r="Q2" s="9"/>
      <c r="R2" s="9"/>
      <c r="S2" s="9"/>
      <c r="T2" s="6"/>
      <c r="U2" s="6"/>
      <c r="V2" s="6"/>
      <c r="W2" s="6"/>
      <c r="X2" s="6"/>
      <c r="Y2" s="6"/>
      <c r="Z2" s="1" t="s">
        <v>12</v>
      </c>
      <c r="AA2" s="2" t="s">
        <v>21</v>
      </c>
      <c r="AB2" s="2" t="s">
        <v>13</v>
      </c>
      <c r="AC2" s="2"/>
      <c r="AD2" s="3"/>
    </row>
    <row r="3" spans="1:30">
      <c r="A3" s="5" t="s">
        <v>22</v>
      </c>
      <c r="B3" s="6"/>
      <c r="C3" s="6"/>
      <c r="D3" s="6"/>
      <c r="E3" s="5" t="s">
        <v>378</v>
      </c>
      <c r="F3" s="6"/>
      <c r="G3" s="7"/>
      <c r="H3" s="6"/>
      <c r="I3" s="6"/>
      <c r="J3" s="7"/>
      <c r="K3" s="8"/>
      <c r="L3" s="6"/>
      <c r="M3" s="6"/>
      <c r="N3" s="6"/>
      <c r="O3" s="6"/>
      <c r="P3" s="6"/>
      <c r="Q3" s="9"/>
      <c r="R3" s="9"/>
      <c r="S3" s="9"/>
      <c r="T3" s="6"/>
      <c r="U3" s="6"/>
      <c r="V3" s="6"/>
      <c r="W3" s="6"/>
      <c r="X3" s="6"/>
      <c r="Y3" s="6"/>
      <c r="Z3" s="1" t="s">
        <v>14</v>
      </c>
      <c r="AA3" s="2" t="s">
        <v>23</v>
      </c>
      <c r="AB3" s="2" t="s">
        <v>13</v>
      </c>
      <c r="AC3" s="2" t="s">
        <v>15</v>
      </c>
      <c r="AD3" s="3" t="s">
        <v>16</v>
      </c>
    </row>
    <row r="4" spans="1:30">
      <c r="A4" s="6"/>
      <c r="B4" s="6"/>
      <c r="C4" s="6"/>
      <c r="D4" s="6"/>
      <c r="E4" s="6"/>
      <c r="F4" s="6"/>
      <c r="G4" s="6"/>
      <c r="H4" s="6"/>
      <c r="I4" s="6"/>
      <c r="J4" s="6"/>
      <c r="K4" s="6"/>
      <c r="L4" s="6"/>
      <c r="M4" s="6"/>
      <c r="N4" s="6"/>
      <c r="O4" s="6"/>
      <c r="P4" s="6"/>
      <c r="Q4" s="9"/>
      <c r="R4" s="9"/>
      <c r="S4" s="9"/>
      <c r="T4" s="6"/>
      <c r="U4" s="6"/>
      <c r="V4" s="6"/>
      <c r="W4" s="6"/>
      <c r="X4" s="6"/>
      <c r="Y4" s="6"/>
      <c r="Z4" s="1" t="s">
        <v>17</v>
      </c>
      <c r="AA4" s="2" t="s">
        <v>24</v>
      </c>
      <c r="AB4" s="2" t="s">
        <v>13</v>
      </c>
      <c r="AC4" s="2"/>
      <c r="AD4" s="3"/>
    </row>
    <row r="5" spans="1:30">
      <c r="A5" s="5" t="s">
        <v>375</v>
      </c>
      <c r="B5" s="6"/>
      <c r="C5" s="6"/>
      <c r="D5" s="6"/>
      <c r="E5" s="6"/>
      <c r="F5" s="6"/>
      <c r="G5" s="6"/>
      <c r="H5" s="6"/>
      <c r="I5" s="6"/>
      <c r="J5" s="6"/>
      <c r="K5" s="6"/>
      <c r="L5" s="6"/>
      <c r="M5" s="6"/>
      <c r="N5" s="6"/>
      <c r="O5" s="6"/>
      <c r="P5" s="6"/>
      <c r="Q5" s="9"/>
      <c r="R5" s="9"/>
      <c r="S5" s="9"/>
      <c r="T5" s="6"/>
      <c r="U5" s="6"/>
      <c r="V5" s="6"/>
      <c r="W5" s="6"/>
      <c r="X5" s="6"/>
      <c r="Y5" s="6"/>
      <c r="Z5" s="1" t="s">
        <v>18</v>
      </c>
      <c r="AA5" s="2" t="s">
        <v>23</v>
      </c>
      <c r="AB5" s="2" t="s">
        <v>13</v>
      </c>
      <c r="AC5" s="2" t="s">
        <v>15</v>
      </c>
      <c r="AD5" s="3" t="s">
        <v>16</v>
      </c>
    </row>
    <row r="6" spans="1:30">
      <c r="A6" s="5" t="s">
        <v>232</v>
      </c>
      <c r="B6" s="6"/>
      <c r="C6" s="6"/>
      <c r="D6" s="6"/>
      <c r="E6" s="6"/>
      <c r="F6" s="6"/>
      <c r="G6" s="6"/>
      <c r="H6" s="6"/>
      <c r="I6" s="6"/>
      <c r="J6" s="6"/>
      <c r="K6" s="6"/>
      <c r="L6" s="6"/>
      <c r="M6" s="6"/>
      <c r="N6" s="6"/>
      <c r="O6" s="6"/>
      <c r="P6" s="6"/>
      <c r="Q6" s="9"/>
      <c r="R6" s="9"/>
      <c r="S6" s="9"/>
      <c r="T6" s="6"/>
      <c r="U6" s="6"/>
      <c r="V6" s="6"/>
      <c r="W6" s="6"/>
      <c r="X6" s="6"/>
      <c r="Y6" s="6"/>
      <c r="Z6" s="6"/>
      <c r="AA6" s="6"/>
      <c r="AB6" s="6"/>
      <c r="AC6" s="6"/>
      <c r="AD6" s="6"/>
    </row>
    <row r="7" spans="1:30">
      <c r="A7" s="5"/>
      <c r="B7" s="6"/>
      <c r="C7" s="6"/>
      <c r="D7" s="6"/>
      <c r="E7" s="6"/>
      <c r="F7" s="6"/>
      <c r="G7" s="6"/>
      <c r="H7" s="6"/>
      <c r="I7" s="6"/>
      <c r="J7" s="6"/>
      <c r="K7" s="6"/>
      <c r="L7" s="6"/>
      <c r="M7" s="6"/>
      <c r="N7" s="6"/>
      <c r="O7" s="6"/>
      <c r="P7" s="6"/>
      <c r="Q7" s="9"/>
      <c r="R7" s="9"/>
      <c r="S7" s="9"/>
      <c r="T7" s="6"/>
      <c r="U7" s="6"/>
      <c r="V7" s="6"/>
      <c r="W7" s="6"/>
      <c r="X7" s="6"/>
      <c r="Y7" s="6"/>
      <c r="Z7" s="6"/>
      <c r="AA7" s="6"/>
      <c r="AB7" s="6"/>
      <c r="AC7" s="6"/>
      <c r="AD7" s="6"/>
    </row>
    <row r="8" spans="1:30" ht="14.25" thickBot="1">
      <c r="A8" s="6"/>
      <c r="B8" s="11"/>
      <c r="C8" s="12"/>
      <c r="D8" s="13" t="str">
        <f>CONCATENATE(AA2," ",AB2," ",AC2," ",AD2)</f>
        <v xml:space="preserve">Prehľad rozpočtových nákladov v EUR  </v>
      </c>
      <c r="E8" s="9"/>
      <c r="F8" s="6"/>
      <c r="G8" s="7"/>
      <c r="H8" s="7"/>
      <c r="I8" s="7"/>
      <c r="J8" s="7"/>
      <c r="K8" s="8"/>
      <c r="L8" s="8"/>
      <c r="M8" s="9"/>
      <c r="N8" s="9"/>
      <c r="O8" s="6"/>
      <c r="P8" s="6"/>
      <c r="Q8" s="9"/>
      <c r="R8" s="9"/>
      <c r="S8" s="9"/>
      <c r="T8" s="6"/>
      <c r="U8" s="6"/>
      <c r="V8" s="6"/>
      <c r="W8" s="6"/>
      <c r="X8" s="6"/>
      <c r="Y8" s="6"/>
      <c r="Z8" s="6"/>
      <c r="AA8" s="6"/>
      <c r="AB8" s="6"/>
      <c r="AC8" s="6"/>
      <c r="AD8" s="6"/>
    </row>
    <row r="9" spans="1:30" ht="13.5" thickTop="1">
      <c r="A9" s="14" t="s">
        <v>0</v>
      </c>
      <c r="B9" s="14" t="s">
        <v>25</v>
      </c>
      <c r="C9" s="14" t="s">
        <v>26</v>
      </c>
      <c r="D9" s="14" t="s">
        <v>27</v>
      </c>
      <c r="E9" s="14" t="s">
        <v>28</v>
      </c>
      <c r="F9" s="14" t="s">
        <v>29</v>
      </c>
      <c r="G9" s="14" t="s">
        <v>30</v>
      </c>
      <c r="H9" s="14" t="s">
        <v>19</v>
      </c>
      <c r="I9" s="14" t="s">
        <v>31</v>
      </c>
      <c r="J9" s="14" t="s">
        <v>32</v>
      </c>
      <c r="K9" s="15" t="s">
        <v>33</v>
      </c>
      <c r="L9" s="16"/>
      <c r="M9" s="17" t="s">
        <v>34</v>
      </c>
      <c r="N9" s="16"/>
      <c r="O9" s="14" t="s">
        <v>5</v>
      </c>
      <c r="P9" s="18" t="s">
        <v>35</v>
      </c>
      <c r="Q9" s="19" t="s">
        <v>28</v>
      </c>
      <c r="R9" s="19" t="s">
        <v>28</v>
      </c>
      <c r="S9" s="20" t="s">
        <v>28</v>
      </c>
      <c r="T9" s="21" t="s">
        <v>36</v>
      </c>
      <c r="U9" s="21" t="s">
        <v>37</v>
      </c>
      <c r="V9" s="21" t="s">
        <v>38</v>
      </c>
      <c r="W9" s="22" t="s">
        <v>39</v>
      </c>
      <c r="X9" s="22" t="s">
        <v>40</v>
      </c>
      <c r="Y9" s="22" t="s">
        <v>41</v>
      </c>
      <c r="Z9" s="23" t="s">
        <v>42</v>
      </c>
      <c r="AA9" s="23" t="s">
        <v>43</v>
      </c>
      <c r="AB9" s="6" t="s">
        <v>38</v>
      </c>
      <c r="AC9" s="6"/>
      <c r="AD9" s="6"/>
    </row>
    <row r="10" spans="1:30" ht="13.5" thickBot="1">
      <c r="A10" s="24" t="s">
        <v>44</v>
      </c>
      <c r="B10" s="24" t="s">
        <v>45</v>
      </c>
      <c r="C10" s="25"/>
      <c r="D10" s="24" t="s">
        <v>46</v>
      </c>
      <c r="E10" s="24" t="s">
        <v>47</v>
      </c>
      <c r="F10" s="24" t="s">
        <v>48</v>
      </c>
      <c r="G10" s="24" t="s">
        <v>49</v>
      </c>
      <c r="H10" s="24" t="s">
        <v>50</v>
      </c>
      <c r="I10" s="24" t="s">
        <v>51</v>
      </c>
      <c r="J10" s="24"/>
      <c r="K10" s="24" t="s">
        <v>30</v>
      </c>
      <c r="L10" s="24" t="s">
        <v>32</v>
      </c>
      <c r="M10" s="26" t="s">
        <v>30</v>
      </c>
      <c r="N10" s="24" t="s">
        <v>32</v>
      </c>
      <c r="O10" s="24" t="s">
        <v>52</v>
      </c>
      <c r="P10" s="27"/>
      <c r="Q10" s="28" t="s">
        <v>53</v>
      </c>
      <c r="R10" s="28" t="s">
        <v>54</v>
      </c>
      <c r="S10" s="29" t="s">
        <v>55</v>
      </c>
      <c r="T10" s="21" t="s">
        <v>56</v>
      </c>
      <c r="U10" s="21" t="s">
        <v>57</v>
      </c>
      <c r="V10" s="21" t="s">
        <v>58</v>
      </c>
      <c r="W10" s="22"/>
      <c r="X10" s="6"/>
      <c r="Y10" s="6"/>
      <c r="Z10" s="23" t="s">
        <v>59</v>
      </c>
      <c r="AA10" s="23" t="s">
        <v>44</v>
      </c>
      <c r="AB10" s="6" t="s">
        <v>60</v>
      </c>
      <c r="AC10" s="6"/>
      <c r="AD10" s="6"/>
    </row>
    <row r="11" spans="1:30" ht="13.5" thickTop="1"/>
    <row r="12" spans="1:30">
      <c r="B12" s="40" t="s">
        <v>61</v>
      </c>
    </row>
    <row r="13" spans="1:30">
      <c r="B13" s="32" t="s">
        <v>109</v>
      </c>
    </row>
    <row r="14" spans="1:30" ht="25.5">
      <c r="A14" s="30">
        <v>1</v>
      </c>
      <c r="B14" s="31" t="s">
        <v>195</v>
      </c>
      <c r="C14" s="32" t="s">
        <v>234</v>
      </c>
      <c r="D14" s="33" t="s">
        <v>235</v>
      </c>
      <c r="E14" s="34">
        <v>1.603</v>
      </c>
      <c r="F14" s="35" t="s">
        <v>101</v>
      </c>
      <c r="H14" s="36">
        <f>ROUND(E14*G14, 2)</f>
        <v>0</v>
      </c>
      <c r="J14" s="36">
        <f>ROUND(E14*G14, 2)</f>
        <v>0</v>
      </c>
      <c r="K14" s="37">
        <v>1.3600000000000001E-3</v>
      </c>
      <c r="L14" s="37">
        <f>E14*K14</f>
        <v>2.18008E-3</v>
      </c>
      <c r="M14" s="34">
        <v>2.27</v>
      </c>
      <c r="N14" s="34">
        <f>E14*M14</f>
        <v>3.6388099999999999</v>
      </c>
      <c r="O14" s="35">
        <v>20</v>
      </c>
      <c r="P14" s="35" t="s">
        <v>65</v>
      </c>
      <c r="V14" s="38" t="s">
        <v>3</v>
      </c>
      <c r="W14" s="39">
        <v>2.5739999999999998</v>
      </c>
      <c r="Z14" s="35" t="s">
        <v>113</v>
      </c>
      <c r="AB14" s="35">
        <v>1</v>
      </c>
    </row>
    <row r="15" spans="1:30" ht="25.5">
      <c r="D15" s="41" t="s">
        <v>379</v>
      </c>
      <c r="E15" s="42"/>
      <c r="F15" s="43"/>
      <c r="G15" s="44"/>
      <c r="H15" s="44"/>
      <c r="I15" s="44"/>
      <c r="J15" s="44"/>
      <c r="K15" s="45"/>
      <c r="L15" s="45"/>
      <c r="M15" s="42"/>
      <c r="N15" s="42"/>
      <c r="O15" s="43"/>
      <c r="P15" s="43"/>
      <c r="Q15" s="42"/>
      <c r="R15" s="42"/>
      <c r="S15" s="42"/>
      <c r="T15" s="46"/>
      <c r="U15" s="46"/>
      <c r="V15" s="46" t="s">
        <v>81</v>
      </c>
      <c r="W15" s="47"/>
      <c r="X15" s="43"/>
    </row>
    <row r="16" spans="1:30" ht="25.5">
      <c r="A16" s="30">
        <v>2</v>
      </c>
      <c r="B16" s="31" t="s">
        <v>195</v>
      </c>
      <c r="C16" s="32" t="s">
        <v>196</v>
      </c>
      <c r="D16" s="33" t="s">
        <v>197</v>
      </c>
      <c r="E16" s="34">
        <v>126.087</v>
      </c>
      <c r="F16" s="35" t="s">
        <v>85</v>
      </c>
      <c r="H16" s="36">
        <f>ROUND(E16*G16, 2)</f>
        <v>0</v>
      </c>
      <c r="J16" s="36">
        <f>ROUND(E16*G16, 2)</f>
        <v>0</v>
      </c>
      <c r="K16" s="37">
        <v>6.8000000000000005E-4</v>
      </c>
      <c r="L16" s="37">
        <f>E16*K16</f>
        <v>8.5739160000000009E-2</v>
      </c>
      <c r="M16" s="34">
        <v>0.26100000000000001</v>
      </c>
      <c r="N16" s="34">
        <f>E16*M16</f>
        <v>32.908707</v>
      </c>
      <c r="O16" s="35">
        <v>20</v>
      </c>
      <c r="P16" s="35" t="s">
        <v>65</v>
      </c>
      <c r="V16" s="38" t="s">
        <v>3</v>
      </c>
      <c r="W16" s="39">
        <v>30.009</v>
      </c>
      <c r="Z16" s="35" t="s">
        <v>113</v>
      </c>
      <c r="AB16" s="35">
        <v>1</v>
      </c>
    </row>
    <row r="17" spans="1:28">
      <c r="D17" s="41" t="s">
        <v>380</v>
      </c>
      <c r="E17" s="42"/>
      <c r="F17" s="43"/>
      <c r="G17" s="44"/>
      <c r="H17" s="44"/>
      <c r="I17" s="44"/>
      <c r="J17" s="44"/>
      <c r="K17" s="45"/>
      <c r="L17" s="45"/>
      <c r="M17" s="42"/>
      <c r="N17" s="42"/>
      <c r="O17" s="43"/>
      <c r="P17" s="43"/>
      <c r="Q17" s="42"/>
      <c r="R17" s="42"/>
      <c r="S17" s="42"/>
      <c r="T17" s="46"/>
      <c r="U17" s="46"/>
      <c r="V17" s="46" t="s">
        <v>81</v>
      </c>
      <c r="W17" s="47"/>
      <c r="X17" s="43"/>
    </row>
    <row r="18" spans="1:28">
      <c r="D18" s="41" t="s">
        <v>381</v>
      </c>
      <c r="E18" s="42"/>
      <c r="F18" s="43"/>
      <c r="G18" s="44"/>
      <c r="H18" s="44"/>
      <c r="I18" s="44"/>
      <c r="J18" s="44"/>
      <c r="K18" s="45"/>
      <c r="L18" s="45"/>
      <c r="M18" s="42"/>
      <c r="N18" s="42"/>
      <c r="O18" s="43"/>
      <c r="P18" s="43"/>
      <c r="Q18" s="42"/>
      <c r="R18" s="42"/>
      <c r="S18" s="42"/>
      <c r="T18" s="46"/>
      <c r="U18" s="46"/>
      <c r="V18" s="46" t="s">
        <v>81</v>
      </c>
      <c r="W18" s="47"/>
      <c r="X18" s="43"/>
    </row>
    <row r="19" spans="1:28" ht="25.5">
      <c r="D19" s="41" t="s">
        <v>382</v>
      </c>
      <c r="E19" s="42"/>
      <c r="F19" s="43"/>
      <c r="G19" s="44"/>
      <c r="H19" s="44"/>
      <c r="I19" s="44"/>
      <c r="J19" s="44"/>
      <c r="K19" s="45"/>
      <c r="L19" s="45"/>
      <c r="M19" s="42"/>
      <c r="N19" s="42"/>
      <c r="O19" s="43"/>
      <c r="P19" s="43"/>
      <c r="Q19" s="42"/>
      <c r="R19" s="42"/>
      <c r="S19" s="42"/>
      <c r="T19" s="46"/>
      <c r="U19" s="46"/>
      <c r="V19" s="46" t="s">
        <v>81</v>
      </c>
      <c r="W19" s="47"/>
      <c r="X19" s="43"/>
    </row>
    <row r="20" spans="1:28" ht="25.5">
      <c r="D20" s="41" t="s">
        <v>383</v>
      </c>
      <c r="E20" s="42"/>
      <c r="F20" s="43"/>
      <c r="G20" s="44"/>
      <c r="H20" s="44"/>
      <c r="I20" s="44"/>
      <c r="J20" s="44"/>
      <c r="K20" s="45"/>
      <c r="L20" s="45"/>
      <c r="M20" s="42"/>
      <c r="N20" s="42"/>
      <c r="O20" s="43"/>
      <c r="P20" s="43"/>
      <c r="Q20" s="42"/>
      <c r="R20" s="42"/>
      <c r="S20" s="42"/>
      <c r="T20" s="46"/>
      <c r="U20" s="46"/>
      <c r="V20" s="46" t="s">
        <v>81</v>
      </c>
      <c r="W20" s="47"/>
      <c r="X20" s="43"/>
    </row>
    <row r="21" spans="1:28">
      <c r="D21" s="41" t="s">
        <v>384</v>
      </c>
      <c r="E21" s="42"/>
      <c r="F21" s="43"/>
      <c r="G21" s="44"/>
      <c r="H21" s="44"/>
      <c r="I21" s="44"/>
      <c r="J21" s="44"/>
      <c r="K21" s="45"/>
      <c r="L21" s="45"/>
      <c r="M21" s="42"/>
      <c r="N21" s="42"/>
      <c r="O21" s="43"/>
      <c r="P21" s="43"/>
      <c r="Q21" s="42"/>
      <c r="R21" s="42"/>
      <c r="S21" s="42"/>
      <c r="T21" s="46"/>
      <c r="U21" s="46"/>
      <c r="V21" s="46" t="s">
        <v>81</v>
      </c>
      <c r="W21" s="47"/>
      <c r="X21" s="43"/>
    </row>
    <row r="22" spans="1:28" ht="25.5">
      <c r="D22" s="41" t="s">
        <v>385</v>
      </c>
      <c r="E22" s="42"/>
      <c r="F22" s="43"/>
      <c r="G22" s="44"/>
      <c r="H22" s="44"/>
      <c r="I22" s="44"/>
      <c r="J22" s="44"/>
      <c r="K22" s="45"/>
      <c r="L22" s="45"/>
      <c r="M22" s="42"/>
      <c r="N22" s="42"/>
      <c r="O22" s="43"/>
      <c r="P22" s="43"/>
      <c r="Q22" s="42"/>
      <c r="R22" s="42"/>
      <c r="S22" s="42"/>
      <c r="T22" s="46"/>
      <c r="U22" s="46"/>
      <c r="V22" s="46" t="s">
        <v>81</v>
      </c>
      <c r="W22" s="47"/>
      <c r="X22" s="43"/>
    </row>
    <row r="23" spans="1:28">
      <c r="D23" s="41" t="s">
        <v>386</v>
      </c>
      <c r="E23" s="42"/>
      <c r="F23" s="43"/>
      <c r="G23" s="44"/>
      <c r="H23" s="44"/>
      <c r="I23" s="44"/>
      <c r="J23" s="44"/>
      <c r="K23" s="45"/>
      <c r="L23" s="45"/>
      <c r="M23" s="42"/>
      <c r="N23" s="42"/>
      <c r="O23" s="43"/>
      <c r="P23" s="43"/>
      <c r="Q23" s="42"/>
      <c r="R23" s="42"/>
      <c r="S23" s="42"/>
      <c r="T23" s="46"/>
      <c r="U23" s="46"/>
      <c r="V23" s="46" t="s">
        <v>81</v>
      </c>
      <c r="W23" s="47"/>
      <c r="X23" s="43"/>
    </row>
    <row r="24" spans="1:28" ht="25.5">
      <c r="A24" s="30">
        <v>3</v>
      </c>
      <c r="B24" s="31" t="s">
        <v>195</v>
      </c>
      <c r="C24" s="32" t="s">
        <v>198</v>
      </c>
      <c r="D24" s="33" t="s">
        <v>387</v>
      </c>
      <c r="E24" s="34">
        <v>173.18299999999999</v>
      </c>
      <c r="F24" s="35" t="s">
        <v>85</v>
      </c>
      <c r="H24" s="36">
        <f>ROUND(E24*G24, 2)</f>
        <v>0</v>
      </c>
      <c r="J24" s="36">
        <f>ROUND(E24*G24, 2)</f>
        <v>0</v>
      </c>
      <c r="K24" s="37">
        <v>6.8000000000000005E-4</v>
      </c>
      <c r="L24" s="37">
        <f>E24*K24</f>
        <v>0.11776444</v>
      </c>
      <c r="M24" s="34">
        <v>0.113</v>
      </c>
      <c r="N24" s="34">
        <f>E24*M24</f>
        <v>19.569679000000001</v>
      </c>
      <c r="O24" s="35">
        <v>20</v>
      </c>
      <c r="P24" s="35" t="s">
        <v>65</v>
      </c>
      <c r="V24" s="38" t="s">
        <v>3</v>
      </c>
      <c r="W24" s="39">
        <v>42.43</v>
      </c>
      <c r="Z24" s="35" t="s">
        <v>113</v>
      </c>
      <c r="AB24" s="35">
        <v>1</v>
      </c>
    </row>
    <row r="25" spans="1:28">
      <c r="D25" s="41" t="s">
        <v>388</v>
      </c>
      <c r="E25" s="42"/>
      <c r="F25" s="43"/>
      <c r="G25" s="44"/>
      <c r="H25" s="44"/>
      <c r="I25" s="44"/>
      <c r="J25" s="44"/>
      <c r="K25" s="45"/>
      <c r="L25" s="45"/>
      <c r="M25" s="42"/>
      <c r="N25" s="42"/>
      <c r="O25" s="43"/>
      <c r="P25" s="43"/>
      <c r="Q25" s="42"/>
      <c r="R25" s="42"/>
      <c r="S25" s="42"/>
      <c r="T25" s="46"/>
      <c r="U25" s="46"/>
      <c r="V25" s="46" t="s">
        <v>81</v>
      </c>
      <c r="W25" s="47"/>
      <c r="X25" s="43"/>
    </row>
    <row r="26" spans="1:28">
      <c r="D26" s="41" t="s">
        <v>389</v>
      </c>
      <c r="E26" s="42"/>
      <c r="F26" s="43"/>
      <c r="G26" s="44"/>
      <c r="H26" s="44"/>
      <c r="I26" s="44"/>
      <c r="J26" s="44"/>
      <c r="K26" s="45"/>
      <c r="L26" s="45"/>
      <c r="M26" s="42"/>
      <c r="N26" s="42"/>
      <c r="O26" s="43"/>
      <c r="P26" s="43"/>
      <c r="Q26" s="42"/>
      <c r="R26" s="42"/>
      <c r="S26" s="42"/>
      <c r="T26" s="46"/>
      <c r="U26" s="46"/>
      <c r="V26" s="46" t="s">
        <v>81</v>
      </c>
      <c r="W26" s="47"/>
      <c r="X26" s="43"/>
    </row>
    <row r="27" spans="1:28" ht="38.25">
      <c r="D27" s="41" t="s">
        <v>390</v>
      </c>
      <c r="E27" s="42"/>
      <c r="F27" s="43"/>
      <c r="G27" s="44"/>
      <c r="H27" s="44"/>
      <c r="I27" s="44"/>
      <c r="J27" s="44"/>
      <c r="K27" s="45"/>
      <c r="L27" s="45"/>
      <c r="M27" s="42"/>
      <c r="N27" s="42"/>
      <c r="O27" s="43"/>
      <c r="P27" s="43"/>
      <c r="Q27" s="42"/>
      <c r="R27" s="42"/>
      <c r="S27" s="42"/>
      <c r="T27" s="46"/>
      <c r="U27" s="46"/>
      <c r="V27" s="46" t="s">
        <v>81</v>
      </c>
      <c r="W27" s="47"/>
      <c r="X27" s="43"/>
    </row>
    <row r="28" spans="1:28" ht="25.5">
      <c r="D28" s="41" t="s">
        <v>391</v>
      </c>
      <c r="E28" s="42"/>
      <c r="F28" s="43"/>
      <c r="G28" s="44"/>
      <c r="H28" s="44"/>
      <c r="I28" s="44"/>
      <c r="J28" s="44"/>
      <c r="K28" s="45"/>
      <c r="L28" s="45"/>
      <c r="M28" s="42"/>
      <c r="N28" s="42"/>
      <c r="O28" s="43"/>
      <c r="P28" s="43"/>
      <c r="Q28" s="42"/>
      <c r="R28" s="42"/>
      <c r="S28" s="42"/>
      <c r="T28" s="46"/>
      <c r="U28" s="46"/>
      <c r="V28" s="46" t="s">
        <v>81</v>
      </c>
      <c r="W28" s="47"/>
      <c r="X28" s="43"/>
    </row>
    <row r="29" spans="1:28">
      <c r="D29" s="41" t="s">
        <v>392</v>
      </c>
      <c r="E29" s="42"/>
      <c r="F29" s="43"/>
      <c r="G29" s="44"/>
      <c r="H29" s="44"/>
      <c r="I29" s="44"/>
      <c r="J29" s="44"/>
      <c r="K29" s="45"/>
      <c r="L29" s="45"/>
      <c r="M29" s="42"/>
      <c r="N29" s="42"/>
      <c r="O29" s="43"/>
      <c r="P29" s="43"/>
      <c r="Q29" s="42"/>
      <c r="R29" s="42"/>
      <c r="S29" s="42"/>
      <c r="T29" s="46"/>
      <c r="U29" s="46"/>
      <c r="V29" s="46" t="s">
        <v>81</v>
      </c>
      <c r="W29" s="47"/>
      <c r="X29" s="43"/>
    </row>
    <row r="30" spans="1:28">
      <c r="A30" s="30">
        <v>4</v>
      </c>
      <c r="B30" s="31" t="s">
        <v>195</v>
      </c>
      <c r="C30" s="32" t="s">
        <v>199</v>
      </c>
      <c r="D30" s="33" t="s">
        <v>200</v>
      </c>
      <c r="E30" s="34">
        <v>17.370999999999999</v>
      </c>
      <c r="F30" s="35" t="s">
        <v>101</v>
      </c>
      <c r="H30" s="36">
        <f>ROUND(E30*G30, 2)</f>
        <v>0</v>
      </c>
      <c r="J30" s="36">
        <f>ROUND(E30*G30, 2)</f>
        <v>0</v>
      </c>
      <c r="M30" s="34">
        <v>2.2000000000000002</v>
      </c>
      <c r="N30" s="34">
        <f>E30*M30</f>
        <v>38.216200000000001</v>
      </c>
      <c r="O30" s="35">
        <v>20</v>
      </c>
      <c r="P30" s="35" t="s">
        <v>65</v>
      </c>
      <c r="V30" s="38" t="s">
        <v>3</v>
      </c>
      <c r="W30" s="39">
        <v>156.02600000000001</v>
      </c>
      <c r="Z30" s="35" t="s">
        <v>113</v>
      </c>
      <c r="AB30" s="35">
        <v>1</v>
      </c>
    </row>
    <row r="31" spans="1:28">
      <c r="D31" s="41" t="s">
        <v>393</v>
      </c>
      <c r="E31" s="42"/>
      <c r="F31" s="43"/>
      <c r="G31" s="44"/>
      <c r="H31" s="44"/>
      <c r="I31" s="44"/>
      <c r="J31" s="44"/>
      <c r="K31" s="45"/>
      <c r="L31" s="45"/>
      <c r="M31" s="42"/>
      <c r="N31" s="42"/>
      <c r="O31" s="43"/>
      <c r="P31" s="43"/>
      <c r="Q31" s="42"/>
      <c r="R31" s="42"/>
      <c r="S31" s="42"/>
      <c r="T31" s="46"/>
      <c r="U31" s="46"/>
      <c r="V31" s="46" t="s">
        <v>81</v>
      </c>
      <c r="W31" s="47"/>
      <c r="X31" s="43"/>
    </row>
    <row r="32" spans="1:28">
      <c r="D32" s="41" t="s">
        <v>394</v>
      </c>
      <c r="E32" s="42"/>
      <c r="F32" s="43"/>
      <c r="G32" s="44"/>
      <c r="H32" s="44"/>
      <c r="I32" s="44"/>
      <c r="J32" s="44"/>
      <c r="K32" s="45"/>
      <c r="L32" s="45"/>
      <c r="M32" s="42"/>
      <c r="N32" s="42"/>
      <c r="O32" s="43"/>
      <c r="P32" s="43"/>
      <c r="Q32" s="42"/>
      <c r="R32" s="42"/>
      <c r="S32" s="42"/>
      <c r="T32" s="46"/>
      <c r="U32" s="46"/>
      <c r="V32" s="46" t="s">
        <v>81</v>
      </c>
      <c r="W32" s="47"/>
      <c r="X32" s="43"/>
    </row>
    <row r="33" spans="1:28" ht="38.25">
      <c r="D33" s="41" t="s">
        <v>395</v>
      </c>
      <c r="E33" s="42"/>
      <c r="F33" s="43"/>
      <c r="G33" s="44"/>
      <c r="H33" s="44"/>
      <c r="I33" s="44"/>
      <c r="J33" s="44"/>
      <c r="K33" s="45"/>
      <c r="L33" s="45"/>
      <c r="M33" s="42"/>
      <c r="N33" s="42"/>
      <c r="O33" s="43"/>
      <c r="P33" s="43"/>
      <c r="Q33" s="42"/>
      <c r="R33" s="42"/>
      <c r="S33" s="42"/>
      <c r="T33" s="46"/>
      <c r="U33" s="46"/>
      <c r="V33" s="46" t="s">
        <v>81</v>
      </c>
      <c r="W33" s="47"/>
      <c r="X33" s="43"/>
    </row>
    <row r="34" spans="1:28" ht="38.25">
      <c r="D34" s="41" t="s">
        <v>396</v>
      </c>
      <c r="E34" s="42"/>
      <c r="F34" s="43"/>
      <c r="G34" s="44"/>
      <c r="H34" s="44"/>
      <c r="I34" s="44"/>
      <c r="J34" s="44"/>
      <c r="K34" s="45"/>
      <c r="L34" s="45"/>
      <c r="M34" s="42"/>
      <c r="N34" s="42"/>
      <c r="O34" s="43"/>
      <c r="P34" s="43"/>
      <c r="Q34" s="42"/>
      <c r="R34" s="42"/>
      <c r="S34" s="42"/>
      <c r="T34" s="46"/>
      <c r="U34" s="46"/>
      <c r="V34" s="46" t="s">
        <v>81</v>
      </c>
      <c r="W34" s="47"/>
      <c r="X34" s="43"/>
    </row>
    <row r="35" spans="1:28">
      <c r="A35" s="30">
        <v>5</v>
      </c>
      <c r="B35" s="31" t="s">
        <v>195</v>
      </c>
      <c r="C35" s="32" t="s">
        <v>322</v>
      </c>
      <c r="D35" s="33" t="s">
        <v>397</v>
      </c>
      <c r="E35" s="34">
        <v>0.19</v>
      </c>
      <c r="F35" s="35" t="s">
        <v>101</v>
      </c>
      <c r="H35" s="36">
        <f>ROUND(E35*G35, 2)</f>
        <v>0</v>
      </c>
      <c r="J35" s="36">
        <f>ROUND(E35*G35, 2)</f>
        <v>0</v>
      </c>
      <c r="M35" s="34">
        <v>2.2000000000000002</v>
      </c>
      <c r="N35" s="34">
        <f>E35*M35</f>
        <v>0.41800000000000004</v>
      </c>
      <c r="O35" s="35">
        <v>20</v>
      </c>
      <c r="P35" s="35" t="s">
        <v>65</v>
      </c>
      <c r="V35" s="38" t="s">
        <v>3</v>
      </c>
      <c r="W35" s="39">
        <v>2.448</v>
      </c>
      <c r="Z35" s="35" t="s">
        <v>113</v>
      </c>
      <c r="AB35" s="35">
        <v>1</v>
      </c>
    </row>
    <row r="36" spans="1:28">
      <c r="D36" s="41" t="s">
        <v>398</v>
      </c>
      <c r="E36" s="42"/>
      <c r="F36" s="43"/>
      <c r="G36" s="44"/>
      <c r="H36" s="44"/>
      <c r="I36" s="44"/>
      <c r="J36" s="44"/>
      <c r="K36" s="45"/>
      <c r="L36" s="45"/>
      <c r="M36" s="42"/>
      <c r="N36" s="42"/>
      <c r="O36" s="43"/>
      <c r="P36" s="43"/>
      <c r="Q36" s="42"/>
      <c r="R36" s="42"/>
      <c r="S36" s="42"/>
      <c r="T36" s="46"/>
      <c r="U36" s="46"/>
      <c r="V36" s="46" t="s">
        <v>81</v>
      </c>
      <c r="W36" s="47"/>
      <c r="X36" s="43"/>
    </row>
    <row r="37" spans="1:28" ht="25.5">
      <c r="A37" s="30">
        <v>6</v>
      </c>
      <c r="B37" s="31" t="s">
        <v>236</v>
      </c>
      <c r="C37" s="32" t="s">
        <v>237</v>
      </c>
      <c r="D37" s="33" t="s">
        <v>399</v>
      </c>
      <c r="E37" s="34">
        <v>396.86</v>
      </c>
      <c r="F37" s="35" t="s">
        <v>85</v>
      </c>
      <c r="H37" s="36">
        <f>ROUND(E37*G37, 2)</f>
        <v>0</v>
      </c>
      <c r="J37" s="36">
        <f>ROUND(E37*G37, 2)</f>
        <v>0</v>
      </c>
      <c r="K37" s="37">
        <v>0.11</v>
      </c>
      <c r="L37" s="37">
        <f>E37*K37</f>
        <v>43.654600000000002</v>
      </c>
      <c r="O37" s="35">
        <v>20</v>
      </c>
      <c r="P37" s="35" t="s">
        <v>65</v>
      </c>
      <c r="V37" s="38" t="s">
        <v>3</v>
      </c>
      <c r="W37" s="39">
        <v>461.94499999999999</v>
      </c>
      <c r="Z37" s="35" t="s">
        <v>102</v>
      </c>
      <c r="AB37" s="35">
        <v>1</v>
      </c>
    </row>
    <row r="38" spans="1:28">
      <c r="D38" s="41" t="s">
        <v>388</v>
      </c>
      <c r="E38" s="42"/>
      <c r="F38" s="43"/>
      <c r="G38" s="44"/>
      <c r="H38" s="44"/>
      <c r="I38" s="44"/>
      <c r="J38" s="44"/>
      <c r="K38" s="45"/>
      <c r="L38" s="45"/>
      <c r="M38" s="42"/>
      <c r="N38" s="42"/>
      <c r="O38" s="43"/>
      <c r="P38" s="43"/>
      <c r="Q38" s="42"/>
      <c r="R38" s="42"/>
      <c r="S38" s="42"/>
      <c r="T38" s="46"/>
      <c r="U38" s="46"/>
      <c r="V38" s="46" t="s">
        <v>81</v>
      </c>
      <c r="W38" s="47"/>
      <c r="X38" s="43"/>
    </row>
    <row r="39" spans="1:28">
      <c r="D39" s="41" t="s">
        <v>400</v>
      </c>
      <c r="E39" s="42"/>
      <c r="F39" s="43"/>
      <c r="G39" s="44"/>
      <c r="H39" s="44"/>
      <c r="I39" s="44"/>
      <c r="J39" s="44"/>
      <c r="K39" s="45"/>
      <c r="L39" s="45"/>
      <c r="M39" s="42"/>
      <c r="N39" s="42"/>
      <c r="O39" s="43"/>
      <c r="P39" s="43"/>
      <c r="Q39" s="42"/>
      <c r="R39" s="42"/>
      <c r="S39" s="42"/>
      <c r="T39" s="46"/>
      <c r="U39" s="46"/>
      <c r="V39" s="46" t="s">
        <v>81</v>
      </c>
      <c r="W39" s="47"/>
      <c r="X39" s="43"/>
    </row>
    <row r="40" spans="1:28" ht="38.25">
      <c r="D40" s="41" t="s">
        <v>390</v>
      </c>
      <c r="E40" s="42"/>
      <c r="F40" s="43"/>
      <c r="G40" s="44"/>
      <c r="H40" s="44"/>
      <c r="I40" s="44"/>
      <c r="J40" s="44"/>
      <c r="K40" s="45"/>
      <c r="L40" s="45"/>
      <c r="M40" s="42"/>
      <c r="N40" s="42"/>
      <c r="O40" s="43"/>
      <c r="P40" s="43"/>
      <c r="Q40" s="42"/>
      <c r="R40" s="42"/>
      <c r="S40" s="42"/>
      <c r="T40" s="46"/>
      <c r="U40" s="46"/>
      <c r="V40" s="46" t="s">
        <v>81</v>
      </c>
      <c r="W40" s="47"/>
      <c r="X40" s="43"/>
    </row>
    <row r="41" spans="1:28" ht="38.25">
      <c r="D41" s="41" t="s">
        <v>401</v>
      </c>
      <c r="E41" s="42"/>
      <c r="F41" s="43"/>
      <c r="G41" s="44"/>
      <c r="H41" s="44"/>
      <c r="I41" s="44"/>
      <c r="J41" s="44"/>
      <c r="K41" s="45"/>
      <c r="L41" s="45"/>
      <c r="M41" s="42"/>
      <c r="N41" s="42"/>
      <c r="O41" s="43"/>
      <c r="P41" s="43"/>
      <c r="Q41" s="42"/>
      <c r="R41" s="42"/>
      <c r="S41" s="42"/>
      <c r="T41" s="46"/>
      <c r="U41" s="46"/>
      <c r="V41" s="46" t="s">
        <v>81</v>
      </c>
      <c r="W41" s="47"/>
      <c r="X41" s="43"/>
    </row>
    <row r="42" spans="1:28" ht="25.5">
      <c r="A42" s="30">
        <v>7</v>
      </c>
      <c r="B42" s="31" t="s">
        <v>195</v>
      </c>
      <c r="C42" s="32" t="s">
        <v>201</v>
      </c>
      <c r="D42" s="33" t="s">
        <v>202</v>
      </c>
      <c r="E42" s="34">
        <v>35.21</v>
      </c>
      <c r="F42" s="35" t="s">
        <v>85</v>
      </c>
      <c r="H42" s="36">
        <f>ROUND(E42*G42, 2)</f>
        <v>0</v>
      </c>
      <c r="J42" s="36">
        <f>ROUND(E42*G42, 2)</f>
        <v>0</v>
      </c>
      <c r="M42" s="34">
        <v>0.02</v>
      </c>
      <c r="N42" s="34">
        <f>E42*M42</f>
        <v>0.70420000000000005</v>
      </c>
      <c r="O42" s="35">
        <v>20</v>
      </c>
      <c r="P42" s="35" t="s">
        <v>65</v>
      </c>
      <c r="V42" s="38" t="s">
        <v>3</v>
      </c>
      <c r="W42" s="39">
        <v>7.1479999999999997</v>
      </c>
      <c r="Z42" s="35" t="s">
        <v>113</v>
      </c>
      <c r="AB42" s="35">
        <v>1</v>
      </c>
    </row>
    <row r="43" spans="1:28">
      <c r="D43" s="41" t="s">
        <v>402</v>
      </c>
      <c r="E43" s="42"/>
      <c r="F43" s="43"/>
      <c r="G43" s="44"/>
      <c r="H43" s="44"/>
      <c r="I43" s="44"/>
      <c r="J43" s="44"/>
      <c r="K43" s="45"/>
      <c r="L43" s="45"/>
      <c r="M43" s="42"/>
      <c r="N43" s="42"/>
      <c r="O43" s="43"/>
      <c r="P43" s="43"/>
      <c r="Q43" s="42"/>
      <c r="R43" s="42"/>
      <c r="S43" s="42"/>
      <c r="T43" s="46"/>
      <c r="U43" s="46"/>
      <c r="V43" s="46" t="s">
        <v>81</v>
      </c>
      <c r="W43" s="47"/>
      <c r="X43" s="43"/>
    </row>
    <row r="44" spans="1:28">
      <c r="D44" s="41" t="s">
        <v>403</v>
      </c>
      <c r="E44" s="42"/>
      <c r="F44" s="43"/>
      <c r="G44" s="44"/>
      <c r="H44" s="44"/>
      <c r="I44" s="44"/>
      <c r="J44" s="44"/>
      <c r="K44" s="45"/>
      <c r="L44" s="45"/>
      <c r="M44" s="42"/>
      <c r="N44" s="42"/>
      <c r="O44" s="43"/>
      <c r="P44" s="43"/>
      <c r="Q44" s="42"/>
      <c r="R44" s="42"/>
      <c r="S44" s="42"/>
      <c r="T44" s="46"/>
      <c r="U44" s="46"/>
      <c r="V44" s="46" t="s">
        <v>81</v>
      </c>
      <c r="W44" s="47"/>
      <c r="X44" s="43"/>
    </row>
    <row r="45" spans="1:28">
      <c r="A45" s="30">
        <v>8</v>
      </c>
      <c r="B45" s="31" t="s">
        <v>195</v>
      </c>
      <c r="C45" s="32" t="s">
        <v>203</v>
      </c>
      <c r="D45" s="33" t="s">
        <v>204</v>
      </c>
      <c r="E45" s="34">
        <v>39</v>
      </c>
      <c r="F45" s="35" t="s">
        <v>69</v>
      </c>
      <c r="H45" s="36">
        <f>ROUND(E45*G45, 2)</f>
        <v>0</v>
      </c>
      <c r="J45" s="36">
        <f>ROUND(E45*G45, 2)</f>
        <v>0</v>
      </c>
      <c r="M45" s="34">
        <v>1.0999999999999999E-2</v>
      </c>
      <c r="N45" s="34">
        <f>E45*M45</f>
        <v>0.42899999999999999</v>
      </c>
      <c r="O45" s="35">
        <v>20</v>
      </c>
      <c r="P45" s="35" t="s">
        <v>65</v>
      </c>
      <c r="V45" s="38" t="s">
        <v>3</v>
      </c>
      <c r="W45" s="39">
        <v>1.56</v>
      </c>
      <c r="Z45" s="35" t="s">
        <v>113</v>
      </c>
      <c r="AB45" s="35">
        <v>1</v>
      </c>
    </row>
    <row r="46" spans="1:28" ht="25.5">
      <c r="D46" s="41" t="s">
        <v>404</v>
      </c>
      <c r="E46" s="42"/>
      <c r="F46" s="43"/>
      <c r="G46" s="44"/>
      <c r="H46" s="44"/>
      <c r="I46" s="44"/>
      <c r="J46" s="44"/>
      <c r="K46" s="45"/>
      <c r="L46" s="45"/>
      <c r="M46" s="42"/>
      <c r="N46" s="42"/>
      <c r="O46" s="43"/>
      <c r="P46" s="43"/>
      <c r="Q46" s="42"/>
      <c r="R46" s="42"/>
      <c r="S46" s="42"/>
      <c r="T46" s="46"/>
      <c r="U46" s="46"/>
      <c r="V46" s="46" t="s">
        <v>81</v>
      </c>
      <c r="W46" s="47"/>
      <c r="X46" s="43"/>
    </row>
    <row r="47" spans="1:28" ht="25.5">
      <c r="D47" s="41" t="s">
        <v>405</v>
      </c>
      <c r="E47" s="42"/>
      <c r="F47" s="43"/>
      <c r="G47" s="44"/>
      <c r="H47" s="44"/>
      <c r="I47" s="44"/>
      <c r="J47" s="44"/>
      <c r="K47" s="45"/>
      <c r="L47" s="45"/>
      <c r="M47" s="42"/>
      <c r="N47" s="42"/>
      <c r="O47" s="43"/>
      <c r="P47" s="43"/>
      <c r="Q47" s="42"/>
      <c r="R47" s="42"/>
      <c r="S47" s="42"/>
      <c r="T47" s="46"/>
      <c r="U47" s="46"/>
      <c r="V47" s="46" t="s">
        <v>81</v>
      </c>
      <c r="W47" s="47"/>
      <c r="X47" s="43"/>
    </row>
    <row r="48" spans="1:28" ht="25.5">
      <c r="D48" s="41" t="s">
        <v>406</v>
      </c>
      <c r="E48" s="42"/>
      <c r="F48" s="43"/>
      <c r="G48" s="44"/>
      <c r="H48" s="44"/>
      <c r="I48" s="44"/>
      <c r="J48" s="44"/>
      <c r="K48" s="45"/>
      <c r="L48" s="45"/>
      <c r="M48" s="42"/>
      <c r="N48" s="42"/>
      <c r="O48" s="43"/>
      <c r="P48" s="43"/>
      <c r="Q48" s="42"/>
      <c r="R48" s="42"/>
      <c r="S48" s="42"/>
      <c r="T48" s="46"/>
      <c r="U48" s="46"/>
      <c r="V48" s="46" t="s">
        <v>81</v>
      </c>
      <c r="W48" s="47"/>
      <c r="X48" s="43"/>
    </row>
    <row r="49" spans="1:28">
      <c r="A49" s="30">
        <v>9</v>
      </c>
      <c r="B49" s="31" t="s">
        <v>195</v>
      </c>
      <c r="C49" s="32" t="s">
        <v>238</v>
      </c>
      <c r="D49" s="33" t="s">
        <v>239</v>
      </c>
      <c r="E49" s="34">
        <v>67</v>
      </c>
      <c r="F49" s="35" t="s">
        <v>69</v>
      </c>
      <c r="H49" s="36">
        <f>ROUND(E49*G49, 2)</f>
        <v>0</v>
      </c>
      <c r="J49" s="36">
        <f>ROUND(E49*G49, 2)</f>
        <v>0</v>
      </c>
      <c r="O49" s="35">
        <v>20</v>
      </c>
      <c r="P49" s="35" t="s">
        <v>65</v>
      </c>
      <c r="V49" s="38" t="s">
        <v>3</v>
      </c>
      <c r="W49" s="39">
        <v>5.2930000000000001</v>
      </c>
      <c r="Z49" s="35" t="s">
        <v>113</v>
      </c>
      <c r="AB49" s="35">
        <v>1</v>
      </c>
    </row>
    <row r="50" spans="1:28">
      <c r="D50" s="41" t="s">
        <v>407</v>
      </c>
      <c r="E50" s="42"/>
      <c r="F50" s="43"/>
      <c r="G50" s="44"/>
      <c r="H50" s="44"/>
      <c r="I50" s="44"/>
      <c r="J50" s="44"/>
      <c r="K50" s="45"/>
      <c r="L50" s="45"/>
      <c r="M50" s="42"/>
      <c r="N50" s="42"/>
      <c r="O50" s="43"/>
      <c r="P50" s="43"/>
      <c r="Q50" s="42"/>
      <c r="R50" s="42"/>
      <c r="S50" s="42"/>
      <c r="T50" s="46"/>
      <c r="U50" s="46"/>
      <c r="V50" s="46" t="s">
        <v>81</v>
      </c>
      <c r="W50" s="47"/>
      <c r="X50" s="43"/>
    </row>
    <row r="51" spans="1:28">
      <c r="D51" s="41" t="s">
        <v>408</v>
      </c>
      <c r="E51" s="42"/>
      <c r="F51" s="43"/>
      <c r="G51" s="44"/>
      <c r="H51" s="44"/>
      <c r="I51" s="44"/>
      <c r="J51" s="44"/>
      <c r="K51" s="45"/>
      <c r="L51" s="45"/>
      <c r="M51" s="42"/>
      <c r="N51" s="42"/>
      <c r="O51" s="43"/>
      <c r="P51" s="43"/>
      <c r="Q51" s="42"/>
      <c r="R51" s="42"/>
      <c r="S51" s="42"/>
      <c r="T51" s="46"/>
      <c r="U51" s="46"/>
      <c r="V51" s="46" t="s">
        <v>81</v>
      </c>
      <c r="W51" s="47"/>
      <c r="X51" s="43"/>
    </row>
    <row r="52" spans="1:28">
      <c r="A52" s="30">
        <v>10</v>
      </c>
      <c r="B52" s="31" t="s">
        <v>195</v>
      </c>
      <c r="C52" s="32" t="s">
        <v>205</v>
      </c>
      <c r="D52" s="33" t="s">
        <v>240</v>
      </c>
      <c r="E52" s="34">
        <v>99.983999999999995</v>
      </c>
      <c r="F52" s="35" t="s">
        <v>85</v>
      </c>
      <c r="H52" s="36">
        <f>ROUND(E52*G52, 2)</f>
        <v>0</v>
      </c>
      <c r="J52" s="36">
        <f>ROUND(E52*G52, 2)</f>
        <v>0</v>
      </c>
      <c r="K52" s="37">
        <v>3.1099999999999999E-3</v>
      </c>
      <c r="L52" s="37">
        <f>E52*K52</f>
        <v>0.31095023999999999</v>
      </c>
      <c r="M52" s="34">
        <v>8.8999999999999996E-2</v>
      </c>
      <c r="N52" s="34">
        <f>E52*M52</f>
        <v>8.8985759999999985</v>
      </c>
      <c r="O52" s="35">
        <v>20</v>
      </c>
      <c r="P52" s="35" t="s">
        <v>65</v>
      </c>
      <c r="V52" s="38" t="s">
        <v>3</v>
      </c>
      <c r="W52" s="39">
        <v>133.97900000000001</v>
      </c>
      <c r="Z52" s="35" t="s">
        <v>113</v>
      </c>
      <c r="AB52" s="35">
        <v>1</v>
      </c>
    </row>
    <row r="53" spans="1:28">
      <c r="D53" s="41" t="s">
        <v>409</v>
      </c>
      <c r="E53" s="42"/>
      <c r="F53" s="43"/>
      <c r="G53" s="44"/>
      <c r="H53" s="44"/>
      <c r="I53" s="44"/>
      <c r="J53" s="44"/>
      <c r="K53" s="45"/>
      <c r="L53" s="45"/>
      <c r="M53" s="42"/>
      <c r="N53" s="42"/>
      <c r="O53" s="43"/>
      <c r="P53" s="43"/>
      <c r="Q53" s="42"/>
      <c r="R53" s="42"/>
      <c r="S53" s="42"/>
      <c r="T53" s="46"/>
      <c r="U53" s="46"/>
      <c r="V53" s="46" t="s">
        <v>81</v>
      </c>
      <c r="W53" s="47"/>
      <c r="X53" s="43"/>
    </row>
    <row r="54" spans="1:28">
      <c r="D54" s="41" t="s">
        <v>410</v>
      </c>
      <c r="E54" s="42"/>
      <c r="F54" s="43"/>
      <c r="G54" s="44"/>
      <c r="H54" s="44"/>
      <c r="I54" s="44"/>
      <c r="J54" s="44"/>
      <c r="K54" s="45"/>
      <c r="L54" s="45"/>
      <c r="M54" s="42"/>
      <c r="N54" s="42"/>
      <c r="O54" s="43"/>
      <c r="P54" s="43"/>
      <c r="Q54" s="42"/>
      <c r="R54" s="42"/>
      <c r="S54" s="42"/>
      <c r="T54" s="46"/>
      <c r="U54" s="46"/>
      <c r="V54" s="46" t="s">
        <v>81</v>
      </c>
      <c r="W54" s="47"/>
      <c r="X54" s="43"/>
    </row>
    <row r="55" spans="1:28">
      <c r="A55" s="30">
        <v>11</v>
      </c>
      <c r="B55" s="31" t="s">
        <v>195</v>
      </c>
      <c r="C55" s="32" t="s">
        <v>206</v>
      </c>
      <c r="D55" s="33" t="s">
        <v>207</v>
      </c>
      <c r="E55" s="34">
        <v>57.524000000000001</v>
      </c>
      <c r="F55" s="35" t="s">
        <v>85</v>
      </c>
      <c r="H55" s="36">
        <f>ROUND(E55*G55, 2)</f>
        <v>0</v>
      </c>
      <c r="J55" s="36">
        <f>ROUND(E55*G55, 2)</f>
        <v>0</v>
      </c>
      <c r="K55" s="37">
        <v>1.1999999999999999E-3</v>
      </c>
      <c r="L55" s="37">
        <f>E55*K55</f>
        <v>6.9028800000000001E-2</v>
      </c>
      <c r="M55" s="34">
        <v>7.5999999999999998E-2</v>
      </c>
      <c r="N55" s="34">
        <f>E55*M55</f>
        <v>4.3718240000000002</v>
      </c>
      <c r="O55" s="35">
        <v>20</v>
      </c>
      <c r="P55" s="35" t="s">
        <v>65</v>
      </c>
      <c r="V55" s="38" t="s">
        <v>3</v>
      </c>
      <c r="W55" s="39">
        <v>48.09</v>
      </c>
      <c r="Z55" s="35" t="s">
        <v>113</v>
      </c>
      <c r="AB55" s="35">
        <v>1</v>
      </c>
    </row>
    <row r="56" spans="1:28" ht="25.5">
      <c r="D56" s="41" t="s">
        <v>411</v>
      </c>
      <c r="E56" s="42"/>
      <c r="F56" s="43"/>
      <c r="G56" s="44"/>
      <c r="H56" s="44"/>
      <c r="I56" s="44"/>
      <c r="J56" s="44"/>
      <c r="K56" s="45"/>
      <c r="L56" s="45"/>
      <c r="M56" s="42"/>
      <c r="N56" s="42"/>
      <c r="O56" s="43"/>
      <c r="P56" s="43"/>
      <c r="Q56" s="42"/>
      <c r="R56" s="42"/>
      <c r="S56" s="42"/>
      <c r="T56" s="46"/>
      <c r="U56" s="46"/>
      <c r="V56" s="46" t="s">
        <v>81</v>
      </c>
      <c r="W56" s="47"/>
      <c r="X56" s="43"/>
    </row>
    <row r="57" spans="1:28" ht="25.5">
      <c r="D57" s="41" t="s">
        <v>412</v>
      </c>
      <c r="E57" s="42"/>
      <c r="F57" s="43"/>
      <c r="G57" s="44"/>
      <c r="H57" s="44"/>
      <c r="I57" s="44"/>
      <c r="J57" s="44"/>
      <c r="K57" s="45"/>
      <c r="L57" s="45"/>
      <c r="M57" s="42"/>
      <c r="N57" s="42"/>
      <c r="O57" s="43"/>
      <c r="P57" s="43"/>
      <c r="Q57" s="42"/>
      <c r="R57" s="42"/>
      <c r="S57" s="42"/>
      <c r="T57" s="46"/>
      <c r="U57" s="46"/>
      <c r="V57" s="46" t="s">
        <v>81</v>
      </c>
      <c r="W57" s="47"/>
      <c r="X57" s="43"/>
    </row>
    <row r="58" spans="1:28" ht="25.5">
      <c r="D58" s="41" t="s">
        <v>413</v>
      </c>
      <c r="E58" s="42"/>
      <c r="F58" s="43"/>
      <c r="G58" s="44"/>
      <c r="H58" s="44"/>
      <c r="I58" s="44"/>
      <c r="J58" s="44"/>
      <c r="K58" s="45"/>
      <c r="L58" s="45"/>
      <c r="M58" s="42"/>
      <c r="N58" s="42"/>
      <c r="O58" s="43"/>
      <c r="P58" s="43"/>
      <c r="Q58" s="42"/>
      <c r="R58" s="42"/>
      <c r="S58" s="42"/>
      <c r="T58" s="46"/>
      <c r="U58" s="46"/>
      <c r="V58" s="46" t="s">
        <v>81</v>
      </c>
      <c r="W58" s="47"/>
      <c r="X58" s="43"/>
    </row>
    <row r="59" spans="1:28">
      <c r="D59" s="41" t="s">
        <v>414</v>
      </c>
      <c r="E59" s="42"/>
      <c r="F59" s="43"/>
      <c r="G59" s="44"/>
      <c r="H59" s="44"/>
      <c r="I59" s="44"/>
      <c r="J59" s="44"/>
      <c r="K59" s="45"/>
      <c r="L59" s="45"/>
      <c r="M59" s="42"/>
      <c r="N59" s="42"/>
      <c r="O59" s="43"/>
      <c r="P59" s="43"/>
      <c r="Q59" s="42"/>
      <c r="R59" s="42"/>
      <c r="S59" s="42"/>
      <c r="T59" s="46"/>
      <c r="U59" s="46"/>
      <c r="V59" s="46" t="s">
        <v>81</v>
      </c>
      <c r="W59" s="47"/>
      <c r="X59" s="43"/>
    </row>
    <row r="60" spans="1:28">
      <c r="A60" s="30">
        <v>12</v>
      </c>
      <c r="B60" s="31" t="s">
        <v>195</v>
      </c>
      <c r="C60" s="32" t="s">
        <v>241</v>
      </c>
      <c r="D60" s="33" t="s">
        <v>242</v>
      </c>
      <c r="E60" s="34">
        <v>4.4329999999999998</v>
      </c>
      <c r="F60" s="35" t="s">
        <v>85</v>
      </c>
      <c r="H60" s="36">
        <f>ROUND(E60*G60, 2)</f>
        <v>0</v>
      </c>
      <c r="J60" s="36">
        <f>ROUND(E60*G60, 2)</f>
        <v>0</v>
      </c>
      <c r="K60" s="37">
        <v>1.0300000000000001E-3</v>
      </c>
      <c r="L60" s="37">
        <f>E60*K60</f>
        <v>4.5659900000000007E-3</v>
      </c>
      <c r="M60" s="34">
        <v>6.3E-2</v>
      </c>
      <c r="N60" s="34">
        <f>E60*M60</f>
        <v>0.279279</v>
      </c>
      <c r="O60" s="35">
        <v>20</v>
      </c>
      <c r="P60" s="35" t="s">
        <v>65</v>
      </c>
      <c r="V60" s="38" t="s">
        <v>3</v>
      </c>
      <c r="W60" s="39">
        <v>2.8420000000000001</v>
      </c>
      <c r="Z60" s="35" t="s">
        <v>113</v>
      </c>
      <c r="AB60" s="35">
        <v>1</v>
      </c>
    </row>
    <row r="61" spans="1:28" ht="25.5">
      <c r="D61" s="41" t="s">
        <v>415</v>
      </c>
      <c r="E61" s="42"/>
      <c r="F61" s="43"/>
      <c r="G61" s="44"/>
      <c r="H61" s="44"/>
      <c r="I61" s="44"/>
      <c r="J61" s="44"/>
      <c r="K61" s="45"/>
      <c r="L61" s="45"/>
      <c r="M61" s="42"/>
      <c r="N61" s="42"/>
      <c r="O61" s="43"/>
      <c r="P61" s="43"/>
      <c r="Q61" s="42"/>
      <c r="R61" s="42"/>
      <c r="S61" s="42"/>
      <c r="T61" s="46"/>
      <c r="U61" s="46"/>
      <c r="V61" s="46" t="s">
        <v>81</v>
      </c>
      <c r="W61" s="47"/>
      <c r="X61" s="43"/>
    </row>
    <row r="62" spans="1:28">
      <c r="A62" s="30">
        <v>13</v>
      </c>
      <c r="B62" s="31" t="s">
        <v>195</v>
      </c>
      <c r="C62" s="32" t="s">
        <v>243</v>
      </c>
      <c r="D62" s="33" t="s">
        <v>416</v>
      </c>
      <c r="E62" s="34">
        <v>36.127000000000002</v>
      </c>
      <c r="F62" s="35" t="s">
        <v>85</v>
      </c>
      <c r="H62" s="36">
        <f>ROUND(E62*G62, 2)</f>
        <v>0</v>
      </c>
      <c r="J62" s="36">
        <f>ROUND(E62*G62, 2)</f>
        <v>0</v>
      </c>
      <c r="M62" s="34">
        <v>7.3999999999999996E-2</v>
      </c>
      <c r="N62" s="34">
        <f>E62*M62</f>
        <v>2.6733980000000002</v>
      </c>
      <c r="O62" s="35">
        <v>20</v>
      </c>
      <c r="P62" s="35" t="s">
        <v>65</v>
      </c>
      <c r="V62" s="38" t="s">
        <v>3</v>
      </c>
      <c r="W62" s="39">
        <v>39.74</v>
      </c>
      <c r="Z62" s="35" t="s">
        <v>102</v>
      </c>
      <c r="AB62" s="35">
        <v>1</v>
      </c>
    </row>
    <row r="63" spans="1:28">
      <c r="D63" s="41" t="s">
        <v>417</v>
      </c>
      <c r="E63" s="42"/>
      <c r="F63" s="43"/>
      <c r="G63" s="44"/>
      <c r="H63" s="44"/>
      <c r="I63" s="44"/>
      <c r="J63" s="44"/>
      <c r="K63" s="45"/>
      <c r="L63" s="45"/>
      <c r="M63" s="42"/>
      <c r="N63" s="42"/>
      <c r="O63" s="43"/>
      <c r="P63" s="43"/>
      <c r="Q63" s="42"/>
      <c r="R63" s="42"/>
      <c r="S63" s="42"/>
      <c r="T63" s="46"/>
      <c r="U63" s="46"/>
      <c r="V63" s="46" t="s">
        <v>81</v>
      </c>
      <c r="W63" s="47"/>
      <c r="X63" s="43"/>
    </row>
    <row r="64" spans="1:28" ht="25.5">
      <c r="D64" s="41" t="s">
        <v>418</v>
      </c>
      <c r="E64" s="42"/>
      <c r="F64" s="43"/>
      <c r="G64" s="44"/>
      <c r="H64" s="44"/>
      <c r="I64" s="44"/>
      <c r="J64" s="44"/>
      <c r="K64" s="45"/>
      <c r="L64" s="45"/>
      <c r="M64" s="42"/>
      <c r="N64" s="42"/>
      <c r="O64" s="43"/>
      <c r="P64" s="43"/>
      <c r="Q64" s="42"/>
      <c r="R64" s="42"/>
      <c r="S64" s="42"/>
      <c r="T64" s="46"/>
      <c r="U64" s="46"/>
      <c r="V64" s="46" t="s">
        <v>81</v>
      </c>
      <c r="W64" s="47"/>
      <c r="X64" s="43"/>
    </row>
    <row r="65" spans="1:28" ht="38.25">
      <c r="A65" s="30">
        <v>14</v>
      </c>
      <c r="B65" s="31" t="s">
        <v>195</v>
      </c>
      <c r="C65" s="32" t="s">
        <v>244</v>
      </c>
      <c r="D65" s="33" t="s">
        <v>245</v>
      </c>
      <c r="E65" s="34">
        <v>30</v>
      </c>
      <c r="F65" s="35" t="s">
        <v>69</v>
      </c>
      <c r="H65" s="36">
        <f>ROUND(E65*G65, 2)</f>
        <v>0</v>
      </c>
      <c r="J65" s="36">
        <f>ROUND(E65*G65, 2)</f>
        <v>0</v>
      </c>
      <c r="K65" s="37">
        <v>1.3600000000000001E-3</v>
      </c>
      <c r="L65" s="37">
        <f>E65*K65</f>
        <v>4.0800000000000003E-2</v>
      </c>
      <c r="M65" s="34">
        <v>0.22800000000000001</v>
      </c>
      <c r="N65" s="34">
        <f>E65*M65</f>
        <v>6.84</v>
      </c>
      <c r="O65" s="35">
        <v>20</v>
      </c>
      <c r="P65" s="35" t="s">
        <v>65</v>
      </c>
      <c r="V65" s="38" t="s">
        <v>3</v>
      </c>
      <c r="W65" s="39">
        <v>87.48</v>
      </c>
      <c r="Z65" s="35" t="s">
        <v>113</v>
      </c>
      <c r="AB65" s="35">
        <v>1</v>
      </c>
    </row>
    <row r="66" spans="1:28">
      <c r="D66" s="41" t="s">
        <v>419</v>
      </c>
      <c r="E66" s="42"/>
      <c r="F66" s="43"/>
      <c r="G66" s="44"/>
      <c r="H66" s="44"/>
      <c r="I66" s="44"/>
      <c r="J66" s="44"/>
      <c r="K66" s="45"/>
      <c r="L66" s="45"/>
      <c r="M66" s="42"/>
      <c r="N66" s="42"/>
      <c r="O66" s="43"/>
      <c r="P66" s="43"/>
      <c r="Q66" s="42"/>
      <c r="R66" s="42"/>
      <c r="S66" s="42"/>
      <c r="T66" s="46"/>
      <c r="U66" s="46"/>
      <c r="V66" s="46" t="s">
        <v>81</v>
      </c>
      <c r="W66" s="47"/>
      <c r="X66" s="43"/>
    </row>
    <row r="67" spans="1:28">
      <c r="D67" s="41" t="s">
        <v>420</v>
      </c>
      <c r="E67" s="42"/>
      <c r="F67" s="43"/>
      <c r="G67" s="44"/>
      <c r="H67" s="44"/>
      <c r="I67" s="44"/>
      <c r="J67" s="44"/>
      <c r="K67" s="45"/>
      <c r="L67" s="45"/>
      <c r="M67" s="42"/>
      <c r="N67" s="42"/>
      <c r="O67" s="43"/>
      <c r="P67" s="43"/>
      <c r="Q67" s="42"/>
      <c r="R67" s="42"/>
      <c r="S67" s="42"/>
      <c r="T67" s="46"/>
      <c r="U67" s="46"/>
      <c r="V67" s="46" t="s">
        <v>81</v>
      </c>
      <c r="W67" s="47"/>
      <c r="X67" s="43"/>
    </row>
    <row r="68" spans="1:28">
      <c r="D68" s="41" t="s">
        <v>421</v>
      </c>
      <c r="E68" s="42"/>
      <c r="F68" s="43"/>
      <c r="G68" s="44"/>
      <c r="H68" s="44"/>
      <c r="I68" s="44"/>
      <c r="J68" s="44"/>
      <c r="K68" s="45"/>
      <c r="L68" s="45"/>
      <c r="M68" s="42"/>
      <c r="N68" s="42"/>
      <c r="O68" s="43"/>
      <c r="P68" s="43"/>
      <c r="Q68" s="42"/>
      <c r="R68" s="42"/>
      <c r="S68" s="42"/>
      <c r="T68" s="46"/>
      <c r="U68" s="46"/>
      <c r="V68" s="46" t="s">
        <v>81</v>
      </c>
      <c r="W68" s="47"/>
      <c r="X68" s="43"/>
    </row>
    <row r="69" spans="1:28" ht="25.5">
      <c r="A69" s="30">
        <v>15</v>
      </c>
      <c r="B69" s="31" t="s">
        <v>195</v>
      </c>
      <c r="C69" s="32" t="s">
        <v>246</v>
      </c>
      <c r="D69" s="33" t="s">
        <v>247</v>
      </c>
      <c r="E69" s="34">
        <v>6</v>
      </c>
      <c r="F69" s="35" t="s">
        <v>69</v>
      </c>
      <c r="H69" s="36">
        <f>ROUND(E69*G69, 2)</f>
        <v>0</v>
      </c>
      <c r="J69" s="36">
        <f>ROUND(E69*G69, 2)</f>
        <v>0</v>
      </c>
      <c r="K69" s="37">
        <v>1.8699999999999999E-3</v>
      </c>
      <c r="L69" s="37">
        <f>E69*K69</f>
        <v>1.1219999999999999E-2</v>
      </c>
      <c r="M69" s="34">
        <v>2</v>
      </c>
      <c r="N69" s="34">
        <f>E69*M69</f>
        <v>12</v>
      </c>
      <c r="O69" s="35">
        <v>20</v>
      </c>
      <c r="P69" s="35" t="s">
        <v>65</v>
      </c>
      <c r="V69" s="38" t="s">
        <v>3</v>
      </c>
      <c r="W69" s="39">
        <v>59.573999999999998</v>
      </c>
      <c r="Z69" s="35" t="s">
        <v>113</v>
      </c>
      <c r="AB69" s="35">
        <v>7</v>
      </c>
    </row>
    <row r="70" spans="1:28">
      <c r="D70" s="41" t="s">
        <v>422</v>
      </c>
      <c r="E70" s="42"/>
      <c r="F70" s="43"/>
      <c r="G70" s="44"/>
      <c r="H70" s="44"/>
      <c r="I70" s="44"/>
      <c r="J70" s="44"/>
      <c r="K70" s="45"/>
      <c r="L70" s="45"/>
      <c r="M70" s="42"/>
      <c r="N70" s="42"/>
      <c r="O70" s="43"/>
      <c r="P70" s="43"/>
      <c r="Q70" s="42"/>
      <c r="R70" s="42"/>
      <c r="S70" s="42"/>
      <c r="T70" s="46"/>
      <c r="U70" s="46"/>
      <c r="V70" s="46" t="s">
        <v>81</v>
      </c>
      <c r="W70" s="47"/>
      <c r="X70" s="43"/>
    </row>
    <row r="71" spans="1:28" ht="38.25">
      <c r="A71" s="30">
        <v>16</v>
      </c>
      <c r="B71" s="31" t="s">
        <v>195</v>
      </c>
      <c r="C71" s="32" t="s">
        <v>208</v>
      </c>
      <c r="D71" s="33" t="s">
        <v>248</v>
      </c>
      <c r="E71" s="34">
        <v>8</v>
      </c>
      <c r="F71" s="35" t="s">
        <v>69</v>
      </c>
      <c r="H71" s="36">
        <f>ROUND(E71*G71, 2)</f>
        <v>0</v>
      </c>
      <c r="J71" s="36">
        <f>ROUND(E71*G71, 2)</f>
        <v>0</v>
      </c>
      <c r="M71" s="34">
        <v>0.09</v>
      </c>
      <c r="N71" s="34">
        <f>E71*M71</f>
        <v>0.72</v>
      </c>
      <c r="O71" s="35">
        <v>20</v>
      </c>
      <c r="P71" s="35" t="s">
        <v>65</v>
      </c>
      <c r="V71" s="38" t="s">
        <v>3</v>
      </c>
      <c r="W71" s="39">
        <v>8.8000000000000007</v>
      </c>
      <c r="Z71" s="35" t="s">
        <v>113</v>
      </c>
      <c r="AB71" s="35">
        <v>7</v>
      </c>
    </row>
    <row r="72" spans="1:28">
      <c r="D72" s="41" t="s">
        <v>423</v>
      </c>
      <c r="E72" s="42"/>
      <c r="F72" s="43"/>
      <c r="G72" s="44"/>
      <c r="H72" s="44"/>
      <c r="I72" s="44"/>
      <c r="J72" s="44"/>
      <c r="K72" s="45"/>
      <c r="L72" s="45"/>
      <c r="M72" s="42"/>
      <c r="N72" s="42"/>
      <c r="O72" s="43"/>
      <c r="P72" s="43"/>
      <c r="Q72" s="42"/>
      <c r="R72" s="42"/>
      <c r="S72" s="42"/>
      <c r="T72" s="46"/>
      <c r="U72" s="46"/>
      <c r="V72" s="46" t="s">
        <v>81</v>
      </c>
      <c r="W72" s="47"/>
      <c r="X72" s="43"/>
    </row>
    <row r="73" spans="1:28" ht="25.5">
      <c r="A73" s="30">
        <v>17</v>
      </c>
      <c r="B73" s="31" t="s">
        <v>195</v>
      </c>
      <c r="C73" s="32" t="s">
        <v>424</v>
      </c>
      <c r="D73" s="33" t="s">
        <v>425</v>
      </c>
      <c r="E73" s="34">
        <v>52</v>
      </c>
      <c r="F73" s="35" t="s">
        <v>89</v>
      </c>
      <c r="H73" s="36">
        <f>ROUND(E73*G73, 2)</f>
        <v>0</v>
      </c>
      <c r="J73" s="36">
        <f>ROUND(E73*G73, 2)</f>
        <v>0</v>
      </c>
      <c r="K73" s="37">
        <v>5.0000000000000001E-4</v>
      </c>
      <c r="L73" s="37">
        <f>E73*K73</f>
        <v>2.6000000000000002E-2</v>
      </c>
      <c r="M73" s="34">
        <v>1.2999999999999999E-2</v>
      </c>
      <c r="N73" s="34">
        <f>E73*M73</f>
        <v>0.67599999999999993</v>
      </c>
      <c r="O73" s="35">
        <v>20</v>
      </c>
      <c r="P73" s="35" t="s">
        <v>65</v>
      </c>
      <c r="V73" s="38" t="s">
        <v>3</v>
      </c>
      <c r="W73" s="39">
        <v>20.696000000000002</v>
      </c>
      <c r="Z73" s="35" t="s">
        <v>113</v>
      </c>
      <c r="AB73" s="35">
        <v>1</v>
      </c>
    </row>
    <row r="74" spans="1:28">
      <c r="D74" s="41" t="s">
        <v>426</v>
      </c>
      <c r="E74" s="42"/>
      <c r="F74" s="43"/>
      <c r="G74" s="44"/>
      <c r="H74" s="44"/>
      <c r="I74" s="44"/>
      <c r="J74" s="44"/>
      <c r="K74" s="45"/>
      <c r="L74" s="45"/>
      <c r="M74" s="42"/>
      <c r="N74" s="42"/>
      <c r="O74" s="43"/>
      <c r="P74" s="43"/>
      <c r="Q74" s="42"/>
      <c r="R74" s="42"/>
      <c r="S74" s="42"/>
      <c r="T74" s="46"/>
      <c r="U74" s="46"/>
      <c r="V74" s="46" t="s">
        <v>81</v>
      </c>
      <c r="W74" s="47"/>
      <c r="X74" s="43"/>
    </row>
    <row r="75" spans="1:28">
      <c r="A75" s="30">
        <v>18</v>
      </c>
      <c r="B75" s="31" t="s">
        <v>195</v>
      </c>
      <c r="C75" s="32" t="s">
        <v>249</v>
      </c>
      <c r="D75" s="33" t="s">
        <v>250</v>
      </c>
      <c r="E75" s="34">
        <v>10</v>
      </c>
      <c r="F75" s="35" t="s">
        <v>89</v>
      </c>
      <c r="H75" s="36">
        <f>ROUND(E75*G75, 2)</f>
        <v>0</v>
      </c>
      <c r="J75" s="36">
        <f>ROUND(E75*G75, 2)</f>
        <v>0</v>
      </c>
      <c r="K75" s="37">
        <v>1.65E-3</v>
      </c>
      <c r="L75" s="37">
        <f>E75*K75</f>
        <v>1.6500000000000001E-2</v>
      </c>
      <c r="O75" s="35">
        <v>20</v>
      </c>
      <c r="P75" s="35" t="s">
        <v>65</v>
      </c>
      <c r="V75" s="38" t="s">
        <v>3</v>
      </c>
      <c r="W75" s="39">
        <v>7.63</v>
      </c>
      <c r="Z75" s="35" t="s">
        <v>102</v>
      </c>
      <c r="AB75" s="35">
        <v>1</v>
      </c>
    </row>
    <row r="76" spans="1:28">
      <c r="A76" s="30">
        <v>19</v>
      </c>
      <c r="B76" s="31" t="s">
        <v>195</v>
      </c>
      <c r="C76" s="32" t="s">
        <v>251</v>
      </c>
      <c r="D76" s="33" t="s">
        <v>252</v>
      </c>
      <c r="E76" s="34">
        <v>10</v>
      </c>
      <c r="F76" s="35" t="s">
        <v>89</v>
      </c>
      <c r="H76" s="36">
        <f>ROUND(E76*G76, 2)</f>
        <v>0</v>
      </c>
      <c r="J76" s="36">
        <f>ROUND(E76*G76, 2)</f>
        <v>0</v>
      </c>
      <c r="O76" s="35">
        <v>20</v>
      </c>
      <c r="P76" s="35" t="s">
        <v>65</v>
      </c>
      <c r="V76" s="38" t="s">
        <v>3</v>
      </c>
      <c r="W76" s="39">
        <v>5.62</v>
      </c>
      <c r="Z76" s="35" t="s">
        <v>102</v>
      </c>
      <c r="AB76" s="35">
        <v>1</v>
      </c>
    </row>
    <row r="77" spans="1:28" ht="25.5">
      <c r="A77" s="30">
        <v>20</v>
      </c>
      <c r="B77" s="31" t="s">
        <v>195</v>
      </c>
      <c r="C77" s="32" t="s">
        <v>253</v>
      </c>
      <c r="D77" s="33" t="s">
        <v>254</v>
      </c>
      <c r="E77" s="34">
        <v>382.41500000000002</v>
      </c>
      <c r="F77" s="35" t="s">
        <v>85</v>
      </c>
      <c r="H77" s="36">
        <f>ROUND(E77*G77, 2)</f>
        <v>0</v>
      </c>
      <c r="J77" s="36">
        <f>ROUND(E77*G77, 2)</f>
        <v>0</v>
      </c>
      <c r="M77" s="34">
        <v>0.02</v>
      </c>
      <c r="N77" s="34">
        <f>E77*M77</f>
        <v>7.6483000000000008</v>
      </c>
      <c r="O77" s="35">
        <v>20</v>
      </c>
      <c r="P77" s="35" t="s">
        <v>65</v>
      </c>
      <c r="V77" s="38" t="s">
        <v>3</v>
      </c>
      <c r="W77" s="39">
        <v>77.63</v>
      </c>
      <c r="Z77" s="35" t="s">
        <v>113</v>
      </c>
      <c r="AB77" s="35">
        <v>1</v>
      </c>
    </row>
    <row r="78" spans="1:28" ht="38.25">
      <c r="D78" s="41" t="s">
        <v>427</v>
      </c>
      <c r="E78" s="42"/>
      <c r="F78" s="43"/>
      <c r="G78" s="44"/>
      <c r="H78" s="44"/>
      <c r="I78" s="44"/>
      <c r="J78" s="44"/>
      <c r="K78" s="45"/>
      <c r="L78" s="45"/>
      <c r="M78" s="42"/>
      <c r="N78" s="42"/>
      <c r="O78" s="43"/>
      <c r="P78" s="43"/>
      <c r="Q78" s="42"/>
      <c r="R78" s="42"/>
      <c r="S78" s="42"/>
      <c r="T78" s="46"/>
      <c r="U78" s="46"/>
      <c r="V78" s="46" t="s">
        <v>81</v>
      </c>
      <c r="W78" s="47"/>
      <c r="X78" s="43"/>
    </row>
    <row r="79" spans="1:28" ht="38.25">
      <c r="D79" s="41" t="s">
        <v>428</v>
      </c>
      <c r="E79" s="42"/>
      <c r="F79" s="43"/>
      <c r="G79" s="44"/>
      <c r="H79" s="44"/>
      <c r="I79" s="44"/>
      <c r="J79" s="44"/>
      <c r="K79" s="45"/>
      <c r="L79" s="45"/>
      <c r="M79" s="42"/>
      <c r="N79" s="42"/>
      <c r="O79" s="43"/>
      <c r="P79" s="43"/>
      <c r="Q79" s="42"/>
      <c r="R79" s="42"/>
      <c r="S79" s="42"/>
      <c r="T79" s="46"/>
      <c r="U79" s="46"/>
      <c r="V79" s="46" t="s">
        <v>81</v>
      </c>
      <c r="W79" s="47"/>
      <c r="X79" s="43"/>
    </row>
    <row r="80" spans="1:28" ht="25.5">
      <c r="D80" s="41" t="s">
        <v>429</v>
      </c>
      <c r="E80" s="42"/>
      <c r="F80" s="43"/>
      <c r="G80" s="44"/>
      <c r="H80" s="44"/>
      <c r="I80" s="44"/>
      <c r="J80" s="44"/>
      <c r="K80" s="45"/>
      <c r="L80" s="45"/>
      <c r="M80" s="42"/>
      <c r="N80" s="42"/>
      <c r="O80" s="43"/>
      <c r="P80" s="43"/>
      <c r="Q80" s="42"/>
      <c r="R80" s="42"/>
      <c r="S80" s="42"/>
      <c r="T80" s="46"/>
      <c r="U80" s="46"/>
      <c r="V80" s="46" t="s">
        <v>81</v>
      </c>
      <c r="W80" s="47"/>
      <c r="X80" s="43"/>
    </row>
    <row r="81" spans="1:28" ht="25.5">
      <c r="A81" s="30">
        <v>21</v>
      </c>
      <c r="B81" s="31" t="s">
        <v>195</v>
      </c>
      <c r="C81" s="32" t="s">
        <v>430</v>
      </c>
      <c r="D81" s="33" t="s">
        <v>431</v>
      </c>
      <c r="E81" s="34">
        <v>19.027999999999999</v>
      </c>
      <c r="F81" s="35" t="s">
        <v>85</v>
      </c>
      <c r="H81" s="36">
        <f>ROUND(E81*G81, 2)</f>
        <v>0</v>
      </c>
      <c r="J81" s="36">
        <f>ROUND(E81*G81, 2)</f>
        <v>0</v>
      </c>
      <c r="M81" s="34">
        <v>0.05</v>
      </c>
      <c r="N81" s="34">
        <f>E81*M81</f>
        <v>0.95140000000000002</v>
      </c>
      <c r="O81" s="35">
        <v>20</v>
      </c>
      <c r="P81" s="35" t="s">
        <v>65</v>
      </c>
      <c r="V81" s="38" t="s">
        <v>3</v>
      </c>
      <c r="W81" s="39">
        <v>7.516</v>
      </c>
      <c r="Z81" s="35" t="s">
        <v>113</v>
      </c>
      <c r="AB81" s="35">
        <v>1</v>
      </c>
    </row>
    <row r="82" spans="1:28">
      <c r="D82" s="41" t="s">
        <v>432</v>
      </c>
      <c r="E82" s="42"/>
      <c r="F82" s="43"/>
      <c r="G82" s="44"/>
      <c r="H82" s="44"/>
      <c r="I82" s="44"/>
      <c r="J82" s="44"/>
      <c r="K82" s="45"/>
      <c r="L82" s="45"/>
      <c r="M82" s="42"/>
      <c r="N82" s="42"/>
      <c r="O82" s="43"/>
      <c r="P82" s="43"/>
      <c r="Q82" s="42"/>
      <c r="R82" s="42"/>
      <c r="S82" s="42"/>
      <c r="T82" s="46"/>
      <c r="U82" s="46"/>
      <c r="V82" s="46" t="s">
        <v>81</v>
      </c>
      <c r="W82" s="47"/>
      <c r="X82" s="43"/>
    </row>
    <row r="83" spans="1:28">
      <c r="D83" s="41" t="s">
        <v>433</v>
      </c>
      <c r="E83" s="42"/>
      <c r="F83" s="43"/>
      <c r="G83" s="44"/>
      <c r="H83" s="44"/>
      <c r="I83" s="44"/>
      <c r="J83" s="44"/>
      <c r="K83" s="45"/>
      <c r="L83" s="45"/>
      <c r="M83" s="42"/>
      <c r="N83" s="42"/>
      <c r="O83" s="43"/>
      <c r="P83" s="43"/>
      <c r="Q83" s="42"/>
      <c r="R83" s="42"/>
      <c r="S83" s="42"/>
      <c r="T83" s="46"/>
      <c r="U83" s="46"/>
      <c r="V83" s="46" t="s">
        <v>81</v>
      </c>
      <c r="W83" s="47"/>
      <c r="X83" s="43"/>
    </row>
    <row r="84" spans="1:28" ht="25.5">
      <c r="A84" s="30">
        <v>22</v>
      </c>
      <c r="B84" s="31" t="s">
        <v>195</v>
      </c>
      <c r="C84" s="32" t="s">
        <v>209</v>
      </c>
      <c r="D84" s="33" t="s">
        <v>210</v>
      </c>
      <c r="E84" s="34">
        <v>215.404</v>
      </c>
      <c r="F84" s="35" t="s">
        <v>85</v>
      </c>
      <c r="H84" s="36">
        <f>ROUND(E84*G84, 2)</f>
        <v>0</v>
      </c>
      <c r="J84" s="36">
        <f>ROUND(E84*G84, 2)</f>
        <v>0</v>
      </c>
      <c r="M84" s="34">
        <v>6.8000000000000005E-2</v>
      </c>
      <c r="N84" s="34">
        <f>E84*M84</f>
        <v>14.647472</v>
      </c>
      <c r="O84" s="35">
        <v>20</v>
      </c>
      <c r="P84" s="35" t="s">
        <v>65</v>
      </c>
      <c r="V84" s="38" t="s">
        <v>3</v>
      </c>
      <c r="W84" s="39">
        <v>84.007999999999996</v>
      </c>
      <c r="Z84" s="35" t="s">
        <v>113</v>
      </c>
      <c r="AB84" s="35">
        <v>1</v>
      </c>
    </row>
    <row r="85" spans="1:28" ht="25.5">
      <c r="D85" s="41" t="s">
        <v>434</v>
      </c>
      <c r="E85" s="42"/>
      <c r="F85" s="43"/>
      <c r="G85" s="44"/>
      <c r="H85" s="44"/>
      <c r="I85" s="44"/>
      <c r="J85" s="44"/>
      <c r="K85" s="45"/>
      <c r="L85" s="45"/>
      <c r="M85" s="42"/>
      <c r="N85" s="42"/>
      <c r="O85" s="43"/>
      <c r="P85" s="43"/>
      <c r="Q85" s="42"/>
      <c r="R85" s="42"/>
      <c r="S85" s="42"/>
      <c r="T85" s="46"/>
      <c r="U85" s="46"/>
      <c r="V85" s="46" t="s">
        <v>81</v>
      </c>
      <c r="W85" s="47"/>
      <c r="X85" s="43"/>
    </row>
    <row r="86" spans="1:28" ht="25.5">
      <c r="D86" s="41" t="s">
        <v>435</v>
      </c>
      <c r="E86" s="42"/>
      <c r="F86" s="43"/>
      <c r="G86" s="44"/>
      <c r="H86" s="44"/>
      <c r="I86" s="44"/>
      <c r="J86" s="44"/>
      <c r="K86" s="45"/>
      <c r="L86" s="45"/>
      <c r="M86" s="42"/>
      <c r="N86" s="42"/>
      <c r="O86" s="43"/>
      <c r="P86" s="43"/>
      <c r="Q86" s="42"/>
      <c r="R86" s="42"/>
      <c r="S86" s="42"/>
      <c r="T86" s="46"/>
      <c r="U86" s="46"/>
      <c r="V86" s="46" t="s">
        <v>81</v>
      </c>
      <c r="W86" s="47"/>
      <c r="X86" s="43"/>
    </row>
    <row r="87" spans="1:28" ht="25.5">
      <c r="D87" s="41" t="s">
        <v>436</v>
      </c>
      <c r="E87" s="42"/>
      <c r="F87" s="43"/>
      <c r="G87" s="44"/>
      <c r="H87" s="44"/>
      <c r="I87" s="44"/>
      <c r="J87" s="44"/>
      <c r="K87" s="45"/>
      <c r="L87" s="45"/>
      <c r="M87" s="42"/>
      <c r="N87" s="42"/>
      <c r="O87" s="43"/>
      <c r="P87" s="43"/>
      <c r="Q87" s="42"/>
      <c r="R87" s="42"/>
      <c r="S87" s="42"/>
      <c r="T87" s="46"/>
      <c r="U87" s="46"/>
      <c r="V87" s="46" t="s">
        <v>81</v>
      </c>
      <c r="W87" s="47"/>
      <c r="X87" s="43"/>
    </row>
    <row r="88" spans="1:28" ht="25.5">
      <c r="D88" s="41" t="s">
        <v>437</v>
      </c>
      <c r="E88" s="42"/>
      <c r="F88" s="43"/>
      <c r="G88" s="44"/>
      <c r="H88" s="44"/>
      <c r="I88" s="44"/>
      <c r="J88" s="44"/>
      <c r="K88" s="45"/>
      <c r="L88" s="45"/>
      <c r="M88" s="42"/>
      <c r="N88" s="42"/>
      <c r="O88" s="43"/>
      <c r="P88" s="43"/>
      <c r="Q88" s="42"/>
      <c r="R88" s="42"/>
      <c r="S88" s="42"/>
      <c r="T88" s="46"/>
      <c r="U88" s="46"/>
      <c r="V88" s="46" t="s">
        <v>81</v>
      </c>
      <c r="W88" s="47"/>
      <c r="X88" s="43"/>
    </row>
    <row r="89" spans="1:28">
      <c r="D89" s="41" t="s">
        <v>438</v>
      </c>
      <c r="E89" s="42"/>
      <c r="F89" s="43"/>
      <c r="G89" s="44"/>
      <c r="H89" s="44"/>
      <c r="I89" s="44"/>
      <c r="J89" s="44"/>
      <c r="K89" s="45"/>
      <c r="L89" s="45"/>
      <c r="M89" s="42"/>
      <c r="N89" s="42"/>
      <c r="O89" s="43"/>
      <c r="P89" s="43"/>
      <c r="Q89" s="42"/>
      <c r="R89" s="42"/>
      <c r="S89" s="42"/>
      <c r="T89" s="46"/>
      <c r="U89" s="46"/>
      <c r="V89" s="46" t="s">
        <v>81</v>
      </c>
      <c r="W89" s="47"/>
      <c r="X89" s="43"/>
    </row>
    <row r="90" spans="1:28" ht="38.25">
      <c r="D90" s="41" t="s">
        <v>439</v>
      </c>
      <c r="E90" s="42"/>
      <c r="F90" s="43"/>
      <c r="G90" s="44"/>
      <c r="H90" s="44"/>
      <c r="I90" s="44"/>
      <c r="J90" s="44"/>
      <c r="K90" s="45"/>
      <c r="L90" s="45"/>
      <c r="M90" s="42"/>
      <c r="N90" s="42"/>
      <c r="O90" s="43"/>
      <c r="P90" s="43"/>
      <c r="Q90" s="42"/>
      <c r="R90" s="42"/>
      <c r="S90" s="42"/>
      <c r="T90" s="46"/>
      <c r="U90" s="46"/>
      <c r="V90" s="46" t="s">
        <v>81</v>
      </c>
      <c r="W90" s="47"/>
      <c r="X90" s="43"/>
    </row>
    <row r="91" spans="1:28" ht="25.5">
      <c r="D91" s="41" t="s">
        <v>440</v>
      </c>
      <c r="E91" s="42"/>
      <c r="F91" s="43"/>
      <c r="G91" s="44"/>
      <c r="H91" s="44"/>
      <c r="I91" s="44"/>
      <c r="J91" s="44"/>
      <c r="K91" s="45"/>
      <c r="L91" s="45"/>
      <c r="M91" s="42"/>
      <c r="N91" s="42"/>
      <c r="O91" s="43"/>
      <c r="P91" s="43"/>
      <c r="Q91" s="42"/>
      <c r="R91" s="42"/>
      <c r="S91" s="42"/>
      <c r="T91" s="46"/>
      <c r="U91" s="46"/>
      <c r="V91" s="46" t="s">
        <v>81</v>
      </c>
      <c r="W91" s="47"/>
      <c r="X91" s="43"/>
    </row>
    <row r="92" spans="1:28" ht="25.5">
      <c r="D92" s="41" t="s">
        <v>441</v>
      </c>
      <c r="E92" s="42"/>
      <c r="F92" s="43"/>
      <c r="G92" s="44"/>
      <c r="H92" s="44"/>
      <c r="I92" s="44"/>
      <c r="J92" s="44"/>
      <c r="K92" s="45"/>
      <c r="L92" s="45"/>
      <c r="M92" s="42"/>
      <c r="N92" s="42"/>
      <c r="O92" s="43"/>
      <c r="P92" s="43"/>
      <c r="Q92" s="42"/>
      <c r="R92" s="42"/>
      <c r="S92" s="42"/>
      <c r="T92" s="46"/>
      <c r="U92" s="46"/>
      <c r="V92" s="46" t="s">
        <v>81</v>
      </c>
      <c r="W92" s="47"/>
      <c r="X92" s="43"/>
    </row>
    <row r="93" spans="1:28" ht="25.5">
      <c r="D93" s="41" t="s">
        <v>442</v>
      </c>
      <c r="E93" s="42"/>
      <c r="F93" s="43"/>
      <c r="G93" s="44"/>
      <c r="H93" s="44"/>
      <c r="I93" s="44"/>
      <c r="J93" s="44"/>
      <c r="K93" s="45"/>
      <c r="L93" s="45"/>
      <c r="M93" s="42"/>
      <c r="N93" s="42"/>
      <c r="O93" s="43"/>
      <c r="P93" s="43"/>
      <c r="Q93" s="42"/>
      <c r="R93" s="42"/>
      <c r="S93" s="42"/>
      <c r="T93" s="46"/>
      <c r="U93" s="46"/>
      <c r="V93" s="46" t="s">
        <v>81</v>
      </c>
      <c r="W93" s="47"/>
      <c r="X93" s="43"/>
    </row>
    <row r="94" spans="1:28">
      <c r="D94" s="41" t="s">
        <v>443</v>
      </c>
      <c r="E94" s="42"/>
      <c r="F94" s="43"/>
      <c r="G94" s="44"/>
      <c r="H94" s="44"/>
      <c r="I94" s="44"/>
      <c r="J94" s="44"/>
      <c r="K94" s="45"/>
      <c r="L94" s="45"/>
      <c r="M94" s="42"/>
      <c r="N94" s="42"/>
      <c r="O94" s="43"/>
      <c r="P94" s="43"/>
      <c r="Q94" s="42"/>
      <c r="R94" s="42"/>
      <c r="S94" s="42"/>
      <c r="T94" s="46"/>
      <c r="U94" s="46"/>
      <c r="V94" s="46" t="s">
        <v>81</v>
      </c>
      <c r="W94" s="47"/>
      <c r="X94" s="43"/>
    </row>
    <row r="95" spans="1:28">
      <c r="A95" s="30">
        <v>23</v>
      </c>
      <c r="B95" s="31" t="s">
        <v>195</v>
      </c>
      <c r="C95" s="32" t="s">
        <v>211</v>
      </c>
      <c r="D95" s="33" t="s">
        <v>212</v>
      </c>
      <c r="E95" s="34">
        <v>159.309</v>
      </c>
      <c r="F95" s="35" t="s">
        <v>114</v>
      </c>
      <c r="H95" s="36">
        <f t="shared" ref="H95:H101" si="0">ROUND(E95*G95, 2)</f>
        <v>0</v>
      </c>
      <c r="J95" s="36">
        <f t="shared" ref="J95:J101" si="1">ROUND(E95*G95, 2)</f>
        <v>0</v>
      </c>
      <c r="O95" s="35">
        <v>20</v>
      </c>
      <c r="P95" s="35" t="s">
        <v>65</v>
      </c>
      <c r="V95" s="38" t="s">
        <v>3</v>
      </c>
      <c r="W95" s="39">
        <v>205.19</v>
      </c>
      <c r="Z95" s="35" t="s">
        <v>113</v>
      </c>
      <c r="AB95" s="35">
        <v>1</v>
      </c>
    </row>
    <row r="96" spans="1:28">
      <c r="A96" s="30">
        <v>24</v>
      </c>
      <c r="B96" s="31" t="s">
        <v>195</v>
      </c>
      <c r="C96" s="32" t="s">
        <v>213</v>
      </c>
      <c r="D96" s="33" t="s">
        <v>214</v>
      </c>
      <c r="E96" s="34">
        <v>159.309</v>
      </c>
      <c r="F96" s="35" t="s">
        <v>114</v>
      </c>
      <c r="H96" s="36">
        <f t="shared" si="0"/>
        <v>0</v>
      </c>
      <c r="J96" s="36">
        <f t="shared" si="1"/>
        <v>0</v>
      </c>
      <c r="O96" s="35">
        <v>20</v>
      </c>
      <c r="P96" s="35" t="s">
        <v>65</v>
      </c>
      <c r="V96" s="38" t="s">
        <v>3</v>
      </c>
      <c r="W96" s="39">
        <v>86.186000000000007</v>
      </c>
      <c r="Z96" s="35" t="s">
        <v>113</v>
      </c>
      <c r="AB96" s="35">
        <v>1</v>
      </c>
    </row>
    <row r="97" spans="1:28" ht="25.5">
      <c r="A97" s="30">
        <v>25</v>
      </c>
      <c r="B97" s="31" t="s">
        <v>195</v>
      </c>
      <c r="C97" s="32" t="s">
        <v>215</v>
      </c>
      <c r="D97" s="33" t="s">
        <v>216</v>
      </c>
      <c r="E97" s="34">
        <v>2389.6350000000002</v>
      </c>
      <c r="F97" s="35" t="s">
        <v>114</v>
      </c>
      <c r="H97" s="36">
        <f t="shared" si="0"/>
        <v>0</v>
      </c>
      <c r="J97" s="36">
        <f t="shared" si="1"/>
        <v>0</v>
      </c>
      <c r="O97" s="35">
        <v>20</v>
      </c>
      <c r="P97" s="35" t="s">
        <v>65</v>
      </c>
      <c r="V97" s="38" t="s">
        <v>3</v>
      </c>
      <c r="Z97" s="35" t="s">
        <v>113</v>
      </c>
      <c r="AB97" s="35">
        <v>1</v>
      </c>
    </row>
    <row r="98" spans="1:28" ht="25.5">
      <c r="A98" s="30">
        <v>26</v>
      </c>
      <c r="B98" s="31" t="s">
        <v>195</v>
      </c>
      <c r="C98" s="32" t="s">
        <v>217</v>
      </c>
      <c r="D98" s="33" t="s">
        <v>218</v>
      </c>
      <c r="E98" s="34">
        <v>159.309</v>
      </c>
      <c r="F98" s="35" t="s">
        <v>114</v>
      </c>
      <c r="H98" s="36">
        <f t="shared" si="0"/>
        <v>0</v>
      </c>
      <c r="J98" s="36">
        <f t="shared" si="1"/>
        <v>0</v>
      </c>
      <c r="O98" s="35">
        <v>20</v>
      </c>
      <c r="P98" s="35" t="s">
        <v>65</v>
      </c>
      <c r="V98" s="38" t="s">
        <v>3</v>
      </c>
      <c r="W98" s="39">
        <v>179.541</v>
      </c>
      <c r="Z98" s="35" t="s">
        <v>113</v>
      </c>
      <c r="AB98" s="35">
        <v>1</v>
      </c>
    </row>
    <row r="99" spans="1:28" ht="25.5">
      <c r="A99" s="30">
        <v>27</v>
      </c>
      <c r="B99" s="31" t="s">
        <v>195</v>
      </c>
      <c r="C99" s="32" t="s">
        <v>219</v>
      </c>
      <c r="D99" s="33" t="s">
        <v>220</v>
      </c>
      <c r="E99" s="34">
        <v>477.92700000000002</v>
      </c>
      <c r="F99" s="35" t="s">
        <v>114</v>
      </c>
      <c r="H99" s="36">
        <f t="shared" si="0"/>
        <v>0</v>
      </c>
      <c r="J99" s="36">
        <f t="shared" si="1"/>
        <v>0</v>
      </c>
      <c r="O99" s="35">
        <v>20</v>
      </c>
      <c r="P99" s="35" t="s">
        <v>65</v>
      </c>
      <c r="V99" s="38" t="s">
        <v>3</v>
      </c>
      <c r="W99" s="39">
        <v>60.219000000000001</v>
      </c>
      <c r="Z99" s="35" t="s">
        <v>113</v>
      </c>
      <c r="AB99" s="35">
        <v>1</v>
      </c>
    </row>
    <row r="100" spans="1:28">
      <c r="A100" s="30">
        <v>28</v>
      </c>
      <c r="B100" s="31" t="s">
        <v>221</v>
      </c>
      <c r="C100" s="32" t="s">
        <v>222</v>
      </c>
      <c r="D100" s="33" t="s">
        <v>223</v>
      </c>
      <c r="E100" s="34">
        <v>159.309</v>
      </c>
      <c r="F100" s="35" t="s">
        <v>114</v>
      </c>
      <c r="H100" s="36">
        <f t="shared" si="0"/>
        <v>0</v>
      </c>
      <c r="J100" s="36">
        <f t="shared" si="1"/>
        <v>0</v>
      </c>
      <c r="O100" s="35">
        <v>20</v>
      </c>
      <c r="P100" s="35" t="s">
        <v>65</v>
      </c>
      <c r="V100" s="38" t="s">
        <v>3</v>
      </c>
      <c r="W100" s="39">
        <v>14.656000000000001</v>
      </c>
      <c r="Z100" s="35" t="s">
        <v>113</v>
      </c>
      <c r="AB100" s="35">
        <v>1</v>
      </c>
    </row>
    <row r="101" spans="1:28" ht="25.5">
      <c r="A101" s="30">
        <v>29</v>
      </c>
      <c r="B101" s="31" t="s">
        <v>195</v>
      </c>
      <c r="C101" s="32" t="s">
        <v>224</v>
      </c>
      <c r="D101" s="33" t="s">
        <v>225</v>
      </c>
      <c r="E101" s="34">
        <v>159.309</v>
      </c>
      <c r="F101" s="35" t="s">
        <v>114</v>
      </c>
      <c r="H101" s="36">
        <f t="shared" si="0"/>
        <v>0</v>
      </c>
      <c r="J101" s="36">
        <f t="shared" si="1"/>
        <v>0</v>
      </c>
      <c r="O101" s="35">
        <v>20</v>
      </c>
      <c r="P101" s="35" t="s">
        <v>65</v>
      </c>
      <c r="V101" s="38" t="s">
        <v>3</v>
      </c>
      <c r="Z101" s="35" t="s">
        <v>113</v>
      </c>
      <c r="AB101" s="35">
        <v>7</v>
      </c>
    </row>
    <row r="102" spans="1:28">
      <c r="D102" s="48" t="s">
        <v>116</v>
      </c>
      <c r="E102" s="49">
        <f>J102</f>
        <v>0</v>
      </c>
      <c r="H102" s="49">
        <f>SUM(H12:H101)</f>
        <v>0</v>
      </c>
      <c r="I102" s="49">
        <f>SUM(I12:I101)</f>
        <v>0</v>
      </c>
      <c r="J102" s="49">
        <f>SUM(J12:J101)</f>
        <v>0</v>
      </c>
      <c r="L102" s="50">
        <f>SUM(L12:L101)</f>
        <v>44.339348710000003</v>
      </c>
      <c r="N102" s="51">
        <f>SUM(N12:N101)</f>
        <v>155.590845</v>
      </c>
      <c r="W102" s="39">
        <f>SUM(W12:W101)</f>
        <v>1838.8300000000002</v>
      </c>
    </row>
    <row r="104" spans="1:28">
      <c r="D104" s="48" t="s">
        <v>117</v>
      </c>
      <c r="E104" s="51">
        <f>J104</f>
        <v>0</v>
      </c>
      <c r="H104" s="49">
        <f>+H102</f>
        <v>0</v>
      </c>
      <c r="I104" s="49">
        <f>+I102</f>
        <v>0</v>
      </c>
      <c r="J104" s="49">
        <f>+J102</f>
        <v>0</v>
      </c>
      <c r="L104" s="50">
        <f>+L102</f>
        <v>44.339348710000003</v>
      </c>
      <c r="N104" s="51">
        <f>+N102</f>
        <v>155.590845</v>
      </c>
      <c r="W104" s="39">
        <f>+W102</f>
        <v>1838.8300000000002</v>
      </c>
    </row>
    <row r="106" spans="1:28">
      <c r="B106" s="40" t="s">
        <v>118</v>
      </c>
    </row>
    <row r="107" spans="1:28">
      <c r="B107" s="32" t="s">
        <v>135</v>
      </c>
    </row>
    <row r="108" spans="1:28" ht="25.5">
      <c r="A108" s="30">
        <v>30</v>
      </c>
      <c r="B108" s="31" t="s">
        <v>136</v>
      </c>
      <c r="C108" s="32" t="s">
        <v>255</v>
      </c>
      <c r="D108" s="33" t="s">
        <v>256</v>
      </c>
      <c r="E108" s="34">
        <v>40.061999999999998</v>
      </c>
      <c r="F108" s="35" t="s">
        <v>85</v>
      </c>
      <c r="H108" s="36">
        <f>ROUND(E108*G108, 2)</f>
        <v>0</v>
      </c>
      <c r="J108" s="36">
        <f>ROUND(E108*G108, 2)</f>
        <v>0</v>
      </c>
      <c r="M108" s="34">
        <v>0.03</v>
      </c>
      <c r="N108" s="34">
        <f>E108*M108</f>
        <v>1.2018599999999999</v>
      </c>
      <c r="O108" s="35">
        <v>20</v>
      </c>
      <c r="P108" s="35" t="s">
        <v>65</v>
      </c>
      <c r="V108" s="38" t="s">
        <v>4</v>
      </c>
      <c r="W108" s="39">
        <v>7.2110000000000003</v>
      </c>
      <c r="Z108" s="35" t="s">
        <v>102</v>
      </c>
      <c r="AB108" s="35">
        <v>1</v>
      </c>
    </row>
    <row r="109" spans="1:28">
      <c r="D109" s="41" t="s">
        <v>444</v>
      </c>
      <c r="E109" s="42"/>
      <c r="F109" s="43"/>
      <c r="G109" s="44"/>
      <c r="H109" s="44"/>
      <c r="I109" s="44"/>
      <c r="J109" s="44"/>
      <c r="K109" s="45"/>
      <c r="L109" s="45"/>
      <c r="M109" s="42"/>
      <c r="N109" s="42"/>
      <c r="O109" s="43"/>
      <c r="P109" s="43"/>
      <c r="Q109" s="42"/>
      <c r="R109" s="42"/>
      <c r="S109" s="42"/>
      <c r="T109" s="46"/>
      <c r="U109" s="46"/>
      <c r="V109" s="46" t="s">
        <v>81</v>
      </c>
      <c r="W109" s="47"/>
      <c r="X109" s="43"/>
    </row>
    <row r="110" spans="1:28" ht="25.5">
      <c r="D110" s="41" t="s">
        <v>445</v>
      </c>
      <c r="E110" s="42"/>
      <c r="F110" s="43"/>
      <c r="G110" s="44"/>
      <c r="H110" s="44"/>
      <c r="I110" s="44"/>
      <c r="J110" s="44"/>
      <c r="K110" s="45"/>
      <c r="L110" s="45"/>
      <c r="M110" s="42"/>
      <c r="N110" s="42"/>
      <c r="O110" s="43"/>
      <c r="P110" s="43"/>
      <c r="Q110" s="42"/>
      <c r="R110" s="42"/>
      <c r="S110" s="42"/>
      <c r="T110" s="46"/>
      <c r="U110" s="46"/>
      <c r="V110" s="46" t="s">
        <v>81</v>
      </c>
      <c r="W110" s="47"/>
      <c r="X110" s="43"/>
    </row>
    <row r="111" spans="1:28" ht="25.5">
      <c r="A111" s="30">
        <v>31</v>
      </c>
      <c r="B111" s="31" t="s">
        <v>136</v>
      </c>
      <c r="C111" s="32" t="s">
        <v>226</v>
      </c>
      <c r="D111" s="33" t="s">
        <v>227</v>
      </c>
      <c r="E111" s="34">
        <v>7.82</v>
      </c>
      <c r="F111" s="35" t="s">
        <v>85</v>
      </c>
      <c r="H111" s="36">
        <f>ROUND(E111*G111, 2)</f>
        <v>0</v>
      </c>
      <c r="J111" s="36">
        <f>ROUND(E111*G111, 2)</f>
        <v>0</v>
      </c>
      <c r="M111" s="34">
        <v>2.9000000000000001E-2</v>
      </c>
      <c r="N111" s="34">
        <f>E111*M111</f>
        <v>0.22678000000000001</v>
      </c>
      <c r="O111" s="35">
        <v>20</v>
      </c>
      <c r="P111" s="35" t="s">
        <v>65</v>
      </c>
      <c r="V111" s="38" t="s">
        <v>4</v>
      </c>
      <c r="W111" s="39">
        <v>1.9630000000000001</v>
      </c>
      <c r="Z111" s="35" t="s">
        <v>102</v>
      </c>
      <c r="AB111" s="35">
        <v>1</v>
      </c>
    </row>
    <row r="112" spans="1:28">
      <c r="D112" s="41" t="s">
        <v>446</v>
      </c>
      <c r="E112" s="42"/>
      <c r="F112" s="43"/>
      <c r="G112" s="44"/>
      <c r="H112" s="44"/>
      <c r="I112" s="44"/>
      <c r="J112" s="44"/>
      <c r="K112" s="45"/>
      <c r="L112" s="45"/>
      <c r="M112" s="42"/>
      <c r="N112" s="42"/>
      <c r="O112" s="43"/>
      <c r="P112" s="43"/>
      <c r="Q112" s="42"/>
      <c r="R112" s="42"/>
      <c r="S112" s="42"/>
      <c r="T112" s="46"/>
      <c r="U112" s="46"/>
      <c r="V112" s="46" t="s">
        <v>81</v>
      </c>
      <c r="W112" s="47"/>
      <c r="X112" s="43"/>
    </row>
    <row r="113" spans="1:28" ht="38.25">
      <c r="A113" s="30">
        <v>32</v>
      </c>
      <c r="B113" s="31" t="s">
        <v>136</v>
      </c>
      <c r="C113" s="32" t="s">
        <v>447</v>
      </c>
      <c r="D113" s="33" t="s">
        <v>448</v>
      </c>
      <c r="E113" s="34">
        <v>53.82</v>
      </c>
      <c r="F113" s="35" t="s">
        <v>85</v>
      </c>
      <c r="H113" s="36">
        <f>ROUND(E113*G113, 2)</f>
        <v>0</v>
      </c>
      <c r="J113" s="36">
        <f>ROUND(E113*G113, 2)</f>
        <v>0</v>
      </c>
      <c r="M113" s="34">
        <v>2.1000000000000001E-2</v>
      </c>
      <c r="N113" s="34">
        <f>E113*M113</f>
        <v>1.13022</v>
      </c>
      <c r="O113" s="35">
        <v>20</v>
      </c>
      <c r="P113" s="35" t="s">
        <v>65</v>
      </c>
      <c r="V113" s="38" t="s">
        <v>4</v>
      </c>
      <c r="W113" s="39">
        <v>10.818</v>
      </c>
      <c r="Z113" s="35" t="s">
        <v>102</v>
      </c>
      <c r="AB113" s="35">
        <v>1</v>
      </c>
    </row>
    <row r="114" spans="1:28">
      <c r="D114" s="41" t="s">
        <v>449</v>
      </c>
      <c r="E114" s="42"/>
      <c r="F114" s="43"/>
      <c r="G114" s="44"/>
      <c r="H114" s="44"/>
      <c r="I114" s="44"/>
      <c r="J114" s="44"/>
      <c r="K114" s="45"/>
      <c r="L114" s="45"/>
      <c r="M114" s="42"/>
      <c r="N114" s="42"/>
      <c r="O114" s="43"/>
      <c r="P114" s="43"/>
      <c r="Q114" s="42"/>
      <c r="R114" s="42"/>
      <c r="S114" s="42"/>
      <c r="T114" s="46"/>
      <c r="U114" s="46"/>
      <c r="V114" s="46" t="s">
        <v>81</v>
      </c>
      <c r="W114" s="47"/>
      <c r="X114" s="43"/>
    </row>
    <row r="115" spans="1:28" ht="25.5">
      <c r="A115" s="30">
        <v>33</v>
      </c>
      <c r="B115" s="31" t="s">
        <v>136</v>
      </c>
      <c r="C115" s="32" t="s">
        <v>450</v>
      </c>
      <c r="D115" s="33" t="s">
        <v>451</v>
      </c>
      <c r="E115" s="34">
        <v>16.8</v>
      </c>
      <c r="F115" s="35" t="s">
        <v>85</v>
      </c>
      <c r="H115" s="36">
        <f>ROUND(E115*G115, 2)</f>
        <v>0</v>
      </c>
      <c r="J115" s="36">
        <f>ROUND(E115*G115, 2)</f>
        <v>0</v>
      </c>
      <c r="M115" s="34">
        <v>0.03</v>
      </c>
      <c r="N115" s="34">
        <f>E115*M115</f>
        <v>0.504</v>
      </c>
      <c r="O115" s="35">
        <v>20</v>
      </c>
      <c r="P115" s="35" t="s">
        <v>65</v>
      </c>
      <c r="V115" s="38" t="s">
        <v>4</v>
      </c>
      <c r="W115" s="39">
        <v>3.83</v>
      </c>
      <c r="Z115" s="35" t="s">
        <v>102</v>
      </c>
      <c r="AB115" s="35">
        <v>1</v>
      </c>
    </row>
    <row r="116" spans="1:28">
      <c r="D116" s="41" t="s">
        <v>452</v>
      </c>
      <c r="E116" s="42"/>
      <c r="F116" s="43"/>
      <c r="G116" s="44"/>
      <c r="H116" s="44"/>
      <c r="I116" s="44"/>
      <c r="J116" s="44"/>
      <c r="K116" s="45"/>
      <c r="L116" s="45"/>
      <c r="M116" s="42"/>
      <c r="N116" s="42"/>
      <c r="O116" s="43"/>
      <c r="P116" s="43"/>
      <c r="Q116" s="42"/>
      <c r="R116" s="42"/>
      <c r="S116" s="42"/>
      <c r="T116" s="46"/>
      <c r="U116" s="46"/>
      <c r="V116" s="46" t="s">
        <v>81</v>
      </c>
      <c r="W116" s="47"/>
      <c r="X116" s="43"/>
    </row>
    <row r="117" spans="1:28">
      <c r="D117" s="48" t="s">
        <v>143</v>
      </c>
      <c r="E117" s="49">
        <f>J117</f>
        <v>0</v>
      </c>
      <c r="H117" s="49">
        <f>SUM(H106:H116)</f>
        <v>0</v>
      </c>
      <c r="I117" s="49">
        <f>SUM(I106:I116)</f>
        <v>0</v>
      </c>
      <c r="J117" s="49">
        <f>SUM(J106:J116)</f>
        <v>0</v>
      </c>
      <c r="L117" s="50">
        <f>SUM(L106:L116)</f>
        <v>0</v>
      </c>
      <c r="N117" s="51">
        <f>SUM(N106:N116)</f>
        <v>3.0628600000000001</v>
      </c>
      <c r="W117" s="39">
        <f>SUM(W106:W116)</f>
        <v>23.821999999999996</v>
      </c>
    </row>
    <row r="119" spans="1:28">
      <c r="B119" s="32" t="s">
        <v>228</v>
      </c>
    </row>
    <row r="120" spans="1:28" ht="25.5">
      <c r="A120" s="30">
        <v>34</v>
      </c>
      <c r="B120" s="31" t="s">
        <v>229</v>
      </c>
      <c r="C120" s="32" t="s">
        <v>453</v>
      </c>
      <c r="D120" s="33" t="s">
        <v>454</v>
      </c>
      <c r="E120" s="34">
        <v>7.2450000000000001</v>
      </c>
      <c r="F120" s="35" t="s">
        <v>85</v>
      </c>
      <c r="H120" s="36">
        <f>ROUND(E120*G120, 2)</f>
        <v>0</v>
      </c>
      <c r="J120" s="36">
        <f>ROUND(E120*G120, 2)</f>
        <v>0</v>
      </c>
      <c r="M120" s="34">
        <v>3.3000000000000002E-2</v>
      </c>
      <c r="N120" s="34">
        <f>E120*M120</f>
        <v>0.23908500000000002</v>
      </c>
      <c r="O120" s="35">
        <v>20</v>
      </c>
      <c r="P120" s="35" t="s">
        <v>65</v>
      </c>
      <c r="V120" s="38" t="s">
        <v>4</v>
      </c>
      <c r="W120" s="39">
        <v>5.6580000000000004</v>
      </c>
      <c r="Z120" s="35" t="s">
        <v>230</v>
      </c>
      <c r="AB120" s="35">
        <v>1</v>
      </c>
    </row>
    <row r="121" spans="1:28">
      <c r="D121" s="41" t="s">
        <v>455</v>
      </c>
      <c r="E121" s="42"/>
      <c r="F121" s="43"/>
      <c r="G121" s="44"/>
      <c r="H121" s="44"/>
      <c r="I121" s="44"/>
      <c r="J121" s="44"/>
      <c r="K121" s="45"/>
      <c r="L121" s="45"/>
      <c r="M121" s="42"/>
      <c r="N121" s="42"/>
      <c r="O121" s="43"/>
      <c r="P121" s="43"/>
      <c r="Q121" s="42"/>
      <c r="R121" s="42"/>
      <c r="S121" s="42"/>
      <c r="T121" s="46"/>
      <c r="U121" s="46"/>
      <c r="V121" s="46" t="s">
        <v>81</v>
      </c>
      <c r="W121" s="47"/>
      <c r="X121" s="43"/>
    </row>
    <row r="122" spans="1:28">
      <c r="D122" s="48" t="s">
        <v>231</v>
      </c>
      <c r="E122" s="49">
        <f>J122</f>
        <v>0</v>
      </c>
      <c r="H122" s="49">
        <f>SUM(H119:H121)</f>
        <v>0</v>
      </c>
      <c r="I122" s="49">
        <f>SUM(I119:I121)</f>
        <v>0</v>
      </c>
      <c r="J122" s="49">
        <f>SUM(J119:J121)</f>
        <v>0</v>
      </c>
      <c r="L122" s="50">
        <f>SUM(L119:L121)</f>
        <v>0</v>
      </c>
      <c r="N122" s="51">
        <f>SUM(N119:N121)</f>
        <v>0.23908500000000002</v>
      </c>
      <c r="W122" s="39">
        <f>SUM(W119:W121)</f>
        <v>5.6580000000000004</v>
      </c>
    </row>
    <row r="124" spans="1:28">
      <c r="B124" s="32" t="s">
        <v>169</v>
      </c>
    </row>
    <row r="125" spans="1:28" ht="25.5">
      <c r="A125" s="30">
        <v>35</v>
      </c>
      <c r="B125" s="31" t="s">
        <v>170</v>
      </c>
      <c r="C125" s="32" t="s">
        <v>257</v>
      </c>
      <c r="D125" s="33" t="s">
        <v>258</v>
      </c>
      <c r="E125" s="34">
        <v>416.09</v>
      </c>
      <c r="F125" s="35" t="s">
        <v>85</v>
      </c>
      <c r="H125" s="36">
        <f>ROUND(E125*G125, 2)</f>
        <v>0</v>
      </c>
      <c r="J125" s="36">
        <f>ROUND(E125*G125, 2)</f>
        <v>0</v>
      </c>
      <c r="M125" s="34">
        <v>1E-3</v>
      </c>
      <c r="N125" s="34">
        <f>E125*M125</f>
        <v>0.41608999999999996</v>
      </c>
      <c r="O125" s="35">
        <v>20</v>
      </c>
      <c r="P125" s="35" t="s">
        <v>65</v>
      </c>
      <c r="V125" s="38" t="s">
        <v>4</v>
      </c>
      <c r="W125" s="39">
        <v>43.689</v>
      </c>
      <c r="Z125" s="35" t="s">
        <v>172</v>
      </c>
      <c r="AB125" s="35">
        <v>7</v>
      </c>
    </row>
    <row r="126" spans="1:28" ht="25.5">
      <c r="D126" s="41" t="s">
        <v>456</v>
      </c>
      <c r="E126" s="42"/>
      <c r="F126" s="43"/>
      <c r="G126" s="44"/>
      <c r="H126" s="44"/>
      <c r="I126" s="44"/>
      <c r="J126" s="44"/>
      <c r="K126" s="45"/>
      <c r="L126" s="45"/>
      <c r="M126" s="42"/>
      <c r="N126" s="42"/>
      <c r="O126" s="43"/>
      <c r="P126" s="43"/>
      <c r="Q126" s="42"/>
      <c r="R126" s="42"/>
      <c r="S126" s="42"/>
      <c r="T126" s="46"/>
      <c r="U126" s="46"/>
      <c r="V126" s="46" t="s">
        <v>81</v>
      </c>
      <c r="W126" s="47"/>
      <c r="X126" s="43"/>
    </row>
    <row r="127" spans="1:28" ht="38.25">
      <c r="D127" s="41" t="s">
        <v>457</v>
      </c>
      <c r="E127" s="42"/>
      <c r="F127" s="43"/>
      <c r="G127" s="44"/>
      <c r="H127" s="44"/>
      <c r="I127" s="44"/>
      <c r="J127" s="44"/>
      <c r="K127" s="45"/>
      <c r="L127" s="45"/>
      <c r="M127" s="42"/>
      <c r="N127" s="42"/>
      <c r="O127" s="43"/>
      <c r="P127" s="43"/>
      <c r="Q127" s="42"/>
      <c r="R127" s="42"/>
      <c r="S127" s="42"/>
      <c r="T127" s="46"/>
      <c r="U127" s="46"/>
      <c r="V127" s="46" t="s">
        <v>81</v>
      </c>
      <c r="W127" s="47"/>
      <c r="X127" s="43"/>
    </row>
    <row r="128" spans="1:28">
      <c r="D128" s="41" t="s">
        <v>458</v>
      </c>
      <c r="E128" s="42"/>
      <c r="F128" s="43"/>
      <c r="G128" s="44"/>
      <c r="H128" s="44"/>
      <c r="I128" s="44"/>
      <c r="J128" s="44"/>
      <c r="K128" s="45"/>
      <c r="L128" s="45"/>
      <c r="M128" s="42"/>
      <c r="N128" s="42"/>
      <c r="O128" s="43"/>
      <c r="P128" s="43"/>
      <c r="Q128" s="42"/>
      <c r="R128" s="42"/>
      <c r="S128" s="42"/>
      <c r="T128" s="46"/>
      <c r="U128" s="46"/>
      <c r="V128" s="46" t="s">
        <v>81</v>
      </c>
      <c r="W128" s="47"/>
      <c r="X128" s="43"/>
    </row>
    <row r="129" spans="4:23">
      <c r="D129" s="48" t="s">
        <v>176</v>
      </c>
      <c r="E129" s="49">
        <f>J129</f>
        <v>0</v>
      </c>
      <c r="H129" s="49">
        <f>SUM(H124:H128)</f>
        <v>0</v>
      </c>
      <c r="I129" s="49">
        <f>SUM(I124:I128)</f>
        <v>0</v>
      </c>
      <c r="J129" s="49">
        <f>SUM(J124:J128)</f>
        <v>0</v>
      </c>
      <c r="L129" s="50">
        <f>SUM(L124:L128)</f>
        <v>0</v>
      </c>
      <c r="N129" s="51">
        <f>SUM(N124:N128)</f>
        <v>0.41608999999999996</v>
      </c>
      <c r="W129" s="39">
        <f>SUM(W124:W128)</f>
        <v>43.689</v>
      </c>
    </row>
    <row r="131" spans="4:23">
      <c r="D131" s="48" t="s">
        <v>184</v>
      </c>
      <c r="E131" s="49">
        <f>J131</f>
        <v>0</v>
      </c>
      <c r="H131" s="49">
        <f>+H117+H122+H129</f>
        <v>0</v>
      </c>
      <c r="I131" s="49">
        <f>+I117+I122+I129</f>
        <v>0</v>
      </c>
      <c r="J131" s="49">
        <f>+J117+J122+J129</f>
        <v>0</v>
      </c>
      <c r="L131" s="50">
        <f>+L117+L122+L129</f>
        <v>0</v>
      </c>
      <c r="N131" s="51">
        <f>+N117+N122+N129</f>
        <v>3.7180350000000004</v>
      </c>
      <c r="W131" s="39">
        <f>+W117+W122+W129</f>
        <v>73.168999999999997</v>
      </c>
    </row>
    <row r="133" spans="4:23">
      <c r="D133" s="52" t="s">
        <v>194</v>
      </c>
      <c r="E133" s="49">
        <f>J133</f>
        <v>0</v>
      </c>
      <c r="H133" s="49">
        <f>+H104+H131</f>
        <v>0</v>
      </c>
      <c r="I133" s="49">
        <f>+I104+I131</f>
        <v>0</v>
      </c>
      <c r="J133" s="49">
        <f>+J104+J131</f>
        <v>0</v>
      </c>
      <c r="L133" s="50">
        <f>+L104+L131</f>
        <v>44.339348710000003</v>
      </c>
      <c r="N133" s="51">
        <f>+N104+N131</f>
        <v>159.30887999999999</v>
      </c>
      <c r="W133" s="39">
        <f>+W104+W131</f>
        <v>1911.9990000000003</v>
      </c>
    </row>
  </sheetData>
  <printOptions horizontalCentered="1"/>
  <pageMargins left="0.39370078740157483" right="0.35433070866141736" top="0.62992125984251968" bottom="0.59055118110236227" header="0.51181102362204722" footer="0.35433070866141736"/>
  <pageSetup paperSize="9" orientation="portrait" r:id="rId1"/>
  <headerFooter alignWithMargins="0">
    <oddFooter>&amp;R&amp;"Arial Narrow,Obyčejné"&amp;8Strana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87"/>
  <sheetViews>
    <sheetView zoomScaleNormal="100" workbookViewId="0"/>
  </sheetViews>
  <sheetFormatPr defaultRowHeight="12.75"/>
  <cols>
    <col min="6" max="6" width="12.5703125" customWidth="1"/>
    <col min="8" max="8" width="13.85546875" customWidth="1"/>
  </cols>
  <sheetData>
    <row r="1" spans="1:240" ht="18">
      <c r="A1" s="120" t="s">
        <v>828</v>
      </c>
      <c r="B1" s="79"/>
      <c r="C1" s="133"/>
      <c r="D1" s="79"/>
      <c r="E1" s="112"/>
      <c r="F1" s="79"/>
      <c r="G1" s="79"/>
      <c r="H1" s="112"/>
      <c r="I1" s="79"/>
      <c r="J1" s="120" t="s">
        <v>829</v>
      </c>
      <c r="K1" s="79"/>
      <c r="L1" s="121"/>
      <c r="M1" s="79"/>
      <c r="N1" s="79"/>
      <c r="O1" s="106"/>
      <c r="P1" s="112"/>
    </row>
    <row r="2" spans="1:240">
      <c r="A2" s="114" t="s">
        <v>830</v>
      </c>
      <c r="B2" s="81" t="s">
        <v>831</v>
      </c>
      <c r="C2" s="134"/>
      <c r="D2" s="79"/>
      <c r="E2" s="81" t="s">
        <v>832</v>
      </c>
      <c r="F2" s="81" t="s">
        <v>833</v>
      </c>
      <c r="G2" s="79"/>
      <c r="H2" s="112"/>
      <c r="I2" s="79"/>
      <c r="J2" s="79"/>
      <c r="K2" s="79"/>
      <c r="L2" s="121"/>
      <c r="M2" s="79"/>
      <c r="N2" s="79"/>
      <c r="O2" s="106"/>
      <c r="P2" s="112"/>
    </row>
    <row r="3" spans="1:240">
      <c r="A3" s="80" t="s">
        <v>834</v>
      </c>
      <c r="B3" s="81" t="s">
        <v>835</v>
      </c>
      <c r="C3" s="134"/>
      <c r="D3" s="79"/>
      <c r="E3" s="82" t="s">
        <v>836</v>
      </c>
      <c r="F3" s="82"/>
      <c r="G3" s="79"/>
      <c r="H3" s="112"/>
      <c r="I3" s="79"/>
      <c r="J3" s="79"/>
      <c r="K3" s="79"/>
      <c r="L3" s="121"/>
      <c r="M3" s="79"/>
      <c r="N3" s="79"/>
      <c r="O3" s="106"/>
      <c r="P3" s="112"/>
    </row>
    <row r="4" spans="1:240">
      <c r="A4" s="115" t="s">
        <v>837</v>
      </c>
      <c r="B4" s="115">
        <v>0</v>
      </c>
      <c r="C4" s="134"/>
      <c r="D4" s="79"/>
      <c r="E4" s="82"/>
      <c r="F4" s="82"/>
      <c r="G4" s="79"/>
      <c r="H4" s="112"/>
      <c r="I4" s="79"/>
      <c r="J4" s="79"/>
      <c r="K4" s="79"/>
      <c r="L4" s="121"/>
      <c r="M4" s="79"/>
      <c r="N4" s="79"/>
      <c r="O4" s="106"/>
      <c r="P4" s="112"/>
    </row>
    <row r="5" spans="1:240" ht="15">
      <c r="A5" s="81"/>
      <c r="B5" s="116"/>
      <c r="C5" s="134"/>
      <c r="D5" s="81"/>
      <c r="E5" s="112"/>
      <c r="F5" s="81"/>
      <c r="G5" s="81"/>
      <c r="H5" s="112"/>
      <c r="I5" s="79"/>
      <c r="J5" s="79"/>
      <c r="K5" s="79"/>
      <c r="L5" s="121"/>
      <c r="M5" s="79"/>
      <c r="N5" s="79"/>
      <c r="O5" s="106"/>
      <c r="P5" s="112"/>
    </row>
    <row r="6" spans="1:240">
      <c r="A6" s="117"/>
      <c r="B6" s="117"/>
      <c r="C6" s="135"/>
      <c r="D6" s="117"/>
      <c r="E6" s="149" t="s">
        <v>838</v>
      </c>
      <c r="F6" s="150"/>
      <c r="G6" s="151" t="s">
        <v>839</v>
      </c>
      <c r="H6" s="150"/>
      <c r="I6" s="97"/>
      <c r="J6" s="103" t="s">
        <v>838</v>
      </c>
      <c r="K6" s="101"/>
      <c r="L6" s="122"/>
      <c r="M6" s="100" t="s">
        <v>839</v>
      </c>
      <c r="N6" s="101"/>
      <c r="O6" s="102"/>
      <c r="P6" s="107"/>
    </row>
    <row r="7" spans="1:240" ht="19.5">
      <c r="A7" s="118" t="s">
        <v>840</v>
      </c>
      <c r="B7" s="118" t="s">
        <v>803</v>
      </c>
      <c r="C7" s="118" t="s">
        <v>804</v>
      </c>
      <c r="D7" s="118" t="s">
        <v>841</v>
      </c>
      <c r="E7" s="119" t="s">
        <v>842</v>
      </c>
      <c r="F7" s="119" t="s">
        <v>843</v>
      </c>
      <c r="G7" s="119" t="s">
        <v>842</v>
      </c>
      <c r="H7" s="119" t="s">
        <v>843</v>
      </c>
      <c r="I7" s="99"/>
      <c r="J7" s="98" t="s">
        <v>844</v>
      </c>
      <c r="K7" s="98" t="s">
        <v>845</v>
      </c>
      <c r="L7" s="123" t="s">
        <v>846</v>
      </c>
      <c r="M7" s="98" t="s">
        <v>844</v>
      </c>
      <c r="N7" s="98" t="s">
        <v>845</v>
      </c>
      <c r="O7" s="98" t="s">
        <v>846</v>
      </c>
      <c r="P7" s="107"/>
    </row>
    <row r="8" spans="1:240" ht="33.75">
      <c r="A8" s="56"/>
      <c r="B8" s="57" t="s">
        <v>847</v>
      </c>
      <c r="C8" s="93"/>
      <c r="D8" s="58"/>
      <c r="E8" s="112"/>
      <c r="F8" s="59"/>
      <c r="G8" s="112"/>
      <c r="H8" s="112"/>
      <c r="I8" s="59"/>
      <c r="J8" s="59"/>
      <c r="K8" s="60"/>
      <c r="L8" s="124"/>
      <c r="M8" s="59"/>
      <c r="N8" s="60"/>
      <c r="O8" s="58"/>
      <c r="P8" s="112"/>
    </row>
    <row r="9" spans="1:240" ht="18.75">
      <c r="A9" s="61">
        <v>0</v>
      </c>
      <c r="B9" s="62" t="s">
        <v>848</v>
      </c>
      <c r="C9" s="94"/>
      <c r="D9" s="63"/>
      <c r="E9" s="112"/>
      <c r="F9" s="64"/>
      <c r="G9" s="112"/>
      <c r="H9" s="112"/>
      <c r="I9" s="64"/>
      <c r="J9" s="64"/>
      <c r="K9" s="65"/>
      <c r="L9" s="125"/>
      <c r="M9" s="64"/>
      <c r="N9" s="65"/>
      <c r="O9" s="63"/>
      <c r="P9" s="112"/>
    </row>
    <row r="10" spans="1:240" ht="39">
      <c r="A10" s="84">
        <v>1</v>
      </c>
      <c r="B10" s="86" t="s">
        <v>849</v>
      </c>
      <c r="C10" s="104" t="s">
        <v>850</v>
      </c>
      <c r="D10" s="105">
        <v>2451.6</v>
      </c>
      <c r="E10" s="78"/>
      <c r="F10" s="78">
        <f>E10*D10</f>
        <v>0</v>
      </c>
      <c r="G10" s="78"/>
      <c r="H10" s="78">
        <f>G10*D10</f>
        <v>0</v>
      </c>
      <c r="I10" s="87"/>
      <c r="J10" s="92" t="s">
        <v>851</v>
      </c>
      <c r="K10" s="83">
        <v>1.1599999999999999</v>
      </c>
      <c r="L10" s="126"/>
      <c r="M10" s="84">
        <v>2002</v>
      </c>
      <c r="N10" s="85">
        <v>1.1599999999999999</v>
      </c>
      <c r="O10" s="83"/>
      <c r="P10" s="112"/>
    </row>
    <row r="11" spans="1:240" ht="19.5">
      <c r="A11" s="84">
        <v>2</v>
      </c>
      <c r="B11" s="86" t="s">
        <v>852</v>
      </c>
      <c r="C11" s="104" t="s">
        <v>853</v>
      </c>
      <c r="D11" s="105">
        <v>288</v>
      </c>
      <c r="E11" s="78"/>
      <c r="F11" s="78">
        <f t="shared" ref="F11:F74" si="0">E11*D11</f>
        <v>0</v>
      </c>
      <c r="G11" s="78"/>
      <c r="H11" s="78">
        <f t="shared" ref="H11:H74" si="1">G11*D11</f>
        <v>0</v>
      </c>
      <c r="I11" s="87"/>
      <c r="J11" s="91" t="s">
        <v>854</v>
      </c>
      <c r="K11" s="83">
        <v>1</v>
      </c>
      <c r="L11" s="126"/>
      <c r="M11" s="88">
        <v>2002</v>
      </c>
      <c r="N11" s="108">
        <v>1.1599999999999999</v>
      </c>
      <c r="O11" s="83"/>
      <c r="P11" s="111"/>
      <c r="U11" s="55"/>
      <c r="V11" s="55"/>
    </row>
    <row r="12" spans="1:240" ht="29.25">
      <c r="A12" s="84">
        <v>3</v>
      </c>
      <c r="B12" s="86" t="s">
        <v>855</v>
      </c>
      <c r="C12" s="104" t="s">
        <v>850</v>
      </c>
      <c r="D12" s="105">
        <v>66</v>
      </c>
      <c r="E12" s="78"/>
      <c r="F12" s="78">
        <f t="shared" si="0"/>
        <v>0</v>
      </c>
      <c r="G12" s="78"/>
      <c r="H12" s="78">
        <f t="shared" si="1"/>
        <v>0</v>
      </c>
      <c r="I12" s="142"/>
      <c r="J12" s="146" t="s">
        <v>856</v>
      </c>
      <c r="K12" s="141">
        <v>1</v>
      </c>
      <c r="L12" s="143"/>
      <c r="M12" s="140">
        <v>2017</v>
      </c>
      <c r="N12" s="144">
        <v>1</v>
      </c>
      <c r="O12" s="141"/>
      <c r="P12" s="111"/>
      <c r="U12" s="55"/>
      <c r="V12" s="55"/>
    </row>
    <row r="13" spans="1:240" ht="29.25">
      <c r="A13" s="84">
        <v>4</v>
      </c>
      <c r="B13" s="86" t="s">
        <v>857</v>
      </c>
      <c r="C13" s="104" t="s">
        <v>850</v>
      </c>
      <c r="D13" s="105">
        <v>36</v>
      </c>
      <c r="E13" s="78"/>
      <c r="F13" s="78">
        <f t="shared" si="0"/>
        <v>0</v>
      </c>
      <c r="G13" s="78"/>
      <c r="H13" s="78">
        <f t="shared" si="1"/>
        <v>0</v>
      </c>
      <c r="I13" s="142"/>
      <c r="J13" s="146" t="s">
        <v>856</v>
      </c>
      <c r="K13" s="141">
        <v>1</v>
      </c>
      <c r="L13" s="143"/>
      <c r="M13" s="140">
        <v>2017</v>
      </c>
      <c r="N13" s="144">
        <v>1</v>
      </c>
      <c r="O13" s="141"/>
      <c r="P13" s="111"/>
      <c r="U13" s="55"/>
      <c r="V13" s="55"/>
    </row>
    <row r="14" spans="1:240" ht="58.5">
      <c r="A14" s="84">
        <v>3</v>
      </c>
      <c r="B14" s="86" t="s">
        <v>858</v>
      </c>
      <c r="C14" s="104" t="s">
        <v>850</v>
      </c>
      <c r="D14" s="105">
        <v>11</v>
      </c>
      <c r="E14" s="78"/>
      <c r="F14" s="78">
        <f t="shared" si="0"/>
        <v>0</v>
      </c>
      <c r="G14" s="78"/>
      <c r="H14" s="78">
        <f t="shared" si="1"/>
        <v>0</v>
      </c>
      <c r="I14" s="106"/>
      <c r="J14" s="88">
        <v>2002</v>
      </c>
      <c r="K14" s="83">
        <v>1.1599999999999999</v>
      </c>
      <c r="L14" s="126"/>
      <c r="M14" s="84">
        <v>2002</v>
      </c>
      <c r="N14" s="85">
        <v>1.1599999999999999</v>
      </c>
      <c r="O14" s="83"/>
      <c r="P14" s="111"/>
      <c r="U14" s="55"/>
      <c r="V14" s="55"/>
    </row>
    <row r="15" spans="1:240" ht="97.5">
      <c r="A15" s="84">
        <v>4</v>
      </c>
      <c r="B15" s="86" t="s">
        <v>859</v>
      </c>
      <c r="C15" s="104" t="s">
        <v>853</v>
      </c>
      <c r="D15" s="105">
        <v>20</v>
      </c>
      <c r="E15" s="78"/>
      <c r="F15" s="78">
        <f t="shared" si="0"/>
        <v>0</v>
      </c>
      <c r="G15" s="78"/>
      <c r="H15" s="78">
        <f t="shared" si="1"/>
        <v>0</v>
      </c>
      <c r="I15" s="106"/>
      <c r="J15" s="88" t="s">
        <v>860</v>
      </c>
      <c r="K15" s="83">
        <v>1</v>
      </c>
      <c r="L15" s="127"/>
      <c r="M15" s="84">
        <v>2005</v>
      </c>
      <c r="N15" s="85">
        <v>1.1599999999999999</v>
      </c>
      <c r="O15" s="83"/>
      <c r="P15" s="132"/>
      <c r="Q15" s="129"/>
      <c r="T15" s="132"/>
      <c r="U15" s="55"/>
      <c r="V15" s="55"/>
      <c r="W15" s="131"/>
      <c r="X15" s="132"/>
      <c r="Y15" s="129"/>
      <c r="Z15" s="130"/>
      <c r="AA15" s="131"/>
      <c r="AB15" s="132"/>
      <c r="AC15" s="129"/>
      <c r="AD15" s="130"/>
      <c r="AE15" s="131"/>
      <c r="AF15" s="132"/>
      <c r="AG15" s="129"/>
      <c r="AH15" s="130"/>
      <c r="AI15" s="131"/>
      <c r="AJ15" s="132"/>
      <c r="AK15" s="129"/>
      <c r="AL15" s="130"/>
      <c r="AM15" s="131"/>
      <c r="AN15" s="132"/>
      <c r="AO15" s="129"/>
      <c r="AP15" s="130"/>
      <c r="AQ15" s="131"/>
      <c r="AR15" s="132"/>
      <c r="AS15" s="129"/>
      <c r="AT15" s="130"/>
      <c r="AU15" s="131"/>
      <c r="AV15" s="132"/>
      <c r="AW15" s="129"/>
      <c r="AX15" s="130"/>
      <c r="AY15" s="131"/>
      <c r="AZ15" s="132"/>
      <c r="BA15" s="129"/>
      <c r="BB15" s="130"/>
      <c r="BC15" s="131"/>
      <c r="BD15" s="132"/>
      <c r="BE15" s="129"/>
      <c r="BF15" s="130"/>
      <c r="BG15" s="131"/>
      <c r="BH15" s="132"/>
      <c r="BI15" s="129"/>
      <c r="BJ15" s="130"/>
      <c r="BK15" s="131"/>
      <c r="BL15" s="132"/>
      <c r="BM15" s="129"/>
      <c r="BN15" s="130"/>
      <c r="BO15" s="131"/>
      <c r="BP15" s="132"/>
      <c r="BQ15" s="129"/>
      <c r="BR15" s="130"/>
      <c r="BS15" s="131"/>
      <c r="BT15" s="132"/>
      <c r="BU15" s="129"/>
      <c r="BV15" s="130"/>
      <c r="BW15" s="131"/>
      <c r="BX15" s="132"/>
      <c r="BY15" s="129"/>
      <c r="BZ15" s="130"/>
      <c r="CA15" s="131"/>
      <c r="CB15" s="132"/>
      <c r="CC15" s="129"/>
      <c r="CD15" s="130"/>
      <c r="CE15" s="131"/>
      <c r="CF15" s="132"/>
      <c r="CG15" s="129"/>
      <c r="CH15" s="130"/>
      <c r="CI15" s="131"/>
      <c r="CJ15" s="132"/>
      <c r="CK15" s="129"/>
      <c r="CL15" s="130"/>
      <c r="CM15" s="131"/>
      <c r="CN15" s="132"/>
      <c r="CO15" s="129"/>
      <c r="CP15" s="130"/>
      <c r="CQ15" s="131"/>
      <c r="CR15" s="132"/>
      <c r="CS15" s="129"/>
      <c r="CT15" s="130"/>
      <c r="CU15" s="131"/>
      <c r="CV15" s="132"/>
      <c r="CW15" s="129"/>
      <c r="CX15" s="130"/>
      <c r="CY15" s="131"/>
      <c r="CZ15" s="132"/>
      <c r="DA15" s="129"/>
      <c r="DB15" s="130"/>
      <c r="DC15" s="131"/>
      <c r="DD15" s="132"/>
      <c r="DE15" s="129"/>
      <c r="DF15" s="130"/>
      <c r="DG15" s="131"/>
      <c r="DH15" s="132"/>
      <c r="DI15" s="129"/>
      <c r="DJ15" s="130"/>
      <c r="DK15" s="131"/>
      <c r="DL15" s="132"/>
      <c r="DM15" s="129"/>
      <c r="DN15" s="130"/>
      <c r="DO15" s="131"/>
      <c r="DP15" s="132"/>
      <c r="DQ15" s="129"/>
      <c r="DR15" s="130"/>
      <c r="DS15" s="131"/>
      <c r="DT15" s="132"/>
      <c r="DU15" s="129"/>
      <c r="DV15" s="130"/>
      <c r="DW15" s="131"/>
      <c r="DX15" s="132"/>
      <c r="DY15" s="129"/>
      <c r="DZ15" s="130"/>
      <c r="EA15" s="131"/>
      <c r="EB15" s="132"/>
      <c r="EC15" s="129"/>
      <c r="ED15" s="130"/>
      <c r="EE15" s="131"/>
      <c r="EF15" s="132"/>
      <c r="EG15" s="129"/>
      <c r="EH15" s="130"/>
      <c r="EI15" s="131"/>
      <c r="EJ15" s="132"/>
      <c r="EK15" s="129"/>
      <c r="EL15" s="130"/>
      <c r="EM15" s="131"/>
      <c r="EN15" s="132"/>
      <c r="EO15" s="129"/>
      <c r="EP15" s="130"/>
      <c r="EQ15" s="131"/>
      <c r="ER15" s="132"/>
      <c r="ES15" s="129"/>
      <c r="ET15" s="130"/>
      <c r="EU15" s="131"/>
      <c r="EV15" s="132"/>
      <c r="EW15" s="129"/>
      <c r="EX15" s="130"/>
      <c r="EY15" s="131"/>
      <c r="EZ15" s="132"/>
      <c r="FA15" s="129"/>
      <c r="FB15" s="130"/>
      <c r="FC15" s="131"/>
      <c r="FD15" s="132"/>
      <c r="FE15" s="129"/>
      <c r="FF15" s="130"/>
      <c r="FG15" s="131"/>
      <c r="FH15" s="132"/>
      <c r="FI15" s="129"/>
      <c r="FJ15" s="130"/>
      <c r="FK15" s="131"/>
      <c r="FL15" s="132"/>
      <c r="FM15" s="129"/>
      <c r="FN15" s="130"/>
      <c r="FO15" s="131"/>
      <c r="FP15" s="132"/>
      <c r="FQ15" s="129"/>
      <c r="FR15" s="130"/>
      <c r="FS15" s="131"/>
      <c r="FT15" s="132"/>
      <c r="FU15" s="129"/>
      <c r="FV15" s="130"/>
      <c r="FW15" s="131"/>
      <c r="FX15" s="132"/>
      <c r="FY15" s="129"/>
      <c r="FZ15" s="130"/>
      <c r="GA15" s="131"/>
      <c r="GB15" s="132"/>
      <c r="GC15" s="129"/>
      <c r="GD15" s="130"/>
      <c r="GE15" s="131"/>
      <c r="GF15" s="132"/>
      <c r="GG15" s="129"/>
      <c r="GH15" s="130"/>
      <c r="GI15" s="131"/>
      <c r="GJ15" s="132"/>
      <c r="GK15" s="129"/>
      <c r="GL15" s="130"/>
      <c r="GM15" s="131"/>
      <c r="GN15" s="132"/>
      <c r="GO15" s="129"/>
      <c r="GP15" s="130"/>
      <c r="GQ15" s="131"/>
      <c r="GR15" s="132"/>
      <c r="GS15" s="129"/>
      <c r="GT15" s="130"/>
      <c r="GU15" s="131"/>
      <c r="GV15" s="132"/>
      <c r="GW15" s="129"/>
      <c r="GX15" s="130"/>
      <c r="GY15" s="131"/>
      <c r="GZ15" s="132"/>
      <c r="HA15" s="129"/>
      <c r="HB15" s="130"/>
      <c r="HC15" s="131"/>
      <c r="HD15" s="132"/>
      <c r="HE15" s="129"/>
      <c r="HF15" s="130"/>
      <c r="HG15" s="131"/>
      <c r="HH15" s="132"/>
      <c r="HI15" s="129"/>
      <c r="HJ15" s="130"/>
      <c r="HK15" s="131"/>
      <c r="HL15" s="132"/>
      <c r="HM15" s="129"/>
      <c r="HN15" s="130"/>
      <c r="HO15" s="131"/>
      <c r="HP15" s="132"/>
      <c r="HQ15" s="129"/>
      <c r="HR15" s="130"/>
      <c r="HS15" s="131"/>
      <c r="HT15" s="132"/>
      <c r="HU15" s="129"/>
      <c r="HV15" s="130"/>
      <c r="HW15" s="131"/>
      <c r="HX15" s="132"/>
      <c r="HY15" s="129"/>
      <c r="HZ15" s="130"/>
      <c r="IA15" s="131"/>
      <c r="IB15" s="132"/>
      <c r="IC15" s="129"/>
      <c r="ID15" s="130"/>
      <c r="IE15" s="131"/>
      <c r="IF15" s="132"/>
    </row>
    <row r="16" spans="1:240" ht="126.75">
      <c r="A16" s="84"/>
      <c r="B16" s="86" t="s">
        <v>861</v>
      </c>
      <c r="C16" s="104" t="s">
        <v>853</v>
      </c>
      <c r="D16" s="105">
        <v>4</v>
      </c>
      <c r="E16" s="78"/>
      <c r="F16" s="78">
        <f t="shared" si="0"/>
        <v>0</v>
      </c>
      <c r="G16" s="78"/>
      <c r="H16" s="78">
        <f t="shared" si="1"/>
        <v>0</v>
      </c>
      <c r="I16" s="106"/>
      <c r="J16" s="88" t="s">
        <v>860</v>
      </c>
      <c r="K16" s="83">
        <v>1</v>
      </c>
      <c r="L16" s="127"/>
      <c r="M16" s="84">
        <v>2005</v>
      </c>
      <c r="N16" s="85">
        <v>1.1599999999999999</v>
      </c>
      <c r="O16" s="83"/>
      <c r="P16" s="132"/>
      <c r="Q16" s="129"/>
      <c r="T16" s="132"/>
      <c r="U16" s="55"/>
      <c r="V16" s="55"/>
      <c r="W16" s="131"/>
      <c r="X16" s="132"/>
      <c r="Y16" s="129"/>
      <c r="Z16" s="130"/>
      <c r="AA16" s="131"/>
      <c r="AB16" s="132"/>
      <c r="AC16" s="129"/>
      <c r="AD16" s="130"/>
      <c r="AE16" s="131"/>
      <c r="AF16" s="132"/>
      <c r="AG16" s="129"/>
      <c r="AH16" s="130"/>
      <c r="AI16" s="131"/>
      <c r="AJ16" s="132"/>
      <c r="AK16" s="129"/>
      <c r="AL16" s="130"/>
      <c r="AM16" s="131"/>
      <c r="AN16" s="132"/>
      <c r="AO16" s="129"/>
      <c r="AP16" s="130"/>
      <c r="AQ16" s="131"/>
      <c r="AR16" s="132"/>
      <c r="AS16" s="129"/>
      <c r="AT16" s="130"/>
      <c r="AU16" s="131"/>
      <c r="AV16" s="132"/>
      <c r="AW16" s="129"/>
      <c r="AX16" s="130"/>
      <c r="AY16" s="131"/>
      <c r="AZ16" s="132"/>
      <c r="BA16" s="129"/>
      <c r="BB16" s="130"/>
      <c r="BC16" s="131"/>
      <c r="BD16" s="132"/>
      <c r="BE16" s="129"/>
      <c r="BF16" s="130"/>
      <c r="BG16" s="131"/>
      <c r="BH16" s="132"/>
      <c r="BI16" s="129"/>
      <c r="BJ16" s="130"/>
      <c r="BK16" s="131"/>
      <c r="BL16" s="132"/>
      <c r="BM16" s="129"/>
      <c r="BN16" s="130"/>
      <c r="BO16" s="131"/>
      <c r="BP16" s="132"/>
      <c r="BQ16" s="129"/>
      <c r="BR16" s="130"/>
      <c r="BS16" s="131"/>
      <c r="BT16" s="132"/>
      <c r="BU16" s="129"/>
      <c r="BV16" s="130"/>
      <c r="BW16" s="131"/>
      <c r="BX16" s="132"/>
      <c r="BY16" s="129"/>
      <c r="BZ16" s="130"/>
      <c r="CA16" s="131"/>
      <c r="CB16" s="132"/>
      <c r="CC16" s="129"/>
      <c r="CD16" s="130"/>
      <c r="CE16" s="131"/>
      <c r="CF16" s="132"/>
      <c r="CG16" s="129"/>
      <c r="CH16" s="130"/>
      <c r="CI16" s="131"/>
      <c r="CJ16" s="132"/>
      <c r="CK16" s="129"/>
      <c r="CL16" s="130"/>
      <c r="CM16" s="131"/>
      <c r="CN16" s="132"/>
      <c r="CO16" s="129"/>
      <c r="CP16" s="130"/>
      <c r="CQ16" s="131"/>
      <c r="CR16" s="132"/>
      <c r="CS16" s="129"/>
      <c r="CT16" s="130"/>
      <c r="CU16" s="131"/>
      <c r="CV16" s="132"/>
      <c r="CW16" s="129"/>
      <c r="CX16" s="130"/>
      <c r="CY16" s="131"/>
      <c r="CZ16" s="132"/>
      <c r="DA16" s="129"/>
      <c r="DB16" s="130"/>
      <c r="DC16" s="131"/>
      <c r="DD16" s="132"/>
      <c r="DE16" s="129"/>
      <c r="DF16" s="130"/>
      <c r="DG16" s="131"/>
      <c r="DH16" s="132"/>
      <c r="DI16" s="129"/>
      <c r="DJ16" s="130"/>
      <c r="DK16" s="131"/>
      <c r="DL16" s="132"/>
      <c r="DM16" s="129"/>
      <c r="DN16" s="130"/>
      <c r="DO16" s="131"/>
      <c r="DP16" s="132"/>
      <c r="DQ16" s="129"/>
      <c r="DR16" s="130"/>
      <c r="DS16" s="131"/>
      <c r="DT16" s="132"/>
      <c r="DU16" s="129"/>
      <c r="DV16" s="130"/>
      <c r="DW16" s="131"/>
      <c r="DX16" s="132"/>
      <c r="DY16" s="129"/>
      <c r="DZ16" s="130"/>
      <c r="EA16" s="131"/>
      <c r="EB16" s="132"/>
      <c r="EC16" s="129"/>
      <c r="ED16" s="130"/>
      <c r="EE16" s="131"/>
      <c r="EF16" s="132"/>
      <c r="EG16" s="129"/>
      <c r="EH16" s="130"/>
      <c r="EI16" s="131"/>
      <c r="EJ16" s="132"/>
      <c r="EK16" s="129"/>
      <c r="EL16" s="130"/>
      <c r="EM16" s="131"/>
      <c r="EN16" s="132"/>
      <c r="EO16" s="129"/>
      <c r="EP16" s="130"/>
      <c r="EQ16" s="131"/>
      <c r="ER16" s="132"/>
      <c r="ES16" s="129"/>
      <c r="ET16" s="130"/>
      <c r="EU16" s="131"/>
      <c r="EV16" s="132"/>
      <c r="EW16" s="129"/>
      <c r="EX16" s="130"/>
      <c r="EY16" s="131"/>
      <c r="EZ16" s="132"/>
      <c r="FA16" s="129"/>
      <c r="FB16" s="130"/>
      <c r="FC16" s="131"/>
      <c r="FD16" s="132"/>
      <c r="FE16" s="129"/>
      <c r="FF16" s="130"/>
      <c r="FG16" s="131"/>
      <c r="FH16" s="132"/>
      <c r="FI16" s="129"/>
      <c r="FJ16" s="130"/>
      <c r="FK16" s="131"/>
      <c r="FL16" s="132"/>
      <c r="FM16" s="129"/>
      <c r="FN16" s="130"/>
      <c r="FO16" s="131"/>
      <c r="FP16" s="132"/>
      <c r="FQ16" s="129"/>
      <c r="FR16" s="130"/>
      <c r="FS16" s="131"/>
      <c r="FT16" s="132"/>
      <c r="FU16" s="129"/>
      <c r="FV16" s="130"/>
      <c r="FW16" s="131"/>
      <c r="FX16" s="132"/>
      <c r="FY16" s="129"/>
      <c r="FZ16" s="130"/>
      <c r="GA16" s="131"/>
      <c r="GB16" s="132"/>
      <c r="GC16" s="129"/>
      <c r="GD16" s="130"/>
      <c r="GE16" s="131"/>
      <c r="GF16" s="132"/>
      <c r="GG16" s="129"/>
      <c r="GH16" s="130"/>
      <c r="GI16" s="131"/>
      <c r="GJ16" s="132"/>
      <c r="GK16" s="129"/>
      <c r="GL16" s="130"/>
      <c r="GM16" s="131"/>
      <c r="GN16" s="132"/>
      <c r="GO16" s="129"/>
      <c r="GP16" s="130"/>
      <c r="GQ16" s="131"/>
      <c r="GR16" s="132"/>
      <c r="GS16" s="129"/>
      <c r="GT16" s="130"/>
      <c r="GU16" s="131"/>
      <c r="GV16" s="132"/>
      <c r="GW16" s="129"/>
      <c r="GX16" s="130"/>
      <c r="GY16" s="131"/>
      <c r="GZ16" s="132"/>
      <c r="HA16" s="129"/>
      <c r="HB16" s="130"/>
      <c r="HC16" s="131"/>
      <c r="HD16" s="132"/>
      <c r="HE16" s="129"/>
      <c r="HF16" s="130"/>
      <c r="HG16" s="131"/>
      <c r="HH16" s="132"/>
      <c r="HI16" s="129"/>
      <c r="HJ16" s="130"/>
      <c r="HK16" s="131"/>
      <c r="HL16" s="132"/>
      <c r="HM16" s="129"/>
      <c r="HN16" s="130"/>
      <c r="HO16" s="131"/>
      <c r="HP16" s="132"/>
      <c r="HQ16" s="129"/>
      <c r="HR16" s="130"/>
      <c r="HS16" s="131"/>
      <c r="HT16" s="132"/>
      <c r="HU16" s="129"/>
      <c r="HV16" s="130"/>
      <c r="HW16" s="131"/>
      <c r="HX16" s="132"/>
      <c r="HY16" s="129"/>
      <c r="HZ16" s="130"/>
      <c r="IA16" s="131"/>
      <c r="IB16" s="132"/>
      <c r="IC16" s="129"/>
      <c r="ID16" s="130"/>
      <c r="IE16" s="131"/>
      <c r="IF16" s="132"/>
    </row>
    <row r="17" spans="1:240" ht="146.25">
      <c r="A17" s="84">
        <v>5</v>
      </c>
      <c r="B17" s="86" t="s">
        <v>862</v>
      </c>
      <c r="C17" s="104" t="s">
        <v>853</v>
      </c>
      <c r="D17" s="105">
        <v>44</v>
      </c>
      <c r="E17" s="78"/>
      <c r="F17" s="78">
        <f t="shared" si="0"/>
        <v>0</v>
      </c>
      <c r="G17" s="78"/>
      <c r="H17" s="78">
        <f t="shared" si="1"/>
        <v>0</v>
      </c>
      <c r="I17" s="106"/>
      <c r="J17" s="88" t="s">
        <v>860</v>
      </c>
      <c r="K17" s="83">
        <v>1</v>
      </c>
      <c r="L17" s="127"/>
      <c r="M17" s="84">
        <v>2005</v>
      </c>
      <c r="N17" s="85">
        <v>1.1599999999999999</v>
      </c>
      <c r="O17" s="83"/>
      <c r="P17" s="132"/>
      <c r="Q17" s="129"/>
      <c r="T17" s="132"/>
      <c r="U17" s="55"/>
      <c r="V17" s="55"/>
      <c r="W17" s="131"/>
      <c r="X17" s="132"/>
      <c r="Y17" s="129"/>
      <c r="Z17" s="130"/>
      <c r="AA17" s="131"/>
      <c r="AB17" s="132"/>
      <c r="AC17" s="129"/>
      <c r="AD17" s="130"/>
      <c r="AE17" s="131"/>
      <c r="AF17" s="132"/>
      <c r="AG17" s="129"/>
      <c r="AH17" s="130"/>
      <c r="AI17" s="131"/>
      <c r="AJ17" s="132"/>
      <c r="AK17" s="129"/>
      <c r="AL17" s="130"/>
      <c r="AM17" s="131"/>
      <c r="AN17" s="132"/>
      <c r="AO17" s="129"/>
      <c r="AP17" s="130"/>
      <c r="AQ17" s="131"/>
      <c r="AR17" s="132"/>
      <c r="AS17" s="129"/>
      <c r="AT17" s="130"/>
      <c r="AU17" s="131"/>
      <c r="AV17" s="132"/>
      <c r="AW17" s="129"/>
      <c r="AX17" s="130"/>
      <c r="AY17" s="131"/>
      <c r="AZ17" s="132"/>
      <c r="BA17" s="129"/>
      <c r="BB17" s="130"/>
      <c r="BC17" s="131"/>
      <c r="BD17" s="132"/>
      <c r="BE17" s="129"/>
      <c r="BF17" s="130"/>
      <c r="BG17" s="131"/>
      <c r="BH17" s="132"/>
      <c r="BI17" s="129"/>
      <c r="BJ17" s="130"/>
      <c r="BK17" s="131"/>
      <c r="BL17" s="132"/>
      <c r="BM17" s="129"/>
      <c r="BN17" s="130"/>
      <c r="BO17" s="131"/>
      <c r="BP17" s="132"/>
      <c r="BQ17" s="129"/>
      <c r="BR17" s="130"/>
      <c r="BS17" s="131"/>
      <c r="BT17" s="132"/>
      <c r="BU17" s="129"/>
      <c r="BV17" s="130"/>
      <c r="BW17" s="131"/>
      <c r="BX17" s="132"/>
      <c r="BY17" s="129"/>
      <c r="BZ17" s="130"/>
      <c r="CA17" s="131"/>
      <c r="CB17" s="132"/>
      <c r="CC17" s="129"/>
      <c r="CD17" s="130"/>
      <c r="CE17" s="131"/>
      <c r="CF17" s="132"/>
      <c r="CG17" s="129"/>
      <c r="CH17" s="130"/>
      <c r="CI17" s="131"/>
      <c r="CJ17" s="132"/>
      <c r="CK17" s="129"/>
      <c r="CL17" s="130"/>
      <c r="CM17" s="131"/>
      <c r="CN17" s="132"/>
      <c r="CO17" s="129"/>
      <c r="CP17" s="130"/>
      <c r="CQ17" s="131"/>
      <c r="CR17" s="132"/>
      <c r="CS17" s="129"/>
      <c r="CT17" s="130"/>
      <c r="CU17" s="131"/>
      <c r="CV17" s="132"/>
      <c r="CW17" s="129"/>
      <c r="CX17" s="130"/>
      <c r="CY17" s="131"/>
      <c r="CZ17" s="132"/>
      <c r="DA17" s="129"/>
      <c r="DB17" s="130"/>
      <c r="DC17" s="131"/>
      <c r="DD17" s="132"/>
      <c r="DE17" s="129"/>
      <c r="DF17" s="130"/>
      <c r="DG17" s="131"/>
      <c r="DH17" s="132"/>
      <c r="DI17" s="129"/>
      <c r="DJ17" s="130"/>
      <c r="DK17" s="131"/>
      <c r="DL17" s="132"/>
      <c r="DM17" s="129"/>
      <c r="DN17" s="130"/>
      <c r="DO17" s="131"/>
      <c r="DP17" s="132"/>
      <c r="DQ17" s="129"/>
      <c r="DR17" s="130"/>
      <c r="DS17" s="131"/>
      <c r="DT17" s="132"/>
      <c r="DU17" s="129"/>
      <c r="DV17" s="130"/>
      <c r="DW17" s="131"/>
      <c r="DX17" s="132"/>
      <c r="DY17" s="129"/>
      <c r="DZ17" s="130"/>
      <c r="EA17" s="131"/>
      <c r="EB17" s="132"/>
      <c r="EC17" s="129"/>
      <c r="ED17" s="130"/>
      <c r="EE17" s="131"/>
      <c r="EF17" s="132"/>
      <c r="EG17" s="129"/>
      <c r="EH17" s="130"/>
      <c r="EI17" s="131"/>
      <c r="EJ17" s="132"/>
      <c r="EK17" s="129"/>
      <c r="EL17" s="130"/>
      <c r="EM17" s="131"/>
      <c r="EN17" s="132"/>
      <c r="EO17" s="129"/>
      <c r="EP17" s="130"/>
      <c r="EQ17" s="131"/>
      <c r="ER17" s="132"/>
      <c r="ES17" s="129"/>
      <c r="ET17" s="130"/>
      <c r="EU17" s="131"/>
      <c r="EV17" s="132"/>
      <c r="EW17" s="129"/>
      <c r="EX17" s="130"/>
      <c r="EY17" s="131"/>
      <c r="EZ17" s="132"/>
      <c r="FA17" s="129"/>
      <c r="FB17" s="130"/>
      <c r="FC17" s="131"/>
      <c r="FD17" s="132"/>
      <c r="FE17" s="129"/>
      <c r="FF17" s="130"/>
      <c r="FG17" s="131"/>
      <c r="FH17" s="132"/>
      <c r="FI17" s="129"/>
      <c r="FJ17" s="130"/>
      <c r="FK17" s="131"/>
      <c r="FL17" s="132"/>
      <c r="FM17" s="129"/>
      <c r="FN17" s="130"/>
      <c r="FO17" s="131"/>
      <c r="FP17" s="132"/>
      <c r="FQ17" s="129"/>
      <c r="FR17" s="130"/>
      <c r="FS17" s="131"/>
      <c r="FT17" s="132"/>
      <c r="FU17" s="129"/>
      <c r="FV17" s="130"/>
      <c r="FW17" s="131"/>
      <c r="FX17" s="132"/>
      <c r="FY17" s="129"/>
      <c r="FZ17" s="130"/>
      <c r="GA17" s="131"/>
      <c r="GB17" s="132"/>
      <c r="GC17" s="129"/>
      <c r="GD17" s="130"/>
      <c r="GE17" s="131"/>
      <c r="GF17" s="132"/>
      <c r="GG17" s="129"/>
      <c r="GH17" s="130"/>
      <c r="GI17" s="131"/>
      <c r="GJ17" s="132"/>
      <c r="GK17" s="129"/>
      <c r="GL17" s="130"/>
      <c r="GM17" s="131"/>
      <c r="GN17" s="132"/>
      <c r="GO17" s="129"/>
      <c r="GP17" s="130"/>
      <c r="GQ17" s="131"/>
      <c r="GR17" s="132"/>
      <c r="GS17" s="129"/>
      <c r="GT17" s="130"/>
      <c r="GU17" s="131"/>
      <c r="GV17" s="132"/>
      <c r="GW17" s="129"/>
      <c r="GX17" s="130"/>
      <c r="GY17" s="131"/>
      <c r="GZ17" s="132"/>
      <c r="HA17" s="129"/>
      <c r="HB17" s="130"/>
      <c r="HC17" s="131"/>
      <c r="HD17" s="132"/>
      <c r="HE17" s="129"/>
      <c r="HF17" s="130"/>
      <c r="HG17" s="131"/>
      <c r="HH17" s="132"/>
      <c r="HI17" s="129"/>
      <c r="HJ17" s="130"/>
      <c r="HK17" s="131"/>
      <c r="HL17" s="132"/>
      <c r="HM17" s="129"/>
      <c r="HN17" s="130"/>
      <c r="HO17" s="131"/>
      <c r="HP17" s="132"/>
      <c r="HQ17" s="129"/>
      <c r="HR17" s="130"/>
      <c r="HS17" s="131"/>
      <c r="HT17" s="132"/>
      <c r="HU17" s="129"/>
      <c r="HV17" s="130"/>
      <c r="HW17" s="131"/>
      <c r="HX17" s="132"/>
      <c r="HY17" s="129"/>
      <c r="HZ17" s="130"/>
      <c r="IA17" s="131"/>
      <c r="IB17" s="132"/>
      <c r="IC17" s="129"/>
      <c r="ID17" s="130"/>
      <c r="IE17" s="131"/>
      <c r="IF17" s="132"/>
    </row>
    <row r="18" spans="1:240" ht="58.5">
      <c r="A18" s="84">
        <v>6</v>
      </c>
      <c r="B18" s="86" t="s">
        <v>863</v>
      </c>
      <c r="C18" s="104" t="s">
        <v>853</v>
      </c>
      <c r="D18" s="105">
        <v>33</v>
      </c>
      <c r="E18" s="78"/>
      <c r="F18" s="78">
        <f t="shared" si="0"/>
        <v>0</v>
      </c>
      <c r="G18" s="78"/>
      <c r="H18" s="78">
        <f t="shared" si="1"/>
        <v>0</v>
      </c>
      <c r="I18" s="96"/>
      <c r="J18" s="88">
        <v>2008</v>
      </c>
      <c r="K18" s="83">
        <v>1</v>
      </c>
      <c r="L18" s="126"/>
      <c r="M18" s="84">
        <v>2008</v>
      </c>
      <c r="N18" s="85">
        <v>1</v>
      </c>
      <c r="O18" s="83"/>
      <c r="P18" s="96"/>
      <c r="Q18" s="96"/>
      <c r="T18" s="96"/>
      <c r="U18" s="55"/>
      <c r="V18" s="55"/>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row>
    <row r="19" spans="1:240" ht="58.5">
      <c r="A19" s="84">
        <v>7</v>
      </c>
      <c r="B19" s="86" t="s">
        <v>864</v>
      </c>
      <c r="C19" s="104" t="s">
        <v>853</v>
      </c>
      <c r="D19" s="105">
        <v>56</v>
      </c>
      <c r="E19" s="78"/>
      <c r="F19" s="78">
        <f t="shared" si="0"/>
        <v>0</v>
      </c>
      <c r="G19" s="78"/>
      <c r="H19" s="78">
        <f t="shared" si="1"/>
        <v>0</v>
      </c>
      <c r="I19" s="96"/>
      <c r="J19" s="88">
        <v>2008</v>
      </c>
      <c r="K19" s="83">
        <v>1</v>
      </c>
      <c r="L19" s="126"/>
      <c r="M19" s="84">
        <v>2008</v>
      </c>
      <c r="N19" s="85">
        <v>1</v>
      </c>
      <c r="O19" s="83"/>
      <c r="P19" s="96"/>
      <c r="Q19" s="96"/>
      <c r="T19" s="96"/>
      <c r="U19" s="55"/>
      <c r="V19" s="55"/>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row>
    <row r="20" spans="1:240" ht="58.5">
      <c r="A20" s="84">
        <v>8</v>
      </c>
      <c r="B20" s="86" t="s">
        <v>865</v>
      </c>
      <c r="C20" s="104" t="s">
        <v>853</v>
      </c>
      <c r="D20" s="105">
        <v>13</v>
      </c>
      <c r="E20" s="78"/>
      <c r="F20" s="78">
        <f t="shared" si="0"/>
        <v>0</v>
      </c>
      <c r="G20" s="78"/>
      <c r="H20" s="78">
        <f t="shared" si="1"/>
        <v>0</v>
      </c>
      <c r="I20" s="96"/>
      <c r="J20" s="88">
        <v>2008</v>
      </c>
      <c r="K20" s="83">
        <v>1</v>
      </c>
      <c r="L20" s="126"/>
      <c r="M20" s="84">
        <v>2008</v>
      </c>
      <c r="N20" s="85">
        <v>1</v>
      </c>
      <c r="O20" s="83"/>
      <c r="P20" s="96"/>
      <c r="Q20" s="96"/>
      <c r="T20" s="96"/>
      <c r="U20" s="55"/>
      <c r="V20" s="55"/>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row>
    <row r="21" spans="1:240" ht="58.5">
      <c r="A21" s="84">
        <v>9</v>
      </c>
      <c r="B21" s="86" t="s">
        <v>866</v>
      </c>
      <c r="C21" s="104" t="s">
        <v>853</v>
      </c>
      <c r="D21" s="105">
        <v>8</v>
      </c>
      <c r="E21" s="78"/>
      <c r="F21" s="78">
        <f t="shared" si="0"/>
        <v>0</v>
      </c>
      <c r="G21" s="78"/>
      <c r="H21" s="78">
        <f t="shared" si="1"/>
        <v>0</v>
      </c>
      <c r="I21" s="96"/>
      <c r="J21" s="88">
        <v>2008</v>
      </c>
      <c r="K21" s="83">
        <v>1</v>
      </c>
      <c r="L21" s="126"/>
      <c r="M21" s="84">
        <v>2008</v>
      </c>
      <c r="N21" s="85">
        <v>1</v>
      </c>
      <c r="O21" s="83"/>
      <c r="P21" s="96"/>
      <c r="Q21" s="96"/>
      <c r="T21" s="96"/>
      <c r="U21" s="55"/>
      <c r="V21" s="55"/>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row>
    <row r="22" spans="1:240" ht="78">
      <c r="A22" s="84">
        <v>10</v>
      </c>
      <c r="B22" s="86" t="s">
        <v>867</v>
      </c>
      <c r="C22" s="104" t="s">
        <v>853</v>
      </c>
      <c r="D22" s="105">
        <v>1</v>
      </c>
      <c r="E22" s="78"/>
      <c r="F22" s="78">
        <f t="shared" si="0"/>
        <v>0</v>
      </c>
      <c r="G22" s="78"/>
      <c r="H22" s="78">
        <f t="shared" si="1"/>
        <v>0</v>
      </c>
      <c r="I22" s="96"/>
      <c r="J22" s="88">
        <v>2008</v>
      </c>
      <c r="K22" s="83">
        <v>1</v>
      </c>
      <c r="L22" s="126"/>
      <c r="M22" s="84">
        <v>2008</v>
      </c>
      <c r="N22" s="85">
        <v>1</v>
      </c>
      <c r="O22" s="83"/>
      <c r="P22" s="96"/>
      <c r="Q22" s="96"/>
      <c r="T22" s="96"/>
      <c r="U22" s="55"/>
      <c r="V22" s="55"/>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row>
    <row r="23" spans="1:240" ht="48.75">
      <c r="A23" s="84">
        <v>11</v>
      </c>
      <c r="B23" s="86" t="s">
        <v>868</v>
      </c>
      <c r="C23" s="104" t="s">
        <v>853</v>
      </c>
      <c r="D23" s="105">
        <v>125</v>
      </c>
      <c r="E23" s="78"/>
      <c r="F23" s="78">
        <f t="shared" si="0"/>
        <v>0</v>
      </c>
      <c r="G23" s="78"/>
      <c r="H23" s="78">
        <f t="shared" si="1"/>
        <v>0</v>
      </c>
      <c r="I23" s="96"/>
      <c r="J23" s="88">
        <v>2008</v>
      </c>
      <c r="K23" s="83">
        <v>1</v>
      </c>
      <c r="L23" s="126"/>
      <c r="M23" s="84">
        <v>2008</v>
      </c>
      <c r="N23" s="85">
        <v>1</v>
      </c>
      <c r="O23" s="83"/>
      <c r="P23" s="96"/>
      <c r="Q23" s="96"/>
      <c r="T23" s="96"/>
      <c r="U23" s="55"/>
      <c r="V23" s="55"/>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row>
    <row r="24" spans="1:240" ht="87.75">
      <c r="A24" s="84">
        <v>12</v>
      </c>
      <c r="B24" s="86" t="s">
        <v>869</v>
      </c>
      <c r="C24" s="104" t="s">
        <v>853</v>
      </c>
      <c r="D24" s="105">
        <v>50</v>
      </c>
      <c r="E24" s="78"/>
      <c r="F24" s="78">
        <f t="shared" si="0"/>
        <v>0</v>
      </c>
      <c r="G24" s="78"/>
      <c r="H24" s="78">
        <f t="shared" si="1"/>
        <v>0</v>
      </c>
      <c r="I24" s="96"/>
      <c r="J24" s="88">
        <v>2008</v>
      </c>
      <c r="K24" s="83">
        <v>1</v>
      </c>
      <c r="L24" s="126"/>
      <c r="M24" s="84">
        <v>2008</v>
      </c>
      <c r="N24" s="85">
        <v>1</v>
      </c>
      <c r="O24" s="83"/>
      <c r="P24" s="96"/>
      <c r="Q24" s="96"/>
      <c r="T24" s="96"/>
      <c r="U24" s="55"/>
      <c r="V24" s="55"/>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row>
    <row r="25" spans="1:240" ht="58.5">
      <c r="A25" s="84">
        <v>13</v>
      </c>
      <c r="B25" s="86" t="s">
        <v>870</v>
      </c>
      <c r="C25" s="104" t="s">
        <v>853</v>
      </c>
      <c r="D25" s="105">
        <v>2</v>
      </c>
      <c r="E25" s="78"/>
      <c r="F25" s="78">
        <f t="shared" si="0"/>
        <v>0</v>
      </c>
      <c r="G25" s="78"/>
      <c r="H25" s="78">
        <f t="shared" si="1"/>
        <v>0</v>
      </c>
      <c r="I25" s="96"/>
      <c r="J25" s="88">
        <v>2008</v>
      </c>
      <c r="K25" s="83">
        <v>1.3</v>
      </c>
      <c r="L25" s="126"/>
      <c r="M25" s="84">
        <v>2008</v>
      </c>
      <c r="N25" s="85">
        <v>1</v>
      </c>
      <c r="O25" s="83"/>
      <c r="P25" s="96"/>
      <c r="Q25" s="96"/>
      <c r="T25" s="96"/>
      <c r="U25" s="55"/>
      <c r="V25" s="55"/>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row>
    <row r="26" spans="1:240" ht="204.75">
      <c r="A26" s="84">
        <v>14</v>
      </c>
      <c r="B26" s="86" t="s">
        <v>871</v>
      </c>
      <c r="C26" s="104" t="s">
        <v>853</v>
      </c>
      <c r="D26" s="105">
        <v>288</v>
      </c>
      <c r="E26" s="78"/>
      <c r="F26" s="78">
        <f t="shared" si="0"/>
        <v>0</v>
      </c>
      <c r="G26" s="78"/>
      <c r="H26" s="78">
        <f t="shared" si="1"/>
        <v>0</v>
      </c>
      <c r="I26" s="96"/>
      <c r="J26" s="88">
        <v>2008</v>
      </c>
      <c r="K26" s="83">
        <v>1.4</v>
      </c>
      <c r="L26" s="126"/>
      <c r="M26" s="84">
        <v>2008</v>
      </c>
      <c r="N26" s="85">
        <v>1</v>
      </c>
      <c r="O26" s="83"/>
      <c r="P26" s="96"/>
      <c r="Q26" s="96"/>
      <c r="T26" s="96"/>
      <c r="U26" s="55"/>
      <c r="V26" s="55"/>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row>
    <row r="27" spans="1:240" ht="48.75">
      <c r="A27" s="84">
        <v>15</v>
      </c>
      <c r="B27" s="86" t="s">
        <v>872</v>
      </c>
      <c r="C27" s="104" t="s">
        <v>853</v>
      </c>
      <c r="D27" s="105">
        <v>7</v>
      </c>
      <c r="E27" s="78"/>
      <c r="F27" s="78">
        <f t="shared" si="0"/>
        <v>0</v>
      </c>
      <c r="G27" s="78"/>
      <c r="H27" s="78">
        <f t="shared" si="1"/>
        <v>0</v>
      </c>
      <c r="I27" s="111"/>
      <c r="J27" s="88">
        <v>2012</v>
      </c>
      <c r="K27" s="83">
        <v>1</v>
      </c>
      <c r="L27" s="127"/>
      <c r="M27" s="84">
        <v>2012</v>
      </c>
      <c r="N27" s="85">
        <v>1</v>
      </c>
      <c r="O27" s="83"/>
      <c r="U27" s="55"/>
      <c r="V27" s="55"/>
    </row>
    <row r="28" spans="1:240" ht="29.25">
      <c r="A28" s="84">
        <v>16</v>
      </c>
      <c r="B28" s="86" t="s">
        <v>873</v>
      </c>
      <c r="C28" s="104" t="s">
        <v>853</v>
      </c>
      <c r="D28" s="105">
        <v>1</v>
      </c>
      <c r="E28" s="78"/>
      <c r="F28" s="78">
        <f t="shared" si="0"/>
        <v>0</v>
      </c>
      <c r="G28" s="78"/>
      <c r="H28" s="78">
        <f t="shared" si="1"/>
        <v>0</v>
      </c>
      <c r="I28" s="111"/>
      <c r="J28" s="88">
        <v>2002</v>
      </c>
      <c r="K28" s="83">
        <v>1.1599999999999999</v>
      </c>
      <c r="L28" s="126"/>
      <c r="M28" s="84">
        <v>2002</v>
      </c>
      <c r="N28" s="85">
        <v>1.1599999999999999</v>
      </c>
      <c r="O28" s="83"/>
      <c r="P28" s="111"/>
      <c r="Q28" s="111"/>
      <c r="T28" s="111"/>
      <c r="U28" s="55"/>
      <c r="V28" s="55"/>
      <c r="W28" s="111"/>
      <c r="X28" s="111"/>
      <c r="Y28" s="111"/>
      <c r="Z28" s="111"/>
      <c r="AA28" s="111"/>
      <c r="AB28" s="111"/>
      <c r="AC28" s="111"/>
      <c r="AD28" s="111"/>
      <c r="AE28" s="111"/>
      <c r="AF28" s="111"/>
    </row>
    <row r="29" spans="1:240" ht="117">
      <c r="A29" s="84">
        <v>16</v>
      </c>
      <c r="B29" s="86" t="s">
        <v>874</v>
      </c>
      <c r="C29" s="104" t="s">
        <v>853</v>
      </c>
      <c r="D29" s="105">
        <v>0</v>
      </c>
      <c r="E29" s="78"/>
      <c r="F29" s="78">
        <f t="shared" si="0"/>
        <v>0</v>
      </c>
      <c r="G29" s="78"/>
      <c r="H29" s="78">
        <f t="shared" si="1"/>
        <v>0</v>
      </c>
      <c r="I29" s="111"/>
      <c r="J29" s="88">
        <v>2002</v>
      </c>
      <c r="K29" s="83">
        <v>1.2</v>
      </c>
      <c r="L29" s="148"/>
      <c r="M29" s="84">
        <v>2002</v>
      </c>
      <c r="N29" s="85">
        <v>1.1599999999999999</v>
      </c>
      <c r="O29" s="83"/>
      <c r="P29" s="111"/>
      <c r="Q29" s="111"/>
      <c r="T29" s="111"/>
      <c r="U29" s="55"/>
      <c r="V29" s="55"/>
      <c r="W29" s="111"/>
      <c r="X29" s="111"/>
      <c r="Y29" s="111"/>
      <c r="Z29" s="111"/>
      <c r="AA29" s="111"/>
      <c r="AB29" s="111"/>
      <c r="AC29" s="111"/>
      <c r="AD29" s="111"/>
      <c r="AE29" s="111"/>
      <c r="AF29" s="111"/>
    </row>
    <row r="30" spans="1:240" ht="117">
      <c r="A30" s="84">
        <v>17</v>
      </c>
      <c r="B30" s="86" t="s">
        <v>875</v>
      </c>
      <c r="C30" s="104" t="s">
        <v>853</v>
      </c>
      <c r="D30" s="105">
        <v>64</v>
      </c>
      <c r="E30" s="78"/>
      <c r="F30" s="78">
        <f t="shared" si="0"/>
        <v>0</v>
      </c>
      <c r="G30" s="78"/>
      <c r="H30" s="78">
        <f t="shared" si="1"/>
        <v>0</v>
      </c>
      <c r="I30" s="111"/>
      <c r="J30" s="88">
        <v>2002</v>
      </c>
      <c r="K30" s="83">
        <v>1</v>
      </c>
      <c r="L30" s="126"/>
      <c r="M30" s="84">
        <v>2002</v>
      </c>
      <c r="N30" s="85">
        <v>1.1599999999999999</v>
      </c>
      <c r="O30" s="83"/>
      <c r="P30" s="111"/>
      <c r="Q30" s="111"/>
      <c r="T30" s="111"/>
      <c r="U30" s="55"/>
      <c r="V30" s="55"/>
      <c r="W30" s="111"/>
      <c r="X30" s="111"/>
      <c r="Y30" s="111"/>
      <c r="Z30" s="111"/>
      <c r="AA30" s="111"/>
      <c r="AB30" s="111"/>
      <c r="AC30" s="111"/>
      <c r="AD30" s="111"/>
      <c r="AE30" s="111"/>
      <c r="AF30" s="111"/>
    </row>
    <row r="31" spans="1:240" ht="136.5">
      <c r="A31" s="84">
        <v>18</v>
      </c>
      <c r="B31" s="86" t="s">
        <v>876</v>
      </c>
      <c r="C31" s="104" t="s">
        <v>853</v>
      </c>
      <c r="D31" s="105">
        <v>7</v>
      </c>
      <c r="E31" s="78"/>
      <c r="F31" s="78">
        <f t="shared" si="0"/>
        <v>0</v>
      </c>
      <c r="G31" s="78"/>
      <c r="H31" s="78">
        <f t="shared" si="1"/>
        <v>0</v>
      </c>
      <c r="I31" s="111"/>
      <c r="J31" s="88">
        <v>2002</v>
      </c>
      <c r="K31" s="83">
        <v>1.2</v>
      </c>
      <c r="L31" s="148"/>
      <c r="M31" s="84">
        <v>2002</v>
      </c>
      <c r="N31" s="85">
        <v>1.1599999999999999</v>
      </c>
      <c r="O31" s="83"/>
      <c r="P31" s="111"/>
      <c r="Q31" s="111"/>
      <c r="T31" s="111"/>
      <c r="U31" s="55"/>
      <c r="V31" s="55"/>
      <c r="W31" s="111"/>
      <c r="X31" s="111"/>
      <c r="Y31" s="111"/>
      <c r="Z31" s="111"/>
      <c r="AA31" s="111"/>
      <c r="AB31" s="111"/>
      <c r="AC31" s="111"/>
      <c r="AD31" s="111"/>
      <c r="AE31" s="111"/>
      <c r="AF31" s="111"/>
    </row>
    <row r="32" spans="1:240" ht="126.75">
      <c r="A32" s="84">
        <v>19</v>
      </c>
      <c r="B32" s="86" t="s">
        <v>877</v>
      </c>
      <c r="C32" s="104" t="s">
        <v>853</v>
      </c>
      <c r="D32" s="105">
        <v>29</v>
      </c>
      <c r="E32" s="78"/>
      <c r="F32" s="78">
        <f t="shared" si="0"/>
        <v>0</v>
      </c>
      <c r="G32" s="78"/>
      <c r="H32" s="78">
        <f t="shared" si="1"/>
        <v>0</v>
      </c>
      <c r="I32" s="111"/>
      <c r="J32" s="88">
        <v>2002</v>
      </c>
      <c r="K32" s="83">
        <v>1.2</v>
      </c>
      <c r="L32" s="148"/>
      <c r="M32" s="84">
        <v>2002</v>
      </c>
      <c r="N32" s="85">
        <v>1.1599999999999999</v>
      </c>
      <c r="O32" s="83"/>
      <c r="P32" s="111"/>
      <c r="Q32" s="111"/>
      <c r="T32" s="111"/>
      <c r="U32" s="55"/>
      <c r="V32" s="55"/>
      <c r="W32" s="111"/>
      <c r="X32" s="111"/>
      <c r="Y32" s="111"/>
      <c r="Z32" s="111"/>
      <c r="AA32" s="111"/>
      <c r="AB32" s="111"/>
      <c r="AC32" s="111"/>
      <c r="AD32" s="111"/>
      <c r="AE32" s="111"/>
      <c r="AF32" s="111"/>
    </row>
    <row r="33" spans="1:32" ht="156">
      <c r="A33" s="84">
        <v>20</v>
      </c>
      <c r="B33" s="86" t="s">
        <v>878</v>
      </c>
      <c r="C33" s="104" t="s">
        <v>853</v>
      </c>
      <c r="D33" s="105">
        <v>3</v>
      </c>
      <c r="E33" s="78"/>
      <c r="F33" s="78">
        <f t="shared" si="0"/>
        <v>0</v>
      </c>
      <c r="G33" s="78"/>
      <c r="H33" s="78">
        <f t="shared" si="1"/>
        <v>0</v>
      </c>
      <c r="I33" s="111"/>
      <c r="J33" s="88">
        <v>2002</v>
      </c>
      <c r="K33" s="83">
        <v>1</v>
      </c>
      <c r="L33" s="126"/>
      <c r="M33" s="84">
        <v>2002</v>
      </c>
      <c r="N33" s="85">
        <v>1.1599999999999999</v>
      </c>
      <c r="O33" s="83"/>
      <c r="P33" s="111"/>
      <c r="Q33" s="111"/>
      <c r="T33" s="111"/>
      <c r="U33" s="55"/>
      <c r="V33" s="55"/>
      <c r="W33" s="111"/>
      <c r="X33" s="111"/>
      <c r="Y33" s="111"/>
      <c r="Z33" s="111"/>
      <c r="AA33" s="111"/>
      <c r="AB33" s="111"/>
      <c r="AC33" s="111"/>
      <c r="AD33" s="111"/>
      <c r="AE33" s="111"/>
      <c r="AF33" s="111"/>
    </row>
    <row r="34" spans="1:32" ht="136.5">
      <c r="A34" s="84">
        <v>21</v>
      </c>
      <c r="B34" s="86" t="s">
        <v>879</v>
      </c>
      <c r="C34" s="104" t="s">
        <v>853</v>
      </c>
      <c r="D34" s="105">
        <v>3</v>
      </c>
      <c r="E34" s="78"/>
      <c r="F34" s="78">
        <f t="shared" si="0"/>
        <v>0</v>
      </c>
      <c r="G34" s="78"/>
      <c r="H34" s="78">
        <f t="shared" si="1"/>
        <v>0</v>
      </c>
      <c r="I34" s="111"/>
      <c r="J34" s="88">
        <v>2002</v>
      </c>
      <c r="K34" s="83">
        <v>1</v>
      </c>
      <c r="L34" s="126"/>
      <c r="M34" s="84">
        <v>2002</v>
      </c>
      <c r="N34" s="85">
        <v>1.1599999999999999</v>
      </c>
      <c r="O34" s="83"/>
      <c r="P34" s="111"/>
      <c r="Q34" s="111"/>
      <c r="T34" s="111"/>
      <c r="U34" s="55"/>
      <c r="V34" s="55"/>
      <c r="W34" s="111"/>
      <c r="X34" s="111"/>
      <c r="Y34" s="111"/>
      <c r="Z34" s="111"/>
      <c r="AA34" s="111"/>
      <c r="AB34" s="111"/>
      <c r="AC34" s="111"/>
      <c r="AD34" s="111"/>
      <c r="AE34" s="111"/>
      <c r="AF34" s="111"/>
    </row>
    <row r="35" spans="1:32" ht="117">
      <c r="A35" s="84">
        <v>22</v>
      </c>
      <c r="B35" s="86" t="s">
        <v>874</v>
      </c>
      <c r="C35" s="104" t="s">
        <v>853</v>
      </c>
      <c r="D35" s="105">
        <v>21</v>
      </c>
      <c r="E35" s="78"/>
      <c r="F35" s="78">
        <f t="shared" si="0"/>
        <v>0</v>
      </c>
      <c r="G35" s="78"/>
      <c r="H35" s="78">
        <f t="shared" si="1"/>
        <v>0</v>
      </c>
      <c r="I35" s="111"/>
      <c r="J35" s="88">
        <v>2002</v>
      </c>
      <c r="K35" s="83">
        <v>1.2</v>
      </c>
      <c r="L35" s="148"/>
      <c r="M35" s="84">
        <v>2002</v>
      </c>
      <c r="N35" s="85">
        <v>1.1599999999999999</v>
      </c>
      <c r="O35" s="83"/>
      <c r="P35" s="111"/>
      <c r="Q35" s="111"/>
      <c r="T35" s="111"/>
      <c r="U35" s="55"/>
      <c r="V35" s="55"/>
      <c r="W35" s="111"/>
      <c r="X35" s="111"/>
      <c r="Y35" s="111"/>
      <c r="Z35" s="111"/>
      <c r="AA35" s="111"/>
      <c r="AB35" s="111"/>
      <c r="AC35" s="111"/>
      <c r="AD35" s="111"/>
      <c r="AE35" s="111"/>
      <c r="AF35" s="111"/>
    </row>
    <row r="36" spans="1:32" ht="117">
      <c r="A36" s="84">
        <v>23</v>
      </c>
      <c r="B36" s="86" t="s">
        <v>880</v>
      </c>
      <c r="C36" s="104" t="s">
        <v>89</v>
      </c>
      <c r="D36" s="105">
        <v>2</v>
      </c>
      <c r="E36" s="78"/>
      <c r="F36" s="78">
        <f t="shared" si="0"/>
        <v>0</v>
      </c>
      <c r="G36" s="78"/>
      <c r="H36" s="78">
        <f t="shared" si="1"/>
        <v>0</v>
      </c>
      <c r="I36" s="111"/>
      <c r="J36" s="88">
        <v>2002</v>
      </c>
      <c r="K36" s="83">
        <v>1</v>
      </c>
      <c r="L36" s="126"/>
      <c r="M36" s="84">
        <v>2002</v>
      </c>
      <c r="N36" s="85">
        <v>1.1599999999999999</v>
      </c>
      <c r="O36" s="83"/>
      <c r="P36" s="111"/>
      <c r="Q36" s="111"/>
      <c r="T36" s="111"/>
      <c r="U36" s="55"/>
      <c r="V36" s="55"/>
      <c r="W36" s="111"/>
      <c r="X36" s="111"/>
      <c r="Y36" s="111"/>
      <c r="Z36" s="111"/>
      <c r="AA36" s="111"/>
      <c r="AB36" s="111"/>
      <c r="AC36" s="111"/>
      <c r="AD36" s="111"/>
      <c r="AE36" s="111"/>
      <c r="AF36" s="111"/>
    </row>
    <row r="37" spans="1:32" ht="68.25">
      <c r="A37" s="84">
        <v>24</v>
      </c>
      <c r="B37" s="86" t="s">
        <v>881</v>
      </c>
      <c r="C37" s="104" t="s">
        <v>363</v>
      </c>
      <c r="D37" s="105">
        <v>1</v>
      </c>
      <c r="E37" s="78"/>
      <c r="F37" s="78">
        <f t="shared" si="0"/>
        <v>0</v>
      </c>
      <c r="G37" s="78"/>
      <c r="H37" s="78">
        <f t="shared" si="1"/>
        <v>0</v>
      </c>
      <c r="I37" s="111"/>
      <c r="J37" s="88"/>
      <c r="K37" s="83"/>
      <c r="L37" s="126"/>
      <c r="M37" s="88"/>
      <c r="N37" s="108"/>
      <c r="O37" s="83"/>
      <c r="P37" s="111"/>
      <c r="Q37" s="111"/>
      <c r="T37" s="111"/>
      <c r="U37" s="55"/>
      <c r="V37" s="55"/>
      <c r="W37" s="111"/>
      <c r="X37" s="111"/>
      <c r="Y37" s="111"/>
      <c r="Z37" s="111"/>
      <c r="AA37" s="111"/>
      <c r="AB37" s="111"/>
      <c r="AC37" s="111"/>
      <c r="AD37" s="111"/>
      <c r="AE37" s="111"/>
      <c r="AF37" s="111"/>
    </row>
    <row r="38" spans="1:32" ht="58.5">
      <c r="A38" s="84">
        <v>25</v>
      </c>
      <c r="B38" s="86" t="s">
        <v>882</v>
      </c>
      <c r="C38" s="104" t="s">
        <v>853</v>
      </c>
      <c r="D38" s="105">
        <v>1</v>
      </c>
      <c r="E38" s="78"/>
      <c r="F38" s="78">
        <f t="shared" si="0"/>
        <v>0</v>
      </c>
      <c r="G38" s="78"/>
      <c r="H38" s="78">
        <f t="shared" si="1"/>
        <v>0</v>
      </c>
      <c r="I38" s="111"/>
      <c r="J38" s="88">
        <v>2012</v>
      </c>
      <c r="K38" s="83">
        <v>1</v>
      </c>
      <c r="L38" s="126"/>
      <c r="M38" s="88">
        <v>2011</v>
      </c>
      <c r="N38" s="83">
        <v>1</v>
      </c>
      <c r="O38" s="83"/>
      <c r="P38" s="111"/>
      <c r="Q38" s="111"/>
      <c r="T38" s="111"/>
      <c r="U38" s="55"/>
      <c r="V38" s="55"/>
      <c r="W38" s="111"/>
      <c r="X38" s="111"/>
      <c r="Y38" s="111"/>
      <c r="Z38" s="111"/>
      <c r="AA38" s="111"/>
      <c r="AB38" s="111"/>
      <c r="AC38" s="111"/>
      <c r="AD38" s="111"/>
      <c r="AE38" s="111"/>
      <c r="AF38" s="111"/>
    </row>
    <row r="39" spans="1:32" ht="48.75">
      <c r="A39" s="84">
        <v>26</v>
      </c>
      <c r="B39" s="86" t="s">
        <v>883</v>
      </c>
      <c r="C39" s="104" t="s">
        <v>853</v>
      </c>
      <c r="D39" s="105">
        <v>1</v>
      </c>
      <c r="E39" s="78"/>
      <c r="F39" s="78">
        <f t="shared" si="0"/>
        <v>0</v>
      </c>
      <c r="G39" s="78"/>
      <c r="H39" s="78">
        <f t="shared" si="1"/>
        <v>0</v>
      </c>
      <c r="I39" s="111"/>
      <c r="J39" s="88">
        <v>2012</v>
      </c>
      <c r="K39" s="83">
        <v>1</v>
      </c>
      <c r="L39" s="126"/>
      <c r="M39" s="88">
        <v>2011</v>
      </c>
      <c r="N39" s="83">
        <v>1</v>
      </c>
      <c r="O39" s="83"/>
      <c r="P39" s="111"/>
      <c r="Q39" s="111"/>
      <c r="T39" s="111"/>
      <c r="U39" s="55"/>
      <c r="V39" s="55"/>
      <c r="W39" s="111"/>
      <c r="X39" s="111"/>
      <c r="Y39" s="111"/>
      <c r="Z39" s="111"/>
      <c r="AA39" s="111"/>
      <c r="AB39" s="111"/>
      <c r="AC39" s="111"/>
      <c r="AD39" s="111"/>
      <c r="AE39" s="111"/>
      <c r="AF39" s="111"/>
    </row>
    <row r="40" spans="1:32" ht="107.25">
      <c r="A40" s="84">
        <v>27</v>
      </c>
      <c r="B40" s="86" t="s">
        <v>884</v>
      </c>
      <c r="C40" s="104" t="s">
        <v>853</v>
      </c>
      <c r="D40" s="105">
        <v>18</v>
      </c>
      <c r="E40" s="78"/>
      <c r="F40" s="78">
        <f t="shared" si="0"/>
        <v>0</v>
      </c>
      <c r="G40" s="78"/>
      <c r="H40" s="78">
        <f t="shared" si="1"/>
        <v>0</v>
      </c>
      <c r="I40" s="111"/>
      <c r="J40" s="88">
        <v>2002</v>
      </c>
      <c r="K40" s="83">
        <v>1</v>
      </c>
      <c r="L40" s="126"/>
      <c r="M40" s="84">
        <v>2002</v>
      </c>
      <c r="N40" s="85">
        <v>1.1599999999999999</v>
      </c>
      <c r="O40" s="83"/>
      <c r="P40" s="111"/>
      <c r="Q40" s="111"/>
      <c r="T40" s="111"/>
      <c r="U40" s="55"/>
      <c r="V40" s="55"/>
      <c r="W40" s="111"/>
      <c r="X40" s="111"/>
      <c r="Y40" s="111"/>
      <c r="Z40" s="111"/>
      <c r="AA40" s="111"/>
      <c r="AB40" s="111"/>
      <c r="AC40" s="111"/>
      <c r="AD40" s="111"/>
      <c r="AE40" s="111"/>
      <c r="AF40" s="111"/>
    </row>
    <row r="41" spans="1:32" ht="117">
      <c r="A41" s="84">
        <v>28</v>
      </c>
      <c r="B41" s="86" t="s">
        <v>885</v>
      </c>
      <c r="C41" s="104" t="s">
        <v>853</v>
      </c>
      <c r="D41" s="105">
        <v>6</v>
      </c>
      <c r="E41" s="78"/>
      <c r="F41" s="78">
        <f t="shared" si="0"/>
        <v>0</v>
      </c>
      <c r="G41" s="78"/>
      <c r="H41" s="78">
        <f t="shared" si="1"/>
        <v>0</v>
      </c>
      <c r="I41" s="111"/>
      <c r="J41" s="88">
        <v>2002</v>
      </c>
      <c r="K41" s="83">
        <v>1</v>
      </c>
      <c r="L41" s="126"/>
      <c r="M41" s="84">
        <v>2002</v>
      </c>
      <c r="N41" s="85">
        <v>1.1599999999999999</v>
      </c>
      <c r="O41" s="83"/>
      <c r="P41" s="111"/>
      <c r="Q41" s="111"/>
      <c r="T41" s="111"/>
      <c r="U41" s="55"/>
      <c r="V41" s="55"/>
      <c r="W41" s="111"/>
      <c r="X41" s="111"/>
      <c r="Y41" s="111"/>
      <c r="Z41" s="111"/>
      <c r="AA41" s="111"/>
      <c r="AB41" s="111"/>
      <c r="AC41" s="111"/>
      <c r="AD41" s="111"/>
      <c r="AE41" s="111"/>
      <c r="AF41" s="111"/>
    </row>
    <row r="42" spans="1:32" ht="48.75">
      <c r="A42" s="84">
        <v>29</v>
      </c>
      <c r="B42" s="86" t="s">
        <v>886</v>
      </c>
      <c r="C42" s="104" t="s">
        <v>853</v>
      </c>
      <c r="D42" s="105">
        <v>1</v>
      </c>
      <c r="E42" s="78"/>
      <c r="F42" s="78">
        <f t="shared" si="0"/>
        <v>0</v>
      </c>
      <c r="G42" s="78"/>
      <c r="H42" s="78">
        <f t="shared" si="1"/>
        <v>0</v>
      </c>
      <c r="I42" s="111"/>
      <c r="J42" s="88">
        <v>2002</v>
      </c>
      <c r="K42" s="83">
        <v>1</v>
      </c>
      <c r="L42" s="126"/>
      <c r="M42" s="84">
        <v>2002</v>
      </c>
      <c r="N42" s="85">
        <v>1.1599999999999999</v>
      </c>
      <c r="O42" s="83"/>
      <c r="P42" s="111"/>
      <c r="Q42" s="111"/>
      <c r="T42" s="111"/>
      <c r="U42" s="55"/>
      <c r="V42" s="55"/>
      <c r="W42" s="111"/>
      <c r="X42" s="111"/>
      <c r="Y42" s="111"/>
      <c r="Z42" s="111"/>
      <c r="AA42" s="111"/>
      <c r="AB42" s="111"/>
      <c r="AC42" s="111"/>
      <c r="AD42" s="111"/>
      <c r="AE42" s="111"/>
      <c r="AF42" s="111"/>
    </row>
    <row r="43" spans="1:32" ht="68.25">
      <c r="A43" s="84">
        <v>30</v>
      </c>
      <c r="B43" s="86" t="s">
        <v>887</v>
      </c>
      <c r="C43" s="104" t="s">
        <v>853</v>
      </c>
      <c r="D43" s="105">
        <v>1</v>
      </c>
      <c r="E43" s="78"/>
      <c r="F43" s="78">
        <f t="shared" si="0"/>
        <v>0</v>
      </c>
      <c r="G43" s="78"/>
      <c r="H43" s="78">
        <f t="shared" si="1"/>
        <v>0</v>
      </c>
      <c r="I43" s="111"/>
      <c r="J43" s="88">
        <v>2002</v>
      </c>
      <c r="K43" s="83">
        <v>1</v>
      </c>
      <c r="L43" s="126"/>
      <c r="M43" s="84">
        <v>2002</v>
      </c>
      <c r="N43" s="85">
        <v>1.1599999999999999</v>
      </c>
      <c r="O43" s="83"/>
      <c r="P43" s="111"/>
      <c r="Q43" s="111"/>
      <c r="T43" s="111"/>
      <c r="U43" s="55"/>
      <c r="V43" s="55"/>
      <c r="W43" s="111"/>
      <c r="X43" s="111"/>
      <c r="Y43" s="111"/>
      <c r="Z43" s="111"/>
      <c r="AA43" s="111"/>
      <c r="AB43" s="111"/>
      <c r="AC43" s="111"/>
      <c r="AD43" s="111"/>
      <c r="AE43" s="111"/>
      <c r="AF43" s="111"/>
    </row>
    <row r="44" spans="1:32" ht="78">
      <c r="A44" s="84">
        <v>31</v>
      </c>
      <c r="B44" s="86" t="s">
        <v>888</v>
      </c>
      <c r="C44" s="104" t="s">
        <v>853</v>
      </c>
      <c r="D44" s="105">
        <v>2</v>
      </c>
      <c r="E44" s="78"/>
      <c r="F44" s="78">
        <f t="shared" si="0"/>
        <v>0</v>
      </c>
      <c r="G44" s="78"/>
      <c r="H44" s="78">
        <f t="shared" si="1"/>
        <v>0</v>
      </c>
      <c r="I44" s="111"/>
      <c r="J44" s="128" t="s">
        <v>889</v>
      </c>
      <c r="K44" s="83">
        <v>1.2</v>
      </c>
      <c r="L44" s="126"/>
      <c r="M44" s="84">
        <v>2004</v>
      </c>
      <c r="N44" s="85">
        <v>1</v>
      </c>
      <c r="O44" s="83"/>
      <c r="P44" s="111"/>
      <c r="Q44" s="111"/>
      <c r="T44" s="111"/>
      <c r="U44" s="55"/>
      <c r="V44" s="55"/>
      <c r="W44" s="111"/>
      <c r="X44" s="111"/>
      <c r="Y44" s="111"/>
      <c r="Z44" s="111"/>
      <c r="AA44" s="111"/>
      <c r="AB44" s="111"/>
      <c r="AC44" s="111"/>
      <c r="AD44" s="111"/>
      <c r="AE44" s="111"/>
      <c r="AF44" s="111"/>
    </row>
    <row r="45" spans="1:32" ht="78">
      <c r="A45" s="84">
        <v>32</v>
      </c>
      <c r="B45" s="86" t="s">
        <v>890</v>
      </c>
      <c r="C45" s="104" t="s">
        <v>853</v>
      </c>
      <c r="D45" s="105">
        <v>14</v>
      </c>
      <c r="E45" s="78"/>
      <c r="F45" s="78">
        <f t="shared" si="0"/>
        <v>0</v>
      </c>
      <c r="G45" s="78"/>
      <c r="H45" s="78">
        <f t="shared" si="1"/>
        <v>0</v>
      </c>
      <c r="I45" s="111"/>
      <c r="J45" s="128" t="s">
        <v>889</v>
      </c>
      <c r="K45" s="83">
        <v>1.2</v>
      </c>
      <c r="L45" s="126"/>
      <c r="M45" s="84">
        <v>2004</v>
      </c>
      <c r="N45" s="85">
        <v>1</v>
      </c>
      <c r="O45" s="83"/>
      <c r="P45" s="111"/>
      <c r="Q45" s="111"/>
      <c r="T45" s="111"/>
      <c r="U45" s="55"/>
      <c r="V45" s="55"/>
      <c r="W45" s="111"/>
      <c r="X45" s="111"/>
      <c r="Y45" s="111"/>
      <c r="Z45" s="111"/>
      <c r="AA45" s="111"/>
      <c r="AB45" s="111"/>
      <c r="AC45" s="111"/>
      <c r="AD45" s="111"/>
      <c r="AE45" s="111"/>
      <c r="AF45" s="111"/>
    </row>
    <row r="46" spans="1:32" ht="48.75">
      <c r="A46" s="84">
        <v>33</v>
      </c>
      <c r="B46" s="86" t="s">
        <v>891</v>
      </c>
      <c r="C46" s="104" t="s">
        <v>850</v>
      </c>
      <c r="D46" s="105">
        <v>2640.8999999999996</v>
      </c>
      <c r="E46" s="78"/>
      <c r="F46" s="78">
        <f t="shared" si="0"/>
        <v>0</v>
      </c>
      <c r="G46" s="78"/>
      <c r="H46" s="78">
        <f t="shared" si="1"/>
        <v>0</v>
      </c>
      <c r="I46" s="111"/>
      <c r="J46" s="88">
        <v>2010</v>
      </c>
      <c r="K46" s="83">
        <v>1.4</v>
      </c>
      <c r="L46" s="126"/>
      <c r="M46" s="84">
        <v>2010</v>
      </c>
      <c r="N46" s="85">
        <v>1.1000000000000001</v>
      </c>
      <c r="O46" s="83"/>
      <c r="U46" s="55"/>
      <c r="V46" s="55"/>
    </row>
    <row r="47" spans="1:32" ht="39">
      <c r="A47" s="84">
        <v>34</v>
      </c>
      <c r="B47" s="86" t="s">
        <v>892</v>
      </c>
      <c r="C47" s="104" t="s">
        <v>850</v>
      </c>
      <c r="D47" s="105">
        <v>456</v>
      </c>
      <c r="E47" s="78"/>
      <c r="F47" s="78">
        <f t="shared" si="0"/>
        <v>0</v>
      </c>
      <c r="G47" s="78"/>
      <c r="H47" s="78">
        <f t="shared" si="1"/>
        <v>0</v>
      </c>
      <c r="I47" s="111"/>
      <c r="J47" s="91" t="s">
        <v>854</v>
      </c>
      <c r="K47" s="83">
        <v>1</v>
      </c>
      <c r="L47" s="126"/>
      <c r="M47" s="84">
        <v>2010</v>
      </c>
      <c r="N47" s="108">
        <v>1</v>
      </c>
      <c r="O47" s="83"/>
      <c r="P47" s="111"/>
      <c r="Q47" s="111"/>
      <c r="T47" s="111"/>
      <c r="U47" s="55"/>
      <c r="V47" s="55"/>
      <c r="W47" s="111"/>
      <c r="X47" s="111"/>
      <c r="Y47" s="111"/>
      <c r="Z47" s="111"/>
      <c r="AA47" s="111"/>
      <c r="AB47" s="111"/>
      <c r="AC47" s="111"/>
      <c r="AD47" s="111"/>
      <c r="AE47" s="111"/>
      <c r="AF47" s="111"/>
    </row>
    <row r="48" spans="1:32" ht="39">
      <c r="A48" s="84">
        <v>35</v>
      </c>
      <c r="B48" s="86" t="s">
        <v>893</v>
      </c>
      <c r="C48" s="104" t="s">
        <v>850</v>
      </c>
      <c r="D48" s="105">
        <v>1634.3999999999999</v>
      </c>
      <c r="E48" s="78"/>
      <c r="F48" s="78">
        <f t="shared" si="0"/>
        <v>0</v>
      </c>
      <c r="G48" s="78"/>
      <c r="H48" s="78">
        <f t="shared" si="1"/>
        <v>0</v>
      </c>
      <c r="I48" s="111"/>
      <c r="J48" s="91" t="s">
        <v>854</v>
      </c>
      <c r="K48" s="83">
        <v>1</v>
      </c>
      <c r="L48" s="126"/>
      <c r="M48" s="84">
        <v>2010</v>
      </c>
      <c r="N48" s="108">
        <v>1</v>
      </c>
      <c r="O48" s="83"/>
      <c r="P48" s="111"/>
      <c r="Q48" s="111"/>
      <c r="T48" s="111"/>
      <c r="U48" s="55"/>
      <c r="V48" s="55"/>
      <c r="W48" s="111"/>
      <c r="X48" s="111"/>
      <c r="Y48" s="111"/>
      <c r="Z48" s="111"/>
      <c r="AA48" s="111"/>
      <c r="AB48" s="111"/>
      <c r="AC48" s="111"/>
      <c r="AD48" s="111"/>
      <c r="AE48" s="111"/>
      <c r="AF48" s="111"/>
    </row>
    <row r="49" spans="1:32" ht="29.25">
      <c r="A49" s="84">
        <v>36</v>
      </c>
      <c r="B49" s="86" t="s">
        <v>894</v>
      </c>
      <c r="C49" s="104" t="s">
        <v>850</v>
      </c>
      <c r="D49" s="105">
        <v>80</v>
      </c>
      <c r="E49" s="78"/>
      <c r="F49" s="78">
        <f t="shared" si="0"/>
        <v>0</v>
      </c>
      <c r="G49" s="78"/>
      <c r="H49" s="78">
        <f t="shared" si="1"/>
        <v>0</v>
      </c>
      <c r="I49" s="111"/>
      <c r="J49" s="91" t="s">
        <v>854</v>
      </c>
      <c r="K49" s="83">
        <v>1</v>
      </c>
      <c r="L49" s="126"/>
      <c r="M49" s="84">
        <v>2010</v>
      </c>
      <c r="N49" s="108">
        <v>1</v>
      </c>
      <c r="O49" s="83"/>
      <c r="P49" s="111"/>
      <c r="Q49" s="111"/>
      <c r="T49" s="111"/>
      <c r="U49" s="55"/>
      <c r="V49" s="55"/>
      <c r="W49" s="111"/>
      <c r="X49" s="111"/>
      <c r="Y49" s="111"/>
      <c r="Z49" s="111"/>
      <c r="AA49" s="111"/>
      <c r="AB49" s="111"/>
      <c r="AC49" s="111"/>
      <c r="AD49" s="111"/>
      <c r="AE49" s="111"/>
      <c r="AF49" s="111"/>
    </row>
    <row r="50" spans="1:32" ht="39">
      <c r="A50" s="84">
        <v>37</v>
      </c>
      <c r="B50" s="86" t="s">
        <v>895</v>
      </c>
      <c r="C50" s="104" t="s">
        <v>850</v>
      </c>
      <c r="D50" s="105">
        <v>2156.4</v>
      </c>
      <c r="E50" s="78"/>
      <c r="F50" s="78">
        <f t="shared" si="0"/>
        <v>0</v>
      </c>
      <c r="G50" s="78"/>
      <c r="H50" s="78">
        <f t="shared" si="1"/>
        <v>0</v>
      </c>
      <c r="I50" s="111"/>
      <c r="J50" s="91" t="s">
        <v>854</v>
      </c>
      <c r="K50" s="83">
        <v>1</v>
      </c>
      <c r="L50" s="126"/>
      <c r="M50" s="84">
        <v>2010</v>
      </c>
      <c r="N50" s="108">
        <v>1</v>
      </c>
      <c r="O50" s="83"/>
      <c r="P50" s="111"/>
      <c r="Q50" s="111"/>
      <c r="T50" s="111"/>
      <c r="U50" s="55"/>
      <c r="V50" s="55"/>
      <c r="W50" s="111"/>
      <c r="X50" s="111"/>
      <c r="Y50" s="111"/>
      <c r="Z50" s="111"/>
      <c r="AA50" s="111"/>
      <c r="AB50" s="111"/>
      <c r="AC50" s="111"/>
      <c r="AD50" s="111"/>
      <c r="AE50" s="111"/>
      <c r="AF50" s="111"/>
    </row>
    <row r="51" spans="1:32" ht="29.25">
      <c r="A51" s="84">
        <v>38</v>
      </c>
      <c r="B51" s="86" t="s">
        <v>896</v>
      </c>
      <c r="C51" s="104" t="s">
        <v>850</v>
      </c>
      <c r="D51" s="105">
        <v>170</v>
      </c>
      <c r="E51" s="78"/>
      <c r="F51" s="78">
        <f t="shared" si="0"/>
        <v>0</v>
      </c>
      <c r="G51" s="78"/>
      <c r="H51" s="78">
        <f t="shared" si="1"/>
        <v>0</v>
      </c>
      <c r="I51" s="111"/>
      <c r="J51" s="91" t="s">
        <v>854</v>
      </c>
      <c r="K51" s="83">
        <v>1</v>
      </c>
      <c r="L51" s="126"/>
      <c r="M51" s="84">
        <v>2010</v>
      </c>
      <c r="N51" s="108">
        <v>1</v>
      </c>
      <c r="O51" s="83"/>
      <c r="P51" s="111"/>
      <c r="Q51" s="111"/>
      <c r="T51" s="111"/>
      <c r="U51" s="55"/>
      <c r="V51" s="55"/>
      <c r="W51" s="111"/>
      <c r="X51" s="111"/>
      <c r="Y51" s="111"/>
      <c r="Z51" s="111"/>
      <c r="AA51" s="111"/>
      <c r="AB51" s="111"/>
      <c r="AC51" s="111"/>
      <c r="AD51" s="111"/>
      <c r="AE51" s="111"/>
      <c r="AF51" s="111"/>
    </row>
    <row r="52" spans="1:32" ht="39">
      <c r="A52" s="84">
        <v>39</v>
      </c>
      <c r="B52" s="86" t="s">
        <v>897</v>
      </c>
      <c r="C52" s="104" t="s">
        <v>850</v>
      </c>
      <c r="D52" s="105">
        <v>10</v>
      </c>
      <c r="E52" s="78"/>
      <c r="F52" s="78">
        <f t="shared" si="0"/>
        <v>0</v>
      </c>
      <c r="G52" s="78"/>
      <c r="H52" s="78">
        <f t="shared" si="1"/>
        <v>0</v>
      </c>
      <c r="I52" s="111"/>
      <c r="J52" s="91" t="s">
        <v>854</v>
      </c>
      <c r="K52" s="83">
        <v>1</v>
      </c>
      <c r="L52" s="126"/>
      <c r="M52" s="84">
        <v>2010</v>
      </c>
      <c r="N52" s="108">
        <v>1</v>
      </c>
      <c r="O52" s="83"/>
      <c r="P52" s="111"/>
      <c r="Q52" s="111"/>
      <c r="T52" s="111"/>
      <c r="U52" s="55"/>
      <c r="V52" s="55"/>
      <c r="W52" s="111"/>
      <c r="X52" s="111"/>
      <c r="Y52" s="111"/>
      <c r="Z52" s="111"/>
      <c r="AA52" s="111"/>
      <c r="AB52" s="111"/>
      <c r="AC52" s="111"/>
      <c r="AD52" s="111"/>
      <c r="AE52" s="111"/>
      <c r="AF52" s="111"/>
    </row>
    <row r="53" spans="1:32" ht="39">
      <c r="A53" s="84">
        <v>40</v>
      </c>
      <c r="B53" s="89" t="s">
        <v>898</v>
      </c>
      <c r="C53" s="104" t="s">
        <v>850</v>
      </c>
      <c r="D53" s="105">
        <v>96</v>
      </c>
      <c r="E53" s="78"/>
      <c r="F53" s="78">
        <f t="shared" si="0"/>
        <v>0</v>
      </c>
      <c r="G53" s="78"/>
      <c r="H53" s="78">
        <f t="shared" si="1"/>
        <v>0</v>
      </c>
      <c r="I53" s="106"/>
      <c r="J53" s="91" t="s">
        <v>854</v>
      </c>
      <c r="K53" s="83">
        <v>1</v>
      </c>
      <c r="L53" s="126"/>
      <c r="M53" s="84">
        <v>2010</v>
      </c>
      <c r="N53" s="108">
        <v>1</v>
      </c>
      <c r="O53" s="83"/>
      <c r="U53" s="55"/>
      <c r="V53" s="55"/>
    </row>
    <row r="54" spans="1:32" ht="29.25">
      <c r="A54" s="84">
        <v>41</v>
      </c>
      <c r="B54" s="86" t="s">
        <v>899</v>
      </c>
      <c r="C54" s="104" t="s">
        <v>850</v>
      </c>
      <c r="D54" s="105">
        <v>144</v>
      </c>
      <c r="E54" s="78"/>
      <c r="F54" s="78">
        <f t="shared" si="0"/>
        <v>0</v>
      </c>
      <c r="G54" s="78"/>
      <c r="H54" s="78">
        <f t="shared" si="1"/>
        <v>0</v>
      </c>
      <c r="I54" s="111"/>
      <c r="J54" s="91" t="s">
        <v>854</v>
      </c>
      <c r="K54" s="83">
        <v>1</v>
      </c>
      <c r="L54" s="126"/>
      <c r="M54" s="84">
        <v>2010</v>
      </c>
      <c r="N54" s="108">
        <v>1</v>
      </c>
      <c r="O54" s="83"/>
      <c r="P54" s="111"/>
      <c r="Q54" s="111"/>
      <c r="T54" s="111"/>
      <c r="U54" s="55"/>
      <c r="V54" s="55"/>
      <c r="W54" s="111"/>
      <c r="X54" s="111"/>
      <c r="Y54" s="111"/>
      <c r="Z54" s="111"/>
      <c r="AA54" s="111"/>
      <c r="AB54" s="111"/>
      <c r="AC54" s="111"/>
      <c r="AD54" s="111"/>
      <c r="AE54" s="111"/>
      <c r="AF54" s="111"/>
    </row>
    <row r="55" spans="1:32" ht="29.25">
      <c r="A55" s="84">
        <v>42</v>
      </c>
      <c r="B55" s="86" t="s">
        <v>900</v>
      </c>
      <c r="C55" s="104" t="s">
        <v>850</v>
      </c>
      <c r="D55" s="105">
        <v>30</v>
      </c>
      <c r="E55" s="78"/>
      <c r="F55" s="78">
        <f t="shared" si="0"/>
        <v>0</v>
      </c>
      <c r="G55" s="78"/>
      <c r="H55" s="78">
        <f t="shared" si="1"/>
        <v>0</v>
      </c>
      <c r="I55" s="111"/>
      <c r="J55" s="91" t="s">
        <v>854</v>
      </c>
      <c r="K55" s="83">
        <v>1</v>
      </c>
      <c r="L55" s="126"/>
      <c r="M55" s="84">
        <v>2002</v>
      </c>
      <c r="N55" s="108">
        <v>1</v>
      </c>
      <c r="O55" s="83"/>
      <c r="P55" s="111"/>
      <c r="Q55" s="111"/>
      <c r="T55" s="111"/>
      <c r="U55" s="55"/>
      <c r="V55" s="55"/>
      <c r="W55" s="111"/>
      <c r="X55" s="111"/>
      <c r="Y55" s="111"/>
      <c r="Z55" s="111"/>
      <c r="AA55" s="111"/>
      <c r="AB55" s="111"/>
      <c r="AC55" s="111"/>
      <c r="AD55" s="111"/>
      <c r="AE55" s="111"/>
      <c r="AF55" s="111"/>
    </row>
    <row r="56" spans="1:32" ht="39">
      <c r="A56" s="84">
        <v>43</v>
      </c>
      <c r="B56" s="86" t="s">
        <v>901</v>
      </c>
      <c r="C56" s="104" t="s">
        <v>850</v>
      </c>
      <c r="D56" s="105">
        <v>35</v>
      </c>
      <c r="E56" s="78"/>
      <c r="F56" s="78">
        <f t="shared" si="0"/>
        <v>0</v>
      </c>
      <c r="G56" s="78"/>
      <c r="H56" s="78">
        <f t="shared" si="1"/>
        <v>0</v>
      </c>
      <c r="I56" s="111"/>
      <c r="J56" s="91" t="s">
        <v>854</v>
      </c>
      <c r="K56" s="83">
        <v>1</v>
      </c>
      <c r="L56" s="126"/>
      <c r="M56" s="84">
        <v>2002</v>
      </c>
      <c r="N56" s="108">
        <v>1</v>
      </c>
      <c r="O56" s="83"/>
      <c r="P56" s="111"/>
      <c r="Q56" s="111"/>
      <c r="T56" s="111"/>
      <c r="U56" s="55"/>
      <c r="V56" s="55"/>
      <c r="W56" s="111"/>
      <c r="X56" s="111"/>
      <c r="Y56" s="111"/>
      <c r="Z56" s="111"/>
      <c r="AA56" s="111"/>
      <c r="AB56" s="111"/>
      <c r="AC56" s="111"/>
      <c r="AD56" s="111"/>
      <c r="AE56" s="111"/>
      <c r="AF56" s="111"/>
    </row>
    <row r="57" spans="1:32" ht="39">
      <c r="A57" s="84">
        <v>44</v>
      </c>
      <c r="B57" s="86" t="s">
        <v>902</v>
      </c>
      <c r="C57" s="104" t="s">
        <v>850</v>
      </c>
      <c r="D57" s="105">
        <v>355</v>
      </c>
      <c r="E57" s="78"/>
      <c r="F57" s="78">
        <f t="shared" si="0"/>
        <v>0</v>
      </c>
      <c r="G57" s="78"/>
      <c r="H57" s="78">
        <f t="shared" si="1"/>
        <v>0</v>
      </c>
      <c r="I57" s="111"/>
      <c r="J57" s="90" t="s">
        <v>903</v>
      </c>
      <c r="K57" s="83">
        <v>1.05</v>
      </c>
      <c r="L57" s="126"/>
      <c r="M57" s="84">
        <v>2002</v>
      </c>
      <c r="N57" s="108">
        <v>1</v>
      </c>
      <c r="O57" s="83"/>
      <c r="P57" s="111"/>
      <c r="Q57" s="111"/>
      <c r="T57" s="111"/>
      <c r="U57" s="55"/>
      <c r="V57" s="55"/>
      <c r="W57" s="111"/>
      <c r="X57" s="111"/>
      <c r="Y57" s="111"/>
      <c r="Z57" s="111"/>
      <c r="AA57" s="111"/>
      <c r="AB57" s="111"/>
      <c r="AC57" s="111"/>
      <c r="AD57" s="111"/>
      <c r="AE57" s="111"/>
      <c r="AF57" s="111"/>
    </row>
    <row r="58" spans="1:32" ht="39">
      <c r="A58" s="84">
        <v>45</v>
      </c>
      <c r="B58" s="86" t="s">
        <v>904</v>
      </c>
      <c r="C58" s="104" t="s">
        <v>850</v>
      </c>
      <c r="D58" s="105">
        <v>115</v>
      </c>
      <c r="E58" s="78"/>
      <c r="F58" s="78">
        <f t="shared" si="0"/>
        <v>0</v>
      </c>
      <c r="G58" s="78"/>
      <c r="H58" s="78">
        <f t="shared" si="1"/>
        <v>0</v>
      </c>
      <c r="I58" s="111"/>
      <c r="J58" s="90" t="s">
        <v>903</v>
      </c>
      <c r="K58" s="83">
        <v>1.05</v>
      </c>
      <c r="L58" s="126"/>
      <c r="M58" s="84">
        <v>2002</v>
      </c>
      <c r="N58" s="108">
        <v>1</v>
      </c>
      <c r="O58" s="83"/>
      <c r="P58" s="111"/>
      <c r="Q58" s="111"/>
      <c r="T58" s="111"/>
      <c r="U58" s="55"/>
      <c r="V58" s="55"/>
      <c r="W58" s="111"/>
      <c r="X58" s="111"/>
      <c r="Y58" s="111"/>
      <c r="Z58" s="111"/>
      <c r="AA58" s="111"/>
      <c r="AB58" s="111"/>
      <c r="AC58" s="111"/>
      <c r="AD58" s="111"/>
      <c r="AE58" s="111"/>
      <c r="AF58" s="111"/>
    </row>
    <row r="59" spans="1:32" ht="29.25">
      <c r="A59" s="84">
        <v>46</v>
      </c>
      <c r="B59" s="86" t="s">
        <v>905</v>
      </c>
      <c r="C59" s="104" t="s">
        <v>850</v>
      </c>
      <c r="D59" s="105">
        <v>120</v>
      </c>
      <c r="E59" s="78"/>
      <c r="F59" s="78">
        <f t="shared" si="0"/>
        <v>0</v>
      </c>
      <c r="G59" s="78"/>
      <c r="H59" s="78">
        <f t="shared" si="1"/>
        <v>0</v>
      </c>
      <c r="I59" s="111"/>
      <c r="J59" s="91" t="s">
        <v>854</v>
      </c>
      <c r="K59" s="83">
        <v>1</v>
      </c>
      <c r="L59" s="126"/>
      <c r="M59" s="84">
        <v>2018</v>
      </c>
      <c r="N59" s="108">
        <v>1.1000000000000001</v>
      </c>
      <c r="O59" s="83"/>
      <c r="P59" s="147" t="s">
        <v>906</v>
      </c>
      <c r="Q59" s="147"/>
      <c r="T59" s="147"/>
      <c r="U59" s="55"/>
      <c r="V59" s="55"/>
      <c r="W59" s="147"/>
      <c r="X59" s="147"/>
      <c r="Y59" s="147"/>
      <c r="Z59" s="147"/>
      <c r="AA59" s="147"/>
      <c r="AB59" s="147"/>
      <c r="AC59" s="147"/>
      <c r="AD59" s="147"/>
      <c r="AE59" s="147"/>
      <c r="AF59" s="147"/>
    </row>
    <row r="60" spans="1:32" ht="29.25">
      <c r="A60" s="84">
        <v>47</v>
      </c>
      <c r="B60" s="86" t="s">
        <v>907</v>
      </c>
      <c r="C60" s="104" t="s">
        <v>850</v>
      </c>
      <c r="D60" s="105">
        <v>715.00000000000011</v>
      </c>
      <c r="E60" s="78"/>
      <c r="F60" s="78">
        <f t="shared" si="0"/>
        <v>0</v>
      </c>
      <c r="G60" s="78"/>
      <c r="H60" s="78">
        <f t="shared" si="1"/>
        <v>0</v>
      </c>
      <c r="I60" s="111"/>
      <c r="J60" s="91" t="s">
        <v>854</v>
      </c>
      <c r="K60" s="83">
        <v>1</v>
      </c>
      <c r="L60" s="126"/>
      <c r="M60" s="84">
        <v>2018</v>
      </c>
      <c r="N60" s="108">
        <v>1.1000000000000001</v>
      </c>
      <c r="O60" s="83"/>
      <c r="P60" s="147" t="s">
        <v>906</v>
      </c>
      <c r="Q60" s="147"/>
      <c r="T60" s="147"/>
      <c r="U60" s="55"/>
      <c r="V60" s="55"/>
      <c r="W60" s="147"/>
      <c r="X60" s="147"/>
      <c r="Y60" s="147"/>
      <c r="Z60" s="147"/>
      <c r="AA60" s="147"/>
      <c r="AB60" s="147"/>
      <c r="AC60" s="147"/>
      <c r="AD60" s="147"/>
      <c r="AE60" s="147"/>
      <c r="AF60" s="147"/>
    </row>
    <row r="61" spans="1:32" ht="29.25">
      <c r="A61" s="84">
        <v>48</v>
      </c>
      <c r="B61" s="86" t="s">
        <v>908</v>
      </c>
      <c r="C61" s="104" t="s">
        <v>850</v>
      </c>
      <c r="D61" s="105">
        <v>198.00000000000003</v>
      </c>
      <c r="E61" s="78"/>
      <c r="F61" s="78">
        <f t="shared" si="0"/>
        <v>0</v>
      </c>
      <c r="G61" s="78"/>
      <c r="H61" s="78">
        <f t="shared" si="1"/>
        <v>0</v>
      </c>
      <c r="I61" s="111"/>
      <c r="J61" s="91"/>
      <c r="K61" s="83">
        <v>1.1599999999999999</v>
      </c>
      <c r="L61" s="126"/>
      <c r="M61" s="84">
        <v>2018</v>
      </c>
      <c r="N61" s="108">
        <v>1.1000000000000001</v>
      </c>
      <c r="O61" s="83"/>
      <c r="P61" s="147" t="s">
        <v>906</v>
      </c>
      <c r="Q61" s="147"/>
      <c r="T61" s="147"/>
      <c r="U61" s="55"/>
      <c r="V61" s="55"/>
      <c r="W61" s="147"/>
      <c r="X61" s="147"/>
      <c r="Y61" s="147"/>
      <c r="Z61" s="147"/>
      <c r="AA61" s="147"/>
      <c r="AB61" s="147"/>
      <c r="AC61" s="147"/>
      <c r="AD61" s="147"/>
      <c r="AE61" s="147"/>
      <c r="AF61" s="147"/>
    </row>
    <row r="62" spans="1:32" ht="29.25">
      <c r="A62" s="84">
        <v>49</v>
      </c>
      <c r="B62" s="86" t="s">
        <v>909</v>
      </c>
      <c r="C62" s="104" t="s">
        <v>850</v>
      </c>
      <c r="D62" s="105">
        <v>135</v>
      </c>
      <c r="E62" s="78"/>
      <c r="F62" s="78">
        <f t="shared" si="0"/>
        <v>0</v>
      </c>
      <c r="G62" s="78"/>
      <c r="H62" s="78">
        <f t="shared" si="1"/>
        <v>0</v>
      </c>
      <c r="I62" s="111"/>
      <c r="J62" s="91" t="s">
        <v>854</v>
      </c>
      <c r="K62" s="83">
        <v>1.1599999999999999</v>
      </c>
      <c r="L62" s="126"/>
      <c r="M62" s="84">
        <v>2018</v>
      </c>
      <c r="N62" s="108">
        <v>1.1000000000000001</v>
      </c>
      <c r="O62" s="83"/>
      <c r="P62" s="147" t="s">
        <v>906</v>
      </c>
      <c r="Q62" s="147"/>
      <c r="T62" s="147"/>
      <c r="U62" s="55"/>
      <c r="V62" s="55"/>
      <c r="W62" s="147"/>
      <c r="X62" s="147"/>
      <c r="Y62" s="147"/>
      <c r="Z62" s="147"/>
      <c r="AA62" s="147"/>
      <c r="AB62" s="147"/>
      <c r="AC62" s="147"/>
      <c r="AD62" s="147"/>
      <c r="AE62" s="147"/>
      <c r="AF62" s="147"/>
    </row>
    <row r="63" spans="1:32" ht="39">
      <c r="A63" s="84">
        <v>50</v>
      </c>
      <c r="B63" s="86" t="s">
        <v>910</v>
      </c>
      <c r="C63" s="104" t="s">
        <v>853</v>
      </c>
      <c r="D63" s="105">
        <v>1</v>
      </c>
      <c r="E63" s="78"/>
      <c r="F63" s="78">
        <f t="shared" si="0"/>
        <v>0</v>
      </c>
      <c r="G63" s="78"/>
      <c r="H63" s="78">
        <f t="shared" si="1"/>
        <v>0</v>
      </c>
      <c r="I63" s="111"/>
      <c r="J63" s="88">
        <v>2002</v>
      </c>
      <c r="K63" s="83">
        <v>1</v>
      </c>
      <c r="L63" s="126"/>
      <c r="M63" s="84">
        <v>2002</v>
      </c>
      <c r="N63" s="85">
        <v>1.1000000000000001</v>
      </c>
      <c r="O63" s="83"/>
      <c r="P63" s="111"/>
      <c r="Q63" s="111"/>
      <c r="T63" s="111"/>
      <c r="U63" s="55"/>
      <c r="V63" s="55"/>
      <c r="W63" s="111"/>
      <c r="X63" s="111"/>
      <c r="Y63" s="111"/>
      <c r="Z63" s="111"/>
      <c r="AA63" s="111"/>
      <c r="AB63" s="111"/>
      <c r="AC63" s="111"/>
      <c r="AD63" s="111"/>
      <c r="AE63" s="111"/>
      <c r="AF63" s="111"/>
    </row>
    <row r="64" spans="1:32" ht="48.75">
      <c r="A64" s="84">
        <v>51</v>
      </c>
      <c r="B64" s="86" t="s">
        <v>911</v>
      </c>
      <c r="C64" s="104" t="s">
        <v>853</v>
      </c>
      <c r="D64" s="105">
        <v>1</v>
      </c>
      <c r="E64" s="78"/>
      <c r="F64" s="78">
        <f t="shared" si="0"/>
        <v>0</v>
      </c>
      <c r="G64" s="78"/>
      <c r="H64" s="78">
        <f t="shared" si="1"/>
        <v>0</v>
      </c>
      <c r="I64" s="111"/>
      <c r="J64" s="88">
        <v>2007</v>
      </c>
      <c r="K64" s="83">
        <v>1</v>
      </c>
      <c r="L64" s="126"/>
      <c r="M64" s="84">
        <v>2002</v>
      </c>
      <c r="N64" s="85">
        <v>1.1000000000000001</v>
      </c>
      <c r="O64" s="83"/>
      <c r="P64" s="111"/>
      <c r="Q64" s="111"/>
      <c r="T64" s="111"/>
      <c r="U64" s="55"/>
      <c r="V64" s="55"/>
      <c r="W64" s="111"/>
      <c r="X64" s="111"/>
      <c r="Y64" s="111"/>
      <c r="Z64" s="111"/>
      <c r="AA64" s="111"/>
      <c r="AB64" s="111"/>
      <c r="AC64" s="111"/>
      <c r="AD64" s="111"/>
      <c r="AE64" s="111"/>
      <c r="AF64" s="111"/>
    </row>
    <row r="65" spans="1:32" ht="39">
      <c r="A65" s="84">
        <v>52</v>
      </c>
      <c r="B65" s="86" t="s">
        <v>912</v>
      </c>
      <c r="C65" s="104" t="s">
        <v>853</v>
      </c>
      <c r="D65" s="105">
        <v>1</v>
      </c>
      <c r="E65" s="78"/>
      <c r="F65" s="78">
        <f t="shared" si="0"/>
        <v>0</v>
      </c>
      <c r="G65" s="78"/>
      <c r="H65" s="78">
        <f t="shared" si="1"/>
        <v>0</v>
      </c>
      <c r="I65" s="111"/>
      <c r="J65" s="88">
        <v>2018</v>
      </c>
      <c r="K65" s="83">
        <v>1</v>
      </c>
      <c r="L65" s="126"/>
      <c r="M65" s="84">
        <v>2018</v>
      </c>
      <c r="N65" s="85">
        <v>1</v>
      </c>
      <c r="O65" s="83"/>
      <c r="P65" s="111"/>
      <c r="Q65" s="111"/>
      <c r="T65" s="111"/>
      <c r="U65" s="55"/>
      <c r="V65" s="55"/>
      <c r="W65" s="111"/>
      <c r="X65" s="111"/>
      <c r="Y65" s="111"/>
      <c r="Z65" s="111"/>
      <c r="AA65" s="111"/>
      <c r="AB65" s="111"/>
      <c r="AC65" s="111"/>
      <c r="AD65" s="111"/>
      <c r="AE65" s="111"/>
      <c r="AF65" s="111"/>
    </row>
    <row r="66" spans="1:32" ht="48.75">
      <c r="A66" s="84">
        <v>53</v>
      </c>
      <c r="B66" s="86" t="s">
        <v>913</v>
      </c>
      <c r="C66" s="104" t="s">
        <v>853</v>
      </c>
      <c r="D66" s="105">
        <v>1</v>
      </c>
      <c r="E66" s="78"/>
      <c r="F66" s="78">
        <f t="shared" si="0"/>
        <v>0</v>
      </c>
      <c r="G66" s="78"/>
      <c r="H66" s="78">
        <f t="shared" si="1"/>
        <v>0</v>
      </c>
      <c r="I66" s="111"/>
      <c r="J66" s="88">
        <v>2018</v>
      </c>
      <c r="K66" s="83">
        <v>1</v>
      </c>
      <c r="L66" s="126"/>
      <c r="M66" s="84">
        <v>2018</v>
      </c>
      <c r="N66" s="85">
        <v>1</v>
      </c>
      <c r="O66" s="83"/>
      <c r="P66" s="111"/>
      <c r="Q66" s="111"/>
      <c r="T66" s="111"/>
      <c r="U66" s="55"/>
      <c r="V66" s="55"/>
      <c r="W66" s="111"/>
      <c r="X66" s="111"/>
      <c r="Y66" s="111"/>
      <c r="Z66" s="111"/>
      <c r="AA66" s="111"/>
      <c r="AB66" s="111"/>
      <c r="AC66" s="111"/>
      <c r="AD66" s="111"/>
      <c r="AE66" s="111"/>
      <c r="AF66" s="111"/>
    </row>
    <row r="67" spans="1:32" ht="68.25">
      <c r="A67" s="84">
        <v>54</v>
      </c>
      <c r="B67" s="86" t="s">
        <v>914</v>
      </c>
      <c r="C67" s="104" t="s">
        <v>853</v>
      </c>
      <c r="D67" s="105">
        <v>1</v>
      </c>
      <c r="E67" s="78"/>
      <c r="F67" s="78">
        <f t="shared" si="0"/>
        <v>0</v>
      </c>
      <c r="G67" s="78"/>
      <c r="H67" s="78">
        <f t="shared" si="1"/>
        <v>0</v>
      </c>
      <c r="I67" s="111"/>
      <c r="J67" s="88">
        <v>2010</v>
      </c>
      <c r="K67" s="83">
        <v>1.1000000000000001</v>
      </c>
      <c r="L67" s="126"/>
      <c r="M67" s="84">
        <v>2002</v>
      </c>
      <c r="N67" s="85">
        <v>1.1599999999999999</v>
      </c>
      <c r="O67" s="83"/>
      <c r="P67" s="111"/>
      <c r="Q67" s="111"/>
      <c r="T67" s="111"/>
      <c r="U67" s="55"/>
      <c r="V67" s="55"/>
      <c r="W67" s="111"/>
      <c r="X67" s="111"/>
      <c r="Y67" s="111"/>
      <c r="Z67" s="111"/>
      <c r="AA67" s="111"/>
      <c r="AB67" s="111"/>
      <c r="AC67" s="111"/>
      <c r="AD67" s="111"/>
      <c r="AE67" s="111"/>
      <c r="AF67" s="111"/>
    </row>
    <row r="68" spans="1:32" ht="29.25">
      <c r="A68" s="84">
        <v>55</v>
      </c>
      <c r="B68" s="86" t="s">
        <v>915</v>
      </c>
      <c r="C68" s="104" t="s">
        <v>853</v>
      </c>
      <c r="D68" s="105">
        <v>12</v>
      </c>
      <c r="E68" s="78"/>
      <c r="F68" s="78">
        <f t="shared" si="0"/>
        <v>0</v>
      </c>
      <c r="G68" s="78"/>
      <c r="H68" s="78">
        <f t="shared" si="1"/>
        <v>0</v>
      </c>
      <c r="I68" s="111"/>
      <c r="J68" s="91">
        <v>2012</v>
      </c>
      <c r="K68" s="83">
        <v>1</v>
      </c>
      <c r="L68" s="126"/>
      <c r="M68" s="84">
        <v>2012</v>
      </c>
      <c r="N68" s="85">
        <v>1</v>
      </c>
      <c r="O68" s="83"/>
      <c r="P68" s="111"/>
      <c r="Q68" s="111"/>
      <c r="T68" s="111"/>
      <c r="U68" s="55"/>
      <c r="V68" s="55"/>
      <c r="W68" s="111"/>
      <c r="X68" s="111"/>
      <c r="Y68" s="111"/>
      <c r="Z68" s="111"/>
      <c r="AA68" s="111"/>
      <c r="AB68" s="111"/>
      <c r="AC68" s="111"/>
      <c r="AD68" s="111"/>
      <c r="AE68" s="111"/>
      <c r="AF68" s="111"/>
    </row>
    <row r="69" spans="1:32" ht="48.75">
      <c r="A69" s="84">
        <v>56</v>
      </c>
      <c r="B69" s="86" t="s">
        <v>916</v>
      </c>
      <c r="C69" s="104" t="s">
        <v>850</v>
      </c>
      <c r="D69" s="105">
        <v>60</v>
      </c>
      <c r="E69" s="78"/>
      <c r="F69" s="78">
        <f t="shared" si="0"/>
        <v>0</v>
      </c>
      <c r="G69" s="78"/>
      <c r="H69" s="78">
        <f t="shared" si="1"/>
        <v>0</v>
      </c>
      <c r="I69" s="87"/>
      <c r="J69" s="88">
        <v>2002</v>
      </c>
      <c r="K69" s="83">
        <v>1.1599999999999999</v>
      </c>
      <c r="L69" s="126"/>
      <c r="M69" s="84">
        <v>2002</v>
      </c>
      <c r="N69" s="85">
        <v>1.1599999999999999</v>
      </c>
      <c r="O69" s="83"/>
      <c r="P69" s="111"/>
      <c r="Q69" s="111"/>
      <c r="T69" s="111"/>
      <c r="U69" s="55"/>
      <c r="V69" s="55"/>
      <c r="W69" s="111"/>
      <c r="X69" s="111"/>
      <c r="Y69" s="111"/>
      <c r="Z69" s="111"/>
      <c r="AA69" s="111"/>
      <c r="AB69" s="111"/>
      <c r="AC69" s="111"/>
      <c r="AD69" s="111"/>
      <c r="AE69" s="111"/>
      <c r="AF69" s="111"/>
    </row>
    <row r="70" spans="1:32" ht="29.25">
      <c r="A70" s="84">
        <v>57</v>
      </c>
      <c r="B70" s="86" t="s">
        <v>917</v>
      </c>
      <c r="C70" s="104" t="s">
        <v>853</v>
      </c>
      <c r="D70" s="105">
        <v>35</v>
      </c>
      <c r="E70" s="78"/>
      <c r="F70" s="78">
        <f t="shared" si="0"/>
        <v>0</v>
      </c>
      <c r="G70" s="78"/>
      <c r="H70" s="78">
        <f t="shared" si="1"/>
        <v>0</v>
      </c>
      <c r="I70" s="87"/>
      <c r="J70" s="88">
        <v>2002</v>
      </c>
      <c r="K70" s="83">
        <v>1.1599999999999999</v>
      </c>
      <c r="L70" s="126"/>
      <c r="M70" s="84">
        <v>2002</v>
      </c>
      <c r="N70" s="85">
        <v>1.1599999999999999</v>
      </c>
      <c r="O70" s="83"/>
      <c r="P70" s="111"/>
      <c r="Q70" s="111"/>
      <c r="T70" s="111"/>
      <c r="U70" s="55"/>
      <c r="V70" s="55"/>
      <c r="W70" s="111"/>
      <c r="X70" s="111"/>
      <c r="Y70" s="111"/>
      <c r="Z70" s="111"/>
      <c r="AA70" s="111"/>
      <c r="AB70" s="111"/>
      <c r="AC70" s="111"/>
      <c r="AD70" s="111"/>
      <c r="AE70" s="111"/>
      <c r="AF70" s="111"/>
    </row>
    <row r="71" spans="1:32" ht="107.25">
      <c r="A71" s="84">
        <v>58</v>
      </c>
      <c r="B71" s="86" t="s">
        <v>918</v>
      </c>
      <c r="C71" s="104" t="s">
        <v>853</v>
      </c>
      <c r="D71" s="105">
        <v>1</v>
      </c>
      <c r="E71" s="78"/>
      <c r="F71" s="78">
        <f t="shared" si="0"/>
        <v>0</v>
      </c>
      <c r="G71" s="78"/>
      <c r="H71" s="78">
        <f t="shared" si="1"/>
        <v>0</v>
      </c>
      <c r="I71" s="87"/>
      <c r="J71" s="88">
        <v>0</v>
      </c>
      <c r="K71" s="83">
        <v>1</v>
      </c>
      <c r="L71" s="126"/>
      <c r="M71" s="84">
        <v>0</v>
      </c>
      <c r="N71" s="85">
        <v>0</v>
      </c>
      <c r="O71" s="83"/>
      <c r="P71" s="111"/>
      <c r="Q71" s="111"/>
      <c r="T71" s="111"/>
      <c r="U71" s="55"/>
      <c r="V71" s="55"/>
      <c r="W71" s="111"/>
      <c r="X71" s="111"/>
      <c r="Y71" s="111"/>
      <c r="Z71" s="111"/>
      <c r="AA71" s="111"/>
      <c r="AB71" s="111"/>
      <c r="AC71" s="111"/>
      <c r="AD71" s="111"/>
      <c r="AE71" s="111"/>
      <c r="AF71" s="111"/>
    </row>
    <row r="72" spans="1:32">
      <c r="A72" s="84">
        <v>59</v>
      </c>
      <c r="B72" s="86" t="s">
        <v>919</v>
      </c>
      <c r="C72" s="104" t="s">
        <v>920</v>
      </c>
      <c r="D72" s="105">
        <v>70</v>
      </c>
      <c r="E72" s="78"/>
      <c r="F72" s="78">
        <f t="shared" si="0"/>
        <v>0</v>
      </c>
      <c r="G72" s="78"/>
      <c r="H72" s="78">
        <f t="shared" si="1"/>
        <v>0</v>
      </c>
      <c r="I72" s="145"/>
      <c r="J72" s="88">
        <v>2002</v>
      </c>
      <c r="K72" s="83">
        <v>1.1599999999999999</v>
      </c>
      <c r="L72" s="126"/>
      <c r="M72" s="84">
        <v>2004</v>
      </c>
      <c r="N72" s="85">
        <v>1</v>
      </c>
      <c r="O72" s="83"/>
      <c r="P72" s="111"/>
      <c r="Q72" s="111"/>
      <c r="T72" s="111"/>
      <c r="U72" s="55"/>
      <c r="V72" s="55"/>
      <c r="W72" s="111"/>
      <c r="X72" s="111"/>
      <c r="Y72" s="111"/>
      <c r="Z72" s="111"/>
      <c r="AA72" s="111"/>
      <c r="AB72" s="111"/>
      <c r="AC72" s="111"/>
      <c r="AD72" s="111"/>
      <c r="AE72" s="111"/>
      <c r="AF72" s="111"/>
    </row>
    <row r="73" spans="1:32" ht="29.25">
      <c r="A73" s="84">
        <v>60</v>
      </c>
      <c r="B73" s="86" t="s">
        <v>921</v>
      </c>
      <c r="C73" s="104" t="s">
        <v>920</v>
      </c>
      <c r="D73" s="105">
        <v>25</v>
      </c>
      <c r="E73" s="78"/>
      <c r="F73" s="78">
        <f t="shared" si="0"/>
        <v>0</v>
      </c>
      <c r="G73" s="78"/>
      <c r="H73" s="78">
        <f t="shared" si="1"/>
        <v>0</v>
      </c>
      <c r="I73" s="145"/>
      <c r="J73" s="88">
        <v>0</v>
      </c>
      <c r="K73" s="83">
        <v>0</v>
      </c>
      <c r="L73" s="126"/>
      <c r="M73" s="88">
        <v>2002</v>
      </c>
      <c r="N73" s="108">
        <v>1.1599999999999999</v>
      </c>
      <c r="O73" s="83"/>
      <c r="P73" s="111"/>
      <c r="Q73" s="111"/>
      <c r="T73" s="111"/>
      <c r="U73" s="55"/>
      <c r="V73" s="55"/>
      <c r="W73" s="111"/>
      <c r="X73" s="111"/>
      <c r="Y73" s="111"/>
      <c r="Z73" s="111"/>
      <c r="AA73" s="111"/>
      <c r="AB73" s="111"/>
      <c r="AC73" s="111"/>
      <c r="AD73" s="111"/>
      <c r="AE73" s="111"/>
      <c r="AF73" s="111"/>
    </row>
    <row r="74" spans="1:32" ht="107.25">
      <c r="A74" s="84">
        <v>61</v>
      </c>
      <c r="B74" s="86" t="s">
        <v>922</v>
      </c>
      <c r="C74" s="104" t="s">
        <v>853</v>
      </c>
      <c r="D74" s="105">
        <v>8</v>
      </c>
      <c r="E74" s="78"/>
      <c r="F74" s="78">
        <f t="shared" si="0"/>
        <v>0</v>
      </c>
      <c r="G74" s="78"/>
      <c r="H74" s="78">
        <f t="shared" si="1"/>
        <v>0</v>
      </c>
      <c r="I74" s="145"/>
      <c r="J74" s="88"/>
      <c r="K74" s="83"/>
      <c r="L74" s="126"/>
      <c r="M74" s="84"/>
      <c r="N74" s="85"/>
      <c r="O74" s="83"/>
      <c r="P74" s="111"/>
      <c r="Q74" s="111"/>
      <c r="T74" s="111"/>
      <c r="U74" s="55"/>
      <c r="V74" s="55"/>
      <c r="W74" s="111"/>
      <c r="X74" s="111"/>
      <c r="Y74" s="111"/>
      <c r="Z74" s="111"/>
      <c r="AA74" s="111"/>
      <c r="AB74" s="111"/>
      <c r="AC74" s="111"/>
      <c r="AD74" s="111"/>
      <c r="AE74" s="111"/>
      <c r="AF74" s="111"/>
    </row>
    <row r="75" spans="1:32" ht="126.75">
      <c r="A75" s="84">
        <v>62</v>
      </c>
      <c r="B75" s="86" t="s">
        <v>923</v>
      </c>
      <c r="C75" s="104" t="s">
        <v>853</v>
      </c>
      <c r="D75" s="105">
        <v>2</v>
      </c>
      <c r="E75" s="78"/>
      <c r="F75" s="78">
        <f>E75*D75</f>
        <v>0</v>
      </c>
      <c r="G75" s="78"/>
      <c r="H75" s="78">
        <f>G75*D75</f>
        <v>0</v>
      </c>
      <c r="I75" s="145"/>
      <c r="J75" s="88"/>
      <c r="K75" s="83"/>
      <c r="L75" s="126"/>
      <c r="M75" s="88"/>
      <c r="N75" s="108"/>
      <c r="O75" s="83"/>
      <c r="P75" s="111"/>
      <c r="Q75" s="111"/>
      <c r="T75" s="111"/>
      <c r="U75" s="55"/>
      <c r="V75" s="55"/>
      <c r="W75" s="111"/>
      <c r="X75" s="111"/>
      <c r="Y75" s="111"/>
      <c r="Z75" s="111"/>
      <c r="AA75" s="111"/>
      <c r="AB75" s="111"/>
      <c r="AC75" s="111"/>
      <c r="AD75" s="111"/>
      <c r="AE75" s="111"/>
      <c r="AF75" s="111"/>
    </row>
    <row r="76" spans="1:32" s="55" customFormat="1" ht="13.9" customHeight="1">
      <c r="A76" s="84">
        <v>63</v>
      </c>
      <c r="B76" s="86" t="s">
        <v>923</v>
      </c>
      <c r="C76" s="104" t="s">
        <v>853</v>
      </c>
      <c r="D76" s="105">
        <v>1</v>
      </c>
      <c r="E76" s="78"/>
      <c r="F76" s="78">
        <f>E76*D76</f>
        <v>0</v>
      </c>
      <c r="G76" s="78"/>
      <c r="H76" s="78">
        <f>G76*D76</f>
        <v>0</v>
      </c>
      <c r="I76" s="145"/>
      <c r="J76" s="88"/>
      <c r="K76" s="83"/>
      <c r="L76" s="126"/>
      <c r="M76" s="88"/>
      <c r="N76" s="108"/>
      <c r="O76" s="83"/>
      <c r="P76" s="111"/>
      <c r="Q76" s="111"/>
      <c r="T76" s="111"/>
      <c r="W76" s="111"/>
      <c r="X76" s="111"/>
      <c r="Y76" s="111"/>
      <c r="Z76" s="111"/>
      <c r="AA76" s="111"/>
      <c r="AB76" s="111"/>
      <c r="AC76" s="111"/>
      <c r="AD76" s="111"/>
      <c r="AE76" s="111"/>
      <c r="AF76" s="111"/>
    </row>
    <row r="77" spans="1:32">
      <c r="A77" s="66"/>
      <c r="B77" s="67"/>
      <c r="C77" s="136"/>
      <c r="D77" s="68"/>
      <c r="E77" s="95"/>
      <c r="F77" s="69"/>
      <c r="G77" s="145"/>
      <c r="H77" s="109"/>
      <c r="I77" s="145"/>
      <c r="J77" s="68"/>
      <c r="K77" s="145"/>
      <c r="L77" s="145"/>
      <c r="M77" s="145"/>
      <c r="N77" s="145"/>
      <c r="O77" s="145"/>
      <c r="P77" s="112"/>
      <c r="Q77" s="112"/>
      <c r="R77" s="112"/>
      <c r="S77" s="112"/>
      <c r="T77" s="112"/>
      <c r="U77" s="112"/>
      <c r="V77" s="112"/>
      <c r="W77" s="112"/>
      <c r="X77" s="112"/>
      <c r="Y77" s="112"/>
      <c r="Z77" s="112"/>
      <c r="AA77" s="112"/>
      <c r="AB77" s="112"/>
      <c r="AC77" s="112"/>
      <c r="AD77" s="112"/>
      <c r="AE77" s="112"/>
      <c r="AF77" s="112"/>
    </row>
    <row r="78" spans="1:32">
      <c r="A78" s="70"/>
      <c r="B78" s="71" t="s">
        <v>924</v>
      </c>
      <c r="C78" s="137"/>
      <c r="D78" s="72"/>
      <c r="E78" s="95"/>
      <c r="F78" s="139">
        <f>SUM(F10:F77)</f>
        <v>0</v>
      </c>
      <c r="G78" s="145"/>
      <c r="H78" s="139">
        <f>SUM(H10:H77)</f>
        <v>0</v>
      </c>
      <c r="I78" s="145"/>
      <c r="J78" s="72"/>
      <c r="K78" s="145"/>
      <c r="L78" s="145"/>
      <c r="M78" s="145"/>
      <c r="N78" s="145"/>
      <c r="O78" s="145"/>
      <c r="P78" s="112"/>
      <c r="Q78" s="112"/>
      <c r="R78" s="112"/>
      <c r="S78" s="112"/>
      <c r="T78" s="112"/>
      <c r="U78" s="112"/>
      <c r="V78" s="112"/>
      <c r="W78" s="112"/>
      <c r="X78" s="112"/>
      <c r="Y78" s="112"/>
      <c r="Z78" s="112"/>
      <c r="AA78" s="112"/>
      <c r="AB78" s="112"/>
      <c r="AC78" s="112"/>
      <c r="AD78" s="112"/>
      <c r="AE78" s="112"/>
      <c r="AF78" s="112"/>
    </row>
    <row r="79" spans="1:32">
      <c r="A79" s="73"/>
      <c r="B79" s="74"/>
      <c r="C79" s="138"/>
      <c r="D79" s="75"/>
      <c r="E79" s="95"/>
      <c r="F79" s="76"/>
      <c r="G79" s="145"/>
      <c r="H79" s="113"/>
      <c r="I79" s="145"/>
      <c r="J79" s="75"/>
      <c r="K79" s="145"/>
      <c r="L79" s="145"/>
      <c r="M79" s="145"/>
      <c r="N79" s="145"/>
      <c r="O79" s="145"/>
      <c r="P79" s="112"/>
      <c r="Q79" s="112"/>
      <c r="R79" s="112"/>
      <c r="S79" s="112"/>
      <c r="T79" s="112"/>
      <c r="U79" s="112"/>
      <c r="V79" s="112"/>
      <c r="W79" s="112"/>
      <c r="X79" s="112"/>
      <c r="Y79" s="112"/>
      <c r="Z79" s="112"/>
      <c r="AA79" s="112"/>
      <c r="AB79" s="112"/>
      <c r="AC79" s="112"/>
      <c r="AD79" s="112"/>
      <c r="AE79" s="112"/>
      <c r="AF79" s="112"/>
    </row>
    <row r="80" spans="1:32" ht="22.5">
      <c r="A80" s="145"/>
      <c r="B80" s="74" t="s">
        <v>925</v>
      </c>
      <c r="C80" s="138"/>
      <c r="D80" s="75"/>
      <c r="E80" s="95"/>
      <c r="F80" s="76"/>
      <c r="G80" s="145"/>
      <c r="H80" s="76">
        <f>F78+H78</f>
        <v>0</v>
      </c>
      <c r="I80" s="145"/>
      <c r="J80" s="145"/>
      <c r="K80" s="145"/>
      <c r="L80" s="145"/>
      <c r="M80" s="145"/>
      <c r="N80" s="145"/>
      <c r="O80" s="145"/>
      <c r="P80" s="112"/>
      <c r="Q80" s="112"/>
      <c r="R80" s="112"/>
      <c r="S80" s="112"/>
      <c r="T80" s="112"/>
      <c r="U80" s="112"/>
      <c r="V80" s="112"/>
      <c r="W80" s="112"/>
      <c r="X80" s="112"/>
      <c r="Y80" s="112"/>
      <c r="Z80" s="112"/>
      <c r="AA80" s="112"/>
      <c r="AB80" s="112"/>
      <c r="AC80" s="112"/>
      <c r="AD80" s="112"/>
      <c r="AE80" s="112"/>
      <c r="AF80" s="112"/>
    </row>
    <row r="81" spans="1:32">
      <c r="A81" s="145"/>
      <c r="B81" s="145"/>
      <c r="C81" s="145"/>
      <c r="D81" s="145"/>
      <c r="E81" s="145"/>
      <c r="F81" s="145"/>
      <c r="G81" s="145"/>
      <c r="H81" s="145"/>
      <c r="I81" s="145"/>
      <c r="J81" s="145"/>
      <c r="K81" s="145"/>
      <c r="L81" s="145"/>
      <c r="M81" s="145"/>
      <c r="N81" s="145"/>
      <c r="O81" s="145"/>
      <c r="P81" s="112"/>
      <c r="Q81" s="112"/>
      <c r="R81" s="112"/>
      <c r="S81" s="112"/>
      <c r="T81" s="112"/>
      <c r="U81" s="112"/>
      <c r="V81" s="112"/>
      <c r="W81" s="112"/>
      <c r="X81" s="112"/>
      <c r="Y81" s="112"/>
      <c r="Z81" s="112"/>
      <c r="AA81" s="112"/>
      <c r="AB81" s="112"/>
      <c r="AC81" s="112"/>
      <c r="AD81" s="112"/>
      <c r="AE81" s="112"/>
      <c r="AF81" s="112"/>
    </row>
    <row r="82" spans="1:32">
      <c r="A82" s="145"/>
      <c r="B82" s="77"/>
      <c r="C82" s="145"/>
      <c r="D82" s="145"/>
      <c r="E82" s="95"/>
      <c r="F82" s="145"/>
      <c r="G82" s="145"/>
      <c r="H82" s="145"/>
      <c r="I82" s="145"/>
      <c r="J82" s="145"/>
      <c r="K82" s="145"/>
      <c r="L82" s="145"/>
      <c r="M82" s="145"/>
      <c r="N82" s="145"/>
      <c r="O82" s="145"/>
    </row>
    <row r="83" spans="1:32">
      <c r="A83" s="145"/>
      <c r="B83" s="145"/>
      <c r="C83" s="145"/>
      <c r="D83" s="145"/>
      <c r="E83" s="145"/>
      <c r="F83" s="145"/>
      <c r="G83" s="145"/>
      <c r="H83" s="145"/>
      <c r="I83" s="145"/>
      <c r="J83" s="145"/>
      <c r="K83" s="145"/>
      <c r="L83" s="145"/>
      <c r="M83" s="145"/>
      <c r="N83" s="145"/>
      <c r="O83" s="145"/>
    </row>
    <row r="84" spans="1:32">
      <c r="A84" s="145"/>
      <c r="B84" s="145"/>
      <c r="C84" s="145"/>
      <c r="D84" s="145"/>
      <c r="E84" s="145"/>
      <c r="F84" s="145"/>
      <c r="G84" s="145"/>
      <c r="H84" s="145"/>
      <c r="I84" s="145"/>
      <c r="J84" s="145"/>
      <c r="K84" s="145"/>
      <c r="L84" s="145"/>
      <c r="M84" s="145"/>
      <c r="N84" s="145"/>
      <c r="O84" s="145"/>
    </row>
    <row r="85" spans="1:32">
      <c r="A85" s="145"/>
      <c r="B85" s="145"/>
      <c r="C85" s="145"/>
      <c r="D85" s="145"/>
      <c r="E85" s="145"/>
      <c r="F85" s="145"/>
      <c r="G85" s="145"/>
      <c r="H85" s="145"/>
      <c r="I85" s="145"/>
      <c r="J85" s="145"/>
      <c r="K85" s="145"/>
      <c r="L85" s="145"/>
      <c r="M85" s="145"/>
      <c r="N85" s="145"/>
      <c r="O85" s="145"/>
    </row>
    <row r="86" spans="1:32">
      <c r="A86" s="145"/>
      <c r="B86" s="110" t="s">
        <v>926</v>
      </c>
      <c r="C86" s="145"/>
      <c r="D86" s="145"/>
      <c r="E86" s="95"/>
      <c r="F86" s="145"/>
      <c r="G86" s="145"/>
      <c r="H86" s="145"/>
      <c r="I86" s="145"/>
      <c r="J86" s="145"/>
      <c r="K86" s="145"/>
      <c r="L86" s="145"/>
      <c r="M86" s="145"/>
      <c r="N86" s="145"/>
      <c r="O86" s="145"/>
    </row>
    <row r="87" spans="1:32">
      <c r="A87" s="145"/>
      <c r="B87" s="110" t="s">
        <v>927</v>
      </c>
      <c r="C87" s="145"/>
      <c r="D87" s="145"/>
      <c r="E87" s="95"/>
      <c r="F87" s="145"/>
      <c r="G87" s="145"/>
      <c r="H87" s="145"/>
      <c r="I87" s="145"/>
      <c r="J87" s="145"/>
      <c r="K87" s="145"/>
      <c r="L87" s="95"/>
      <c r="M87" s="145"/>
      <c r="N87" s="145"/>
      <c r="O87" s="145"/>
    </row>
  </sheetData>
  <hyperlinks>
    <hyperlink ref="P978" r:id="rId1" display="http://www.xal.com/en/products/detail/VOL%252016%2520-%2520XAL%2520-%25207/CORNER/CORNER"/>
    <hyperlink ref="P979" r:id="rId2" display="http://www.fagerhult.com/sk/Products/Freedom/Freedom/"/>
    <hyperlink ref="P969"/>
    <hyperlink ref="P970"/>
    <hyperlink ref="P973" r:id="rId3" display="http://www.omslighting.com/products/type/T0L"/>
    <hyperlink ref="P974" r:id="rId4" display="http://www.omslighting.com/products/detail/DF4J9VJ150Q2000"/>
    <hyperlink ref="P977" r:id="rId5" display="http://www.deltalight.sk/sk/products/detail/ultra-x-down-up-led-ww-279-61-1820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workbookViewId="0">
      <selection activeCell="B7" sqref="B7"/>
    </sheetView>
  </sheetViews>
  <sheetFormatPr defaultColWidth="9.140625" defaultRowHeight="12.75"/>
  <cols>
    <col min="1" max="1" width="5.5703125" style="156" customWidth="1"/>
    <col min="2" max="2" width="81.28515625" style="156" customWidth="1"/>
    <col min="3" max="3" width="7.7109375" style="156" customWidth="1"/>
    <col min="4" max="4" width="9.140625" style="156"/>
    <col min="5" max="5" width="13.85546875" style="198" customWidth="1"/>
    <col min="6" max="6" width="18.5703125" style="198" customWidth="1"/>
    <col min="7" max="16384" width="9.140625" style="156"/>
  </cols>
  <sheetData>
    <row r="1" spans="1:6" ht="18">
      <c r="A1" s="152" t="s">
        <v>928</v>
      </c>
      <c r="B1" s="153"/>
      <c r="C1" s="153"/>
      <c r="D1" s="153"/>
      <c r="E1" s="154"/>
      <c r="F1" s="155"/>
    </row>
    <row r="2" spans="1:6">
      <c r="A2" s="157" t="s">
        <v>929</v>
      </c>
      <c r="B2" s="158"/>
      <c r="C2" s="158"/>
      <c r="D2" s="158"/>
      <c r="E2" s="159"/>
      <c r="F2" s="155"/>
    </row>
    <row r="3" spans="1:6">
      <c r="A3" s="157" t="s">
        <v>930</v>
      </c>
      <c r="B3" s="158"/>
      <c r="C3" s="157"/>
      <c r="D3" s="157"/>
      <c r="E3" s="154"/>
      <c r="F3" s="155"/>
    </row>
    <row r="4" spans="1:6">
      <c r="A4" s="549"/>
      <c r="B4" s="549"/>
      <c r="C4" s="157"/>
      <c r="D4" s="158"/>
      <c r="E4" s="154"/>
      <c r="F4" s="155"/>
    </row>
    <row r="5" spans="1:6">
      <c r="A5" s="160" t="s">
        <v>931</v>
      </c>
      <c r="B5" s="158"/>
      <c r="C5" s="158"/>
      <c r="D5" s="158"/>
      <c r="E5" s="154"/>
      <c r="F5" s="155"/>
    </row>
    <row r="6" spans="1:6" ht="13.5" thickBot="1">
      <c r="A6" s="160" t="s">
        <v>932</v>
      </c>
      <c r="B6" s="153"/>
      <c r="C6" s="153"/>
      <c r="D6" s="153"/>
      <c r="E6" s="154"/>
      <c r="F6" s="155"/>
    </row>
    <row r="7" spans="1:6" ht="23.25" thickBot="1">
      <c r="A7" s="161" t="s">
        <v>840</v>
      </c>
      <c r="B7" s="161" t="s">
        <v>803</v>
      </c>
      <c r="C7" s="161" t="s">
        <v>804</v>
      </c>
      <c r="D7" s="162" t="s">
        <v>841</v>
      </c>
      <c r="E7" s="162" t="s">
        <v>933</v>
      </c>
      <c r="F7" s="162" t="s">
        <v>934</v>
      </c>
    </row>
    <row r="8" spans="1:6" ht="13.5" thickBot="1">
      <c r="A8" s="163" t="s">
        <v>811</v>
      </c>
      <c r="B8" s="163" t="s">
        <v>808</v>
      </c>
      <c r="C8" s="163" t="s">
        <v>809</v>
      </c>
      <c r="D8" s="164" t="s">
        <v>812</v>
      </c>
      <c r="E8" s="165" t="s">
        <v>813</v>
      </c>
      <c r="F8" s="165" t="s">
        <v>935</v>
      </c>
    </row>
    <row r="9" spans="1:6" ht="52.5" customHeight="1">
      <c r="A9" s="550" t="s">
        <v>936</v>
      </c>
      <c r="B9" s="550"/>
      <c r="C9" s="550"/>
      <c r="D9" s="550"/>
      <c r="E9" s="550"/>
      <c r="F9" s="550"/>
    </row>
    <row r="10" spans="1:6">
      <c r="A10" s="166"/>
      <c r="B10" s="167" t="s">
        <v>937</v>
      </c>
      <c r="C10" s="168"/>
      <c r="D10" s="169"/>
      <c r="E10" s="170"/>
      <c r="F10" s="171"/>
    </row>
    <row r="11" spans="1:6">
      <c r="A11" s="172"/>
      <c r="B11" s="173" t="s">
        <v>938</v>
      </c>
      <c r="C11" s="174"/>
      <c r="D11" s="175"/>
      <c r="E11" s="176"/>
      <c r="F11" s="177"/>
    </row>
    <row r="12" spans="1:6">
      <c r="A12" s="172"/>
      <c r="B12" s="178" t="s">
        <v>939</v>
      </c>
      <c r="C12" s="174"/>
      <c r="D12" s="175"/>
      <c r="E12" s="176"/>
      <c r="F12" s="177"/>
    </row>
    <row r="13" spans="1:6">
      <c r="A13" s="172"/>
      <c r="B13" s="179" t="s">
        <v>940</v>
      </c>
      <c r="C13" s="174" t="s">
        <v>89</v>
      </c>
      <c r="D13" s="175">
        <v>11</v>
      </c>
      <c r="E13" s="180"/>
      <c r="F13" s="181">
        <f>D13*E13</f>
        <v>0</v>
      </c>
    </row>
    <row r="14" spans="1:6">
      <c r="A14" s="172"/>
      <c r="B14" s="179" t="s">
        <v>941</v>
      </c>
      <c r="C14" s="174" t="s">
        <v>89</v>
      </c>
      <c r="D14" s="175">
        <v>90</v>
      </c>
      <c r="E14" s="180"/>
      <c r="F14" s="181">
        <f>D14*E14</f>
        <v>0</v>
      </c>
    </row>
    <row r="15" spans="1:6">
      <c r="A15" s="172"/>
      <c r="B15" s="179" t="s">
        <v>942</v>
      </c>
      <c r="C15" s="174" t="s">
        <v>89</v>
      </c>
      <c r="D15" s="175">
        <v>82</v>
      </c>
      <c r="E15" s="180"/>
      <c r="F15" s="181">
        <f>D15*E15</f>
        <v>0</v>
      </c>
    </row>
    <row r="16" spans="1:6">
      <c r="A16" s="172"/>
      <c r="B16" s="173"/>
      <c r="C16" s="174"/>
      <c r="D16" s="175"/>
      <c r="E16" s="180"/>
      <c r="F16" s="181"/>
    </row>
    <row r="17" spans="1:6">
      <c r="A17" s="172"/>
      <c r="B17" s="182" t="s">
        <v>943</v>
      </c>
      <c r="C17" s="174"/>
      <c r="D17" s="175"/>
      <c r="E17" s="180"/>
      <c r="F17" s="181"/>
    </row>
    <row r="18" spans="1:6">
      <c r="A18" s="172"/>
      <c r="B18" s="179" t="s">
        <v>944</v>
      </c>
      <c r="C18" s="174" t="s">
        <v>363</v>
      </c>
      <c r="D18" s="175">
        <v>190</v>
      </c>
      <c r="E18" s="180"/>
      <c r="F18" s="181">
        <f>D18*E18</f>
        <v>0</v>
      </c>
    </row>
    <row r="19" spans="1:6">
      <c r="A19" s="172"/>
      <c r="B19" s="173"/>
      <c r="C19" s="174"/>
      <c r="D19" s="175"/>
      <c r="E19" s="180"/>
      <c r="F19" s="181"/>
    </row>
    <row r="20" spans="1:6">
      <c r="A20" s="172"/>
      <c r="B20" s="183" t="s">
        <v>945</v>
      </c>
      <c r="C20" s="174" t="s">
        <v>946</v>
      </c>
      <c r="D20" s="175">
        <v>400</v>
      </c>
      <c r="E20" s="180"/>
      <c r="F20" s="181">
        <f>D20*E20</f>
        <v>0</v>
      </c>
    </row>
    <row r="21" spans="1:6">
      <c r="A21" s="172"/>
      <c r="B21" s="173"/>
      <c r="C21" s="174"/>
      <c r="D21" s="175"/>
      <c r="E21" s="180"/>
      <c r="F21" s="181"/>
    </row>
    <row r="22" spans="1:6">
      <c r="A22" s="172"/>
      <c r="B22" s="184" t="s">
        <v>947</v>
      </c>
      <c r="C22" s="174"/>
      <c r="D22" s="175"/>
      <c r="E22" s="180"/>
      <c r="F22" s="181"/>
    </row>
    <row r="23" spans="1:6">
      <c r="A23" s="172"/>
      <c r="B23" s="183" t="s">
        <v>948</v>
      </c>
      <c r="C23" s="174" t="s">
        <v>363</v>
      </c>
      <c r="D23" s="175">
        <v>13</v>
      </c>
      <c r="E23" s="180"/>
      <c r="F23" s="185">
        <f>D23*E23</f>
        <v>0</v>
      </c>
    </row>
    <row r="24" spans="1:6">
      <c r="A24" s="172"/>
      <c r="B24" s="183" t="s">
        <v>949</v>
      </c>
      <c r="C24" s="174" t="s">
        <v>363</v>
      </c>
      <c r="D24" s="175">
        <v>2</v>
      </c>
      <c r="E24" s="180"/>
      <c r="F24" s="185">
        <f t="shared" ref="F24:F39" si="0">D24*E24</f>
        <v>0</v>
      </c>
    </row>
    <row r="25" spans="1:6">
      <c r="A25" s="172"/>
      <c r="B25" s="173"/>
      <c r="C25" s="174"/>
      <c r="D25" s="175"/>
      <c r="E25" s="180"/>
      <c r="F25" s="181"/>
    </row>
    <row r="26" spans="1:6">
      <c r="A26" s="172"/>
      <c r="B26" s="184" t="s">
        <v>950</v>
      </c>
      <c r="C26" s="174" t="s">
        <v>363</v>
      </c>
      <c r="D26" s="175">
        <v>2</v>
      </c>
      <c r="E26" s="180"/>
      <c r="F26" s="181">
        <f>D26*E26</f>
        <v>0</v>
      </c>
    </row>
    <row r="27" spans="1:6">
      <c r="A27" s="172"/>
      <c r="B27" s="173"/>
      <c r="C27" s="174"/>
      <c r="D27" s="175"/>
      <c r="E27" s="180"/>
      <c r="F27" s="181"/>
    </row>
    <row r="28" spans="1:6">
      <c r="A28" s="172"/>
      <c r="B28" s="183" t="s">
        <v>951</v>
      </c>
      <c r="C28" s="174" t="s">
        <v>363</v>
      </c>
      <c r="D28" s="175">
        <v>2</v>
      </c>
      <c r="E28" s="180"/>
      <c r="F28" s="181">
        <f t="shared" si="0"/>
        <v>0</v>
      </c>
    </row>
    <row r="29" spans="1:6">
      <c r="A29" s="172"/>
      <c r="B29" s="183"/>
      <c r="C29" s="174"/>
      <c r="D29" s="175"/>
      <c r="E29" s="180"/>
      <c r="F29" s="181"/>
    </row>
    <row r="30" spans="1:6">
      <c r="A30" s="172"/>
      <c r="B30" s="183" t="s">
        <v>952</v>
      </c>
      <c r="C30" s="174" t="s">
        <v>363</v>
      </c>
      <c r="D30" s="175">
        <v>2</v>
      </c>
      <c r="E30" s="180"/>
      <c r="F30" s="181">
        <f t="shared" si="0"/>
        <v>0</v>
      </c>
    </row>
    <row r="31" spans="1:6">
      <c r="A31" s="172"/>
      <c r="B31" s="183"/>
      <c r="C31" s="174"/>
      <c r="D31" s="175"/>
      <c r="E31" s="180"/>
      <c r="F31" s="181"/>
    </row>
    <row r="32" spans="1:6">
      <c r="A32" s="172"/>
      <c r="B32" s="183" t="s">
        <v>953</v>
      </c>
      <c r="C32" s="174" t="s">
        <v>89</v>
      </c>
      <c r="D32" s="175">
        <v>183</v>
      </c>
      <c r="E32" s="180"/>
      <c r="F32" s="181">
        <f t="shared" si="0"/>
        <v>0</v>
      </c>
    </row>
    <row r="33" spans="1:6">
      <c r="A33" s="172"/>
      <c r="B33" s="183"/>
      <c r="C33" s="174"/>
      <c r="D33" s="175"/>
      <c r="E33" s="180"/>
      <c r="F33" s="181"/>
    </row>
    <row r="34" spans="1:6">
      <c r="A34" s="172"/>
      <c r="B34" s="183" t="s">
        <v>954</v>
      </c>
      <c r="C34" s="174" t="s">
        <v>89</v>
      </c>
      <c r="D34" s="175">
        <f>D32</f>
        <v>183</v>
      </c>
      <c r="E34" s="180"/>
      <c r="F34" s="181">
        <f t="shared" si="0"/>
        <v>0</v>
      </c>
    </row>
    <row r="35" spans="1:6">
      <c r="A35" s="172"/>
      <c r="B35" s="183"/>
      <c r="C35" s="174"/>
      <c r="D35" s="175"/>
      <c r="E35" s="180"/>
      <c r="F35" s="181"/>
    </row>
    <row r="36" spans="1:6">
      <c r="A36" s="172"/>
      <c r="B36" s="184" t="s">
        <v>955</v>
      </c>
      <c r="C36" s="174" t="s">
        <v>89</v>
      </c>
      <c r="D36" s="175">
        <f>D34</f>
        <v>183</v>
      </c>
      <c r="E36" s="180"/>
      <c r="F36" s="181">
        <f t="shared" si="0"/>
        <v>0</v>
      </c>
    </row>
    <row r="37" spans="1:6">
      <c r="A37" s="172"/>
      <c r="B37" s="184"/>
      <c r="C37" s="174"/>
      <c r="D37" s="175"/>
      <c r="E37" s="180"/>
      <c r="F37" s="181"/>
    </row>
    <row r="38" spans="1:6">
      <c r="A38" s="172"/>
      <c r="B38" s="186" t="s">
        <v>956</v>
      </c>
      <c r="C38" s="174" t="s">
        <v>363</v>
      </c>
      <c r="D38" s="175">
        <v>3</v>
      </c>
      <c r="E38" s="180"/>
      <c r="F38" s="181">
        <f t="shared" si="0"/>
        <v>0</v>
      </c>
    </row>
    <row r="39" spans="1:6">
      <c r="A39" s="172"/>
      <c r="B39" s="186" t="s">
        <v>957</v>
      </c>
      <c r="C39" s="174" t="s">
        <v>363</v>
      </c>
      <c r="D39" s="175">
        <v>2</v>
      </c>
      <c r="E39" s="180"/>
      <c r="F39" s="181">
        <f t="shared" si="0"/>
        <v>0</v>
      </c>
    </row>
    <row r="40" spans="1:6">
      <c r="A40" s="172"/>
      <c r="B40" s="186"/>
      <c r="C40" s="174"/>
      <c r="D40" s="175"/>
      <c r="E40" s="180"/>
      <c r="F40" s="181"/>
    </row>
    <row r="41" spans="1:6">
      <c r="A41" s="172"/>
      <c r="B41" s="186" t="s">
        <v>958</v>
      </c>
      <c r="C41" s="174" t="s">
        <v>363</v>
      </c>
      <c r="D41" s="175">
        <v>3</v>
      </c>
      <c r="E41" s="180"/>
      <c r="F41" s="181">
        <f>D41*E41</f>
        <v>0</v>
      </c>
    </row>
    <row r="42" spans="1:6">
      <c r="A42" s="172"/>
      <c r="B42" s="186"/>
      <c r="C42" s="174"/>
      <c r="D42" s="175"/>
      <c r="E42" s="180"/>
      <c r="F42" s="181"/>
    </row>
    <row r="43" spans="1:6" ht="15" customHeight="1">
      <c r="A43" s="172"/>
      <c r="B43" s="184" t="s">
        <v>959</v>
      </c>
      <c r="C43" s="174" t="s">
        <v>363</v>
      </c>
      <c r="D43" s="175">
        <v>1</v>
      </c>
      <c r="E43" s="180"/>
      <c r="F43" s="181">
        <f>D43*E43</f>
        <v>0</v>
      </c>
    </row>
    <row r="44" spans="1:6" ht="15" customHeight="1">
      <c r="A44" s="172"/>
      <c r="B44" s="186"/>
      <c r="C44" s="174"/>
      <c r="D44" s="175"/>
      <c r="E44" s="180"/>
      <c r="F44" s="181"/>
    </row>
    <row r="45" spans="1:6" ht="15" customHeight="1">
      <c r="A45" s="172"/>
      <c r="B45" s="173" t="s">
        <v>960</v>
      </c>
      <c r="C45" s="174"/>
      <c r="D45" s="175"/>
      <c r="E45" s="176"/>
      <c r="F45" s="177"/>
    </row>
    <row r="46" spans="1:6" ht="15" customHeight="1">
      <c r="A46" s="172"/>
      <c r="B46" s="178" t="s">
        <v>939</v>
      </c>
      <c r="C46" s="174"/>
      <c r="D46" s="175"/>
      <c r="E46" s="176"/>
      <c r="F46" s="177"/>
    </row>
    <row r="47" spans="1:6">
      <c r="A47" s="172"/>
      <c r="B47" s="179" t="s">
        <v>940</v>
      </c>
      <c r="C47" s="174" t="s">
        <v>89</v>
      </c>
      <c r="D47" s="175">
        <v>4</v>
      </c>
      <c r="E47" s="180"/>
      <c r="F47" s="181">
        <f>D47*E47</f>
        <v>0</v>
      </c>
    </row>
    <row r="48" spans="1:6">
      <c r="A48" s="172"/>
      <c r="B48" s="179" t="s">
        <v>941</v>
      </c>
      <c r="C48" s="174" t="s">
        <v>89</v>
      </c>
      <c r="D48" s="175">
        <v>28</v>
      </c>
      <c r="E48" s="180"/>
      <c r="F48" s="181">
        <f>D48*E48</f>
        <v>0</v>
      </c>
    </row>
    <row r="49" spans="1:6">
      <c r="A49" s="172"/>
      <c r="B49" s="179" t="s">
        <v>942</v>
      </c>
      <c r="C49" s="174" t="s">
        <v>89</v>
      </c>
      <c r="D49" s="175">
        <v>20</v>
      </c>
      <c r="E49" s="180"/>
      <c r="F49" s="181">
        <f>D49*E49</f>
        <v>0</v>
      </c>
    </row>
    <row r="50" spans="1:6">
      <c r="A50" s="172"/>
      <c r="B50" s="179" t="s">
        <v>961</v>
      </c>
      <c r="C50" s="174" t="s">
        <v>89</v>
      </c>
      <c r="D50" s="175">
        <v>258</v>
      </c>
      <c r="E50" s="180"/>
      <c r="F50" s="181">
        <f>D50*E50</f>
        <v>0</v>
      </c>
    </row>
    <row r="51" spans="1:6">
      <c r="A51" s="172"/>
      <c r="B51" s="173"/>
      <c r="C51" s="174"/>
      <c r="D51" s="175"/>
      <c r="E51" s="180"/>
      <c r="F51" s="181"/>
    </row>
    <row r="52" spans="1:6">
      <c r="A52" s="172"/>
      <c r="B52" s="182" t="s">
        <v>943</v>
      </c>
      <c r="C52" s="174"/>
      <c r="D52" s="175"/>
      <c r="E52" s="180"/>
      <c r="F52" s="181"/>
    </row>
    <row r="53" spans="1:6">
      <c r="A53" s="172"/>
      <c r="B53" s="179" t="s">
        <v>944</v>
      </c>
      <c r="C53" s="174" t="s">
        <v>363</v>
      </c>
      <c r="D53" s="175">
        <v>380</v>
      </c>
      <c r="E53" s="180"/>
      <c r="F53" s="181">
        <f>D53*E53</f>
        <v>0</v>
      </c>
    </row>
    <row r="54" spans="1:6">
      <c r="A54" s="172"/>
      <c r="B54" s="173"/>
      <c r="C54" s="174"/>
      <c r="D54" s="175"/>
      <c r="E54" s="180"/>
      <c r="F54" s="181"/>
    </row>
    <row r="55" spans="1:6">
      <c r="A55" s="172"/>
      <c r="B55" s="183" t="s">
        <v>945</v>
      </c>
      <c r="C55" s="174" t="s">
        <v>946</v>
      </c>
      <c r="D55" s="175">
        <v>1500</v>
      </c>
      <c r="E55" s="180"/>
      <c r="F55" s="181">
        <f>D55*E55</f>
        <v>0</v>
      </c>
    </row>
    <row r="56" spans="1:6">
      <c r="A56" s="172"/>
      <c r="B56" s="173"/>
      <c r="C56" s="174"/>
      <c r="D56" s="175"/>
      <c r="E56" s="180"/>
      <c r="F56" s="181"/>
    </row>
    <row r="57" spans="1:6">
      <c r="A57" s="172"/>
      <c r="B57" s="184" t="s">
        <v>947</v>
      </c>
      <c r="C57" s="174"/>
      <c r="D57" s="175"/>
      <c r="E57" s="180"/>
      <c r="F57" s="181"/>
    </row>
    <row r="58" spans="1:6">
      <c r="A58" s="172"/>
      <c r="B58" s="183" t="s">
        <v>948</v>
      </c>
      <c r="C58" s="174" t="s">
        <v>363</v>
      </c>
      <c r="D58" s="175">
        <v>3</v>
      </c>
      <c r="E58" s="180"/>
      <c r="F58" s="185">
        <f>D58*E58</f>
        <v>0</v>
      </c>
    </row>
    <row r="59" spans="1:6">
      <c r="A59" s="172"/>
      <c r="B59" s="183" t="s">
        <v>949</v>
      </c>
      <c r="C59" s="174" t="s">
        <v>363</v>
      </c>
      <c r="D59" s="175">
        <v>1</v>
      </c>
      <c r="E59" s="180"/>
      <c r="F59" s="185">
        <f>D59*E59</f>
        <v>0</v>
      </c>
    </row>
    <row r="60" spans="1:6">
      <c r="A60" s="172"/>
      <c r="B60" s="183" t="s">
        <v>962</v>
      </c>
      <c r="C60" s="174" t="s">
        <v>363</v>
      </c>
      <c r="D60" s="175">
        <v>11</v>
      </c>
      <c r="E60" s="180"/>
      <c r="F60" s="185">
        <f>D60*E60</f>
        <v>0</v>
      </c>
    </row>
    <row r="61" spans="1:6">
      <c r="A61" s="172"/>
      <c r="B61" s="173"/>
      <c r="C61" s="174"/>
      <c r="D61" s="175"/>
      <c r="E61" s="180"/>
      <c r="F61" s="181"/>
    </row>
    <row r="62" spans="1:6">
      <c r="A62" s="172"/>
      <c r="B62" s="184" t="s">
        <v>950</v>
      </c>
      <c r="C62" s="174" t="s">
        <v>363</v>
      </c>
      <c r="D62" s="175">
        <v>1</v>
      </c>
      <c r="E62" s="180"/>
      <c r="F62" s="181">
        <f>D62*E62</f>
        <v>0</v>
      </c>
    </row>
    <row r="63" spans="1:6">
      <c r="A63" s="172"/>
      <c r="B63" s="184" t="s">
        <v>963</v>
      </c>
      <c r="C63" s="174" t="s">
        <v>363</v>
      </c>
      <c r="D63" s="175">
        <v>3</v>
      </c>
      <c r="E63" s="180"/>
      <c r="F63" s="181">
        <f>D63*E63</f>
        <v>0</v>
      </c>
    </row>
    <row r="64" spans="1:6">
      <c r="A64" s="172"/>
      <c r="B64" s="173"/>
      <c r="C64" s="174"/>
      <c r="D64" s="175"/>
      <c r="E64" s="180"/>
      <c r="F64" s="181"/>
    </row>
    <row r="65" spans="1:6">
      <c r="A65" s="172"/>
      <c r="B65" s="183" t="s">
        <v>951</v>
      </c>
      <c r="C65" s="174" t="s">
        <v>363</v>
      </c>
      <c r="D65" s="175">
        <v>6</v>
      </c>
      <c r="E65" s="180"/>
      <c r="F65" s="181">
        <f>D65*E65</f>
        <v>0</v>
      </c>
    </row>
    <row r="66" spans="1:6">
      <c r="A66" s="172"/>
      <c r="B66" s="183"/>
      <c r="C66" s="174"/>
      <c r="D66" s="175"/>
      <c r="E66" s="180"/>
      <c r="F66" s="181"/>
    </row>
    <row r="67" spans="1:6">
      <c r="A67" s="172"/>
      <c r="B67" s="183" t="s">
        <v>952</v>
      </c>
      <c r="C67" s="174" t="s">
        <v>363</v>
      </c>
      <c r="D67" s="175">
        <v>3</v>
      </c>
      <c r="E67" s="180"/>
      <c r="F67" s="181">
        <f>D67*E67</f>
        <v>0</v>
      </c>
    </row>
    <row r="68" spans="1:6">
      <c r="A68" s="172"/>
      <c r="B68" s="183" t="s">
        <v>964</v>
      </c>
      <c r="C68" s="174" t="s">
        <v>363</v>
      </c>
      <c r="D68" s="175">
        <v>1</v>
      </c>
      <c r="E68" s="180"/>
      <c r="F68" s="181">
        <f>D68*E68</f>
        <v>0</v>
      </c>
    </row>
    <row r="69" spans="1:6">
      <c r="A69" s="172"/>
      <c r="B69" s="183"/>
      <c r="C69" s="174"/>
      <c r="D69" s="175"/>
      <c r="E69" s="180"/>
      <c r="F69" s="181"/>
    </row>
    <row r="70" spans="1:6">
      <c r="A70" s="172"/>
      <c r="B70" s="183" t="s">
        <v>965</v>
      </c>
      <c r="C70" s="174" t="s">
        <v>363</v>
      </c>
      <c r="D70" s="175">
        <v>2</v>
      </c>
      <c r="E70" s="180"/>
      <c r="F70" s="181">
        <f>D70*E70</f>
        <v>0</v>
      </c>
    </row>
    <row r="71" spans="1:6">
      <c r="A71" s="172"/>
      <c r="B71" s="183"/>
      <c r="C71" s="174"/>
      <c r="D71" s="175"/>
      <c r="E71" s="180"/>
      <c r="F71" s="181"/>
    </row>
    <row r="72" spans="1:6">
      <c r="A72" s="172"/>
      <c r="B72" s="183" t="s">
        <v>953</v>
      </c>
      <c r="C72" s="174" t="s">
        <v>89</v>
      </c>
      <c r="D72" s="175">
        <v>310</v>
      </c>
      <c r="E72" s="180"/>
      <c r="F72" s="181">
        <f>D72*E72</f>
        <v>0</v>
      </c>
    </row>
    <row r="73" spans="1:6">
      <c r="A73" s="172"/>
      <c r="B73" s="183"/>
      <c r="C73" s="174"/>
      <c r="D73" s="175"/>
      <c r="E73" s="180"/>
      <c r="F73" s="181"/>
    </row>
    <row r="74" spans="1:6">
      <c r="A74" s="172"/>
      <c r="B74" s="183" t="s">
        <v>954</v>
      </c>
      <c r="C74" s="174" t="s">
        <v>89</v>
      </c>
      <c r="D74" s="175">
        <f>D72</f>
        <v>310</v>
      </c>
      <c r="E74" s="180"/>
      <c r="F74" s="181">
        <f>D74*E74</f>
        <v>0</v>
      </c>
    </row>
    <row r="75" spans="1:6">
      <c r="A75" s="172"/>
      <c r="B75" s="183"/>
      <c r="C75" s="174"/>
      <c r="D75" s="175"/>
      <c r="E75" s="180"/>
      <c r="F75" s="181"/>
    </row>
    <row r="76" spans="1:6">
      <c r="A76" s="172"/>
      <c r="B76" s="184" t="s">
        <v>955</v>
      </c>
      <c r="C76" s="174" t="s">
        <v>89</v>
      </c>
      <c r="D76" s="175">
        <f>D74</f>
        <v>310</v>
      </c>
      <c r="E76" s="180"/>
      <c r="F76" s="181">
        <f>D76*E76</f>
        <v>0</v>
      </c>
    </row>
    <row r="77" spans="1:6">
      <c r="A77" s="172"/>
      <c r="B77" s="184"/>
      <c r="C77" s="174"/>
      <c r="D77" s="175"/>
      <c r="E77" s="180"/>
      <c r="F77" s="181"/>
    </row>
    <row r="78" spans="1:6">
      <c r="A78" s="172"/>
      <c r="B78" s="186" t="s">
        <v>956</v>
      </c>
      <c r="C78" s="174" t="s">
        <v>363</v>
      </c>
      <c r="D78" s="175">
        <v>1</v>
      </c>
      <c r="E78" s="180"/>
      <c r="F78" s="181">
        <f>D78*E78</f>
        <v>0</v>
      </c>
    </row>
    <row r="79" spans="1:6">
      <c r="A79" s="172"/>
      <c r="B79" s="186" t="s">
        <v>957</v>
      </c>
      <c r="C79" s="174" t="s">
        <v>363</v>
      </c>
      <c r="D79" s="175">
        <v>3</v>
      </c>
      <c r="E79" s="180"/>
      <c r="F79" s="181">
        <f>D79*E79</f>
        <v>0</v>
      </c>
    </row>
    <row r="80" spans="1:6">
      <c r="A80" s="172"/>
      <c r="B80" s="186"/>
      <c r="C80" s="174"/>
      <c r="D80" s="175"/>
      <c r="E80" s="180"/>
      <c r="F80" s="181"/>
    </row>
    <row r="81" spans="1:6">
      <c r="A81" s="172"/>
      <c r="B81" s="186" t="s">
        <v>958</v>
      </c>
      <c r="C81" s="174" t="s">
        <v>363</v>
      </c>
      <c r="D81" s="175">
        <v>3</v>
      </c>
      <c r="E81" s="180"/>
      <c r="F81" s="181">
        <f>D81*E81</f>
        <v>0</v>
      </c>
    </row>
    <row r="82" spans="1:6">
      <c r="A82" s="172"/>
      <c r="B82" s="186"/>
      <c r="C82" s="174"/>
      <c r="D82" s="175"/>
      <c r="E82" s="180"/>
      <c r="F82" s="181"/>
    </row>
    <row r="83" spans="1:6">
      <c r="A83" s="172"/>
      <c r="B83" s="186"/>
      <c r="C83" s="174"/>
      <c r="D83" s="175"/>
      <c r="E83" s="180"/>
      <c r="F83" s="181"/>
    </row>
    <row r="84" spans="1:6">
      <c r="A84" s="172"/>
      <c r="B84" s="187" t="s">
        <v>966</v>
      </c>
      <c r="C84" s="174"/>
      <c r="D84" s="175"/>
      <c r="E84" s="180"/>
      <c r="F84" s="181"/>
    </row>
    <row r="85" spans="1:6">
      <c r="A85" s="172"/>
      <c r="B85" s="184" t="s">
        <v>967</v>
      </c>
      <c r="C85" s="174" t="s">
        <v>363</v>
      </c>
      <c r="D85" s="175">
        <v>1</v>
      </c>
      <c r="E85" s="180"/>
      <c r="F85" s="181">
        <f>D85*E85</f>
        <v>0</v>
      </c>
    </row>
    <row r="86" spans="1:6">
      <c r="A86" s="172"/>
      <c r="B86" s="184" t="s">
        <v>968</v>
      </c>
      <c r="C86" s="174"/>
      <c r="D86" s="175"/>
      <c r="E86" s="180"/>
      <c r="F86" s="181"/>
    </row>
    <row r="87" spans="1:6">
      <c r="A87" s="172"/>
      <c r="B87" s="184" t="s">
        <v>969</v>
      </c>
      <c r="C87" s="174"/>
      <c r="D87" s="175"/>
      <c r="E87" s="180"/>
      <c r="F87" s="181"/>
    </row>
    <row r="88" spans="1:6">
      <c r="A88" s="172"/>
      <c r="B88" s="184"/>
      <c r="C88" s="174"/>
      <c r="D88" s="175"/>
      <c r="E88" s="180"/>
      <c r="F88" s="181"/>
    </row>
    <row r="89" spans="1:6" ht="15" customHeight="1">
      <c r="A89" s="172"/>
      <c r="B89" s="184" t="s">
        <v>970</v>
      </c>
      <c r="C89" s="174" t="s">
        <v>363</v>
      </c>
      <c r="D89" s="175">
        <v>1</v>
      </c>
      <c r="E89" s="180"/>
      <c r="F89" s="181">
        <f>D89*E89</f>
        <v>0</v>
      </c>
    </row>
    <row r="90" spans="1:6">
      <c r="A90" s="172"/>
      <c r="B90" s="184" t="s">
        <v>968</v>
      </c>
      <c r="C90" s="174"/>
      <c r="D90" s="175"/>
      <c r="E90" s="180"/>
      <c r="F90" s="181"/>
    </row>
    <row r="91" spans="1:6">
      <c r="A91" s="172"/>
      <c r="B91" s="184" t="s">
        <v>969</v>
      </c>
      <c r="C91" s="174"/>
      <c r="D91" s="175"/>
      <c r="E91" s="180"/>
      <c r="F91" s="181"/>
    </row>
    <row r="92" spans="1:6">
      <c r="A92" s="172"/>
      <c r="B92" s="184"/>
      <c r="C92" s="174"/>
      <c r="D92" s="175"/>
      <c r="E92" s="180"/>
      <c r="F92" s="181"/>
    </row>
    <row r="93" spans="1:6">
      <c r="A93" s="172"/>
      <c r="B93" s="184" t="s">
        <v>971</v>
      </c>
      <c r="C93" s="174" t="s">
        <v>363</v>
      </c>
      <c r="D93" s="175">
        <v>2</v>
      </c>
      <c r="E93" s="180"/>
      <c r="F93" s="181">
        <f>D93*E93</f>
        <v>0</v>
      </c>
    </row>
    <row r="94" spans="1:6">
      <c r="A94" s="172"/>
      <c r="B94" s="184" t="s">
        <v>972</v>
      </c>
      <c r="C94" s="174"/>
      <c r="D94" s="175"/>
      <c r="E94" s="180"/>
      <c r="F94" s="181"/>
    </row>
    <row r="95" spans="1:6">
      <c r="A95" s="172"/>
      <c r="B95" s="184"/>
      <c r="C95" s="174"/>
      <c r="D95" s="175"/>
      <c r="E95" s="180"/>
      <c r="F95" s="181"/>
    </row>
    <row r="96" spans="1:6">
      <c r="A96" s="172"/>
      <c r="B96" s="184" t="s">
        <v>973</v>
      </c>
      <c r="C96" s="174" t="s">
        <v>89</v>
      </c>
      <c r="D96" s="175">
        <v>60</v>
      </c>
      <c r="E96" s="180"/>
      <c r="F96" s="181">
        <f>D96*E96</f>
        <v>0</v>
      </c>
    </row>
    <row r="97" spans="1:6">
      <c r="A97" s="172"/>
      <c r="B97" s="184"/>
      <c r="C97" s="174"/>
      <c r="D97" s="175"/>
      <c r="E97" s="180"/>
      <c r="F97" s="181"/>
    </row>
    <row r="98" spans="1:6">
      <c r="A98" s="172"/>
      <c r="B98" s="187" t="s">
        <v>974</v>
      </c>
      <c r="C98" s="174"/>
      <c r="D98" s="175"/>
      <c r="E98" s="180"/>
      <c r="F98" s="181"/>
    </row>
    <row r="99" spans="1:6">
      <c r="A99" s="172"/>
      <c r="B99" s="178" t="s">
        <v>975</v>
      </c>
      <c r="C99" s="174" t="s">
        <v>363</v>
      </c>
      <c r="D99" s="175">
        <v>60</v>
      </c>
      <c r="E99" s="180"/>
      <c r="F99" s="181">
        <f>D99*E99</f>
        <v>0</v>
      </c>
    </row>
    <row r="100" spans="1:6">
      <c r="A100" s="172"/>
      <c r="B100" s="178" t="s">
        <v>976</v>
      </c>
      <c r="C100" s="174" t="s">
        <v>363</v>
      </c>
      <c r="D100" s="175">
        <v>100</v>
      </c>
      <c r="E100" s="180"/>
      <c r="F100" s="181">
        <f>D100*E100</f>
        <v>0</v>
      </c>
    </row>
    <row r="101" spans="1:6">
      <c r="A101" s="172"/>
      <c r="B101" s="184"/>
      <c r="C101" s="174"/>
      <c r="D101" s="175"/>
      <c r="E101" s="180"/>
      <c r="F101" s="181"/>
    </row>
    <row r="102" spans="1:6">
      <c r="A102" s="172"/>
      <c r="B102" s="187" t="s">
        <v>977</v>
      </c>
      <c r="C102" s="174"/>
      <c r="D102" s="175"/>
      <c r="E102" s="180"/>
      <c r="F102" s="181"/>
    </row>
    <row r="103" spans="1:6">
      <c r="A103" s="172"/>
      <c r="B103" s="184" t="s">
        <v>978</v>
      </c>
      <c r="C103" s="174" t="s">
        <v>363</v>
      </c>
      <c r="D103" s="175">
        <v>1</v>
      </c>
      <c r="E103" s="180"/>
      <c r="F103" s="181">
        <f>D103*E103</f>
        <v>0</v>
      </c>
    </row>
    <row r="104" spans="1:6">
      <c r="A104" s="172"/>
      <c r="B104" s="184" t="s">
        <v>979</v>
      </c>
      <c r="C104" s="174"/>
      <c r="D104" s="175"/>
      <c r="E104" s="180"/>
      <c r="F104" s="181"/>
    </row>
    <row r="105" spans="1:6">
      <c r="A105" s="172"/>
      <c r="B105" s="184" t="s">
        <v>980</v>
      </c>
      <c r="C105" s="174"/>
      <c r="D105" s="175"/>
      <c r="E105" s="180"/>
      <c r="F105" s="181"/>
    </row>
    <row r="106" spans="1:6">
      <c r="A106" s="172"/>
      <c r="B106" s="184" t="s">
        <v>981</v>
      </c>
      <c r="C106" s="174"/>
      <c r="D106" s="175"/>
      <c r="E106" s="180"/>
      <c r="F106" s="181"/>
    </row>
    <row r="107" spans="1:6">
      <c r="A107" s="172"/>
      <c r="B107" s="184" t="s">
        <v>982</v>
      </c>
      <c r="C107" s="174"/>
      <c r="D107" s="175"/>
      <c r="E107" s="180"/>
      <c r="F107" s="181"/>
    </row>
    <row r="108" spans="1:6">
      <c r="A108" s="172"/>
      <c r="B108" s="184" t="s">
        <v>983</v>
      </c>
      <c r="C108" s="174"/>
      <c r="D108" s="175"/>
      <c r="E108" s="180"/>
      <c r="F108" s="181"/>
    </row>
    <row r="109" spans="1:6">
      <c r="A109" s="172"/>
      <c r="B109" s="184"/>
      <c r="C109" s="174"/>
      <c r="D109" s="175"/>
      <c r="E109" s="180"/>
      <c r="F109" s="181"/>
    </row>
    <row r="110" spans="1:6">
      <c r="A110" s="172"/>
      <c r="B110" s="184" t="s">
        <v>984</v>
      </c>
      <c r="C110" s="174" t="s">
        <v>363</v>
      </c>
      <c r="D110" s="175">
        <v>2</v>
      </c>
      <c r="E110" s="180"/>
      <c r="F110" s="181">
        <f>D110*E110</f>
        <v>0</v>
      </c>
    </row>
    <row r="111" spans="1:6">
      <c r="A111" s="172"/>
      <c r="B111" s="184" t="s">
        <v>979</v>
      </c>
      <c r="C111" s="174"/>
      <c r="D111" s="175"/>
      <c r="E111" s="180"/>
      <c r="F111" s="181"/>
    </row>
    <row r="112" spans="1:6">
      <c r="A112" s="172"/>
      <c r="B112" s="184" t="s">
        <v>980</v>
      </c>
      <c r="C112" s="174"/>
      <c r="D112" s="175"/>
      <c r="E112" s="180"/>
      <c r="F112" s="181"/>
    </row>
    <row r="113" spans="1:6">
      <c r="A113" s="172"/>
      <c r="B113" s="184" t="s">
        <v>981</v>
      </c>
      <c r="C113" s="174"/>
      <c r="D113" s="175"/>
      <c r="E113" s="180"/>
      <c r="F113" s="181"/>
    </row>
    <row r="114" spans="1:6">
      <c r="A114" s="172"/>
      <c r="B114" s="184" t="s">
        <v>982</v>
      </c>
      <c r="C114" s="174"/>
      <c r="D114" s="175"/>
      <c r="E114" s="180"/>
      <c r="F114" s="181"/>
    </row>
    <row r="115" spans="1:6">
      <c r="A115" s="172"/>
      <c r="B115" s="184" t="s">
        <v>983</v>
      </c>
      <c r="C115" s="174"/>
      <c r="D115" s="175"/>
      <c r="E115" s="180"/>
      <c r="F115" s="181"/>
    </row>
    <row r="116" spans="1:6">
      <c r="A116" s="172"/>
      <c r="B116" s="184"/>
      <c r="C116" s="174"/>
      <c r="D116" s="175"/>
      <c r="E116" s="180"/>
      <c r="F116" s="181"/>
    </row>
    <row r="117" spans="1:6">
      <c r="A117" s="172"/>
      <c r="B117" s="184" t="s">
        <v>985</v>
      </c>
      <c r="C117" s="174" t="s">
        <v>363</v>
      </c>
      <c r="D117" s="175">
        <v>7</v>
      </c>
      <c r="E117" s="180"/>
      <c r="F117" s="181">
        <f>D117*E117</f>
        <v>0</v>
      </c>
    </row>
    <row r="118" spans="1:6">
      <c r="A118" s="172"/>
      <c r="B118" s="184" t="s">
        <v>979</v>
      </c>
      <c r="C118" s="174"/>
      <c r="D118" s="175"/>
      <c r="E118" s="180"/>
      <c r="F118" s="181"/>
    </row>
    <row r="119" spans="1:6">
      <c r="A119" s="172"/>
      <c r="B119" s="184" t="s">
        <v>980</v>
      </c>
      <c r="C119" s="174"/>
      <c r="D119" s="175"/>
      <c r="E119" s="180"/>
      <c r="F119" s="181"/>
    </row>
    <row r="120" spans="1:6">
      <c r="A120" s="172"/>
      <c r="B120" s="184" t="s">
        <v>981</v>
      </c>
      <c r="C120" s="174"/>
      <c r="D120" s="175"/>
      <c r="E120" s="180"/>
      <c r="F120" s="181"/>
    </row>
    <row r="121" spans="1:6">
      <c r="A121" s="172"/>
      <c r="B121" s="184" t="s">
        <v>982</v>
      </c>
      <c r="C121" s="174"/>
      <c r="D121" s="175"/>
      <c r="E121" s="180"/>
      <c r="F121" s="181"/>
    </row>
    <row r="122" spans="1:6">
      <c r="A122" s="172"/>
      <c r="B122" s="184" t="s">
        <v>983</v>
      </c>
      <c r="C122" s="174"/>
      <c r="D122" s="175"/>
      <c r="E122" s="180"/>
      <c r="F122" s="181"/>
    </row>
    <row r="123" spans="1:6">
      <c r="A123" s="172"/>
      <c r="B123" s="184"/>
      <c r="C123" s="174"/>
      <c r="D123" s="175"/>
      <c r="E123" s="180"/>
      <c r="F123" s="181"/>
    </row>
    <row r="124" spans="1:6">
      <c r="A124" s="172"/>
      <c r="B124" s="184" t="s">
        <v>986</v>
      </c>
      <c r="C124" s="174" t="s">
        <v>363</v>
      </c>
      <c r="D124" s="175">
        <v>1</v>
      </c>
      <c r="E124" s="180"/>
      <c r="F124" s="181">
        <f>D124*E124</f>
        <v>0</v>
      </c>
    </row>
    <row r="125" spans="1:6">
      <c r="A125" s="172"/>
      <c r="B125" s="184" t="s">
        <v>987</v>
      </c>
      <c r="C125" s="174"/>
      <c r="D125" s="175"/>
      <c r="E125" s="180"/>
      <c r="F125" s="181"/>
    </row>
    <row r="126" spans="1:6">
      <c r="A126" s="172"/>
      <c r="B126" s="184" t="s">
        <v>988</v>
      </c>
      <c r="C126" s="174"/>
      <c r="D126" s="175"/>
      <c r="E126" s="180"/>
      <c r="F126" s="181"/>
    </row>
    <row r="127" spans="1:6">
      <c r="A127" s="172"/>
      <c r="B127" s="184" t="s">
        <v>981</v>
      </c>
      <c r="C127" s="174"/>
      <c r="D127" s="175"/>
      <c r="E127" s="180"/>
      <c r="F127" s="181"/>
    </row>
    <row r="128" spans="1:6">
      <c r="A128" s="172"/>
      <c r="B128" s="184" t="s">
        <v>989</v>
      </c>
      <c r="C128" s="174"/>
      <c r="D128" s="175"/>
      <c r="E128" s="180"/>
      <c r="F128" s="181"/>
    </row>
    <row r="129" spans="1:6">
      <c r="A129" s="172"/>
      <c r="B129" s="184" t="s">
        <v>983</v>
      </c>
      <c r="C129" s="174"/>
      <c r="D129" s="175"/>
      <c r="E129" s="180"/>
      <c r="F129" s="181"/>
    </row>
    <row r="130" spans="1:6">
      <c r="A130" s="172"/>
      <c r="B130" s="184"/>
      <c r="C130" s="174"/>
      <c r="D130" s="175"/>
      <c r="E130" s="180"/>
      <c r="F130" s="181"/>
    </row>
    <row r="131" spans="1:6">
      <c r="A131" s="172"/>
      <c r="B131" s="184" t="s">
        <v>990</v>
      </c>
      <c r="C131" s="174" t="s">
        <v>363</v>
      </c>
      <c r="D131" s="175">
        <v>1</v>
      </c>
      <c r="E131" s="180"/>
      <c r="F131" s="181">
        <f>D131*E131</f>
        <v>0</v>
      </c>
    </row>
    <row r="132" spans="1:6">
      <c r="A132" s="172"/>
      <c r="B132" s="184" t="s">
        <v>987</v>
      </c>
      <c r="C132" s="174"/>
      <c r="D132" s="175"/>
      <c r="E132" s="180"/>
      <c r="F132" s="181"/>
    </row>
    <row r="133" spans="1:6">
      <c r="A133" s="172"/>
      <c r="B133" s="184" t="s">
        <v>991</v>
      </c>
      <c r="C133" s="174"/>
      <c r="D133" s="175"/>
      <c r="E133" s="180"/>
      <c r="F133" s="181"/>
    </row>
    <row r="134" spans="1:6">
      <c r="A134" s="172"/>
      <c r="B134" s="184" t="s">
        <v>981</v>
      </c>
      <c r="C134" s="174"/>
      <c r="D134" s="175"/>
      <c r="E134" s="180"/>
      <c r="F134" s="181"/>
    </row>
    <row r="135" spans="1:6">
      <c r="A135" s="172"/>
      <c r="B135" s="184" t="s">
        <v>989</v>
      </c>
      <c r="C135" s="174"/>
      <c r="D135" s="175"/>
      <c r="E135" s="180"/>
      <c r="F135" s="181"/>
    </row>
    <row r="136" spans="1:6">
      <c r="A136" s="172"/>
      <c r="B136" s="184" t="s">
        <v>983</v>
      </c>
      <c r="C136" s="174"/>
      <c r="D136" s="175"/>
      <c r="E136" s="180"/>
      <c r="F136" s="181"/>
    </row>
    <row r="137" spans="1:6">
      <c r="A137" s="172"/>
      <c r="B137" s="178"/>
      <c r="C137" s="174"/>
      <c r="D137" s="175"/>
      <c r="E137" s="180"/>
      <c r="F137" s="181"/>
    </row>
    <row r="138" spans="1:6">
      <c r="A138" s="188"/>
      <c r="B138" s="189" t="s">
        <v>185</v>
      </c>
      <c r="C138" s="190"/>
      <c r="D138" s="191"/>
      <c r="E138" s="180"/>
      <c r="F138" s="181"/>
    </row>
    <row r="139" spans="1:6">
      <c r="A139" s="188"/>
      <c r="B139" s="178" t="s">
        <v>992</v>
      </c>
      <c r="C139" s="190" t="s">
        <v>363</v>
      </c>
      <c r="D139" s="191">
        <v>1</v>
      </c>
      <c r="E139" s="180"/>
      <c r="F139" s="181">
        <f>D139*E139</f>
        <v>0</v>
      </c>
    </row>
    <row r="140" spans="1:6">
      <c r="A140" s="188"/>
      <c r="B140" s="178" t="s">
        <v>993</v>
      </c>
      <c r="C140" s="190" t="s">
        <v>363</v>
      </c>
      <c r="D140" s="191">
        <v>1</v>
      </c>
      <c r="E140" s="180"/>
      <c r="F140" s="181">
        <f>D140*E140</f>
        <v>0</v>
      </c>
    </row>
    <row r="141" spans="1:6">
      <c r="A141" s="188"/>
      <c r="B141" s="178" t="s">
        <v>994</v>
      </c>
      <c r="C141" s="190" t="s">
        <v>363</v>
      </c>
      <c r="D141" s="191">
        <v>1</v>
      </c>
      <c r="E141" s="180"/>
      <c r="F141" s="181">
        <f>D141*E141</f>
        <v>0</v>
      </c>
    </row>
    <row r="142" spans="1:6">
      <c r="A142" s="188"/>
      <c r="B142" s="178" t="s">
        <v>995</v>
      </c>
      <c r="C142" s="190" t="s">
        <v>363</v>
      </c>
      <c r="D142" s="191">
        <v>1</v>
      </c>
      <c r="E142" s="180"/>
      <c r="F142" s="181">
        <f>D142*E142</f>
        <v>0</v>
      </c>
    </row>
    <row r="143" spans="1:6">
      <c r="A143" s="188"/>
      <c r="B143" s="178"/>
      <c r="C143" s="190"/>
      <c r="D143" s="191"/>
      <c r="E143" s="180"/>
      <c r="F143" s="181"/>
    </row>
    <row r="144" spans="1:6">
      <c r="A144" s="192"/>
      <c r="B144" s="192"/>
      <c r="C144" s="192"/>
      <c r="D144" s="192"/>
      <c r="E144" s="193"/>
      <c r="F144" s="193"/>
    </row>
    <row r="145" spans="1:6" s="196" customFormat="1" ht="15">
      <c r="A145" s="194"/>
      <c r="B145" s="194" t="s">
        <v>996</v>
      </c>
      <c r="C145" s="194"/>
      <c r="D145" s="194"/>
      <c r="E145" s="195"/>
      <c r="F145" s="195">
        <f>SUM(F13:F143)</f>
        <v>0</v>
      </c>
    </row>
    <row r="146" spans="1:6">
      <c r="E146" s="197"/>
      <c r="F146" s="197"/>
    </row>
    <row r="147" spans="1:6">
      <c r="E147" s="197"/>
      <c r="F147" s="197"/>
    </row>
  </sheetData>
  <mergeCells count="2">
    <mergeCell ref="A4:B4"/>
    <mergeCell ref="A9:F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3"/>
  <sheetViews>
    <sheetView workbookViewId="0">
      <selection activeCell="B3" sqref="B3"/>
    </sheetView>
  </sheetViews>
  <sheetFormatPr defaultColWidth="9.140625" defaultRowHeight="12.75" outlineLevelRow="2"/>
  <cols>
    <col min="1" max="1" width="5.42578125" style="201" customWidth="1"/>
    <col min="2" max="2" width="25.42578125" style="202" customWidth="1"/>
    <col min="3" max="3" width="70.28515625" style="200" customWidth="1"/>
    <col min="4" max="4" width="4.42578125" style="206" customWidth="1"/>
    <col min="5" max="5" width="8.5703125" style="206" customWidth="1"/>
    <col min="6" max="7" width="10.28515625" style="200" customWidth="1"/>
    <col min="8" max="16384" width="9.140625" style="200"/>
  </cols>
  <sheetData>
    <row r="1" spans="1:7" ht="15" customHeight="1">
      <c r="A1" s="199" t="s">
        <v>997</v>
      </c>
      <c r="B1" s="554" t="s">
        <v>998</v>
      </c>
      <c r="C1" s="554"/>
      <c r="D1" s="554"/>
      <c r="E1" s="554"/>
      <c r="F1" s="554"/>
      <c r="G1" s="554"/>
    </row>
    <row r="2" spans="1:7" ht="13.5" customHeight="1">
      <c r="A2" s="555"/>
      <c r="B2" s="555"/>
      <c r="C2" s="555"/>
      <c r="D2" s="555"/>
      <c r="E2" s="555"/>
      <c r="F2" s="555"/>
      <c r="G2" s="555"/>
    </row>
    <row r="3" spans="1:7" ht="59.25" customHeight="1">
      <c r="A3" s="201" t="s">
        <v>999</v>
      </c>
      <c r="B3" s="202" t="s">
        <v>1000</v>
      </c>
      <c r="C3" s="203" t="s">
        <v>1001</v>
      </c>
      <c r="D3" s="203" t="s">
        <v>1002</v>
      </c>
      <c r="E3" s="203" t="s">
        <v>28</v>
      </c>
      <c r="F3" s="203" t="s">
        <v>1003</v>
      </c>
      <c r="G3" s="203" t="s">
        <v>1004</v>
      </c>
    </row>
    <row r="4" spans="1:7" ht="15" customHeight="1">
      <c r="A4" s="558" t="s">
        <v>1005</v>
      </c>
      <c r="B4" s="558"/>
      <c r="C4" s="558"/>
      <c r="D4" s="558"/>
      <c r="E4" s="558"/>
      <c r="F4" s="558"/>
      <c r="G4" s="558"/>
    </row>
    <row r="5" spans="1:7" ht="30" customHeight="1" outlineLevel="2">
      <c r="A5" s="204" t="s">
        <v>811</v>
      </c>
      <c r="B5" s="205" t="s">
        <v>1006</v>
      </c>
      <c r="C5" s="200" t="s">
        <v>1007</v>
      </c>
      <c r="D5" s="206" t="s">
        <v>363</v>
      </c>
      <c r="E5" s="207">
        <v>1</v>
      </c>
      <c r="F5" s="208"/>
      <c r="G5" s="209">
        <f t="shared" ref="G5:G23" si="0">E5*F5</f>
        <v>0</v>
      </c>
    </row>
    <row r="6" spans="1:7" ht="30" customHeight="1" outlineLevel="2">
      <c r="A6" s="204" t="s">
        <v>806</v>
      </c>
      <c r="B6" s="205" t="s">
        <v>1006</v>
      </c>
      <c r="C6" s="200" t="s">
        <v>1008</v>
      </c>
      <c r="D6" s="206" t="s">
        <v>363</v>
      </c>
      <c r="E6" s="207">
        <v>1</v>
      </c>
      <c r="F6" s="208"/>
      <c r="G6" s="209">
        <f t="shared" si="0"/>
        <v>0</v>
      </c>
    </row>
    <row r="7" spans="1:7" ht="15" customHeight="1" outlineLevel="2">
      <c r="A7" s="204" t="s">
        <v>807</v>
      </c>
      <c r="B7" s="205" t="s">
        <v>1009</v>
      </c>
      <c r="C7" s="210" t="s">
        <v>1010</v>
      </c>
      <c r="D7" s="206" t="s">
        <v>363</v>
      </c>
      <c r="E7" s="207">
        <v>2</v>
      </c>
      <c r="F7" s="208"/>
      <c r="G7" s="209">
        <f t="shared" si="0"/>
        <v>0</v>
      </c>
    </row>
    <row r="8" spans="1:7" ht="15" customHeight="1" outlineLevel="2">
      <c r="A8" s="204" t="s">
        <v>808</v>
      </c>
      <c r="B8" s="205" t="s">
        <v>1011</v>
      </c>
      <c r="C8" s="210" t="s">
        <v>1012</v>
      </c>
      <c r="D8" s="206" t="s">
        <v>363</v>
      </c>
      <c r="E8" s="207">
        <v>4</v>
      </c>
      <c r="F8" s="208"/>
      <c r="G8" s="209">
        <f t="shared" si="0"/>
        <v>0</v>
      </c>
    </row>
    <row r="9" spans="1:7" ht="15" customHeight="1" outlineLevel="2">
      <c r="A9" s="204" t="s">
        <v>809</v>
      </c>
      <c r="B9" s="205" t="s">
        <v>1013</v>
      </c>
      <c r="C9" s="210" t="s">
        <v>1014</v>
      </c>
      <c r="D9" s="206" t="s">
        <v>363</v>
      </c>
      <c r="E9" s="207">
        <v>1</v>
      </c>
      <c r="F9" s="208"/>
      <c r="G9" s="209">
        <f t="shared" si="0"/>
        <v>0</v>
      </c>
    </row>
    <row r="10" spans="1:7" ht="15" customHeight="1" outlineLevel="2">
      <c r="A10" s="204" t="s">
        <v>812</v>
      </c>
      <c r="B10" s="205" t="s">
        <v>1015</v>
      </c>
      <c r="C10" s="210" t="s">
        <v>1016</v>
      </c>
      <c r="D10" s="206" t="s">
        <v>363</v>
      </c>
      <c r="E10" s="207">
        <v>1</v>
      </c>
      <c r="F10" s="208"/>
      <c r="G10" s="209">
        <f t="shared" si="0"/>
        <v>0</v>
      </c>
    </row>
    <row r="11" spans="1:7" ht="15" customHeight="1" outlineLevel="2">
      <c r="A11" s="204" t="s">
        <v>813</v>
      </c>
      <c r="B11" s="205" t="s">
        <v>1017</v>
      </c>
      <c r="C11" s="210" t="s">
        <v>1018</v>
      </c>
      <c r="D11" s="206" t="s">
        <v>363</v>
      </c>
      <c r="E11" s="207">
        <v>144</v>
      </c>
      <c r="F11" s="208"/>
      <c r="G11" s="209">
        <f t="shared" si="0"/>
        <v>0</v>
      </c>
    </row>
    <row r="12" spans="1:7" ht="15" customHeight="1" outlineLevel="2">
      <c r="A12" s="204" t="s">
        <v>935</v>
      </c>
      <c r="B12" s="205" t="s">
        <v>1019</v>
      </c>
      <c r="C12" s="210" t="s">
        <v>1020</v>
      </c>
      <c r="D12" s="206" t="s">
        <v>363</v>
      </c>
      <c r="E12" s="207">
        <v>6</v>
      </c>
      <c r="F12" s="208"/>
      <c r="G12" s="209">
        <f t="shared" si="0"/>
        <v>0</v>
      </c>
    </row>
    <row r="13" spans="1:7" ht="15" customHeight="1" outlineLevel="2">
      <c r="A13" s="204" t="s">
        <v>1021</v>
      </c>
      <c r="B13" s="205" t="s">
        <v>1022</v>
      </c>
      <c r="C13" s="210" t="s">
        <v>1023</v>
      </c>
      <c r="D13" s="206" t="s">
        <v>363</v>
      </c>
      <c r="E13" s="207">
        <v>144</v>
      </c>
      <c r="F13" s="208"/>
      <c r="G13" s="209">
        <f t="shared" si="0"/>
        <v>0</v>
      </c>
    </row>
    <row r="14" spans="1:7" ht="15" customHeight="1" outlineLevel="2">
      <c r="A14" s="204" t="s">
        <v>1024</v>
      </c>
      <c r="B14" s="205"/>
      <c r="C14" s="210" t="s">
        <v>1025</v>
      </c>
      <c r="D14" s="206" t="s">
        <v>805</v>
      </c>
      <c r="E14" s="207">
        <v>1</v>
      </c>
      <c r="F14" s="208"/>
      <c r="G14" s="209">
        <f t="shared" si="0"/>
        <v>0</v>
      </c>
    </row>
    <row r="15" spans="1:7" ht="45" customHeight="1" outlineLevel="2">
      <c r="A15" s="204" t="s">
        <v>1026</v>
      </c>
      <c r="B15" s="205"/>
      <c r="C15" s="200" t="s">
        <v>1027</v>
      </c>
      <c r="D15" s="206" t="s">
        <v>805</v>
      </c>
      <c r="E15" s="207">
        <v>1</v>
      </c>
      <c r="F15" s="208"/>
      <c r="G15" s="209">
        <f t="shared" si="0"/>
        <v>0</v>
      </c>
    </row>
    <row r="16" spans="1:7" ht="45" customHeight="1" outlineLevel="2">
      <c r="A16" s="204" t="s">
        <v>1028</v>
      </c>
      <c r="B16" s="205"/>
      <c r="C16" s="200" t="s">
        <v>1029</v>
      </c>
      <c r="D16" s="206" t="s">
        <v>363</v>
      </c>
      <c r="E16" s="207">
        <v>13</v>
      </c>
      <c r="F16" s="208"/>
      <c r="G16" s="209">
        <f t="shared" si="0"/>
        <v>0</v>
      </c>
    </row>
    <row r="17" spans="1:7" ht="30" customHeight="1" outlineLevel="2">
      <c r="A17" s="204" t="s">
        <v>1030</v>
      </c>
      <c r="B17" s="205"/>
      <c r="C17" s="200" t="s">
        <v>1031</v>
      </c>
      <c r="D17" s="206" t="s">
        <v>363</v>
      </c>
      <c r="E17" s="207">
        <v>16</v>
      </c>
      <c r="F17" s="208"/>
      <c r="G17" s="209">
        <f t="shared" si="0"/>
        <v>0</v>
      </c>
    </row>
    <row r="18" spans="1:7" ht="30" customHeight="1" outlineLevel="2">
      <c r="A18" s="204" t="s">
        <v>1032</v>
      </c>
      <c r="B18" s="205"/>
      <c r="C18" s="200" t="s">
        <v>1033</v>
      </c>
      <c r="D18" s="206" t="s">
        <v>363</v>
      </c>
      <c r="E18" s="207">
        <v>26</v>
      </c>
      <c r="F18" s="208"/>
      <c r="G18" s="209">
        <f t="shared" si="0"/>
        <v>0</v>
      </c>
    </row>
    <row r="19" spans="1:7" ht="30" customHeight="1" outlineLevel="2">
      <c r="A19" s="204" t="s">
        <v>1034</v>
      </c>
      <c r="B19" s="205"/>
      <c r="C19" s="200" t="s">
        <v>1035</v>
      </c>
      <c r="D19" s="206" t="s">
        <v>363</v>
      </c>
      <c r="E19" s="207">
        <v>4</v>
      </c>
      <c r="F19" s="208"/>
      <c r="G19" s="209">
        <f t="shared" si="0"/>
        <v>0</v>
      </c>
    </row>
    <row r="20" spans="1:7" ht="30" customHeight="1" outlineLevel="2">
      <c r="A20" s="204" t="s">
        <v>1036</v>
      </c>
      <c r="B20" s="205"/>
      <c r="C20" s="200" t="s">
        <v>1037</v>
      </c>
      <c r="D20" s="206" t="s">
        <v>363</v>
      </c>
      <c r="E20" s="207">
        <v>11</v>
      </c>
      <c r="F20" s="208"/>
      <c r="G20" s="209">
        <f t="shared" si="0"/>
        <v>0</v>
      </c>
    </row>
    <row r="21" spans="1:7" ht="15" customHeight="1" outlineLevel="2">
      <c r="A21" s="204" t="s">
        <v>1038</v>
      </c>
      <c r="B21" s="211">
        <v>802145</v>
      </c>
      <c r="C21" s="212" t="s">
        <v>1039</v>
      </c>
      <c r="D21" s="206" t="s">
        <v>363</v>
      </c>
      <c r="E21" s="207">
        <v>25</v>
      </c>
      <c r="F21" s="208"/>
      <c r="G21" s="209">
        <f t="shared" si="0"/>
        <v>0</v>
      </c>
    </row>
    <row r="22" spans="1:7" ht="75" customHeight="1" outlineLevel="2">
      <c r="A22" s="204" t="s">
        <v>1040</v>
      </c>
      <c r="B22" s="213" t="s">
        <v>1041</v>
      </c>
      <c r="C22" s="200" t="s">
        <v>1042</v>
      </c>
      <c r="D22" s="206" t="s">
        <v>363</v>
      </c>
      <c r="E22" s="207">
        <v>11</v>
      </c>
      <c r="F22" s="208"/>
      <c r="G22" s="209">
        <f t="shared" si="0"/>
        <v>0</v>
      </c>
    </row>
    <row r="23" spans="1:7" ht="15" customHeight="1" outlineLevel="2">
      <c r="A23" s="204" t="s">
        <v>1043</v>
      </c>
      <c r="B23" s="213"/>
      <c r="C23" s="200" t="s">
        <v>1044</v>
      </c>
      <c r="D23" s="206" t="s">
        <v>363</v>
      </c>
      <c r="E23" s="207">
        <v>11</v>
      </c>
      <c r="F23" s="208"/>
      <c r="G23" s="209">
        <f t="shared" si="0"/>
        <v>0</v>
      </c>
    </row>
    <row r="24" spans="1:7" ht="15" customHeight="1" outlineLevel="2">
      <c r="A24" s="204" t="s">
        <v>1045</v>
      </c>
      <c r="B24" s="205"/>
      <c r="C24" s="210" t="s">
        <v>1046</v>
      </c>
      <c r="D24" s="214" t="s">
        <v>363</v>
      </c>
      <c r="E24" s="215">
        <v>145</v>
      </c>
      <c r="F24" s="208"/>
      <c r="G24" s="209">
        <f>E24*F24</f>
        <v>0</v>
      </c>
    </row>
    <row r="25" spans="1:7" ht="15" customHeight="1" outlineLevel="2">
      <c r="A25" s="204" t="s">
        <v>1047</v>
      </c>
      <c r="B25" s="205"/>
      <c r="C25" s="210" t="s">
        <v>1048</v>
      </c>
      <c r="D25" s="214" t="s">
        <v>363</v>
      </c>
      <c r="E25" s="215">
        <v>289</v>
      </c>
      <c r="F25" s="208"/>
      <c r="G25" s="209">
        <f>E25*F25</f>
        <v>0</v>
      </c>
    </row>
    <row r="26" spans="1:7" ht="15" customHeight="1">
      <c r="A26" s="559" t="s">
        <v>1049</v>
      </c>
      <c r="B26" s="560"/>
      <c r="C26" s="560"/>
      <c r="D26" s="560"/>
      <c r="E26" s="560"/>
      <c r="F26" s="560"/>
      <c r="G26" s="561"/>
    </row>
    <row r="27" spans="1:7" ht="15" customHeight="1" outlineLevel="2">
      <c r="A27" s="204" t="s">
        <v>1050</v>
      </c>
      <c r="B27" s="216" t="s">
        <v>1051</v>
      </c>
      <c r="C27" s="216" t="s">
        <v>1052</v>
      </c>
      <c r="D27" s="217" t="s">
        <v>89</v>
      </c>
      <c r="E27" s="206">
        <v>5300</v>
      </c>
      <c r="F27" s="208"/>
      <c r="G27" s="209">
        <f t="shared" ref="G27:G34" si="1">E27*F27</f>
        <v>0</v>
      </c>
    </row>
    <row r="28" spans="1:7" ht="30" customHeight="1" outlineLevel="2">
      <c r="A28" s="204" t="s">
        <v>1053</v>
      </c>
      <c r="B28" s="216" t="s">
        <v>1054</v>
      </c>
      <c r="C28" s="216" t="s">
        <v>1055</v>
      </c>
      <c r="D28" s="217" t="s">
        <v>89</v>
      </c>
      <c r="E28" s="206">
        <v>150</v>
      </c>
      <c r="F28" s="208"/>
      <c r="G28" s="209">
        <f t="shared" si="1"/>
        <v>0</v>
      </c>
    </row>
    <row r="29" spans="1:7" ht="15" customHeight="1" outlineLevel="2">
      <c r="A29" s="204" t="s">
        <v>1056</v>
      </c>
      <c r="B29" s="216" t="s">
        <v>1057</v>
      </c>
      <c r="C29" s="216" t="s">
        <v>1058</v>
      </c>
      <c r="D29" s="217" t="s">
        <v>363</v>
      </c>
      <c r="E29" s="206">
        <v>1</v>
      </c>
      <c r="F29" s="208"/>
      <c r="G29" s="209">
        <f t="shared" si="1"/>
        <v>0</v>
      </c>
    </row>
    <row r="30" spans="1:7" ht="15" customHeight="1" outlineLevel="2">
      <c r="A30" s="204" t="s">
        <v>1059</v>
      </c>
      <c r="B30" s="218"/>
      <c r="C30" s="200" t="s">
        <v>1060</v>
      </c>
      <c r="D30" s="206" t="s">
        <v>363</v>
      </c>
      <c r="E30" s="206">
        <f>(SUM(E27:E28))/5</f>
        <v>1090</v>
      </c>
      <c r="F30" s="208"/>
      <c r="G30" s="209">
        <f>E30*F30</f>
        <v>0</v>
      </c>
    </row>
    <row r="31" spans="1:7" ht="15" customHeight="1" outlineLevel="1">
      <c r="A31" s="204" t="s">
        <v>1061</v>
      </c>
      <c r="B31" s="199"/>
      <c r="C31" s="200" t="s">
        <v>1062</v>
      </c>
      <c r="D31" s="206" t="s">
        <v>363</v>
      </c>
      <c r="E31" s="206">
        <v>250</v>
      </c>
      <c r="F31" s="208"/>
      <c r="G31" s="209">
        <f t="shared" si="1"/>
        <v>0</v>
      </c>
    </row>
    <row r="32" spans="1:7" ht="15" customHeight="1" outlineLevel="1">
      <c r="A32" s="204" t="s">
        <v>1063</v>
      </c>
      <c r="B32" s="199" t="s">
        <v>1064</v>
      </c>
      <c r="C32" s="199" t="s">
        <v>1065</v>
      </c>
      <c r="D32" s="206" t="s">
        <v>89</v>
      </c>
      <c r="E32" s="206">
        <v>500</v>
      </c>
      <c r="F32" s="208"/>
      <c r="G32" s="209">
        <f t="shared" si="1"/>
        <v>0</v>
      </c>
    </row>
    <row r="33" spans="1:7" ht="15" customHeight="1" outlineLevel="1">
      <c r="A33" s="204"/>
      <c r="B33" s="199" t="s">
        <v>1066</v>
      </c>
      <c r="C33" s="199" t="s">
        <v>1067</v>
      </c>
      <c r="D33" s="206" t="s">
        <v>89</v>
      </c>
      <c r="E33" s="206">
        <v>50</v>
      </c>
      <c r="F33" s="208"/>
      <c r="G33" s="209">
        <f t="shared" si="1"/>
        <v>0</v>
      </c>
    </row>
    <row r="34" spans="1:7" ht="15" customHeight="1" outlineLevel="1">
      <c r="A34" s="204" t="s">
        <v>1068</v>
      </c>
      <c r="B34" s="199"/>
      <c r="C34" s="199" t="s">
        <v>1069</v>
      </c>
      <c r="D34" s="206" t="s">
        <v>89</v>
      </c>
      <c r="E34" s="206">
        <v>150</v>
      </c>
      <c r="F34" s="208"/>
      <c r="G34" s="209">
        <f t="shared" si="1"/>
        <v>0</v>
      </c>
    </row>
    <row r="35" spans="1:7" ht="15" customHeight="1" outlineLevel="1">
      <c r="A35" s="204" t="s">
        <v>1070</v>
      </c>
      <c r="B35" s="199"/>
      <c r="C35" s="199" t="s">
        <v>1071</v>
      </c>
      <c r="D35" s="206" t="s">
        <v>805</v>
      </c>
      <c r="E35" s="206">
        <v>1</v>
      </c>
      <c r="F35" s="208"/>
      <c r="G35" s="209">
        <f>E35*F35</f>
        <v>0</v>
      </c>
    </row>
    <row r="36" spans="1:7" ht="30" customHeight="1" outlineLevel="1">
      <c r="A36" s="204" t="s">
        <v>1072</v>
      </c>
      <c r="B36" s="199"/>
      <c r="C36" s="200" t="s">
        <v>1073</v>
      </c>
      <c r="D36" s="206" t="s">
        <v>805</v>
      </c>
      <c r="E36" s="206">
        <v>1</v>
      </c>
      <c r="F36" s="208"/>
      <c r="G36" s="209">
        <f>E36*F36</f>
        <v>0</v>
      </c>
    </row>
    <row r="37" spans="1:7" ht="15" customHeight="1">
      <c r="A37" s="558" t="s">
        <v>1074</v>
      </c>
      <c r="B37" s="558"/>
      <c r="C37" s="558"/>
      <c r="D37" s="558"/>
      <c r="E37" s="558"/>
      <c r="F37" s="558"/>
      <c r="G37" s="558"/>
    </row>
    <row r="38" spans="1:7" ht="15" customHeight="1" outlineLevel="1">
      <c r="A38" s="204" t="s">
        <v>1075</v>
      </c>
      <c r="B38" s="199"/>
      <c r="C38" s="219" t="s">
        <v>1076</v>
      </c>
      <c r="D38" s="206" t="s">
        <v>1077</v>
      </c>
      <c r="E38" s="206">
        <v>30</v>
      </c>
      <c r="F38" s="208"/>
      <c r="G38" s="209">
        <f t="shared" ref="G38:G50" si="2">E38*F38</f>
        <v>0</v>
      </c>
    </row>
    <row r="39" spans="1:7" ht="30" customHeight="1" outlineLevel="1">
      <c r="A39" s="204" t="s">
        <v>1078</v>
      </c>
      <c r="B39" s="199"/>
      <c r="C39" s="219" t="s">
        <v>1079</v>
      </c>
      <c r="D39" s="206" t="s">
        <v>805</v>
      </c>
      <c r="E39" s="206">
        <v>1</v>
      </c>
      <c r="F39" s="208"/>
      <c r="G39" s="209">
        <f t="shared" si="2"/>
        <v>0</v>
      </c>
    </row>
    <row r="40" spans="1:7" ht="15" customHeight="1" outlineLevel="1">
      <c r="A40" s="204" t="s">
        <v>1080</v>
      </c>
      <c r="B40" s="199"/>
      <c r="C40" s="219" t="s">
        <v>1081</v>
      </c>
      <c r="D40" s="206" t="s">
        <v>805</v>
      </c>
      <c r="E40" s="206">
        <v>1</v>
      </c>
      <c r="F40" s="208"/>
      <c r="G40" s="209">
        <f t="shared" si="2"/>
        <v>0</v>
      </c>
    </row>
    <row r="41" spans="1:7" ht="15" customHeight="1" outlineLevel="1">
      <c r="A41" s="204" t="s">
        <v>1082</v>
      </c>
      <c r="B41" s="199"/>
      <c r="C41" s="219" t="s">
        <v>1083</v>
      </c>
      <c r="D41" s="206" t="s">
        <v>805</v>
      </c>
      <c r="E41" s="206">
        <v>1</v>
      </c>
      <c r="F41" s="208"/>
      <c r="G41" s="209">
        <f t="shared" si="2"/>
        <v>0</v>
      </c>
    </row>
    <row r="42" spans="1:7" ht="15" customHeight="1" outlineLevel="1">
      <c r="A42" s="204" t="s">
        <v>1084</v>
      </c>
      <c r="B42" s="199"/>
      <c r="C42" s="219" t="s">
        <v>1085</v>
      </c>
      <c r="D42" s="206" t="s">
        <v>1077</v>
      </c>
      <c r="E42" s="206">
        <v>30</v>
      </c>
      <c r="F42" s="208"/>
      <c r="G42" s="209">
        <f t="shared" si="2"/>
        <v>0</v>
      </c>
    </row>
    <row r="43" spans="1:7" ht="15" customHeight="1" outlineLevel="1">
      <c r="A43" s="204" t="s">
        <v>1086</v>
      </c>
      <c r="B43" s="199"/>
      <c r="C43" s="200" t="s">
        <v>1087</v>
      </c>
      <c r="D43" s="206" t="s">
        <v>1077</v>
      </c>
      <c r="E43" s="206">
        <v>30</v>
      </c>
      <c r="F43" s="208"/>
      <c r="G43" s="209">
        <f t="shared" si="2"/>
        <v>0</v>
      </c>
    </row>
    <row r="44" spans="1:7" ht="15" customHeight="1" outlineLevel="1">
      <c r="A44" s="204" t="s">
        <v>1088</v>
      </c>
      <c r="B44" s="199"/>
      <c r="C44" s="219" t="s">
        <v>1089</v>
      </c>
      <c r="D44" s="206" t="s">
        <v>1077</v>
      </c>
      <c r="E44" s="206">
        <v>50</v>
      </c>
      <c r="F44" s="208"/>
      <c r="G44" s="209">
        <f t="shared" si="2"/>
        <v>0</v>
      </c>
    </row>
    <row r="45" spans="1:7" ht="15" customHeight="1" outlineLevel="1">
      <c r="A45" s="204" t="s">
        <v>1090</v>
      </c>
      <c r="B45" s="199"/>
      <c r="C45" s="219" t="s">
        <v>1091</v>
      </c>
      <c r="D45" s="206" t="s">
        <v>805</v>
      </c>
      <c r="E45" s="206">
        <v>1</v>
      </c>
      <c r="F45" s="208"/>
      <c r="G45" s="209">
        <f t="shared" si="2"/>
        <v>0</v>
      </c>
    </row>
    <row r="46" spans="1:7" ht="15" customHeight="1" outlineLevel="1">
      <c r="A46" s="204" t="s">
        <v>1092</v>
      </c>
      <c r="B46" s="199"/>
      <c r="C46" s="200" t="s">
        <v>1093</v>
      </c>
      <c r="D46" s="206" t="s">
        <v>1077</v>
      </c>
      <c r="E46" s="206">
        <v>10</v>
      </c>
      <c r="F46" s="208"/>
      <c r="G46" s="209">
        <f t="shared" si="2"/>
        <v>0</v>
      </c>
    </row>
    <row r="47" spans="1:7" ht="15" customHeight="1" outlineLevel="1">
      <c r="A47" s="204" t="s">
        <v>1094</v>
      </c>
      <c r="B47" s="199"/>
      <c r="C47" s="200" t="s">
        <v>1095</v>
      </c>
      <c r="D47" s="206" t="s">
        <v>1077</v>
      </c>
      <c r="E47" s="206">
        <v>10</v>
      </c>
      <c r="F47" s="208"/>
      <c r="G47" s="209">
        <f t="shared" si="2"/>
        <v>0</v>
      </c>
    </row>
    <row r="48" spans="1:7" ht="15" customHeight="1" outlineLevel="1">
      <c r="A48" s="204" t="s">
        <v>1096</v>
      </c>
      <c r="B48" s="199"/>
      <c r="C48" s="200" t="s">
        <v>1097</v>
      </c>
      <c r="D48" s="206" t="s">
        <v>1077</v>
      </c>
      <c r="E48" s="206">
        <v>10</v>
      </c>
      <c r="F48" s="208"/>
      <c r="G48" s="209">
        <f t="shared" si="2"/>
        <v>0</v>
      </c>
    </row>
    <row r="49" spans="1:7" ht="15" customHeight="1" outlineLevel="1">
      <c r="A49" s="204" t="s">
        <v>1098</v>
      </c>
      <c r="B49" s="199"/>
      <c r="C49" s="200" t="s">
        <v>1099</v>
      </c>
      <c r="D49" s="206" t="s">
        <v>805</v>
      </c>
      <c r="E49" s="206">
        <v>1</v>
      </c>
      <c r="F49" s="208"/>
      <c r="G49" s="209">
        <f t="shared" si="2"/>
        <v>0</v>
      </c>
    </row>
    <row r="50" spans="1:7" ht="15" customHeight="1" outlineLevel="1">
      <c r="A50" s="204" t="s">
        <v>1100</v>
      </c>
      <c r="B50" s="199"/>
      <c r="C50" s="200" t="s">
        <v>1101</v>
      </c>
      <c r="D50" s="206" t="s">
        <v>805</v>
      </c>
      <c r="E50" s="206">
        <v>1</v>
      </c>
      <c r="F50" s="208"/>
      <c r="G50" s="209">
        <f t="shared" si="2"/>
        <v>0</v>
      </c>
    </row>
    <row r="51" spans="1:7" ht="15" customHeight="1">
      <c r="A51" s="557"/>
      <c r="B51" s="557"/>
      <c r="C51" s="557"/>
      <c r="D51" s="557"/>
      <c r="E51" s="557"/>
      <c r="F51" s="557"/>
      <c r="G51" s="557"/>
    </row>
    <row r="52" spans="1:7" ht="15" customHeight="1">
      <c r="A52" s="554" t="s">
        <v>1102</v>
      </c>
      <c r="B52" s="554"/>
      <c r="C52" s="554"/>
      <c r="D52" s="554"/>
      <c r="E52" s="554"/>
      <c r="F52" s="554"/>
      <c r="G52" s="220">
        <f>SUM(G38:G50,G27:G36,G5:G25)</f>
        <v>0</v>
      </c>
    </row>
    <row r="53" spans="1:7" ht="15" customHeight="1">
      <c r="A53" s="554" t="s">
        <v>1103</v>
      </c>
      <c r="B53" s="554"/>
      <c r="C53" s="554"/>
      <c r="D53" s="554"/>
      <c r="E53" s="554"/>
      <c r="F53" s="554"/>
      <c r="G53" s="220"/>
    </row>
    <row r="54" spans="1:7" ht="15" customHeight="1">
      <c r="A54" s="555"/>
      <c r="B54" s="555"/>
      <c r="C54" s="555"/>
      <c r="D54" s="555"/>
      <c r="E54" s="555"/>
      <c r="F54" s="555"/>
      <c r="G54" s="555"/>
    </row>
    <row r="55" spans="1:7" ht="45" customHeight="1">
      <c r="A55" s="556" t="s">
        <v>1104</v>
      </c>
      <c r="B55" s="556"/>
      <c r="C55" s="556"/>
      <c r="D55" s="556"/>
      <c r="E55" s="556"/>
      <c r="F55" s="556"/>
      <c r="G55" s="556"/>
    </row>
    <row r="56" spans="1:7" ht="15" customHeight="1">
      <c r="A56" s="556"/>
      <c r="B56" s="556"/>
      <c r="C56" s="556"/>
      <c r="D56" s="556"/>
      <c r="E56" s="556"/>
      <c r="F56" s="556"/>
      <c r="G56" s="556"/>
    </row>
    <row r="57" spans="1:7" ht="30" customHeight="1">
      <c r="A57" s="556" t="s">
        <v>1105</v>
      </c>
      <c r="B57" s="556"/>
      <c r="C57" s="556"/>
      <c r="D57" s="556"/>
      <c r="E57" s="556"/>
      <c r="F57" s="556"/>
      <c r="G57" s="556"/>
    </row>
    <row r="58" spans="1:7">
      <c r="A58" s="551"/>
      <c r="B58" s="552"/>
      <c r="C58" s="552"/>
      <c r="D58" s="552"/>
      <c r="E58" s="552"/>
      <c r="F58" s="552"/>
      <c r="G58" s="553"/>
    </row>
    <row r="59" spans="1:7" hidden="1"/>
    <row r="60" spans="1:7" hidden="1"/>
    <row r="61" spans="1:7" hidden="1"/>
    <row r="62" spans="1:7" hidden="1"/>
    <row r="63" spans="1:7" s="201" customFormat="1" hidden="1">
      <c r="B63" s="202"/>
      <c r="C63" s="200"/>
      <c r="D63" s="206"/>
      <c r="E63" s="206"/>
      <c r="F63" s="200"/>
      <c r="G63" s="200"/>
    </row>
    <row r="64" spans="1:7" s="201" customFormat="1" hidden="1">
      <c r="B64" s="202"/>
      <c r="C64" s="200"/>
      <c r="D64" s="206"/>
      <c r="E64" s="206"/>
      <c r="F64" s="200"/>
      <c r="G64" s="200"/>
    </row>
    <row r="65" spans="2:7" s="201" customFormat="1" hidden="1">
      <c r="B65" s="202"/>
      <c r="C65" s="200"/>
      <c r="D65" s="206"/>
      <c r="E65" s="206"/>
      <c r="F65" s="200"/>
      <c r="G65" s="200"/>
    </row>
    <row r="66" spans="2:7" s="201" customFormat="1" hidden="1">
      <c r="B66" s="202"/>
      <c r="C66" s="200"/>
      <c r="D66" s="206"/>
      <c r="E66" s="206"/>
      <c r="F66" s="200"/>
      <c r="G66" s="200"/>
    </row>
    <row r="67" spans="2:7" s="201" customFormat="1" hidden="1">
      <c r="B67" s="202"/>
      <c r="C67" s="200"/>
      <c r="D67" s="206"/>
      <c r="E67" s="206"/>
      <c r="F67" s="200"/>
      <c r="G67" s="200"/>
    </row>
    <row r="68" spans="2:7" s="201" customFormat="1" hidden="1">
      <c r="B68" s="202"/>
      <c r="C68" s="200"/>
      <c r="D68" s="206"/>
      <c r="E68" s="206"/>
      <c r="F68" s="200"/>
      <c r="G68" s="200"/>
    </row>
    <row r="69" spans="2:7" s="201" customFormat="1" hidden="1">
      <c r="B69" s="202"/>
      <c r="C69" s="200"/>
      <c r="D69" s="206"/>
      <c r="E69" s="206"/>
      <c r="F69" s="200"/>
      <c r="G69" s="200"/>
    </row>
    <row r="70" spans="2:7" s="201" customFormat="1" hidden="1">
      <c r="B70" s="202"/>
      <c r="C70" s="200"/>
      <c r="D70" s="206"/>
      <c r="E70" s="206"/>
      <c r="F70" s="200"/>
      <c r="G70" s="200"/>
    </row>
    <row r="71" spans="2:7" s="201" customFormat="1" hidden="1">
      <c r="B71" s="202"/>
      <c r="C71" s="200"/>
      <c r="D71" s="206"/>
      <c r="E71" s="206"/>
      <c r="F71" s="200"/>
      <c r="G71" s="200"/>
    </row>
    <row r="72" spans="2:7" s="201" customFormat="1" hidden="1">
      <c r="B72" s="202"/>
      <c r="C72" s="200"/>
      <c r="D72" s="206"/>
      <c r="E72" s="206"/>
      <c r="F72" s="200"/>
      <c r="G72" s="200"/>
    </row>
    <row r="73" spans="2:7" s="201" customFormat="1" hidden="1">
      <c r="B73" s="202"/>
      <c r="C73" s="200"/>
      <c r="D73" s="206"/>
      <c r="E73" s="206"/>
      <c r="F73" s="200"/>
      <c r="G73" s="200"/>
    </row>
    <row r="74" spans="2:7" s="201" customFormat="1" hidden="1">
      <c r="B74" s="202"/>
      <c r="C74" s="200"/>
      <c r="D74" s="206"/>
      <c r="E74" s="206"/>
      <c r="F74" s="200"/>
      <c r="G74" s="200"/>
    </row>
    <row r="75" spans="2:7" s="201" customFormat="1" hidden="1">
      <c r="B75" s="202"/>
      <c r="C75" s="200"/>
      <c r="D75" s="206"/>
      <c r="E75" s="206"/>
      <c r="F75" s="200"/>
      <c r="G75" s="200"/>
    </row>
    <row r="76" spans="2:7" s="201" customFormat="1" hidden="1">
      <c r="B76" s="202"/>
      <c r="C76" s="200"/>
      <c r="D76" s="206"/>
      <c r="E76" s="206"/>
      <c r="F76" s="200"/>
      <c r="G76" s="200"/>
    </row>
    <row r="77" spans="2:7" s="201" customFormat="1" hidden="1">
      <c r="B77" s="202"/>
      <c r="C77" s="200"/>
      <c r="D77" s="206"/>
      <c r="E77" s="206"/>
      <c r="F77" s="200"/>
      <c r="G77" s="200"/>
    </row>
    <row r="78" spans="2:7" s="201" customFormat="1" hidden="1">
      <c r="B78" s="202"/>
      <c r="C78" s="200"/>
      <c r="D78" s="206"/>
      <c r="E78" s="206"/>
      <c r="F78" s="200"/>
      <c r="G78" s="200"/>
    </row>
    <row r="79" spans="2:7" s="201" customFormat="1" hidden="1">
      <c r="B79" s="202"/>
      <c r="C79" s="200"/>
      <c r="D79" s="206"/>
      <c r="E79" s="206"/>
      <c r="F79" s="200"/>
      <c r="G79" s="200"/>
    </row>
    <row r="80" spans="2:7" s="201" customFormat="1" hidden="1">
      <c r="B80" s="202"/>
      <c r="C80" s="200"/>
      <c r="D80" s="206"/>
      <c r="E80" s="206"/>
      <c r="F80" s="200"/>
      <c r="G80" s="200"/>
    </row>
    <row r="81" spans="2:7" s="201" customFormat="1" hidden="1">
      <c r="B81" s="202"/>
      <c r="C81" s="200"/>
      <c r="D81" s="206"/>
      <c r="E81" s="206"/>
      <c r="F81" s="200"/>
      <c r="G81" s="200"/>
    </row>
    <row r="82" spans="2:7" s="201" customFormat="1" hidden="1">
      <c r="B82" s="202"/>
      <c r="C82" s="200"/>
      <c r="D82" s="206"/>
      <c r="E82" s="206"/>
      <c r="F82" s="200"/>
      <c r="G82" s="200"/>
    </row>
    <row r="83" spans="2:7" s="201" customFormat="1" hidden="1">
      <c r="B83" s="202"/>
      <c r="C83" s="200"/>
      <c r="D83" s="206"/>
      <c r="E83" s="206"/>
      <c r="F83" s="200"/>
      <c r="G83" s="200"/>
    </row>
    <row r="84" spans="2:7" s="201" customFormat="1" hidden="1">
      <c r="B84" s="202"/>
      <c r="C84" s="200"/>
      <c r="D84" s="206"/>
      <c r="E84" s="206"/>
      <c r="F84" s="200"/>
      <c r="G84" s="200"/>
    </row>
    <row r="85" spans="2:7" s="201" customFormat="1" hidden="1">
      <c r="B85" s="202"/>
      <c r="C85" s="200"/>
      <c r="D85" s="206"/>
      <c r="E85" s="206"/>
      <c r="F85" s="200"/>
      <c r="G85" s="200"/>
    </row>
    <row r="86" spans="2:7" s="201" customFormat="1" hidden="1">
      <c r="B86" s="202"/>
      <c r="C86" s="200"/>
      <c r="D86" s="206"/>
      <c r="E86" s="206"/>
      <c r="F86" s="200"/>
      <c r="G86" s="200"/>
    </row>
    <row r="87" spans="2:7" s="201" customFormat="1" hidden="1">
      <c r="B87" s="202"/>
      <c r="C87" s="200"/>
      <c r="D87" s="206"/>
      <c r="E87" s="206"/>
      <c r="F87" s="200"/>
      <c r="G87" s="200"/>
    </row>
    <row r="88" spans="2:7" s="201" customFormat="1" hidden="1">
      <c r="B88" s="202"/>
      <c r="C88" s="200"/>
      <c r="D88" s="206"/>
      <c r="E88" s="206"/>
      <c r="F88" s="200"/>
      <c r="G88" s="200"/>
    </row>
    <row r="89" spans="2:7" s="201" customFormat="1" hidden="1">
      <c r="B89" s="202"/>
      <c r="C89" s="200"/>
      <c r="D89" s="206"/>
      <c r="E89" s="206"/>
      <c r="F89" s="200"/>
      <c r="G89" s="200"/>
    </row>
    <row r="90" spans="2:7" s="201" customFormat="1" hidden="1">
      <c r="B90" s="202"/>
      <c r="C90" s="200"/>
      <c r="D90" s="206"/>
      <c r="E90" s="206"/>
      <c r="F90" s="200"/>
      <c r="G90" s="200"/>
    </row>
    <row r="91" spans="2:7" s="201" customFormat="1" hidden="1">
      <c r="B91" s="202"/>
      <c r="C91" s="200"/>
      <c r="D91" s="206"/>
      <c r="E91" s="206"/>
      <c r="F91" s="200"/>
      <c r="G91" s="200"/>
    </row>
    <row r="92" spans="2:7" s="201" customFormat="1" hidden="1">
      <c r="B92" s="202"/>
      <c r="C92" s="200"/>
      <c r="D92" s="206"/>
      <c r="E92" s="206"/>
      <c r="F92" s="200"/>
      <c r="G92" s="200"/>
    </row>
    <row r="93" spans="2:7" s="201" customFormat="1" hidden="1">
      <c r="B93" s="202"/>
      <c r="C93" s="200"/>
      <c r="D93" s="206"/>
      <c r="E93" s="206"/>
      <c r="F93" s="200"/>
      <c r="G93" s="200"/>
    </row>
    <row r="94" spans="2:7" s="201" customFormat="1" hidden="1">
      <c r="B94" s="202"/>
      <c r="C94" s="200"/>
      <c r="D94" s="206"/>
      <c r="E94" s="206"/>
      <c r="F94" s="200"/>
      <c r="G94" s="200"/>
    </row>
    <row r="95" spans="2:7" s="201" customFormat="1" hidden="1">
      <c r="B95" s="202"/>
      <c r="C95" s="200"/>
      <c r="D95" s="206"/>
      <c r="E95" s="206"/>
      <c r="F95" s="200"/>
      <c r="G95" s="200"/>
    </row>
    <row r="96" spans="2:7" s="201" customFormat="1" hidden="1">
      <c r="B96" s="202"/>
      <c r="C96" s="200"/>
      <c r="D96" s="206"/>
      <c r="E96" s="206"/>
      <c r="F96" s="200"/>
      <c r="G96" s="200"/>
    </row>
    <row r="97" spans="2:7" s="201" customFormat="1" hidden="1">
      <c r="B97" s="202"/>
      <c r="C97" s="200"/>
      <c r="D97" s="206"/>
      <c r="E97" s="206"/>
      <c r="F97" s="200"/>
      <c r="G97" s="200"/>
    </row>
    <row r="98" spans="2:7" s="201" customFormat="1" hidden="1">
      <c r="B98" s="202"/>
      <c r="C98" s="200"/>
      <c r="D98" s="206"/>
      <c r="E98" s="206"/>
      <c r="F98" s="200"/>
      <c r="G98" s="200"/>
    </row>
    <row r="99" spans="2:7" s="201" customFormat="1" hidden="1">
      <c r="B99" s="202"/>
      <c r="C99" s="200"/>
      <c r="D99" s="206"/>
      <c r="E99" s="206"/>
      <c r="F99" s="200"/>
      <c r="G99" s="200"/>
    </row>
    <row r="100" spans="2:7" s="201" customFormat="1" hidden="1">
      <c r="B100" s="202"/>
      <c r="C100" s="200"/>
      <c r="D100" s="206"/>
      <c r="E100" s="206"/>
      <c r="F100" s="200"/>
      <c r="G100" s="200"/>
    </row>
    <row r="101" spans="2:7" s="201" customFormat="1" hidden="1">
      <c r="B101" s="202"/>
      <c r="C101" s="200"/>
      <c r="D101" s="206"/>
      <c r="E101" s="206"/>
      <c r="F101" s="200"/>
      <c r="G101" s="200"/>
    </row>
    <row r="102" spans="2:7" s="201" customFormat="1" hidden="1">
      <c r="B102" s="202"/>
      <c r="C102" s="200"/>
      <c r="D102" s="206"/>
      <c r="E102" s="206"/>
      <c r="F102" s="200"/>
      <c r="G102" s="200"/>
    </row>
    <row r="103" spans="2:7" s="201" customFormat="1" hidden="1">
      <c r="B103" s="202"/>
      <c r="C103" s="200"/>
      <c r="D103" s="206"/>
      <c r="E103" s="206"/>
      <c r="F103" s="200"/>
      <c r="G103" s="200"/>
    </row>
    <row r="104" spans="2:7" s="201" customFormat="1" hidden="1">
      <c r="B104" s="202"/>
      <c r="C104" s="200"/>
      <c r="D104" s="206"/>
      <c r="E104" s="206"/>
      <c r="F104" s="200"/>
      <c r="G104" s="200"/>
    </row>
    <row r="105" spans="2:7" s="201" customFormat="1" hidden="1">
      <c r="B105" s="202"/>
      <c r="C105" s="200"/>
      <c r="D105" s="206"/>
      <c r="E105" s="206"/>
      <c r="F105" s="200"/>
      <c r="G105" s="200"/>
    </row>
    <row r="106" spans="2:7" s="201" customFormat="1" hidden="1">
      <c r="B106" s="202"/>
      <c r="C106" s="200"/>
      <c r="D106" s="206"/>
      <c r="E106" s="206"/>
      <c r="F106" s="200"/>
      <c r="G106" s="200"/>
    </row>
    <row r="107" spans="2:7" s="201" customFormat="1" hidden="1">
      <c r="B107" s="202"/>
      <c r="C107" s="200"/>
      <c r="D107" s="206"/>
      <c r="E107" s="206"/>
      <c r="F107" s="200"/>
      <c r="G107" s="200"/>
    </row>
    <row r="108" spans="2:7" s="201" customFormat="1" hidden="1">
      <c r="B108" s="202"/>
      <c r="C108" s="200"/>
      <c r="D108" s="206"/>
      <c r="E108" s="206"/>
      <c r="F108" s="200"/>
      <c r="G108" s="200"/>
    </row>
    <row r="109" spans="2:7" s="201" customFormat="1" hidden="1">
      <c r="B109" s="202"/>
      <c r="C109" s="200"/>
      <c r="D109" s="206"/>
      <c r="E109" s="206"/>
      <c r="F109" s="200"/>
      <c r="G109" s="200"/>
    </row>
    <row r="110" spans="2:7" s="201" customFormat="1" hidden="1">
      <c r="B110" s="202"/>
      <c r="C110" s="200"/>
      <c r="D110" s="206"/>
      <c r="E110" s="206"/>
      <c r="F110" s="200"/>
      <c r="G110" s="200"/>
    </row>
    <row r="111" spans="2:7" s="201" customFormat="1" hidden="1">
      <c r="B111" s="202"/>
      <c r="C111" s="200"/>
      <c r="D111" s="206"/>
      <c r="E111" s="206"/>
      <c r="F111" s="200"/>
      <c r="G111" s="200"/>
    </row>
    <row r="112" spans="2:7" s="201" customFormat="1" hidden="1">
      <c r="B112" s="202"/>
      <c r="C112" s="200"/>
      <c r="D112" s="206"/>
      <c r="E112" s="206"/>
      <c r="F112" s="200"/>
      <c r="G112" s="200"/>
    </row>
    <row r="113" spans="2:7" s="201" customFormat="1" hidden="1">
      <c r="B113" s="202"/>
      <c r="C113" s="200"/>
      <c r="D113" s="206"/>
      <c r="E113" s="206"/>
      <c r="F113" s="200"/>
      <c r="G113" s="200"/>
    </row>
    <row r="114" spans="2:7" s="201" customFormat="1" hidden="1">
      <c r="B114" s="202"/>
      <c r="C114" s="200"/>
      <c r="D114" s="206"/>
      <c r="E114" s="206"/>
      <c r="F114" s="200"/>
      <c r="G114" s="200"/>
    </row>
    <row r="115" spans="2:7" s="201" customFormat="1" hidden="1">
      <c r="B115" s="202"/>
      <c r="C115" s="200"/>
      <c r="D115" s="206"/>
      <c r="E115" s="206"/>
      <c r="F115" s="200"/>
      <c r="G115" s="200"/>
    </row>
    <row r="116" spans="2:7" s="201" customFormat="1" hidden="1">
      <c r="B116" s="202"/>
      <c r="C116" s="200"/>
      <c r="D116" s="206"/>
      <c r="E116" s="206"/>
      <c r="F116" s="200"/>
      <c r="G116" s="200"/>
    </row>
    <row r="117" spans="2:7" s="201" customFormat="1" hidden="1">
      <c r="B117" s="202"/>
      <c r="C117" s="200"/>
      <c r="D117" s="206"/>
      <c r="E117" s="206"/>
      <c r="F117" s="200"/>
      <c r="G117" s="200"/>
    </row>
    <row r="118" spans="2:7" s="201" customFormat="1" hidden="1">
      <c r="B118" s="202"/>
      <c r="C118" s="200"/>
      <c r="D118" s="206"/>
      <c r="E118" s="206"/>
      <c r="F118" s="200"/>
      <c r="G118" s="200"/>
    </row>
    <row r="119" spans="2:7" s="201" customFormat="1" hidden="1">
      <c r="B119" s="202"/>
      <c r="C119" s="200"/>
      <c r="D119" s="206"/>
      <c r="E119" s="206"/>
      <c r="F119" s="200"/>
      <c r="G119" s="200"/>
    </row>
    <row r="120" spans="2:7" s="201" customFormat="1" hidden="1">
      <c r="B120" s="202"/>
      <c r="C120" s="200"/>
      <c r="D120" s="206"/>
      <c r="E120" s="206"/>
      <c r="F120" s="200"/>
      <c r="G120" s="200"/>
    </row>
    <row r="121" spans="2:7" s="201" customFormat="1" hidden="1">
      <c r="B121" s="202"/>
      <c r="C121" s="200"/>
      <c r="D121" s="206"/>
      <c r="E121" s="206"/>
      <c r="F121" s="200"/>
      <c r="G121" s="200"/>
    </row>
    <row r="122" spans="2:7" s="201" customFormat="1" hidden="1">
      <c r="B122" s="202"/>
      <c r="C122" s="200"/>
      <c r="D122" s="206"/>
      <c r="E122" s="206"/>
      <c r="F122" s="200"/>
      <c r="G122" s="200"/>
    </row>
    <row r="123" spans="2:7" s="201" customFormat="1" hidden="1">
      <c r="B123" s="202"/>
      <c r="C123" s="200"/>
      <c r="D123" s="206"/>
      <c r="E123" s="206"/>
      <c r="F123" s="200"/>
      <c r="G123" s="200"/>
    </row>
    <row r="124" spans="2:7" s="201" customFormat="1" hidden="1">
      <c r="B124" s="202"/>
      <c r="C124" s="200"/>
      <c r="D124" s="206"/>
      <c r="E124" s="206"/>
      <c r="F124" s="200"/>
      <c r="G124" s="200"/>
    </row>
    <row r="125" spans="2:7" s="201" customFormat="1" hidden="1">
      <c r="B125" s="202"/>
      <c r="C125" s="200"/>
      <c r="D125" s="206"/>
      <c r="E125" s="206"/>
      <c r="F125" s="200"/>
      <c r="G125" s="200"/>
    </row>
    <row r="126" spans="2:7" s="201" customFormat="1" hidden="1">
      <c r="B126" s="202"/>
      <c r="C126" s="200"/>
      <c r="D126" s="206"/>
      <c r="E126" s="206"/>
      <c r="F126" s="200"/>
      <c r="G126" s="200"/>
    </row>
    <row r="127" spans="2:7" s="201" customFormat="1" hidden="1">
      <c r="B127" s="202"/>
      <c r="C127" s="200"/>
      <c r="D127" s="206"/>
      <c r="E127" s="206"/>
      <c r="F127" s="200"/>
      <c r="G127" s="200"/>
    </row>
    <row r="128" spans="2:7" s="201" customFormat="1" hidden="1">
      <c r="B128" s="202"/>
      <c r="C128" s="200"/>
      <c r="D128" s="206"/>
      <c r="E128" s="206"/>
      <c r="F128" s="200"/>
      <c r="G128" s="200"/>
    </row>
    <row r="129" spans="2:7" s="201" customFormat="1" hidden="1">
      <c r="B129" s="202"/>
      <c r="C129" s="200"/>
      <c r="D129" s="206"/>
      <c r="E129" s="206"/>
      <c r="F129" s="200"/>
      <c r="G129" s="200"/>
    </row>
    <row r="130" spans="2:7" s="201" customFormat="1" hidden="1">
      <c r="B130" s="202"/>
      <c r="C130" s="200"/>
      <c r="D130" s="206"/>
      <c r="E130" s="206"/>
      <c r="F130" s="200"/>
      <c r="G130" s="200"/>
    </row>
    <row r="131" spans="2:7" s="201" customFormat="1" hidden="1">
      <c r="B131" s="202"/>
      <c r="C131" s="200"/>
      <c r="D131" s="206"/>
      <c r="E131" s="206"/>
      <c r="F131" s="200"/>
      <c r="G131" s="200"/>
    </row>
    <row r="132" spans="2:7" s="201" customFormat="1" hidden="1">
      <c r="B132" s="202"/>
      <c r="C132" s="200"/>
      <c r="D132" s="206"/>
      <c r="E132" s="206"/>
      <c r="F132" s="200"/>
      <c r="G132" s="200"/>
    </row>
    <row r="133" spans="2:7" s="201" customFormat="1" hidden="1">
      <c r="B133" s="202"/>
      <c r="C133" s="200"/>
      <c r="D133" s="206"/>
      <c r="E133" s="206"/>
      <c r="F133" s="200"/>
      <c r="G133" s="200"/>
    </row>
    <row r="134" spans="2:7" s="201" customFormat="1" hidden="1">
      <c r="B134" s="202"/>
      <c r="C134" s="200"/>
      <c r="D134" s="206"/>
      <c r="E134" s="206"/>
      <c r="F134" s="200"/>
      <c r="G134" s="200"/>
    </row>
    <row r="135" spans="2:7" s="201" customFormat="1" hidden="1">
      <c r="B135" s="202"/>
      <c r="C135" s="200"/>
      <c r="D135" s="206"/>
      <c r="E135" s="206"/>
      <c r="F135" s="200"/>
      <c r="G135" s="200"/>
    </row>
    <row r="136" spans="2:7" s="201" customFormat="1" hidden="1">
      <c r="B136" s="202"/>
      <c r="C136" s="200"/>
      <c r="D136" s="206"/>
      <c r="E136" s="206"/>
      <c r="F136" s="200"/>
      <c r="G136" s="200"/>
    </row>
    <row r="137" spans="2:7" s="201" customFormat="1" hidden="1">
      <c r="B137" s="202"/>
      <c r="C137" s="200"/>
      <c r="D137" s="206"/>
      <c r="E137" s="206"/>
      <c r="F137" s="200"/>
      <c r="G137" s="200"/>
    </row>
    <row r="138" spans="2:7" s="201" customFormat="1" hidden="1">
      <c r="B138" s="202"/>
      <c r="C138" s="200"/>
      <c r="D138" s="206"/>
      <c r="E138" s="206"/>
      <c r="F138" s="200"/>
      <c r="G138" s="200"/>
    </row>
    <row r="139" spans="2:7" s="201" customFormat="1" hidden="1">
      <c r="B139" s="202"/>
      <c r="C139" s="200"/>
      <c r="D139" s="206"/>
      <c r="E139" s="206"/>
      <c r="F139" s="200"/>
      <c r="G139" s="200"/>
    </row>
    <row r="140" spans="2:7" s="201" customFormat="1" hidden="1">
      <c r="B140" s="202"/>
      <c r="C140" s="200"/>
      <c r="D140" s="206"/>
      <c r="E140" s="206"/>
      <c r="F140" s="200"/>
      <c r="G140" s="200"/>
    </row>
    <row r="141" spans="2:7" s="201" customFormat="1" hidden="1">
      <c r="B141" s="202"/>
      <c r="C141" s="200"/>
      <c r="D141" s="206"/>
      <c r="E141" s="206"/>
      <c r="F141" s="200"/>
      <c r="G141" s="200"/>
    </row>
    <row r="142" spans="2:7" s="201" customFormat="1" hidden="1">
      <c r="B142" s="202"/>
      <c r="C142" s="200"/>
      <c r="D142" s="206"/>
      <c r="E142" s="206"/>
      <c r="F142" s="200"/>
      <c r="G142" s="200"/>
    </row>
    <row r="143" spans="2:7" s="201" customFormat="1" hidden="1">
      <c r="B143" s="202"/>
      <c r="C143" s="200"/>
      <c r="D143" s="206"/>
      <c r="E143" s="206"/>
      <c r="F143" s="200"/>
      <c r="G143" s="200"/>
    </row>
    <row r="144" spans="2:7" s="201" customFormat="1" hidden="1">
      <c r="B144" s="202"/>
      <c r="C144" s="200"/>
      <c r="D144" s="206"/>
      <c r="E144" s="206"/>
      <c r="F144" s="200"/>
      <c r="G144" s="200"/>
    </row>
    <row r="145" spans="2:7" s="201" customFormat="1" hidden="1">
      <c r="B145" s="202"/>
      <c r="C145" s="200"/>
      <c r="D145" s="206"/>
      <c r="E145" s="206"/>
      <c r="F145" s="200"/>
      <c r="G145" s="200"/>
    </row>
    <row r="146" spans="2:7" s="201" customFormat="1" hidden="1">
      <c r="B146" s="202"/>
      <c r="C146" s="200"/>
      <c r="D146" s="206"/>
      <c r="E146" s="206"/>
      <c r="F146" s="200"/>
      <c r="G146" s="200"/>
    </row>
    <row r="147" spans="2:7" s="201" customFormat="1" hidden="1">
      <c r="B147" s="202"/>
      <c r="C147" s="200"/>
      <c r="D147" s="206"/>
      <c r="E147" s="206"/>
      <c r="F147" s="200"/>
      <c r="G147" s="200"/>
    </row>
    <row r="148" spans="2:7" s="201" customFormat="1" hidden="1">
      <c r="B148" s="202"/>
      <c r="C148" s="200"/>
      <c r="D148" s="206"/>
      <c r="E148" s="206"/>
      <c r="F148" s="200"/>
      <c r="G148" s="200"/>
    </row>
    <row r="149" spans="2:7" s="201" customFormat="1" hidden="1">
      <c r="B149" s="202"/>
      <c r="C149" s="200"/>
      <c r="D149" s="206"/>
      <c r="E149" s="206"/>
      <c r="F149" s="200"/>
      <c r="G149" s="200"/>
    </row>
    <row r="150" spans="2:7" s="201" customFormat="1" hidden="1">
      <c r="B150" s="202"/>
      <c r="C150" s="200"/>
      <c r="D150" s="206"/>
      <c r="E150" s="206"/>
      <c r="F150" s="200"/>
      <c r="G150" s="200"/>
    </row>
    <row r="151" spans="2:7" s="201" customFormat="1" hidden="1">
      <c r="B151" s="202"/>
      <c r="C151" s="200"/>
      <c r="D151" s="206"/>
      <c r="E151" s="206"/>
      <c r="F151" s="200"/>
      <c r="G151" s="200"/>
    </row>
    <row r="152" spans="2:7" s="201" customFormat="1" hidden="1">
      <c r="B152" s="202"/>
      <c r="C152" s="200"/>
      <c r="D152" s="206"/>
      <c r="E152" s="206"/>
      <c r="F152" s="200"/>
      <c r="G152" s="200"/>
    </row>
    <row r="153" spans="2:7" s="201" customFormat="1" hidden="1">
      <c r="B153" s="202"/>
      <c r="C153" s="200"/>
      <c r="D153" s="206"/>
      <c r="E153" s="206"/>
      <c r="F153" s="200"/>
      <c r="G153" s="200"/>
    </row>
    <row r="154" spans="2:7" s="201" customFormat="1" hidden="1">
      <c r="B154" s="202"/>
      <c r="C154" s="200"/>
      <c r="D154" s="206"/>
      <c r="E154" s="206"/>
      <c r="F154" s="200"/>
      <c r="G154" s="200"/>
    </row>
    <row r="155" spans="2:7" s="201" customFormat="1" hidden="1">
      <c r="B155" s="202"/>
      <c r="C155" s="200"/>
      <c r="D155" s="206"/>
      <c r="E155" s="206"/>
      <c r="F155" s="200"/>
      <c r="G155" s="200"/>
    </row>
    <row r="156" spans="2:7" s="201" customFormat="1" hidden="1">
      <c r="B156" s="202"/>
      <c r="C156" s="200"/>
      <c r="D156" s="206"/>
      <c r="E156" s="206"/>
      <c r="F156" s="200"/>
      <c r="G156" s="200"/>
    </row>
    <row r="157" spans="2:7" s="201" customFormat="1" hidden="1">
      <c r="B157" s="202"/>
      <c r="C157" s="200"/>
      <c r="D157" s="206"/>
      <c r="E157" s="206"/>
      <c r="F157" s="200"/>
      <c r="G157" s="200"/>
    </row>
    <row r="158" spans="2:7" s="201" customFormat="1" hidden="1">
      <c r="B158" s="202"/>
      <c r="C158" s="200"/>
      <c r="D158" s="206"/>
      <c r="E158" s="206"/>
      <c r="F158" s="200"/>
      <c r="G158" s="200"/>
    </row>
    <row r="159" spans="2:7" s="201" customFormat="1" hidden="1">
      <c r="B159" s="202"/>
      <c r="C159" s="200"/>
      <c r="D159" s="206"/>
      <c r="E159" s="206"/>
      <c r="F159" s="200"/>
      <c r="G159" s="200"/>
    </row>
    <row r="160" spans="2:7" s="201" customFormat="1" hidden="1">
      <c r="B160" s="202"/>
      <c r="C160" s="200"/>
      <c r="D160" s="206"/>
      <c r="E160" s="206"/>
      <c r="F160" s="200"/>
      <c r="G160" s="200"/>
    </row>
    <row r="161" spans="2:7" s="201" customFormat="1" hidden="1">
      <c r="B161" s="202"/>
      <c r="C161" s="200"/>
      <c r="D161" s="206"/>
      <c r="E161" s="206"/>
      <c r="F161" s="200"/>
      <c r="G161" s="200"/>
    </row>
    <row r="162" spans="2:7" s="201" customFormat="1" hidden="1">
      <c r="B162" s="202"/>
      <c r="C162" s="200"/>
      <c r="D162" s="206"/>
      <c r="E162" s="206"/>
      <c r="F162" s="200"/>
      <c r="G162" s="200"/>
    </row>
    <row r="163" spans="2:7" s="201" customFormat="1" hidden="1">
      <c r="B163" s="202"/>
      <c r="C163" s="200"/>
      <c r="D163" s="206"/>
      <c r="E163" s="206"/>
      <c r="F163" s="200"/>
      <c r="G163" s="200"/>
    </row>
    <row r="164" spans="2:7" s="201" customFormat="1" hidden="1">
      <c r="B164" s="202"/>
      <c r="C164" s="200"/>
      <c r="D164" s="206"/>
      <c r="E164" s="206"/>
      <c r="F164" s="200"/>
      <c r="G164" s="200"/>
    </row>
    <row r="165" spans="2:7" s="201" customFormat="1" hidden="1">
      <c r="B165" s="202"/>
      <c r="C165" s="200"/>
      <c r="D165" s="206"/>
      <c r="E165" s="206"/>
      <c r="F165" s="200"/>
      <c r="G165" s="200"/>
    </row>
    <row r="166" spans="2:7" s="201" customFormat="1" hidden="1">
      <c r="B166" s="202"/>
      <c r="C166" s="200"/>
      <c r="D166" s="206"/>
      <c r="E166" s="206"/>
      <c r="F166" s="200"/>
      <c r="G166" s="200"/>
    </row>
    <row r="167" spans="2:7" s="201" customFormat="1" hidden="1">
      <c r="B167" s="202"/>
      <c r="C167" s="200"/>
      <c r="D167" s="206"/>
      <c r="E167" s="206"/>
      <c r="F167" s="200"/>
      <c r="G167" s="200"/>
    </row>
    <row r="168" spans="2:7" s="201" customFormat="1" hidden="1">
      <c r="B168" s="202"/>
      <c r="C168" s="200"/>
      <c r="D168" s="206"/>
      <c r="E168" s="206"/>
      <c r="F168" s="200"/>
      <c r="G168" s="200"/>
    </row>
    <row r="169" spans="2:7" s="201" customFormat="1" hidden="1">
      <c r="B169" s="202"/>
      <c r="C169" s="200"/>
      <c r="D169" s="206"/>
      <c r="E169" s="206"/>
      <c r="F169" s="200"/>
      <c r="G169" s="200"/>
    </row>
    <row r="170" spans="2:7" s="201" customFormat="1" hidden="1">
      <c r="B170" s="202"/>
      <c r="C170" s="200"/>
      <c r="D170" s="206"/>
      <c r="E170" s="206"/>
      <c r="F170" s="200"/>
      <c r="G170" s="200"/>
    </row>
    <row r="171" spans="2:7" s="201" customFormat="1" hidden="1">
      <c r="B171" s="202"/>
      <c r="C171" s="200"/>
      <c r="D171" s="206"/>
      <c r="E171" s="206"/>
      <c r="F171" s="200"/>
      <c r="G171" s="200"/>
    </row>
    <row r="172" spans="2:7" s="201" customFormat="1" hidden="1">
      <c r="B172" s="202"/>
      <c r="C172" s="200"/>
      <c r="D172" s="206"/>
      <c r="E172" s="206"/>
      <c r="F172" s="200"/>
      <c r="G172" s="200"/>
    </row>
    <row r="173" spans="2:7" s="201" customFormat="1" hidden="1">
      <c r="B173" s="202"/>
      <c r="C173" s="200"/>
      <c r="D173" s="206"/>
      <c r="E173" s="206"/>
      <c r="F173" s="200"/>
      <c r="G173" s="200"/>
    </row>
    <row r="174" spans="2:7" s="201" customFormat="1" hidden="1">
      <c r="B174" s="202"/>
      <c r="C174" s="200"/>
      <c r="D174" s="206"/>
      <c r="E174" s="206"/>
      <c r="F174" s="200"/>
      <c r="G174" s="200"/>
    </row>
    <row r="175" spans="2:7" s="201" customFormat="1" hidden="1">
      <c r="B175" s="202"/>
      <c r="C175" s="200"/>
      <c r="D175" s="206"/>
      <c r="E175" s="206"/>
      <c r="F175" s="200"/>
      <c r="G175" s="200"/>
    </row>
    <row r="176" spans="2:7" s="201" customFormat="1" hidden="1">
      <c r="B176" s="202"/>
      <c r="C176" s="200"/>
      <c r="D176" s="206"/>
      <c r="E176" s="206"/>
      <c r="F176" s="200"/>
      <c r="G176" s="200"/>
    </row>
    <row r="177" spans="2:7" s="201" customFormat="1" hidden="1">
      <c r="B177" s="202"/>
      <c r="C177" s="200"/>
      <c r="D177" s="206"/>
      <c r="E177" s="206"/>
      <c r="F177" s="200"/>
      <c r="G177" s="200"/>
    </row>
    <row r="178" spans="2:7" s="201" customFormat="1" hidden="1">
      <c r="B178" s="202"/>
      <c r="C178" s="200"/>
      <c r="D178" s="206"/>
      <c r="E178" s="206"/>
      <c r="F178" s="200"/>
      <c r="G178" s="200"/>
    </row>
    <row r="179" spans="2:7" s="201" customFormat="1" hidden="1">
      <c r="B179" s="202"/>
      <c r="C179" s="200"/>
      <c r="D179" s="206"/>
      <c r="E179" s="206"/>
      <c r="F179" s="200"/>
      <c r="G179" s="200"/>
    </row>
    <row r="180" spans="2:7" s="201" customFormat="1" hidden="1">
      <c r="B180" s="202"/>
      <c r="C180" s="200"/>
      <c r="D180" s="206"/>
      <c r="E180" s="206"/>
      <c r="F180" s="200"/>
      <c r="G180" s="200"/>
    </row>
    <row r="181" spans="2:7" s="201" customFormat="1" hidden="1">
      <c r="B181" s="202"/>
      <c r="C181" s="200"/>
      <c r="D181" s="206"/>
      <c r="E181" s="206"/>
      <c r="F181" s="200"/>
      <c r="G181" s="200"/>
    </row>
    <row r="182" spans="2:7" s="201" customFormat="1" hidden="1">
      <c r="B182" s="202"/>
      <c r="C182" s="200"/>
      <c r="D182" s="206"/>
      <c r="E182" s="206"/>
      <c r="F182" s="200"/>
      <c r="G182" s="200"/>
    </row>
    <row r="183" spans="2:7" s="201" customFormat="1" hidden="1">
      <c r="B183" s="202"/>
      <c r="C183" s="200"/>
      <c r="D183" s="206"/>
      <c r="E183" s="206"/>
      <c r="F183" s="200"/>
      <c r="G183" s="200"/>
    </row>
    <row r="184" spans="2:7" s="201" customFormat="1" hidden="1">
      <c r="B184" s="202"/>
      <c r="C184" s="200"/>
      <c r="D184" s="206"/>
      <c r="E184" s="206"/>
      <c r="F184" s="200"/>
      <c r="G184" s="200"/>
    </row>
    <row r="185" spans="2:7" s="201" customFormat="1" hidden="1">
      <c r="B185" s="202"/>
      <c r="C185" s="200"/>
      <c r="D185" s="206"/>
      <c r="E185" s="206"/>
      <c r="F185" s="200"/>
      <c r="G185" s="200"/>
    </row>
    <row r="186" spans="2:7" s="201" customFormat="1" hidden="1">
      <c r="B186" s="202"/>
      <c r="C186" s="200"/>
      <c r="D186" s="206"/>
      <c r="E186" s="206"/>
      <c r="F186" s="200"/>
      <c r="G186" s="200"/>
    </row>
    <row r="187" spans="2:7" s="201" customFormat="1" hidden="1">
      <c r="B187" s="202"/>
      <c r="C187" s="200"/>
      <c r="D187" s="206"/>
      <c r="E187" s="206"/>
      <c r="F187" s="200"/>
      <c r="G187" s="200"/>
    </row>
    <row r="188" spans="2:7" s="201" customFormat="1" hidden="1">
      <c r="B188" s="202"/>
      <c r="C188" s="200"/>
      <c r="D188" s="206"/>
      <c r="E188" s="206"/>
      <c r="F188" s="200"/>
      <c r="G188" s="200"/>
    </row>
    <row r="189" spans="2:7" s="201" customFormat="1" hidden="1">
      <c r="B189" s="202"/>
      <c r="C189" s="200"/>
      <c r="D189" s="206"/>
      <c r="E189" s="206"/>
      <c r="F189" s="200"/>
      <c r="G189" s="200"/>
    </row>
    <row r="190" spans="2:7" s="201" customFormat="1" hidden="1">
      <c r="B190" s="202"/>
      <c r="C190" s="200"/>
      <c r="D190" s="206"/>
      <c r="E190" s="206"/>
      <c r="F190" s="200"/>
      <c r="G190" s="200"/>
    </row>
    <row r="191" spans="2:7" s="201" customFormat="1" hidden="1">
      <c r="B191" s="202"/>
      <c r="C191" s="200"/>
      <c r="D191" s="206"/>
      <c r="E191" s="206"/>
      <c r="F191" s="200"/>
      <c r="G191" s="200"/>
    </row>
    <row r="192" spans="2:7" s="201" customFormat="1" hidden="1">
      <c r="B192" s="202"/>
      <c r="C192" s="200"/>
      <c r="D192" s="206"/>
      <c r="E192" s="206"/>
      <c r="F192" s="200"/>
      <c r="G192" s="200"/>
    </row>
    <row r="193" spans="2:7" s="201" customFormat="1" hidden="1">
      <c r="B193" s="202"/>
      <c r="C193" s="200"/>
      <c r="D193" s="206"/>
      <c r="E193" s="206"/>
      <c r="F193" s="200"/>
      <c r="G193" s="200"/>
    </row>
    <row r="194" spans="2:7" s="201" customFormat="1" hidden="1">
      <c r="B194" s="202"/>
      <c r="C194" s="200"/>
      <c r="D194" s="206"/>
      <c r="E194" s="206"/>
      <c r="F194" s="200"/>
      <c r="G194" s="200"/>
    </row>
    <row r="195" spans="2:7" s="201" customFormat="1" hidden="1">
      <c r="B195" s="202"/>
      <c r="C195" s="200"/>
      <c r="D195" s="206"/>
      <c r="E195" s="206"/>
      <c r="F195" s="200"/>
      <c r="G195" s="200"/>
    </row>
    <row r="196" spans="2:7" s="201" customFormat="1" hidden="1">
      <c r="B196" s="202"/>
      <c r="C196" s="200"/>
      <c r="D196" s="206"/>
      <c r="E196" s="206"/>
      <c r="F196" s="200"/>
      <c r="G196" s="200"/>
    </row>
    <row r="197" spans="2:7" s="201" customFormat="1" hidden="1">
      <c r="B197" s="202"/>
      <c r="C197" s="200"/>
      <c r="D197" s="206"/>
      <c r="E197" s="206"/>
      <c r="F197" s="200"/>
      <c r="G197" s="200"/>
    </row>
    <row r="198" spans="2:7" s="201" customFormat="1" hidden="1">
      <c r="B198" s="202"/>
      <c r="C198" s="200"/>
      <c r="D198" s="206"/>
      <c r="E198" s="206"/>
      <c r="F198" s="200"/>
      <c r="G198" s="200"/>
    </row>
    <row r="199" spans="2:7" s="201" customFormat="1" hidden="1">
      <c r="B199" s="202"/>
      <c r="C199" s="200"/>
      <c r="D199" s="206"/>
      <c r="E199" s="206"/>
      <c r="F199" s="200"/>
      <c r="G199" s="200"/>
    </row>
    <row r="200" spans="2:7" s="201" customFormat="1" hidden="1">
      <c r="B200" s="202"/>
      <c r="C200" s="200"/>
      <c r="D200" s="206"/>
      <c r="E200" s="206"/>
      <c r="F200" s="200"/>
      <c r="G200" s="200"/>
    </row>
    <row r="201" spans="2:7" s="201" customFormat="1" hidden="1">
      <c r="B201" s="202"/>
      <c r="C201" s="200"/>
      <c r="D201" s="206"/>
      <c r="E201" s="206"/>
      <c r="F201" s="200"/>
      <c r="G201" s="200"/>
    </row>
    <row r="202" spans="2:7" s="201" customFormat="1" hidden="1">
      <c r="B202" s="202"/>
      <c r="C202" s="200"/>
      <c r="D202" s="206"/>
      <c r="E202" s="206"/>
      <c r="F202" s="200"/>
      <c r="G202" s="200"/>
    </row>
    <row r="203" spans="2:7" s="201" customFormat="1" hidden="1">
      <c r="B203" s="202"/>
      <c r="C203" s="200"/>
      <c r="D203" s="206"/>
      <c r="E203" s="206"/>
      <c r="F203" s="200"/>
      <c r="G203" s="200"/>
    </row>
    <row r="204" spans="2:7" s="201" customFormat="1" hidden="1">
      <c r="B204" s="202"/>
      <c r="C204" s="200"/>
      <c r="D204" s="206"/>
      <c r="E204" s="206"/>
      <c r="F204" s="200"/>
      <c r="G204" s="200"/>
    </row>
    <row r="205" spans="2:7" s="201" customFormat="1" hidden="1">
      <c r="B205" s="202"/>
      <c r="C205" s="200"/>
      <c r="D205" s="206"/>
      <c r="E205" s="206"/>
      <c r="F205" s="200"/>
      <c r="G205" s="200"/>
    </row>
    <row r="206" spans="2:7" s="201" customFormat="1" hidden="1">
      <c r="B206" s="202"/>
      <c r="C206" s="200"/>
      <c r="D206" s="206"/>
      <c r="E206" s="206"/>
      <c r="F206" s="200"/>
      <c r="G206" s="200"/>
    </row>
    <row r="207" spans="2:7" s="201" customFormat="1" hidden="1">
      <c r="B207" s="202"/>
      <c r="C207" s="200"/>
      <c r="D207" s="206"/>
      <c r="E207" s="206"/>
      <c r="F207" s="200"/>
      <c r="G207" s="200"/>
    </row>
    <row r="208" spans="2:7" s="201" customFormat="1" hidden="1">
      <c r="B208" s="202"/>
      <c r="C208" s="200"/>
      <c r="D208" s="206"/>
      <c r="E208" s="206"/>
      <c r="F208" s="200"/>
      <c r="G208" s="200"/>
    </row>
    <row r="209" spans="2:7" s="201" customFormat="1" hidden="1">
      <c r="B209" s="202"/>
      <c r="C209" s="200"/>
      <c r="D209" s="206"/>
      <c r="E209" s="206"/>
      <c r="F209" s="200"/>
      <c r="G209" s="200"/>
    </row>
    <row r="210" spans="2:7" s="201" customFormat="1" hidden="1">
      <c r="B210" s="202"/>
      <c r="C210" s="200"/>
      <c r="D210" s="206"/>
      <c r="E210" s="206"/>
      <c r="F210" s="200"/>
      <c r="G210" s="200"/>
    </row>
    <row r="211" spans="2:7" s="201" customFormat="1" hidden="1">
      <c r="B211" s="202"/>
      <c r="C211" s="200"/>
      <c r="D211" s="206"/>
      <c r="E211" s="206"/>
      <c r="F211" s="200"/>
      <c r="G211" s="200"/>
    </row>
    <row r="212" spans="2:7" s="201" customFormat="1" hidden="1">
      <c r="B212" s="202"/>
      <c r="C212" s="200"/>
      <c r="D212" s="206"/>
      <c r="E212" s="206"/>
      <c r="F212" s="200"/>
      <c r="G212" s="200"/>
    </row>
    <row r="213" spans="2:7" s="201" customFormat="1" hidden="1">
      <c r="B213" s="202"/>
      <c r="C213" s="200"/>
      <c r="D213" s="206"/>
      <c r="E213" s="206"/>
      <c r="F213" s="200"/>
      <c r="G213" s="200"/>
    </row>
    <row r="214" spans="2:7" s="201" customFormat="1" hidden="1">
      <c r="B214" s="202"/>
      <c r="C214" s="200"/>
      <c r="D214" s="206"/>
      <c r="E214" s="206"/>
      <c r="F214" s="200"/>
      <c r="G214" s="200"/>
    </row>
    <row r="215" spans="2:7" s="201" customFormat="1" hidden="1">
      <c r="B215" s="202"/>
      <c r="C215" s="200"/>
      <c r="D215" s="206"/>
      <c r="E215" s="206"/>
      <c r="F215" s="200"/>
      <c r="G215" s="200"/>
    </row>
    <row r="216" spans="2:7" s="201" customFormat="1" hidden="1">
      <c r="B216" s="202"/>
      <c r="C216" s="200"/>
      <c r="D216" s="206"/>
      <c r="E216" s="206"/>
      <c r="F216" s="200"/>
      <c r="G216" s="200"/>
    </row>
    <row r="217" spans="2:7" s="201" customFormat="1" hidden="1">
      <c r="B217" s="202"/>
      <c r="C217" s="200"/>
      <c r="D217" s="206"/>
      <c r="E217" s="206"/>
      <c r="F217" s="200"/>
      <c r="G217" s="200"/>
    </row>
    <row r="218" spans="2:7" s="201" customFormat="1" hidden="1">
      <c r="B218" s="202"/>
      <c r="C218" s="200"/>
      <c r="D218" s="206"/>
      <c r="E218" s="206"/>
      <c r="F218" s="200"/>
      <c r="G218" s="200"/>
    </row>
    <row r="219" spans="2:7" s="201" customFormat="1" hidden="1">
      <c r="B219" s="202"/>
      <c r="C219" s="200"/>
      <c r="D219" s="206"/>
      <c r="E219" s="206"/>
      <c r="F219" s="200"/>
      <c r="G219" s="200"/>
    </row>
    <row r="220" spans="2:7" s="201" customFormat="1" hidden="1">
      <c r="B220" s="202"/>
      <c r="C220" s="200"/>
      <c r="D220" s="206"/>
      <c r="E220" s="206"/>
      <c r="F220" s="200"/>
      <c r="G220" s="200"/>
    </row>
    <row r="221" spans="2:7" s="201" customFormat="1" hidden="1">
      <c r="B221" s="202"/>
      <c r="C221" s="200"/>
      <c r="D221" s="206"/>
      <c r="E221" s="206"/>
      <c r="F221" s="200"/>
      <c r="G221" s="200"/>
    </row>
    <row r="222" spans="2:7" s="201" customFormat="1" hidden="1">
      <c r="B222" s="202"/>
      <c r="C222" s="200"/>
      <c r="D222" s="206"/>
      <c r="E222" s="206"/>
      <c r="F222" s="200"/>
      <c r="G222" s="200"/>
    </row>
    <row r="223" spans="2:7" s="201" customFormat="1" hidden="1">
      <c r="B223" s="202"/>
      <c r="C223" s="200"/>
      <c r="D223" s="206"/>
      <c r="E223" s="206"/>
      <c r="F223" s="200"/>
      <c r="G223" s="200"/>
    </row>
    <row r="224" spans="2:7" s="201" customFormat="1" hidden="1">
      <c r="B224" s="202"/>
      <c r="C224" s="200"/>
      <c r="D224" s="206"/>
      <c r="E224" s="206"/>
      <c r="F224" s="200"/>
      <c r="G224" s="200"/>
    </row>
    <row r="225" spans="2:7" s="201" customFormat="1" hidden="1">
      <c r="B225" s="202"/>
      <c r="C225" s="200"/>
      <c r="D225" s="206"/>
      <c r="E225" s="206"/>
      <c r="F225" s="200"/>
      <c r="G225" s="200"/>
    </row>
    <row r="226" spans="2:7" s="201" customFormat="1" hidden="1">
      <c r="B226" s="202"/>
      <c r="C226" s="200"/>
      <c r="D226" s="206"/>
      <c r="E226" s="206"/>
      <c r="F226" s="200"/>
      <c r="G226" s="200"/>
    </row>
    <row r="227" spans="2:7" s="201" customFormat="1" hidden="1">
      <c r="B227" s="202"/>
      <c r="C227" s="200"/>
      <c r="D227" s="206"/>
      <c r="E227" s="206"/>
      <c r="F227" s="200"/>
      <c r="G227" s="200"/>
    </row>
    <row r="228" spans="2:7" s="201" customFormat="1" hidden="1">
      <c r="B228" s="202"/>
      <c r="C228" s="200"/>
      <c r="D228" s="206"/>
      <c r="E228" s="206"/>
      <c r="F228" s="200"/>
      <c r="G228" s="200"/>
    </row>
    <row r="229" spans="2:7" s="201" customFormat="1" hidden="1">
      <c r="B229" s="202"/>
      <c r="C229" s="200"/>
      <c r="D229" s="206"/>
      <c r="E229" s="206"/>
      <c r="F229" s="200"/>
      <c r="G229" s="200"/>
    </row>
    <row r="230" spans="2:7" s="201" customFormat="1" hidden="1">
      <c r="B230" s="202"/>
      <c r="C230" s="200"/>
      <c r="D230" s="206"/>
      <c r="E230" s="206"/>
      <c r="F230" s="200"/>
      <c r="G230" s="200"/>
    </row>
    <row r="231" spans="2:7" s="201" customFormat="1" hidden="1">
      <c r="B231" s="202"/>
      <c r="C231" s="200"/>
      <c r="D231" s="206"/>
      <c r="E231" s="206"/>
      <c r="F231" s="200"/>
      <c r="G231" s="200"/>
    </row>
    <row r="232" spans="2:7" s="201" customFormat="1" hidden="1">
      <c r="B232" s="202"/>
      <c r="C232" s="200"/>
      <c r="D232" s="206"/>
      <c r="E232" s="206"/>
      <c r="F232" s="200"/>
      <c r="G232" s="200"/>
    </row>
    <row r="233" spans="2:7" s="201" customFormat="1" hidden="1">
      <c r="B233" s="202"/>
      <c r="C233" s="200"/>
      <c r="D233" s="206"/>
      <c r="E233" s="206"/>
      <c r="F233" s="200"/>
      <c r="G233" s="200"/>
    </row>
    <row r="234" spans="2:7" s="201" customFormat="1" hidden="1">
      <c r="B234" s="202"/>
      <c r="C234" s="200"/>
      <c r="D234" s="206"/>
      <c r="E234" s="206"/>
      <c r="F234" s="200"/>
      <c r="G234" s="200"/>
    </row>
    <row r="235" spans="2:7" s="201" customFormat="1" hidden="1">
      <c r="B235" s="202"/>
      <c r="C235" s="200"/>
      <c r="D235" s="206"/>
      <c r="E235" s="206"/>
      <c r="F235" s="200"/>
      <c r="G235" s="200"/>
    </row>
    <row r="236" spans="2:7" s="201" customFormat="1" hidden="1">
      <c r="B236" s="202"/>
      <c r="C236" s="200"/>
      <c r="D236" s="206"/>
      <c r="E236" s="206"/>
      <c r="F236" s="200"/>
      <c r="G236" s="200"/>
    </row>
    <row r="237" spans="2:7" s="201" customFormat="1" hidden="1">
      <c r="B237" s="202"/>
      <c r="C237" s="200"/>
      <c r="D237" s="206"/>
      <c r="E237" s="206"/>
      <c r="F237" s="200"/>
      <c r="G237" s="200"/>
    </row>
    <row r="238" spans="2:7" s="201" customFormat="1" hidden="1">
      <c r="B238" s="202"/>
      <c r="C238" s="200"/>
      <c r="D238" s="206"/>
      <c r="E238" s="206"/>
      <c r="F238" s="200"/>
      <c r="G238" s="200"/>
    </row>
    <row r="239" spans="2:7" s="201" customFormat="1" hidden="1">
      <c r="B239" s="202"/>
      <c r="C239" s="200"/>
      <c r="D239" s="206"/>
      <c r="E239" s="206"/>
      <c r="F239" s="200"/>
      <c r="G239" s="200"/>
    </row>
    <row r="240" spans="2:7" s="201" customFormat="1" hidden="1">
      <c r="B240" s="202"/>
      <c r="C240" s="200"/>
      <c r="D240" s="206"/>
      <c r="E240" s="206"/>
      <c r="F240" s="200"/>
      <c r="G240" s="200"/>
    </row>
    <row r="241" spans="2:7" s="201" customFormat="1" hidden="1">
      <c r="B241" s="202"/>
      <c r="C241" s="200"/>
      <c r="D241" s="206"/>
      <c r="E241" s="206"/>
      <c r="F241" s="200"/>
      <c r="G241" s="200"/>
    </row>
    <row r="242" spans="2:7" s="201" customFormat="1" hidden="1">
      <c r="B242" s="202"/>
      <c r="C242" s="200"/>
      <c r="D242" s="206"/>
      <c r="E242" s="206"/>
      <c r="F242" s="200"/>
      <c r="G242" s="200"/>
    </row>
    <row r="243" spans="2:7" s="201" customFormat="1" hidden="1">
      <c r="B243" s="202"/>
      <c r="C243" s="200"/>
      <c r="D243" s="206"/>
      <c r="E243" s="206"/>
      <c r="F243" s="200"/>
      <c r="G243" s="200"/>
    </row>
    <row r="244" spans="2:7" s="201" customFormat="1" hidden="1">
      <c r="B244" s="202"/>
      <c r="C244" s="200"/>
      <c r="D244" s="206"/>
      <c r="E244" s="206"/>
      <c r="F244" s="200"/>
      <c r="G244" s="200"/>
    </row>
    <row r="245" spans="2:7" s="201" customFormat="1" hidden="1">
      <c r="B245" s="202"/>
      <c r="C245" s="200"/>
      <c r="D245" s="206"/>
      <c r="E245" s="206"/>
      <c r="F245" s="200"/>
      <c r="G245" s="200"/>
    </row>
    <row r="246" spans="2:7" s="201" customFormat="1" hidden="1">
      <c r="B246" s="202"/>
      <c r="C246" s="200"/>
      <c r="D246" s="206"/>
      <c r="E246" s="206"/>
      <c r="F246" s="200"/>
      <c r="G246" s="200"/>
    </row>
    <row r="247" spans="2:7" s="201" customFormat="1" hidden="1">
      <c r="B247" s="202"/>
      <c r="C247" s="200"/>
      <c r="D247" s="206"/>
      <c r="E247" s="206"/>
      <c r="F247" s="200"/>
      <c r="G247" s="200"/>
    </row>
    <row r="248" spans="2:7" s="201" customFormat="1" hidden="1">
      <c r="B248" s="202"/>
      <c r="C248" s="200"/>
      <c r="D248" s="206"/>
      <c r="E248" s="206"/>
      <c r="F248" s="200"/>
      <c r="G248" s="200"/>
    </row>
    <row r="249" spans="2:7" s="201" customFormat="1" hidden="1">
      <c r="B249" s="202"/>
      <c r="C249" s="200"/>
      <c r="D249" s="206"/>
      <c r="E249" s="206"/>
      <c r="F249" s="200"/>
      <c r="G249" s="200"/>
    </row>
    <row r="250" spans="2:7" s="201" customFormat="1" hidden="1">
      <c r="B250" s="202"/>
      <c r="C250" s="200"/>
      <c r="D250" s="206"/>
      <c r="E250" s="206"/>
      <c r="F250" s="200"/>
      <c r="G250" s="200"/>
    </row>
    <row r="251" spans="2:7" s="201" customFormat="1" hidden="1">
      <c r="B251" s="202"/>
      <c r="C251" s="200"/>
      <c r="D251" s="206"/>
      <c r="E251" s="206"/>
      <c r="F251" s="200"/>
      <c r="G251" s="200"/>
    </row>
    <row r="252" spans="2:7" s="201" customFormat="1" hidden="1">
      <c r="B252" s="202"/>
      <c r="C252" s="200"/>
      <c r="D252" s="206"/>
      <c r="E252" s="206"/>
      <c r="F252" s="200"/>
      <c r="G252" s="200"/>
    </row>
    <row r="253" spans="2:7" s="201" customFormat="1" hidden="1">
      <c r="B253" s="202"/>
      <c r="C253" s="200"/>
      <c r="D253" s="206"/>
      <c r="E253" s="206"/>
      <c r="F253" s="200"/>
      <c r="G253" s="200"/>
    </row>
    <row r="254" spans="2:7" s="201" customFormat="1" hidden="1">
      <c r="B254" s="202"/>
      <c r="C254" s="200"/>
      <c r="D254" s="206"/>
      <c r="E254" s="206"/>
      <c r="F254" s="200"/>
      <c r="G254" s="200"/>
    </row>
    <row r="255" spans="2:7" s="201" customFormat="1" hidden="1">
      <c r="B255" s="202"/>
      <c r="C255" s="200"/>
      <c r="D255" s="206"/>
      <c r="E255" s="206"/>
      <c r="F255" s="200"/>
      <c r="G255" s="200"/>
    </row>
    <row r="256" spans="2:7" s="201" customFormat="1" hidden="1">
      <c r="B256" s="202"/>
      <c r="C256" s="200"/>
      <c r="D256" s="206"/>
      <c r="E256" s="206"/>
      <c r="F256" s="200"/>
      <c r="G256" s="200"/>
    </row>
    <row r="257" spans="2:7" s="201" customFormat="1" hidden="1">
      <c r="B257" s="202"/>
      <c r="C257" s="200"/>
      <c r="D257" s="206"/>
      <c r="E257" s="206"/>
      <c r="F257" s="200"/>
      <c r="G257" s="200"/>
    </row>
    <row r="258" spans="2:7" s="201" customFormat="1" hidden="1">
      <c r="B258" s="202"/>
      <c r="C258" s="200"/>
      <c r="D258" s="206"/>
      <c r="E258" s="206"/>
      <c r="F258" s="200"/>
      <c r="G258" s="200"/>
    </row>
    <row r="259" spans="2:7" s="201" customFormat="1" hidden="1">
      <c r="B259" s="202"/>
      <c r="C259" s="200"/>
      <c r="D259" s="206"/>
      <c r="E259" s="206"/>
      <c r="F259" s="200"/>
      <c r="G259" s="200"/>
    </row>
    <row r="260" spans="2:7" s="201" customFormat="1" hidden="1">
      <c r="B260" s="202"/>
      <c r="C260" s="200"/>
      <c r="D260" s="206"/>
      <c r="E260" s="206"/>
      <c r="F260" s="200"/>
      <c r="G260" s="200"/>
    </row>
    <row r="261" spans="2:7" s="201" customFormat="1" hidden="1">
      <c r="B261" s="202"/>
      <c r="C261" s="200"/>
      <c r="D261" s="206"/>
      <c r="E261" s="206"/>
      <c r="F261" s="200"/>
      <c r="G261" s="200"/>
    </row>
    <row r="262" spans="2:7" s="201" customFormat="1" hidden="1">
      <c r="B262" s="202"/>
      <c r="C262" s="200"/>
      <c r="D262" s="206"/>
      <c r="E262" s="206"/>
      <c r="F262" s="200"/>
      <c r="G262" s="200"/>
    </row>
    <row r="263" spans="2:7" s="201" customFormat="1" hidden="1">
      <c r="B263" s="202"/>
      <c r="C263" s="200"/>
      <c r="D263" s="206"/>
      <c r="E263" s="206"/>
      <c r="F263" s="200"/>
      <c r="G263" s="200"/>
    </row>
    <row r="264" spans="2:7" s="201" customFormat="1" hidden="1">
      <c r="B264" s="202"/>
      <c r="C264" s="200"/>
      <c r="D264" s="206"/>
      <c r="E264" s="206"/>
      <c r="F264" s="200"/>
      <c r="G264" s="200"/>
    </row>
    <row r="265" spans="2:7" s="201" customFormat="1" hidden="1">
      <c r="B265" s="202"/>
      <c r="C265" s="200"/>
      <c r="D265" s="206"/>
      <c r="E265" s="206"/>
      <c r="F265" s="200"/>
      <c r="G265" s="200"/>
    </row>
    <row r="266" spans="2:7" s="201" customFormat="1" hidden="1">
      <c r="B266" s="202"/>
      <c r="C266" s="200"/>
      <c r="D266" s="206"/>
      <c r="E266" s="206"/>
      <c r="F266" s="200"/>
      <c r="G266" s="200"/>
    </row>
    <row r="267" spans="2:7" s="201" customFormat="1" hidden="1">
      <c r="B267" s="202"/>
      <c r="C267" s="200"/>
      <c r="D267" s="206"/>
      <c r="E267" s="206"/>
      <c r="F267" s="200"/>
      <c r="G267" s="200"/>
    </row>
    <row r="268" spans="2:7" s="201" customFormat="1" hidden="1">
      <c r="B268" s="202"/>
      <c r="C268" s="200"/>
      <c r="D268" s="206"/>
      <c r="E268" s="206"/>
      <c r="F268" s="200"/>
      <c r="G268" s="200"/>
    </row>
    <row r="269" spans="2:7" s="201" customFormat="1" hidden="1">
      <c r="B269" s="202"/>
      <c r="C269" s="200"/>
      <c r="D269" s="206"/>
      <c r="E269" s="206"/>
      <c r="F269" s="200"/>
      <c r="G269" s="200"/>
    </row>
    <row r="270" spans="2:7" s="201" customFormat="1" hidden="1">
      <c r="B270" s="202"/>
      <c r="C270" s="200"/>
      <c r="D270" s="206"/>
      <c r="E270" s="206"/>
      <c r="F270" s="200"/>
      <c r="G270" s="200"/>
    </row>
    <row r="271" spans="2:7" s="201" customFormat="1" hidden="1">
      <c r="B271" s="202"/>
      <c r="C271" s="200"/>
      <c r="D271" s="206"/>
      <c r="E271" s="206"/>
      <c r="F271" s="200"/>
      <c r="G271" s="200"/>
    </row>
    <row r="272" spans="2:7" s="201" customFormat="1" hidden="1">
      <c r="B272" s="202"/>
      <c r="C272" s="200"/>
      <c r="D272" s="206"/>
      <c r="E272" s="206"/>
      <c r="F272" s="200"/>
      <c r="G272" s="200"/>
    </row>
    <row r="273" spans="2:7" s="201" customFormat="1" hidden="1">
      <c r="B273" s="202"/>
      <c r="C273" s="200"/>
      <c r="D273" s="206"/>
      <c r="E273" s="206"/>
      <c r="F273" s="200"/>
      <c r="G273" s="200"/>
    </row>
    <row r="274" spans="2:7" s="201" customFormat="1" hidden="1">
      <c r="B274" s="202"/>
      <c r="C274" s="200"/>
      <c r="D274" s="206"/>
      <c r="E274" s="206"/>
      <c r="F274" s="200"/>
      <c r="G274" s="200"/>
    </row>
    <row r="275" spans="2:7" s="201" customFormat="1" hidden="1">
      <c r="B275" s="202"/>
      <c r="C275" s="200"/>
      <c r="D275" s="206"/>
      <c r="E275" s="206"/>
      <c r="F275" s="200"/>
      <c r="G275" s="200"/>
    </row>
    <row r="276" spans="2:7" s="201" customFormat="1" hidden="1">
      <c r="B276" s="202"/>
      <c r="C276" s="200"/>
      <c r="D276" s="206"/>
      <c r="E276" s="206"/>
      <c r="F276" s="200"/>
      <c r="G276" s="200"/>
    </row>
    <row r="277" spans="2:7" s="201" customFormat="1" hidden="1">
      <c r="B277" s="202"/>
      <c r="C277" s="200"/>
      <c r="D277" s="206"/>
      <c r="E277" s="206"/>
      <c r="F277" s="200"/>
      <c r="G277" s="200"/>
    </row>
    <row r="278" spans="2:7" s="201" customFormat="1" hidden="1">
      <c r="B278" s="202"/>
      <c r="C278" s="200"/>
      <c r="D278" s="206"/>
      <c r="E278" s="206"/>
      <c r="F278" s="200"/>
      <c r="G278" s="200"/>
    </row>
    <row r="279" spans="2:7" s="201" customFormat="1" hidden="1">
      <c r="B279" s="202"/>
      <c r="C279" s="200"/>
      <c r="D279" s="206"/>
      <c r="E279" s="206"/>
      <c r="F279" s="200"/>
      <c r="G279" s="200"/>
    </row>
    <row r="280" spans="2:7" s="201" customFormat="1" hidden="1">
      <c r="B280" s="202"/>
      <c r="C280" s="200"/>
      <c r="D280" s="206"/>
      <c r="E280" s="206"/>
      <c r="F280" s="200"/>
      <c r="G280" s="200"/>
    </row>
    <row r="281" spans="2:7" s="201" customFormat="1" hidden="1">
      <c r="B281" s="202"/>
      <c r="C281" s="200"/>
      <c r="D281" s="206"/>
      <c r="E281" s="206"/>
      <c r="F281" s="200"/>
      <c r="G281" s="200"/>
    </row>
    <row r="282" spans="2:7" s="201" customFormat="1" hidden="1">
      <c r="B282" s="202"/>
      <c r="C282" s="200"/>
      <c r="D282" s="206"/>
      <c r="E282" s="206"/>
      <c r="F282" s="200"/>
      <c r="G282" s="200"/>
    </row>
    <row r="283" spans="2:7" s="201" customFormat="1" hidden="1">
      <c r="B283" s="202"/>
      <c r="C283" s="200"/>
      <c r="D283" s="206"/>
      <c r="E283" s="206"/>
      <c r="F283" s="200"/>
      <c r="G283" s="200"/>
    </row>
    <row r="284" spans="2:7" s="201" customFormat="1" hidden="1">
      <c r="B284" s="202"/>
      <c r="C284" s="200"/>
      <c r="D284" s="206"/>
      <c r="E284" s="206"/>
      <c r="F284" s="200"/>
      <c r="G284" s="200"/>
    </row>
    <row r="285" spans="2:7" s="201" customFormat="1" hidden="1">
      <c r="B285" s="202"/>
      <c r="C285" s="200"/>
      <c r="D285" s="206"/>
      <c r="E285" s="206"/>
      <c r="F285" s="200"/>
      <c r="G285" s="200"/>
    </row>
    <row r="286" spans="2:7" s="201" customFormat="1" hidden="1">
      <c r="B286" s="202"/>
      <c r="C286" s="200"/>
      <c r="D286" s="206"/>
      <c r="E286" s="206"/>
      <c r="F286" s="200"/>
      <c r="G286" s="200"/>
    </row>
    <row r="287" spans="2:7" s="201" customFormat="1" hidden="1">
      <c r="B287" s="202"/>
      <c r="C287" s="200"/>
      <c r="D287" s="206"/>
      <c r="E287" s="206"/>
      <c r="F287" s="200"/>
      <c r="G287" s="200"/>
    </row>
    <row r="288" spans="2:7" s="201" customFormat="1" hidden="1">
      <c r="B288" s="202"/>
      <c r="C288" s="200"/>
      <c r="D288" s="206"/>
      <c r="E288" s="206"/>
      <c r="F288" s="200"/>
      <c r="G288" s="200"/>
    </row>
    <row r="289" spans="2:7" s="201" customFormat="1" hidden="1">
      <c r="B289" s="202"/>
      <c r="C289" s="200"/>
      <c r="D289" s="206"/>
      <c r="E289" s="206"/>
      <c r="F289" s="200"/>
      <c r="G289" s="200"/>
    </row>
    <row r="290" spans="2:7" s="201" customFormat="1" hidden="1">
      <c r="B290" s="202"/>
      <c r="C290" s="200"/>
      <c r="D290" s="206"/>
      <c r="E290" s="206"/>
      <c r="F290" s="200"/>
      <c r="G290" s="200"/>
    </row>
    <row r="291" spans="2:7" s="201" customFormat="1" hidden="1">
      <c r="B291" s="202"/>
      <c r="C291" s="200"/>
      <c r="D291" s="206"/>
      <c r="E291" s="206"/>
      <c r="F291" s="200"/>
      <c r="G291" s="200"/>
    </row>
    <row r="292" spans="2:7" s="201" customFormat="1" hidden="1">
      <c r="B292" s="202"/>
      <c r="C292" s="200"/>
      <c r="D292" s="206"/>
      <c r="E292" s="206"/>
      <c r="F292" s="200"/>
      <c r="G292" s="200"/>
    </row>
    <row r="293" spans="2:7" s="201" customFormat="1" hidden="1">
      <c r="B293" s="202"/>
      <c r="C293" s="200"/>
      <c r="D293" s="206"/>
      <c r="E293" s="206"/>
      <c r="F293" s="200"/>
      <c r="G293" s="200"/>
    </row>
    <row r="294" spans="2:7" s="201" customFormat="1" hidden="1">
      <c r="B294" s="202"/>
      <c r="C294" s="200"/>
      <c r="D294" s="206"/>
      <c r="E294" s="206"/>
      <c r="F294" s="200"/>
      <c r="G294" s="200"/>
    </row>
    <row r="295" spans="2:7" s="201" customFormat="1" hidden="1">
      <c r="B295" s="202"/>
      <c r="C295" s="200"/>
      <c r="D295" s="206"/>
      <c r="E295" s="206"/>
      <c r="F295" s="200"/>
      <c r="G295" s="200"/>
    </row>
    <row r="296" spans="2:7" s="201" customFormat="1" hidden="1">
      <c r="B296" s="202"/>
      <c r="C296" s="200"/>
      <c r="D296" s="206"/>
      <c r="E296" s="206"/>
      <c r="F296" s="200"/>
      <c r="G296" s="200"/>
    </row>
    <row r="297" spans="2:7" s="201" customFormat="1" hidden="1">
      <c r="B297" s="202"/>
      <c r="C297" s="200"/>
      <c r="D297" s="206"/>
      <c r="E297" s="206"/>
      <c r="F297" s="200"/>
      <c r="G297" s="200"/>
    </row>
    <row r="298" spans="2:7" s="201" customFormat="1" hidden="1">
      <c r="B298" s="202"/>
      <c r="C298" s="200"/>
      <c r="D298" s="206"/>
      <c r="E298" s="206"/>
      <c r="F298" s="200"/>
      <c r="G298" s="200"/>
    </row>
    <row r="299" spans="2:7" s="201" customFormat="1" hidden="1">
      <c r="B299" s="202"/>
      <c r="C299" s="200"/>
      <c r="D299" s="206"/>
      <c r="E299" s="206"/>
      <c r="F299" s="200"/>
      <c r="G299" s="200"/>
    </row>
    <row r="300" spans="2:7" s="201" customFormat="1" hidden="1">
      <c r="B300" s="202"/>
      <c r="C300" s="200"/>
      <c r="D300" s="206"/>
      <c r="E300" s="206"/>
      <c r="F300" s="200"/>
      <c r="G300" s="200"/>
    </row>
    <row r="301" spans="2:7" s="201" customFormat="1" hidden="1">
      <c r="B301" s="202"/>
      <c r="C301" s="200"/>
      <c r="D301" s="206"/>
      <c r="E301" s="206"/>
      <c r="F301" s="200"/>
      <c r="G301" s="200"/>
    </row>
    <row r="302" spans="2:7" s="201" customFormat="1" hidden="1">
      <c r="B302" s="202"/>
      <c r="C302" s="200"/>
      <c r="D302" s="206"/>
      <c r="E302" s="206"/>
      <c r="F302" s="200"/>
      <c r="G302" s="200"/>
    </row>
    <row r="303" spans="2:7" s="201" customFormat="1" hidden="1">
      <c r="B303" s="202"/>
      <c r="C303" s="200"/>
      <c r="D303" s="206"/>
      <c r="E303" s="206"/>
      <c r="F303" s="200"/>
      <c r="G303" s="200"/>
    </row>
    <row r="304" spans="2:7" s="201" customFormat="1" hidden="1">
      <c r="B304" s="202"/>
      <c r="C304" s="200"/>
      <c r="D304" s="206"/>
      <c r="E304" s="206"/>
      <c r="F304" s="200"/>
      <c r="G304" s="200"/>
    </row>
    <row r="305" spans="2:7" s="201" customFormat="1" hidden="1">
      <c r="B305" s="202"/>
      <c r="C305" s="200"/>
      <c r="D305" s="206"/>
      <c r="E305" s="206"/>
      <c r="F305" s="200"/>
      <c r="G305" s="200"/>
    </row>
    <row r="306" spans="2:7" s="201" customFormat="1" hidden="1">
      <c r="B306" s="202"/>
      <c r="C306" s="200"/>
      <c r="D306" s="206"/>
      <c r="E306" s="206"/>
      <c r="F306" s="200"/>
      <c r="G306" s="200"/>
    </row>
    <row r="307" spans="2:7" s="201" customFormat="1" hidden="1">
      <c r="B307" s="202"/>
      <c r="C307" s="200"/>
      <c r="D307" s="206"/>
      <c r="E307" s="206"/>
      <c r="F307" s="200"/>
      <c r="G307" s="200"/>
    </row>
    <row r="308" spans="2:7" s="201" customFormat="1" hidden="1">
      <c r="B308" s="202"/>
      <c r="C308" s="200"/>
      <c r="D308" s="206"/>
      <c r="E308" s="206"/>
      <c r="F308" s="200"/>
      <c r="G308" s="200"/>
    </row>
    <row r="309" spans="2:7" s="201" customFormat="1" hidden="1">
      <c r="B309" s="202"/>
      <c r="C309" s="200"/>
      <c r="D309" s="206"/>
      <c r="E309" s="206"/>
      <c r="F309" s="200"/>
      <c r="G309" s="200"/>
    </row>
    <row r="310" spans="2:7" s="201" customFormat="1" hidden="1">
      <c r="B310" s="202"/>
      <c r="C310" s="200"/>
      <c r="D310" s="206"/>
      <c r="E310" s="206"/>
      <c r="F310" s="200"/>
      <c r="G310" s="200"/>
    </row>
    <row r="311" spans="2:7" s="201" customFormat="1" hidden="1">
      <c r="B311" s="202"/>
      <c r="C311" s="200"/>
      <c r="D311" s="206"/>
      <c r="E311" s="206"/>
      <c r="F311" s="200"/>
      <c r="G311" s="200"/>
    </row>
    <row r="312" spans="2:7" s="201" customFormat="1" hidden="1">
      <c r="B312" s="202"/>
      <c r="C312" s="200"/>
      <c r="D312" s="206"/>
      <c r="E312" s="206"/>
      <c r="F312" s="200"/>
      <c r="G312" s="200"/>
    </row>
    <row r="313" spans="2:7" s="201" customFormat="1" hidden="1">
      <c r="B313" s="202"/>
      <c r="C313" s="200"/>
      <c r="D313" s="206"/>
      <c r="E313" s="206"/>
      <c r="F313" s="200"/>
      <c r="G313" s="200"/>
    </row>
    <row r="314" spans="2:7" s="201" customFormat="1" hidden="1">
      <c r="B314" s="202"/>
      <c r="C314" s="200"/>
      <c r="D314" s="206"/>
      <c r="E314" s="206"/>
      <c r="F314" s="200"/>
      <c r="G314" s="200"/>
    </row>
    <row r="315" spans="2:7" s="201" customFormat="1" hidden="1">
      <c r="B315" s="202"/>
      <c r="C315" s="200"/>
      <c r="D315" s="206"/>
      <c r="E315" s="206"/>
      <c r="F315" s="200"/>
      <c r="G315" s="200"/>
    </row>
    <row r="316" spans="2:7" s="201" customFormat="1" hidden="1">
      <c r="B316" s="202"/>
      <c r="C316" s="200"/>
      <c r="D316" s="206"/>
      <c r="E316" s="206"/>
      <c r="F316" s="200"/>
      <c r="G316" s="200"/>
    </row>
    <row r="317" spans="2:7" s="201" customFormat="1" hidden="1">
      <c r="B317" s="202"/>
      <c r="C317" s="200"/>
      <c r="D317" s="206"/>
      <c r="E317" s="206"/>
      <c r="F317" s="200"/>
      <c r="G317" s="200"/>
    </row>
    <row r="318" spans="2:7" s="201" customFormat="1" hidden="1">
      <c r="B318" s="202"/>
      <c r="C318" s="200"/>
      <c r="D318" s="206"/>
      <c r="E318" s="206"/>
      <c r="F318" s="200"/>
      <c r="G318" s="200"/>
    </row>
    <row r="319" spans="2:7" s="201" customFormat="1" hidden="1">
      <c r="B319" s="202"/>
      <c r="C319" s="200"/>
      <c r="D319" s="206"/>
      <c r="E319" s="206"/>
      <c r="F319" s="200"/>
      <c r="G319" s="200"/>
    </row>
    <row r="320" spans="2:7" s="201" customFormat="1" hidden="1">
      <c r="B320" s="202"/>
      <c r="C320" s="200"/>
      <c r="D320" s="206"/>
      <c r="E320" s="206"/>
      <c r="F320" s="200"/>
      <c r="G320" s="200"/>
    </row>
    <row r="321" spans="2:7" s="201" customFormat="1" hidden="1">
      <c r="B321" s="202"/>
      <c r="C321" s="200"/>
      <c r="D321" s="206"/>
      <c r="E321" s="206"/>
      <c r="F321" s="200"/>
      <c r="G321" s="200"/>
    </row>
    <row r="322" spans="2:7" s="201" customFormat="1" hidden="1">
      <c r="B322" s="202"/>
      <c r="C322" s="200"/>
      <c r="D322" s="206"/>
      <c r="E322" s="206"/>
      <c r="F322" s="200"/>
      <c r="G322" s="200"/>
    </row>
    <row r="323" spans="2:7" s="201" customFormat="1" hidden="1">
      <c r="B323" s="202"/>
      <c r="C323" s="200"/>
      <c r="D323" s="206"/>
      <c r="E323" s="206"/>
      <c r="F323" s="200"/>
      <c r="G323" s="200"/>
    </row>
    <row r="324" spans="2:7" s="201" customFormat="1" hidden="1">
      <c r="B324" s="202"/>
      <c r="C324" s="200"/>
      <c r="D324" s="206"/>
      <c r="E324" s="206"/>
      <c r="F324" s="200"/>
      <c r="G324" s="200"/>
    </row>
    <row r="325" spans="2:7" s="201" customFormat="1" hidden="1">
      <c r="B325" s="202"/>
      <c r="C325" s="200"/>
      <c r="D325" s="206"/>
      <c r="E325" s="206"/>
      <c r="F325" s="200"/>
      <c r="G325" s="200"/>
    </row>
    <row r="326" spans="2:7" s="201" customFormat="1" hidden="1">
      <c r="B326" s="202"/>
      <c r="C326" s="200"/>
      <c r="D326" s="206"/>
      <c r="E326" s="206"/>
      <c r="F326" s="200"/>
      <c r="G326" s="200"/>
    </row>
    <row r="327" spans="2:7" s="201" customFormat="1" hidden="1">
      <c r="B327" s="202"/>
      <c r="C327" s="200"/>
      <c r="D327" s="206"/>
      <c r="E327" s="206"/>
      <c r="F327" s="200"/>
      <c r="G327" s="200"/>
    </row>
    <row r="328" spans="2:7" s="201" customFormat="1" hidden="1">
      <c r="B328" s="202"/>
      <c r="C328" s="200"/>
      <c r="D328" s="206"/>
      <c r="E328" s="206"/>
      <c r="F328" s="200"/>
      <c r="G328" s="200"/>
    </row>
    <row r="329" spans="2:7" s="201" customFormat="1" hidden="1">
      <c r="B329" s="202"/>
      <c r="C329" s="200"/>
      <c r="D329" s="206"/>
      <c r="E329" s="206"/>
      <c r="F329" s="200"/>
      <c r="G329" s="200"/>
    </row>
    <row r="330" spans="2:7" s="201" customFormat="1" hidden="1">
      <c r="B330" s="202"/>
      <c r="C330" s="200"/>
      <c r="D330" s="206"/>
      <c r="E330" s="206"/>
      <c r="F330" s="200"/>
      <c r="G330" s="200"/>
    </row>
    <row r="331" spans="2:7" s="201" customFormat="1" hidden="1">
      <c r="B331" s="202"/>
      <c r="C331" s="200"/>
      <c r="D331" s="206"/>
      <c r="E331" s="206"/>
      <c r="F331" s="200"/>
      <c r="G331" s="200"/>
    </row>
    <row r="332" spans="2:7" s="201" customFormat="1" hidden="1">
      <c r="B332" s="202"/>
      <c r="C332" s="200"/>
      <c r="D332" s="206"/>
      <c r="E332" s="206"/>
      <c r="F332" s="200"/>
      <c r="G332" s="200"/>
    </row>
    <row r="333" spans="2:7" s="201" customFormat="1" hidden="1">
      <c r="B333" s="202"/>
      <c r="C333" s="200"/>
      <c r="D333" s="206"/>
      <c r="E333" s="206"/>
      <c r="F333" s="200"/>
      <c r="G333" s="200"/>
    </row>
    <row r="334" spans="2:7" s="201" customFormat="1" hidden="1">
      <c r="B334" s="202"/>
      <c r="C334" s="200"/>
      <c r="D334" s="206"/>
      <c r="E334" s="206"/>
      <c r="F334" s="200"/>
      <c r="G334" s="200"/>
    </row>
    <row r="335" spans="2:7" s="201" customFormat="1" hidden="1">
      <c r="B335" s="202"/>
      <c r="C335" s="200"/>
      <c r="D335" s="206"/>
      <c r="E335" s="206"/>
      <c r="F335" s="200"/>
      <c r="G335" s="200"/>
    </row>
    <row r="336" spans="2:7" s="201" customFormat="1" hidden="1">
      <c r="B336" s="202"/>
      <c r="C336" s="200"/>
      <c r="D336" s="206"/>
      <c r="E336" s="206"/>
      <c r="F336" s="200"/>
      <c r="G336" s="200"/>
    </row>
    <row r="337" spans="2:7" s="201" customFormat="1" hidden="1">
      <c r="B337" s="202"/>
      <c r="C337" s="200"/>
      <c r="D337" s="206"/>
      <c r="E337" s="206"/>
      <c r="F337" s="200"/>
      <c r="G337" s="200"/>
    </row>
    <row r="338" spans="2:7" s="201" customFormat="1" hidden="1">
      <c r="B338" s="202"/>
      <c r="C338" s="200"/>
      <c r="D338" s="206"/>
      <c r="E338" s="206"/>
      <c r="F338" s="200"/>
      <c r="G338" s="200"/>
    </row>
    <row r="339" spans="2:7" s="201" customFormat="1" hidden="1">
      <c r="B339" s="202"/>
      <c r="C339" s="200"/>
      <c r="D339" s="206"/>
      <c r="E339" s="206"/>
      <c r="F339" s="200"/>
      <c r="G339" s="200"/>
    </row>
    <row r="340" spans="2:7" s="201" customFormat="1" hidden="1">
      <c r="B340" s="202"/>
      <c r="C340" s="200"/>
      <c r="D340" s="206"/>
      <c r="E340" s="206"/>
      <c r="F340" s="200"/>
      <c r="G340" s="200"/>
    </row>
    <row r="341" spans="2:7" s="201" customFormat="1" hidden="1">
      <c r="B341" s="202"/>
      <c r="C341" s="200"/>
      <c r="D341" s="206"/>
      <c r="E341" s="206"/>
      <c r="F341" s="200"/>
      <c r="G341" s="200"/>
    </row>
    <row r="342" spans="2:7" s="201" customFormat="1" hidden="1">
      <c r="B342" s="202"/>
      <c r="C342" s="200"/>
      <c r="D342" s="206"/>
      <c r="E342" s="206"/>
      <c r="F342" s="200"/>
      <c r="G342" s="200"/>
    </row>
    <row r="343" spans="2:7" s="201" customFormat="1" hidden="1">
      <c r="B343" s="202"/>
      <c r="C343" s="200"/>
      <c r="D343" s="206"/>
      <c r="E343" s="206"/>
      <c r="F343" s="200"/>
      <c r="G343" s="200"/>
    </row>
    <row r="344" spans="2:7" s="201" customFormat="1" hidden="1">
      <c r="B344" s="202"/>
      <c r="C344" s="200"/>
      <c r="D344" s="206"/>
      <c r="E344" s="206"/>
      <c r="F344" s="200"/>
      <c r="G344" s="200"/>
    </row>
    <row r="345" spans="2:7" s="201" customFormat="1" hidden="1">
      <c r="B345" s="202"/>
      <c r="C345" s="200"/>
      <c r="D345" s="206"/>
      <c r="E345" s="206"/>
      <c r="F345" s="200"/>
      <c r="G345" s="200"/>
    </row>
    <row r="346" spans="2:7" s="201" customFormat="1" hidden="1">
      <c r="B346" s="202"/>
      <c r="C346" s="200"/>
      <c r="D346" s="206"/>
      <c r="E346" s="206"/>
      <c r="F346" s="200"/>
      <c r="G346" s="200"/>
    </row>
    <row r="347" spans="2:7" s="201" customFormat="1" hidden="1">
      <c r="B347" s="202"/>
      <c r="C347" s="200"/>
      <c r="D347" s="206"/>
      <c r="E347" s="206"/>
      <c r="F347" s="200"/>
      <c r="G347" s="200"/>
    </row>
    <row r="348" spans="2:7" s="201" customFormat="1" hidden="1">
      <c r="B348" s="202"/>
      <c r="C348" s="200"/>
      <c r="D348" s="206"/>
      <c r="E348" s="206"/>
      <c r="F348" s="200"/>
      <c r="G348" s="200"/>
    </row>
    <row r="349" spans="2:7" s="201" customFormat="1" hidden="1">
      <c r="B349" s="202"/>
      <c r="C349" s="200"/>
      <c r="D349" s="206"/>
      <c r="E349" s="206"/>
      <c r="F349" s="200"/>
      <c r="G349" s="200"/>
    </row>
    <row r="350" spans="2:7" s="201" customFormat="1" hidden="1">
      <c r="B350" s="202"/>
      <c r="C350" s="200"/>
      <c r="D350" s="206"/>
      <c r="E350" s="206"/>
      <c r="F350" s="200"/>
      <c r="G350" s="200"/>
    </row>
    <row r="351" spans="2:7" s="201" customFormat="1" hidden="1">
      <c r="B351" s="202"/>
      <c r="C351" s="200"/>
      <c r="D351" s="206"/>
      <c r="E351" s="206"/>
      <c r="F351" s="200"/>
      <c r="G351" s="200"/>
    </row>
    <row r="352" spans="2:7" s="201" customFormat="1" hidden="1">
      <c r="B352" s="202"/>
      <c r="C352" s="200"/>
      <c r="D352" s="206"/>
      <c r="E352" s="206"/>
      <c r="F352" s="200"/>
      <c r="G352" s="200"/>
    </row>
    <row r="353" spans="2:7" s="201" customFormat="1" hidden="1">
      <c r="B353" s="202"/>
      <c r="C353" s="200"/>
      <c r="D353" s="206"/>
      <c r="E353" s="206"/>
      <c r="F353" s="200"/>
      <c r="G353" s="200"/>
    </row>
    <row r="354" spans="2:7" s="201" customFormat="1" hidden="1">
      <c r="B354" s="202"/>
      <c r="C354" s="200"/>
      <c r="D354" s="206"/>
      <c r="E354" s="206"/>
      <c r="F354" s="200"/>
      <c r="G354" s="200"/>
    </row>
    <row r="355" spans="2:7" s="201" customFormat="1" hidden="1">
      <c r="B355" s="202"/>
      <c r="C355" s="200"/>
      <c r="D355" s="206"/>
      <c r="E355" s="206"/>
      <c r="F355" s="200"/>
      <c r="G355" s="200"/>
    </row>
    <row r="356" spans="2:7" s="201" customFormat="1" hidden="1">
      <c r="B356" s="202"/>
      <c r="C356" s="200"/>
      <c r="D356" s="206"/>
      <c r="E356" s="206"/>
      <c r="F356" s="200"/>
      <c r="G356" s="200"/>
    </row>
    <row r="357" spans="2:7" s="201" customFormat="1" hidden="1">
      <c r="B357" s="202"/>
      <c r="C357" s="200"/>
      <c r="D357" s="206"/>
      <c r="E357" s="206"/>
      <c r="F357" s="200"/>
      <c r="G357" s="200"/>
    </row>
    <row r="358" spans="2:7" s="201" customFormat="1" hidden="1">
      <c r="B358" s="202"/>
      <c r="C358" s="200"/>
      <c r="D358" s="206"/>
      <c r="E358" s="206"/>
      <c r="F358" s="200"/>
      <c r="G358" s="200"/>
    </row>
    <row r="359" spans="2:7" s="201" customFormat="1" hidden="1">
      <c r="B359" s="202"/>
      <c r="C359" s="200"/>
      <c r="D359" s="206"/>
      <c r="E359" s="206"/>
      <c r="F359" s="200"/>
      <c r="G359" s="200"/>
    </row>
    <row r="360" spans="2:7" s="201" customFormat="1" hidden="1">
      <c r="B360" s="202"/>
      <c r="C360" s="200"/>
      <c r="D360" s="206"/>
      <c r="E360" s="206"/>
      <c r="F360" s="200"/>
      <c r="G360" s="200"/>
    </row>
    <row r="361" spans="2:7" s="201" customFormat="1" hidden="1">
      <c r="B361" s="202"/>
      <c r="C361" s="200"/>
      <c r="D361" s="206"/>
      <c r="E361" s="206"/>
      <c r="F361" s="200"/>
      <c r="G361" s="200"/>
    </row>
    <row r="362" spans="2:7" s="201" customFormat="1" hidden="1">
      <c r="B362" s="202"/>
      <c r="C362" s="200"/>
      <c r="D362" s="206"/>
      <c r="E362" s="206"/>
      <c r="F362" s="200"/>
      <c r="G362" s="200"/>
    </row>
    <row r="363" spans="2:7" s="201" customFormat="1" hidden="1">
      <c r="B363" s="202"/>
      <c r="C363" s="200"/>
      <c r="D363" s="206"/>
      <c r="E363" s="206"/>
      <c r="F363" s="200"/>
      <c r="G363" s="200"/>
    </row>
    <row r="364" spans="2:7" s="201" customFormat="1" hidden="1">
      <c r="B364" s="202"/>
      <c r="C364" s="200"/>
      <c r="D364" s="206"/>
      <c r="E364" s="206"/>
      <c r="F364" s="200"/>
      <c r="G364" s="200"/>
    </row>
    <row r="365" spans="2:7" s="201" customFormat="1" hidden="1">
      <c r="B365" s="202"/>
      <c r="C365" s="200"/>
      <c r="D365" s="206"/>
      <c r="E365" s="206"/>
      <c r="F365" s="200"/>
      <c r="G365" s="200"/>
    </row>
    <row r="366" spans="2:7" s="201" customFormat="1" hidden="1">
      <c r="B366" s="202"/>
      <c r="C366" s="200"/>
      <c r="D366" s="206"/>
      <c r="E366" s="206"/>
      <c r="F366" s="200"/>
      <c r="G366" s="200"/>
    </row>
    <row r="367" spans="2:7" s="201" customFormat="1" hidden="1">
      <c r="B367" s="202"/>
      <c r="C367" s="200"/>
      <c r="D367" s="206"/>
      <c r="E367" s="206"/>
      <c r="F367" s="200"/>
      <c r="G367" s="200"/>
    </row>
    <row r="368" spans="2:7" s="201" customFormat="1" hidden="1">
      <c r="B368" s="202"/>
      <c r="C368" s="200"/>
      <c r="D368" s="206"/>
      <c r="E368" s="206"/>
      <c r="F368" s="200"/>
      <c r="G368" s="200"/>
    </row>
    <row r="369" spans="2:7" s="201" customFormat="1" hidden="1">
      <c r="B369" s="202"/>
      <c r="C369" s="200"/>
      <c r="D369" s="206"/>
      <c r="E369" s="206"/>
      <c r="F369" s="200"/>
      <c r="G369" s="200"/>
    </row>
    <row r="370" spans="2:7" s="201" customFormat="1" hidden="1">
      <c r="B370" s="202"/>
      <c r="C370" s="200"/>
      <c r="D370" s="206"/>
      <c r="E370" s="206"/>
      <c r="F370" s="200"/>
      <c r="G370" s="200"/>
    </row>
    <row r="371" spans="2:7" s="201" customFormat="1" hidden="1">
      <c r="B371" s="202"/>
      <c r="C371" s="200"/>
      <c r="D371" s="206"/>
      <c r="E371" s="206"/>
      <c r="F371" s="200"/>
      <c r="G371" s="200"/>
    </row>
    <row r="372" spans="2:7" s="201" customFormat="1" hidden="1">
      <c r="B372" s="202"/>
      <c r="C372" s="200"/>
      <c r="D372" s="206"/>
      <c r="E372" s="206"/>
      <c r="F372" s="200"/>
      <c r="G372" s="200"/>
    </row>
    <row r="373" spans="2:7" s="201" customFormat="1" hidden="1">
      <c r="B373" s="202"/>
      <c r="C373" s="200"/>
      <c r="D373" s="206"/>
      <c r="E373" s="206"/>
      <c r="F373" s="200"/>
      <c r="G373" s="200"/>
    </row>
    <row r="374" spans="2:7" s="201" customFormat="1" hidden="1">
      <c r="B374" s="202"/>
      <c r="C374" s="200"/>
      <c r="D374" s="206"/>
      <c r="E374" s="206"/>
      <c r="F374" s="200"/>
      <c r="G374" s="200"/>
    </row>
    <row r="375" spans="2:7" s="201" customFormat="1" hidden="1">
      <c r="B375" s="202"/>
      <c r="C375" s="200"/>
      <c r="D375" s="206"/>
      <c r="E375" s="206"/>
      <c r="F375" s="200"/>
      <c r="G375" s="200"/>
    </row>
    <row r="376" spans="2:7" s="201" customFormat="1" hidden="1">
      <c r="B376" s="202"/>
      <c r="C376" s="200"/>
      <c r="D376" s="206"/>
      <c r="E376" s="206"/>
      <c r="F376" s="200"/>
      <c r="G376" s="200"/>
    </row>
    <row r="377" spans="2:7" s="201" customFormat="1" hidden="1">
      <c r="B377" s="202"/>
      <c r="C377" s="200"/>
      <c r="D377" s="206"/>
      <c r="E377" s="206"/>
      <c r="F377" s="200"/>
      <c r="G377" s="200"/>
    </row>
    <row r="378" spans="2:7" s="201" customFormat="1" hidden="1">
      <c r="B378" s="202"/>
      <c r="C378" s="200"/>
      <c r="D378" s="206"/>
      <c r="E378" s="206"/>
      <c r="F378" s="200"/>
      <c r="G378" s="200"/>
    </row>
    <row r="379" spans="2:7" s="201" customFormat="1" hidden="1">
      <c r="B379" s="202"/>
      <c r="C379" s="200"/>
      <c r="D379" s="206"/>
      <c r="E379" s="206"/>
      <c r="F379" s="200"/>
      <c r="G379" s="200"/>
    </row>
    <row r="380" spans="2:7" s="201" customFormat="1" hidden="1">
      <c r="B380" s="202"/>
      <c r="C380" s="200"/>
      <c r="D380" s="206"/>
      <c r="E380" s="206"/>
      <c r="F380" s="200"/>
      <c r="G380" s="200"/>
    </row>
    <row r="381" spans="2:7" s="201" customFormat="1" hidden="1">
      <c r="B381" s="202"/>
      <c r="C381" s="200"/>
      <c r="D381" s="206"/>
      <c r="E381" s="206"/>
      <c r="F381" s="200"/>
      <c r="G381" s="200"/>
    </row>
    <row r="382" spans="2:7" s="201" customFormat="1" hidden="1">
      <c r="B382" s="202"/>
      <c r="C382" s="200"/>
      <c r="D382" s="206"/>
      <c r="E382" s="206"/>
      <c r="F382" s="200"/>
      <c r="G382" s="200"/>
    </row>
    <row r="383" spans="2:7" s="201" customFormat="1" hidden="1">
      <c r="B383" s="202"/>
      <c r="C383" s="200"/>
      <c r="D383" s="206"/>
      <c r="E383" s="206"/>
      <c r="F383" s="200"/>
      <c r="G383" s="200"/>
    </row>
    <row r="384" spans="2:7" s="201" customFormat="1" hidden="1">
      <c r="B384" s="202"/>
      <c r="C384" s="200"/>
      <c r="D384" s="206"/>
      <c r="E384" s="206"/>
      <c r="F384" s="200"/>
      <c r="G384" s="200"/>
    </row>
    <row r="385" spans="2:7" s="201" customFormat="1" hidden="1">
      <c r="B385" s="202"/>
      <c r="C385" s="200"/>
      <c r="D385" s="206"/>
      <c r="E385" s="206"/>
      <c r="F385" s="200"/>
      <c r="G385" s="200"/>
    </row>
    <row r="386" spans="2:7" s="201" customFormat="1" hidden="1">
      <c r="B386" s="202"/>
      <c r="C386" s="200"/>
      <c r="D386" s="206"/>
      <c r="E386" s="206"/>
      <c r="F386" s="200"/>
      <c r="G386" s="200"/>
    </row>
    <row r="387" spans="2:7" s="201" customFormat="1" hidden="1">
      <c r="B387" s="202"/>
      <c r="C387" s="200"/>
      <c r="D387" s="206"/>
      <c r="E387" s="206"/>
      <c r="F387" s="200"/>
      <c r="G387" s="200"/>
    </row>
    <row r="388" spans="2:7" s="201" customFormat="1" hidden="1">
      <c r="B388" s="202"/>
      <c r="C388" s="200"/>
      <c r="D388" s="206"/>
      <c r="E388" s="206"/>
      <c r="F388" s="200"/>
      <c r="G388" s="200"/>
    </row>
    <row r="389" spans="2:7" s="201" customFormat="1" hidden="1">
      <c r="B389" s="202"/>
      <c r="C389" s="200"/>
      <c r="D389" s="206"/>
      <c r="E389" s="206"/>
      <c r="F389" s="200"/>
      <c r="G389" s="200"/>
    </row>
    <row r="390" spans="2:7" s="201" customFormat="1" hidden="1">
      <c r="B390" s="202"/>
      <c r="C390" s="200"/>
      <c r="D390" s="206"/>
      <c r="E390" s="206"/>
      <c r="F390" s="200"/>
      <c r="G390" s="200"/>
    </row>
    <row r="391" spans="2:7" s="201" customFormat="1" hidden="1">
      <c r="B391" s="202"/>
      <c r="C391" s="200"/>
      <c r="D391" s="206"/>
      <c r="E391" s="206"/>
      <c r="F391" s="200"/>
      <c r="G391" s="200"/>
    </row>
    <row r="392" spans="2:7" s="201" customFormat="1" hidden="1">
      <c r="B392" s="202"/>
      <c r="C392" s="200"/>
      <c r="D392" s="206"/>
      <c r="E392" s="206"/>
      <c r="F392" s="200"/>
      <c r="G392" s="200"/>
    </row>
    <row r="393" spans="2:7" s="201" customFormat="1" hidden="1">
      <c r="B393" s="202"/>
      <c r="C393" s="200"/>
      <c r="D393" s="206"/>
      <c r="E393" s="206"/>
      <c r="F393" s="200"/>
      <c r="G393" s="200"/>
    </row>
    <row r="394" spans="2:7" s="201" customFormat="1" hidden="1">
      <c r="B394" s="202"/>
      <c r="C394" s="200"/>
      <c r="D394" s="206"/>
      <c r="E394" s="206"/>
      <c r="F394" s="200"/>
      <c r="G394" s="200"/>
    </row>
    <row r="395" spans="2:7" s="201" customFormat="1" hidden="1">
      <c r="B395" s="202"/>
      <c r="C395" s="200"/>
      <c r="D395" s="206"/>
      <c r="E395" s="206"/>
      <c r="F395" s="200"/>
      <c r="G395" s="200"/>
    </row>
    <row r="396" spans="2:7" s="201" customFormat="1" hidden="1">
      <c r="B396" s="202"/>
      <c r="C396" s="200"/>
      <c r="D396" s="206"/>
      <c r="E396" s="206"/>
      <c r="F396" s="200"/>
      <c r="G396" s="200"/>
    </row>
    <row r="397" spans="2:7" s="201" customFormat="1" hidden="1">
      <c r="B397" s="202"/>
      <c r="C397" s="200"/>
      <c r="D397" s="206"/>
      <c r="E397" s="206"/>
      <c r="F397" s="200"/>
      <c r="G397" s="200"/>
    </row>
    <row r="398" spans="2:7" s="201" customFormat="1" hidden="1">
      <c r="B398" s="202"/>
      <c r="C398" s="200"/>
      <c r="D398" s="206"/>
      <c r="E398" s="206"/>
      <c r="F398" s="200"/>
      <c r="G398" s="200"/>
    </row>
    <row r="399" spans="2:7" s="201" customFormat="1" hidden="1">
      <c r="B399" s="202"/>
      <c r="C399" s="200"/>
      <c r="D399" s="206"/>
      <c r="E399" s="206"/>
      <c r="F399" s="200"/>
      <c r="G399" s="200"/>
    </row>
    <row r="400" spans="2:7" s="201" customFormat="1" hidden="1">
      <c r="B400" s="202"/>
      <c r="C400" s="200"/>
      <c r="D400" s="206"/>
      <c r="E400" s="206"/>
      <c r="F400" s="200"/>
      <c r="G400" s="200"/>
    </row>
    <row r="401" spans="2:7" s="201" customFormat="1" hidden="1">
      <c r="B401" s="202"/>
      <c r="C401" s="200"/>
      <c r="D401" s="206"/>
      <c r="E401" s="206"/>
      <c r="F401" s="200"/>
      <c r="G401" s="200"/>
    </row>
    <row r="402" spans="2:7" s="201" customFormat="1" hidden="1">
      <c r="B402" s="202"/>
      <c r="C402" s="200"/>
      <c r="D402" s="206"/>
      <c r="E402" s="206"/>
      <c r="F402" s="200"/>
      <c r="G402" s="200"/>
    </row>
    <row r="403" spans="2:7" s="201" customFormat="1" hidden="1">
      <c r="B403" s="202"/>
      <c r="C403" s="200"/>
      <c r="D403" s="206"/>
      <c r="E403" s="206"/>
      <c r="F403" s="200"/>
      <c r="G403" s="200"/>
    </row>
    <row r="404" spans="2:7" s="201" customFormat="1" hidden="1">
      <c r="B404" s="202"/>
      <c r="C404" s="200"/>
      <c r="D404" s="206"/>
      <c r="E404" s="206"/>
      <c r="F404" s="200"/>
      <c r="G404" s="200"/>
    </row>
    <row r="405" spans="2:7" s="201" customFormat="1" hidden="1">
      <c r="B405" s="202"/>
      <c r="C405" s="200"/>
      <c r="D405" s="206"/>
      <c r="E405" s="206"/>
      <c r="F405" s="200"/>
      <c r="G405" s="200"/>
    </row>
    <row r="406" spans="2:7" s="201" customFormat="1" hidden="1">
      <c r="B406" s="202"/>
      <c r="C406" s="200"/>
      <c r="D406" s="206"/>
      <c r="E406" s="206"/>
      <c r="F406" s="200"/>
      <c r="G406" s="200"/>
    </row>
    <row r="407" spans="2:7" s="201" customFormat="1" hidden="1">
      <c r="B407" s="202"/>
      <c r="C407" s="200"/>
      <c r="D407" s="206"/>
      <c r="E407" s="206"/>
      <c r="F407" s="200"/>
      <c r="G407" s="200"/>
    </row>
    <row r="408" spans="2:7" s="201" customFormat="1" hidden="1">
      <c r="B408" s="202"/>
      <c r="C408" s="200"/>
      <c r="D408" s="206"/>
      <c r="E408" s="206"/>
      <c r="F408" s="200"/>
      <c r="G408" s="200"/>
    </row>
    <row r="409" spans="2:7" s="201" customFormat="1" hidden="1">
      <c r="B409" s="202"/>
      <c r="C409" s="200"/>
      <c r="D409" s="206"/>
      <c r="E409" s="206"/>
      <c r="F409" s="200"/>
      <c r="G409" s="200"/>
    </row>
    <row r="410" spans="2:7" s="201" customFormat="1" hidden="1">
      <c r="B410" s="202"/>
      <c r="C410" s="200"/>
      <c r="D410" s="206"/>
      <c r="E410" s="206"/>
      <c r="F410" s="200"/>
      <c r="G410" s="200"/>
    </row>
    <row r="411" spans="2:7" s="201" customFormat="1" hidden="1">
      <c r="B411" s="202"/>
      <c r="C411" s="200"/>
      <c r="D411" s="206"/>
      <c r="E411" s="206"/>
      <c r="F411" s="200"/>
      <c r="G411" s="200"/>
    </row>
    <row r="412" spans="2:7" s="201" customFormat="1" hidden="1">
      <c r="B412" s="202"/>
      <c r="C412" s="200"/>
      <c r="D412" s="206"/>
      <c r="E412" s="206"/>
      <c r="F412" s="200"/>
      <c r="G412" s="200"/>
    </row>
    <row r="413" spans="2:7" s="201" customFormat="1" hidden="1">
      <c r="B413" s="202"/>
      <c r="C413" s="200"/>
      <c r="D413" s="206"/>
      <c r="E413" s="206"/>
      <c r="F413" s="200"/>
      <c r="G413" s="200"/>
    </row>
    <row r="414" spans="2:7" s="201" customFormat="1" hidden="1">
      <c r="B414" s="202"/>
      <c r="C414" s="200"/>
      <c r="D414" s="206"/>
      <c r="E414" s="206"/>
      <c r="F414" s="200"/>
      <c r="G414" s="200"/>
    </row>
    <row r="415" spans="2:7" s="201" customFormat="1" hidden="1">
      <c r="B415" s="202"/>
      <c r="C415" s="200"/>
      <c r="D415" s="206"/>
      <c r="E415" s="206"/>
      <c r="F415" s="200"/>
      <c r="G415" s="200"/>
    </row>
    <row r="416" spans="2:7" s="201" customFormat="1" hidden="1">
      <c r="B416" s="202"/>
      <c r="C416" s="200"/>
      <c r="D416" s="206"/>
      <c r="E416" s="206"/>
      <c r="F416" s="200"/>
      <c r="G416" s="200"/>
    </row>
    <row r="417" spans="2:7" s="201" customFormat="1" hidden="1">
      <c r="B417" s="202"/>
      <c r="C417" s="200"/>
      <c r="D417" s="206"/>
      <c r="E417" s="206"/>
      <c r="F417" s="200"/>
      <c r="G417" s="200"/>
    </row>
    <row r="418" spans="2:7" s="201" customFormat="1" hidden="1">
      <c r="B418" s="202"/>
      <c r="C418" s="200"/>
      <c r="D418" s="206"/>
      <c r="E418" s="206"/>
      <c r="F418" s="200"/>
      <c r="G418" s="200"/>
    </row>
    <row r="419" spans="2:7" s="201" customFormat="1" hidden="1">
      <c r="B419" s="202"/>
      <c r="C419" s="200"/>
      <c r="D419" s="206"/>
      <c r="E419" s="206"/>
      <c r="F419" s="200"/>
      <c r="G419" s="200"/>
    </row>
    <row r="420" spans="2:7" s="201" customFormat="1" hidden="1">
      <c r="B420" s="202"/>
      <c r="C420" s="200"/>
      <c r="D420" s="206"/>
      <c r="E420" s="206"/>
      <c r="F420" s="200"/>
      <c r="G420" s="200"/>
    </row>
    <row r="421" spans="2:7" s="201" customFormat="1" hidden="1">
      <c r="B421" s="202"/>
      <c r="C421" s="200"/>
      <c r="D421" s="206"/>
      <c r="E421" s="206"/>
      <c r="F421" s="200"/>
      <c r="G421" s="200"/>
    </row>
    <row r="422" spans="2:7" s="201" customFormat="1" hidden="1">
      <c r="B422" s="202"/>
      <c r="C422" s="200"/>
      <c r="D422" s="206"/>
      <c r="E422" s="206"/>
      <c r="F422" s="200"/>
      <c r="G422" s="200"/>
    </row>
    <row r="423" spans="2:7" s="201" customFormat="1" hidden="1">
      <c r="B423" s="202"/>
      <c r="C423" s="200"/>
      <c r="D423" s="206"/>
      <c r="E423" s="206"/>
      <c r="F423" s="200"/>
      <c r="G423" s="200"/>
    </row>
    <row r="424" spans="2:7" s="201" customFormat="1" hidden="1">
      <c r="B424" s="202"/>
      <c r="C424" s="200"/>
      <c r="D424" s="206"/>
      <c r="E424" s="206"/>
      <c r="F424" s="200"/>
      <c r="G424" s="200"/>
    </row>
    <row r="425" spans="2:7" s="201" customFormat="1" hidden="1">
      <c r="B425" s="202"/>
      <c r="C425" s="200"/>
      <c r="D425" s="206"/>
      <c r="E425" s="206"/>
      <c r="F425" s="200"/>
      <c r="G425" s="200"/>
    </row>
    <row r="426" spans="2:7" s="201" customFormat="1" hidden="1">
      <c r="B426" s="202"/>
      <c r="C426" s="200"/>
      <c r="D426" s="206"/>
      <c r="E426" s="206"/>
      <c r="F426" s="200"/>
      <c r="G426" s="200"/>
    </row>
    <row r="427" spans="2:7" s="201" customFormat="1" hidden="1">
      <c r="B427" s="202"/>
      <c r="C427" s="200"/>
      <c r="D427" s="206"/>
      <c r="E427" s="206"/>
      <c r="F427" s="200"/>
      <c r="G427" s="200"/>
    </row>
    <row r="428" spans="2:7" s="201" customFormat="1" hidden="1">
      <c r="B428" s="202"/>
      <c r="C428" s="200"/>
      <c r="D428" s="206"/>
      <c r="E428" s="206"/>
      <c r="F428" s="200"/>
      <c r="G428" s="200"/>
    </row>
    <row r="429" spans="2:7" s="201" customFormat="1" hidden="1">
      <c r="B429" s="202"/>
      <c r="C429" s="200"/>
      <c r="D429" s="206"/>
      <c r="E429" s="206"/>
      <c r="F429" s="200"/>
      <c r="G429" s="200"/>
    </row>
    <row r="430" spans="2:7" s="201" customFormat="1" hidden="1">
      <c r="B430" s="202"/>
      <c r="C430" s="200"/>
      <c r="D430" s="206"/>
      <c r="E430" s="206"/>
      <c r="F430" s="200"/>
      <c r="G430" s="200"/>
    </row>
    <row r="431" spans="2:7" s="201" customFormat="1" hidden="1">
      <c r="B431" s="202"/>
      <c r="C431" s="200"/>
      <c r="D431" s="206"/>
      <c r="E431" s="206"/>
      <c r="F431" s="200"/>
      <c r="G431" s="200"/>
    </row>
    <row r="432" spans="2:7" s="201" customFormat="1" hidden="1">
      <c r="B432" s="202"/>
      <c r="C432" s="200"/>
      <c r="D432" s="206"/>
      <c r="E432" s="206"/>
      <c r="F432" s="200"/>
      <c r="G432" s="200"/>
    </row>
    <row r="433" spans="2:7" s="201" customFormat="1" hidden="1">
      <c r="B433" s="202"/>
      <c r="C433" s="200"/>
      <c r="D433" s="206"/>
      <c r="E433" s="206"/>
      <c r="F433" s="200"/>
      <c r="G433" s="200"/>
    </row>
    <row r="434" spans="2:7" s="201" customFormat="1" hidden="1">
      <c r="B434" s="202"/>
      <c r="C434" s="200"/>
      <c r="D434" s="206"/>
      <c r="E434" s="206"/>
      <c r="F434" s="200"/>
      <c r="G434" s="200"/>
    </row>
    <row r="435" spans="2:7" s="201" customFormat="1" hidden="1">
      <c r="B435" s="202"/>
      <c r="C435" s="200"/>
      <c r="D435" s="206"/>
      <c r="E435" s="206"/>
      <c r="F435" s="200"/>
      <c r="G435" s="200"/>
    </row>
    <row r="436" spans="2:7" s="201" customFormat="1" hidden="1">
      <c r="B436" s="202"/>
      <c r="C436" s="200"/>
      <c r="D436" s="206"/>
      <c r="E436" s="206"/>
      <c r="F436" s="200"/>
      <c r="G436" s="200"/>
    </row>
    <row r="437" spans="2:7" s="201" customFormat="1" hidden="1">
      <c r="B437" s="202"/>
      <c r="C437" s="200"/>
      <c r="D437" s="206"/>
      <c r="E437" s="206"/>
      <c r="F437" s="200"/>
      <c r="G437" s="200"/>
    </row>
    <row r="438" spans="2:7" s="201" customFormat="1" hidden="1">
      <c r="B438" s="202"/>
      <c r="C438" s="200"/>
      <c r="D438" s="206"/>
      <c r="E438" s="206"/>
      <c r="F438" s="200"/>
      <c r="G438" s="200"/>
    </row>
    <row r="439" spans="2:7" s="201" customFormat="1" hidden="1">
      <c r="B439" s="202"/>
      <c r="C439" s="200"/>
      <c r="D439" s="206"/>
      <c r="E439" s="206"/>
      <c r="F439" s="200"/>
      <c r="G439" s="200"/>
    </row>
    <row r="440" spans="2:7" s="201" customFormat="1" hidden="1">
      <c r="B440" s="202"/>
      <c r="C440" s="200"/>
      <c r="D440" s="206"/>
      <c r="E440" s="206"/>
      <c r="F440" s="200"/>
      <c r="G440" s="200"/>
    </row>
    <row r="441" spans="2:7" s="201" customFormat="1" hidden="1">
      <c r="B441" s="202"/>
      <c r="C441" s="200"/>
      <c r="D441" s="206"/>
      <c r="E441" s="206"/>
      <c r="F441" s="200"/>
      <c r="G441" s="200"/>
    </row>
    <row r="442" spans="2:7" s="201" customFormat="1" hidden="1">
      <c r="B442" s="202"/>
      <c r="C442" s="200"/>
      <c r="D442" s="206"/>
      <c r="E442" s="206"/>
      <c r="F442" s="200"/>
      <c r="G442" s="200"/>
    </row>
    <row r="443" spans="2:7" s="201" customFormat="1" hidden="1">
      <c r="B443" s="202"/>
      <c r="C443" s="200"/>
      <c r="D443" s="206"/>
      <c r="E443" s="206"/>
      <c r="F443" s="200"/>
      <c r="G443" s="200"/>
    </row>
    <row r="444" spans="2:7" s="201" customFormat="1" hidden="1">
      <c r="B444" s="202"/>
      <c r="C444" s="200"/>
      <c r="D444" s="206"/>
      <c r="E444" s="206"/>
      <c r="F444" s="200"/>
      <c r="G444" s="200"/>
    </row>
    <row r="445" spans="2:7" s="201" customFormat="1" hidden="1">
      <c r="B445" s="202"/>
      <c r="C445" s="200"/>
      <c r="D445" s="206"/>
      <c r="E445" s="206"/>
      <c r="F445" s="200"/>
      <c r="G445" s="200"/>
    </row>
    <row r="446" spans="2:7" s="201" customFormat="1" hidden="1">
      <c r="B446" s="202"/>
      <c r="C446" s="200"/>
      <c r="D446" s="206"/>
      <c r="E446" s="206"/>
      <c r="F446" s="200"/>
      <c r="G446" s="200"/>
    </row>
    <row r="447" spans="2:7" s="201" customFormat="1" hidden="1">
      <c r="B447" s="202"/>
      <c r="C447" s="200"/>
      <c r="D447" s="206"/>
      <c r="E447" s="206"/>
      <c r="F447" s="200"/>
      <c r="G447" s="200"/>
    </row>
    <row r="448" spans="2:7" s="201" customFormat="1" hidden="1">
      <c r="B448" s="202"/>
      <c r="C448" s="200"/>
      <c r="D448" s="206"/>
      <c r="E448" s="206"/>
      <c r="F448" s="200"/>
      <c r="G448" s="200"/>
    </row>
    <row r="449" spans="2:7" s="201" customFormat="1" hidden="1">
      <c r="B449" s="202"/>
      <c r="C449" s="200"/>
      <c r="D449" s="206"/>
      <c r="E449" s="206"/>
      <c r="F449" s="200"/>
      <c r="G449" s="200"/>
    </row>
    <row r="450" spans="2:7" s="201" customFormat="1" hidden="1">
      <c r="B450" s="202"/>
      <c r="C450" s="200"/>
      <c r="D450" s="206"/>
      <c r="E450" s="206"/>
      <c r="F450" s="200"/>
      <c r="G450" s="200"/>
    </row>
    <row r="451" spans="2:7" s="201" customFormat="1" hidden="1">
      <c r="B451" s="202"/>
      <c r="C451" s="200"/>
      <c r="D451" s="206"/>
      <c r="E451" s="206"/>
      <c r="F451" s="200"/>
      <c r="G451" s="200"/>
    </row>
    <row r="452" spans="2:7" s="201" customFormat="1" hidden="1">
      <c r="B452" s="202"/>
      <c r="C452" s="200"/>
      <c r="D452" s="206"/>
      <c r="E452" s="206"/>
      <c r="F452" s="200"/>
      <c r="G452" s="200"/>
    </row>
    <row r="453" spans="2:7" s="201" customFormat="1" hidden="1">
      <c r="B453" s="202"/>
      <c r="C453" s="200"/>
      <c r="D453" s="206"/>
      <c r="E453" s="206"/>
      <c r="F453" s="200"/>
      <c r="G453" s="200"/>
    </row>
    <row r="454" spans="2:7" s="201" customFormat="1" hidden="1">
      <c r="B454" s="202"/>
      <c r="C454" s="200"/>
      <c r="D454" s="206"/>
      <c r="E454" s="206"/>
      <c r="F454" s="200"/>
      <c r="G454" s="200"/>
    </row>
    <row r="455" spans="2:7" s="201" customFormat="1" hidden="1">
      <c r="B455" s="202"/>
      <c r="C455" s="200"/>
      <c r="D455" s="206"/>
      <c r="E455" s="206"/>
      <c r="F455" s="200"/>
      <c r="G455" s="200"/>
    </row>
    <row r="456" spans="2:7" s="201" customFormat="1" hidden="1">
      <c r="B456" s="202"/>
      <c r="C456" s="200"/>
      <c r="D456" s="206"/>
      <c r="E456" s="206"/>
      <c r="F456" s="200"/>
      <c r="G456" s="200"/>
    </row>
    <row r="457" spans="2:7" s="201" customFormat="1" hidden="1">
      <c r="B457" s="202"/>
      <c r="C457" s="200"/>
      <c r="D457" s="206"/>
      <c r="E457" s="206"/>
      <c r="F457" s="200"/>
      <c r="G457" s="200"/>
    </row>
    <row r="458" spans="2:7" s="201" customFormat="1" hidden="1">
      <c r="B458" s="202"/>
      <c r="C458" s="200"/>
      <c r="D458" s="206"/>
      <c r="E458" s="206"/>
      <c r="F458" s="200"/>
      <c r="G458" s="200"/>
    </row>
    <row r="459" spans="2:7" s="201" customFormat="1" hidden="1">
      <c r="B459" s="202"/>
      <c r="C459" s="200"/>
      <c r="D459" s="206"/>
      <c r="E459" s="206"/>
      <c r="F459" s="200"/>
      <c r="G459" s="200"/>
    </row>
    <row r="460" spans="2:7" s="201" customFormat="1" hidden="1">
      <c r="B460" s="202"/>
      <c r="C460" s="200"/>
      <c r="D460" s="206"/>
      <c r="E460" s="206"/>
      <c r="F460" s="200"/>
      <c r="G460" s="200"/>
    </row>
    <row r="461" spans="2:7" s="201" customFormat="1" hidden="1">
      <c r="B461" s="202"/>
      <c r="C461" s="200"/>
      <c r="D461" s="206"/>
      <c r="E461" s="206"/>
      <c r="F461" s="200"/>
      <c r="G461" s="200"/>
    </row>
    <row r="462" spans="2:7" s="201" customFormat="1" hidden="1">
      <c r="B462" s="202"/>
      <c r="C462" s="200"/>
      <c r="D462" s="206"/>
      <c r="E462" s="206"/>
      <c r="F462" s="200"/>
      <c r="G462" s="200"/>
    </row>
    <row r="463" spans="2:7" s="201" customFormat="1" hidden="1">
      <c r="B463" s="202"/>
      <c r="C463" s="200"/>
      <c r="D463" s="206"/>
      <c r="E463" s="206"/>
      <c r="F463" s="200"/>
      <c r="G463" s="200"/>
    </row>
    <row r="464" spans="2:7" s="201" customFormat="1" hidden="1">
      <c r="B464" s="202"/>
      <c r="C464" s="200"/>
      <c r="D464" s="206"/>
      <c r="E464" s="206"/>
      <c r="F464" s="200"/>
      <c r="G464" s="200"/>
    </row>
    <row r="465" spans="2:7" s="201" customFormat="1" hidden="1">
      <c r="B465" s="202"/>
      <c r="C465" s="200"/>
      <c r="D465" s="206"/>
      <c r="E465" s="206"/>
      <c r="F465" s="200"/>
      <c r="G465" s="200"/>
    </row>
    <row r="466" spans="2:7" s="201" customFormat="1" hidden="1">
      <c r="B466" s="202"/>
      <c r="C466" s="200"/>
      <c r="D466" s="206"/>
      <c r="E466" s="206"/>
      <c r="F466" s="200"/>
      <c r="G466" s="200"/>
    </row>
    <row r="467" spans="2:7" s="201" customFormat="1" hidden="1">
      <c r="B467" s="202"/>
      <c r="C467" s="200"/>
      <c r="D467" s="206"/>
      <c r="E467" s="206"/>
      <c r="F467" s="200"/>
      <c r="G467" s="200"/>
    </row>
    <row r="468" spans="2:7" s="201" customFormat="1" hidden="1">
      <c r="B468" s="202"/>
      <c r="C468" s="200"/>
      <c r="D468" s="206"/>
      <c r="E468" s="206"/>
      <c r="F468" s="200"/>
      <c r="G468" s="200"/>
    </row>
    <row r="469" spans="2:7" s="201" customFormat="1" hidden="1">
      <c r="B469" s="202"/>
      <c r="C469" s="200"/>
      <c r="D469" s="206"/>
      <c r="E469" s="206"/>
      <c r="F469" s="200"/>
      <c r="G469" s="200"/>
    </row>
    <row r="470" spans="2:7" s="201" customFormat="1" hidden="1">
      <c r="B470" s="202"/>
      <c r="C470" s="200"/>
      <c r="D470" s="206"/>
      <c r="E470" s="206"/>
      <c r="F470" s="200"/>
      <c r="G470" s="200"/>
    </row>
    <row r="471" spans="2:7" s="201" customFormat="1" hidden="1">
      <c r="B471" s="202"/>
      <c r="C471" s="200"/>
      <c r="D471" s="206"/>
      <c r="E471" s="206"/>
      <c r="F471" s="200"/>
      <c r="G471" s="200"/>
    </row>
    <row r="472" spans="2:7" s="201" customFormat="1" hidden="1">
      <c r="B472" s="202"/>
      <c r="C472" s="200"/>
      <c r="D472" s="206"/>
      <c r="E472" s="206"/>
      <c r="F472" s="200"/>
      <c r="G472" s="200"/>
    </row>
    <row r="473" spans="2:7" s="201" customFormat="1" hidden="1">
      <c r="B473" s="202"/>
      <c r="C473" s="200"/>
      <c r="D473" s="206"/>
      <c r="E473" s="206"/>
      <c r="F473" s="200"/>
      <c r="G473" s="200"/>
    </row>
    <row r="474" spans="2:7" s="201" customFormat="1" hidden="1">
      <c r="B474" s="202"/>
      <c r="C474" s="200"/>
      <c r="D474" s="206"/>
      <c r="E474" s="206"/>
      <c r="F474" s="200"/>
      <c r="G474" s="200"/>
    </row>
    <row r="475" spans="2:7" s="201" customFormat="1" hidden="1">
      <c r="B475" s="202"/>
      <c r="C475" s="200"/>
      <c r="D475" s="206"/>
      <c r="E475" s="206"/>
      <c r="F475" s="200"/>
      <c r="G475" s="200"/>
    </row>
    <row r="476" spans="2:7" s="201" customFormat="1" hidden="1">
      <c r="B476" s="202"/>
      <c r="C476" s="200"/>
      <c r="D476" s="206"/>
      <c r="E476" s="206"/>
      <c r="F476" s="200"/>
      <c r="G476" s="200"/>
    </row>
    <row r="477" spans="2:7" s="201" customFormat="1" hidden="1">
      <c r="B477" s="202"/>
      <c r="C477" s="200"/>
      <c r="D477" s="206"/>
      <c r="E477" s="206"/>
      <c r="F477" s="200"/>
      <c r="G477" s="200"/>
    </row>
    <row r="478" spans="2:7" s="201" customFormat="1" hidden="1">
      <c r="B478" s="202"/>
      <c r="C478" s="200"/>
      <c r="D478" s="206"/>
      <c r="E478" s="206"/>
      <c r="F478" s="200"/>
      <c r="G478" s="200"/>
    </row>
    <row r="479" spans="2:7" s="201" customFormat="1" hidden="1">
      <c r="B479" s="202"/>
      <c r="C479" s="200"/>
      <c r="D479" s="206"/>
      <c r="E479" s="206"/>
      <c r="F479" s="200"/>
      <c r="G479" s="200"/>
    </row>
    <row r="480" spans="2:7" s="201" customFormat="1" hidden="1">
      <c r="B480" s="202"/>
      <c r="C480" s="200"/>
      <c r="D480" s="206"/>
      <c r="E480" s="206"/>
      <c r="F480" s="200"/>
      <c r="G480" s="200"/>
    </row>
    <row r="481" spans="2:7" s="201" customFormat="1" hidden="1">
      <c r="B481" s="202"/>
      <c r="C481" s="200"/>
      <c r="D481" s="206"/>
      <c r="E481" s="206"/>
      <c r="F481" s="200"/>
      <c r="G481" s="200"/>
    </row>
    <row r="482" spans="2:7" s="201" customFormat="1" hidden="1">
      <c r="B482" s="202"/>
      <c r="C482" s="200"/>
      <c r="D482" s="206"/>
      <c r="E482" s="206"/>
      <c r="F482" s="200"/>
      <c r="G482" s="200"/>
    </row>
    <row r="483" spans="2:7" s="201" customFormat="1" hidden="1">
      <c r="B483" s="202"/>
      <c r="C483" s="200"/>
      <c r="D483" s="206"/>
      <c r="E483" s="206"/>
      <c r="F483" s="200"/>
      <c r="G483" s="200"/>
    </row>
    <row r="484" spans="2:7" s="201" customFormat="1" hidden="1">
      <c r="B484" s="202"/>
      <c r="C484" s="200"/>
      <c r="D484" s="206"/>
      <c r="E484" s="206"/>
      <c r="F484" s="200"/>
      <c r="G484" s="200"/>
    </row>
    <row r="485" spans="2:7" s="201" customFormat="1" hidden="1">
      <c r="B485" s="202"/>
      <c r="C485" s="200"/>
      <c r="D485" s="206"/>
      <c r="E485" s="206"/>
      <c r="F485" s="200"/>
      <c r="G485" s="200"/>
    </row>
    <row r="486" spans="2:7" s="201" customFormat="1" hidden="1">
      <c r="B486" s="202"/>
      <c r="C486" s="200"/>
      <c r="D486" s="206"/>
      <c r="E486" s="206"/>
      <c r="F486" s="200"/>
      <c r="G486" s="200"/>
    </row>
    <row r="487" spans="2:7" s="201" customFormat="1" hidden="1">
      <c r="B487" s="202"/>
      <c r="C487" s="200"/>
      <c r="D487" s="206"/>
      <c r="E487" s="206"/>
      <c r="F487" s="200"/>
      <c r="G487" s="200"/>
    </row>
    <row r="488" spans="2:7" s="201" customFormat="1" hidden="1">
      <c r="B488" s="202"/>
      <c r="C488" s="200"/>
      <c r="D488" s="206"/>
      <c r="E488" s="206"/>
      <c r="F488" s="200"/>
      <c r="G488" s="200"/>
    </row>
    <row r="489" spans="2:7" s="201" customFormat="1" hidden="1">
      <c r="B489" s="202"/>
      <c r="C489" s="200"/>
      <c r="D489" s="206"/>
      <c r="E489" s="206"/>
      <c r="F489" s="200"/>
      <c r="G489" s="200"/>
    </row>
    <row r="490" spans="2:7" s="201" customFormat="1" hidden="1">
      <c r="B490" s="202"/>
      <c r="C490" s="200"/>
      <c r="D490" s="206"/>
      <c r="E490" s="206"/>
      <c r="F490" s="200"/>
      <c r="G490" s="200"/>
    </row>
    <row r="491" spans="2:7" s="201" customFormat="1" hidden="1">
      <c r="B491" s="202"/>
      <c r="C491" s="200"/>
      <c r="D491" s="206"/>
      <c r="E491" s="206"/>
      <c r="F491" s="200"/>
      <c r="G491" s="200"/>
    </row>
    <row r="492" spans="2:7" s="201" customFormat="1" hidden="1">
      <c r="B492" s="202"/>
      <c r="C492" s="200"/>
      <c r="D492" s="206"/>
      <c r="E492" s="206"/>
      <c r="F492" s="200"/>
      <c r="G492" s="200"/>
    </row>
    <row r="493" spans="2:7" s="201" customFormat="1" hidden="1">
      <c r="B493" s="202"/>
      <c r="C493" s="200"/>
      <c r="D493" s="206"/>
      <c r="E493" s="206"/>
      <c r="F493" s="200"/>
      <c r="G493" s="200"/>
    </row>
    <row r="494" spans="2:7" s="201" customFormat="1" hidden="1">
      <c r="B494" s="202"/>
      <c r="C494" s="200"/>
      <c r="D494" s="206"/>
      <c r="E494" s="206"/>
      <c r="F494" s="200"/>
      <c r="G494" s="200"/>
    </row>
    <row r="495" spans="2:7" s="201" customFormat="1" hidden="1">
      <c r="B495" s="202"/>
      <c r="C495" s="200"/>
      <c r="D495" s="206"/>
      <c r="E495" s="206"/>
      <c r="F495" s="200"/>
      <c r="G495" s="200"/>
    </row>
    <row r="496" spans="2:7" s="201" customFormat="1" hidden="1">
      <c r="B496" s="202"/>
      <c r="C496" s="200"/>
      <c r="D496" s="206"/>
      <c r="E496" s="206"/>
      <c r="F496" s="200"/>
      <c r="G496" s="200"/>
    </row>
    <row r="497" spans="2:7" s="201" customFormat="1" hidden="1">
      <c r="B497" s="202"/>
      <c r="C497" s="200"/>
      <c r="D497" s="206"/>
      <c r="E497" s="206"/>
      <c r="F497" s="200"/>
      <c r="G497" s="200"/>
    </row>
    <row r="498" spans="2:7" s="201" customFormat="1" hidden="1">
      <c r="B498" s="202"/>
      <c r="C498" s="200"/>
      <c r="D498" s="206"/>
      <c r="E498" s="206"/>
      <c r="F498" s="200"/>
      <c r="G498" s="200"/>
    </row>
    <row r="499" spans="2:7" s="201" customFormat="1" hidden="1">
      <c r="B499" s="202"/>
      <c r="C499" s="200"/>
      <c r="D499" s="206"/>
      <c r="E499" s="206"/>
      <c r="F499" s="200"/>
      <c r="G499" s="200"/>
    </row>
    <row r="500" spans="2:7" s="201" customFormat="1" hidden="1">
      <c r="B500" s="202"/>
      <c r="C500" s="200"/>
      <c r="D500" s="206"/>
      <c r="E500" s="206"/>
      <c r="F500" s="200"/>
      <c r="G500" s="200"/>
    </row>
    <row r="501" spans="2:7" s="201" customFormat="1" hidden="1">
      <c r="B501" s="202"/>
      <c r="C501" s="200"/>
      <c r="D501" s="206"/>
      <c r="E501" s="206"/>
      <c r="F501" s="200"/>
      <c r="G501" s="200"/>
    </row>
    <row r="502" spans="2:7" s="201" customFormat="1" hidden="1">
      <c r="B502" s="202"/>
      <c r="C502" s="200"/>
      <c r="D502" s="206"/>
      <c r="E502" s="206"/>
      <c r="F502" s="200"/>
      <c r="G502" s="200"/>
    </row>
    <row r="503" spans="2:7" s="201" customFormat="1" hidden="1">
      <c r="B503" s="202"/>
      <c r="C503" s="200"/>
      <c r="D503" s="206"/>
      <c r="E503" s="206"/>
      <c r="F503" s="200"/>
      <c r="G503" s="200"/>
    </row>
    <row r="504" spans="2:7" s="201" customFormat="1" hidden="1">
      <c r="B504" s="202"/>
      <c r="C504" s="200"/>
      <c r="D504" s="206"/>
      <c r="E504" s="206"/>
      <c r="F504" s="200"/>
      <c r="G504" s="200"/>
    </row>
    <row r="505" spans="2:7" s="201" customFormat="1" hidden="1">
      <c r="B505" s="202"/>
      <c r="C505" s="200"/>
      <c r="D505" s="206"/>
      <c r="E505" s="206"/>
      <c r="F505" s="200"/>
      <c r="G505" s="200"/>
    </row>
    <row r="506" spans="2:7" s="201" customFormat="1" hidden="1">
      <c r="B506" s="202"/>
      <c r="C506" s="200"/>
      <c r="D506" s="206"/>
      <c r="E506" s="206"/>
      <c r="F506" s="200"/>
      <c r="G506" s="200"/>
    </row>
    <row r="507" spans="2:7" s="201" customFormat="1" hidden="1">
      <c r="B507" s="202"/>
      <c r="C507" s="200"/>
      <c r="D507" s="206"/>
      <c r="E507" s="206"/>
      <c r="F507" s="200"/>
      <c r="G507" s="200"/>
    </row>
    <row r="508" spans="2:7" s="201" customFormat="1" hidden="1">
      <c r="B508" s="202"/>
      <c r="C508" s="200"/>
      <c r="D508" s="206"/>
      <c r="E508" s="206"/>
      <c r="F508" s="200"/>
      <c r="G508" s="200"/>
    </row>
    <row r="509" spans="2:7" s="201" customFormat="1" hidden="1">
      <c r="B509" s="202"/>
      <c r="C509" s="200"/>
      <c r="D509" s="206"/>
      <c r="E509" s="206"/>
      <c r="F509" s="200"/>
      <c r="G509" s="200"/>
    </row>
    <row r="510" spans="2:7" s="201" customFormat="1" hidden="1">
      <c r="B510" s="202"/>
      <c r="C510" s="200"/>
      <c r="D510" s="206"/>
      <c r="E510" s="206"/>
      <c r="F510" s="200"/>
      <c r="G510" s="200"/>
    </row>
    <row r="511" spans="2:7" s="201" customFormat="1" hidden="1">
      <c r="B511" s="202"/>
      <c r="C511" s="200"/>
      <c r="D511" s="206"/>
      <c r="E511" s="206"/>
      <c r="F511" s="200"/>
      <c r="G511" s="200"/>
    </row>
    <row r="512" spans="2:7" s="201" customFormat="1" hidden="1">
      <c r="B512" s="202"/>
      <c r="C512" s="200"/>
      <c r="D512" s="206"/>
      <c r="E512" s="206"/>
      <c r="F512" s="200"/>
      <c r="G512" s="200"/>
    </row>
    <row r="513" spans="2:7" s="201" customFormat="1" hidden="1">
      <c r="B513" s="202"/>
      <c r="C513" s="200"/>
      <c r="D513" s="206"/>
      <c r="E513" s="206"/>
      <c r="F513" s="200"/>
      <c r="G513" s="200"/>
    </row>
    <row r="514" spans="2:7" s="201" customFormat="1" hidden="1">
      <c r="B514" s="202"/>
      <c r="C514" s="200"/>
      <c r="D514" s="206"/>
      <c r="E514" s="206"/>
      <c r="F514" s="200"/>
      <c r="G514" s="200"/>
    </row>
    <row r="515" spans="2:7" s="201" customFormat="1" hidden="1">
      <c r="B515" s="202"/>
      <c r="C515" s="200"/>
      <c r="D515" s="206"/>
      <c r="E515" s="206"/>
      <c r="F515" s="200"/>
      <c r="G515" s="200"/>
    </row>
    <row r="516" spans="2:7" s="201" customFormat="1" hidden="1">
      <c r="B516" s="202"/>
      <c r="C516" s="200"/>
      <c r="D516" s="206"/>
      <c r="E516" s="206"/>
      <c r="F516" s="200"/>
      <c r="G516" s="200"/>
    </row>
    <row r="517" spans="2:7" s="201" customFormat="1" hidden="1">
      <c r="B517" s="202"/>
      <c r="C517" s="200"/>
      <c r="D517" s="206"/>
      <c r="E517" s="206"/>
      <c r="F517" s="200"/>
      <c r="G517" s="200"/>
    </row>
    <row r="518" spans="2:7" s="201" customFormat="1" hidden="1">
      <c r="B518" s="202"/>
      <c r="C518" s="200"/>
      <c r="D518" s="206"/>
      <c r="E518" s="206"/>
      <c r="F518" s="200"/>
      <c r="G518" s="200"/>
    </row>
    <row r="519" spans="2:7" s="201" customFormat="1" hidden="1">
      <c r="B519" s="202"/>
      <c r="C519" s="200"/>
      <c r="D519" s="206"/>
      <c r="E519" s="206"/>
      <c r="F519" s="200"/>
      <c r="G519" s="200"/>
    </row>
    <row r="520" spans="2:7" s="201" customFormat="1" hidden="1">
      <c r="B520" s="202"/>
      <c r="C520" s="200"/>
      <c r="D520" s="206"/>
      <c r="E520" s="206"/>
      <c r="F520" s="200"/>
      <c r="G520" s="200"/>
    </row>
    <row r="521" spans="2:7" s="201" customFormat="1" hidden="1">
      <c r="B521" s="202"/>
      <c r="C521" s="200"/>
      <c r="D521" s="206"/>
      <c r="E521" s="206"/>
      <c r="F521" s="200"/>
      <c r="G521" s="200"/>
    </row>
    <row r="522" spans="2:7" s="201" customFormat="1" hidden="1">
      <c r="B522" s="202"/>
      <c r="C522" s="200"/>
      <c r="D522" s="206"/>
      <c r="E522" s="206"/>
      <c r="F522" s="200"/>
      <c r="G522" s="200"/>
    </row>
    <row r="523" spans="2:7" s="201" customFormat="1" hidden="1">
      <c r="B523" s="202"/>
      <c r="C523" s="200"/>
      <c r="D523" s="206"/>
      <c r="E523" s="206"/>
      <c r="F523" s="200"/>
      <c r="G523" s="200"/>
    </row>
    <row r="524" spans="2:7" s="201" customFormat="1" hidden="1">
      <c r="B524" s="202"/>
      <c r="C524" s="200"/>
      <c r="D524" s="206"/>
      <c r="E524" s="206"/>
      <c r="F524" s="200"/>
      <c r="G524" s="200"/>
    </row>
    <row r="525" spans="2:7" s="201" customFormat="1" hidden="1">
      <c r="B525" s="202"/>
      <c r="C525" s="200"/>
      <c r="D525" s="206"/>
      <c r="E525" s="206"/>
      <c r="F525" s="200"/>
      <c r="G525" s="200"/>
    </row>
    <row r="526" spans="2:7" s="201" customFormat="1" hidden="1">
      <c r="B526" s="202"/>
      <c r="C526" s="200"/>
      <c r="D526" s="206"/>
      <c r="E526" s="206"/>
      <c r="F526" s="200"/>
      <c r="G526" s="200"/>
    </row>
    <row r="527" spans="2:7" s="201" customFormat="1" hidden="1">
      <c r="B527" s="202"/>
      <c r="C527" s="200"/>
      <c r="D527" s="206"/>
      <c r="E527" s="206"/>
      <c r="F527" s="200"/>
      <c r="G527" s="200"/>
    </row>
    <row r="528" spans="2:7" s="201" customFormat="1" hidden="1">
      <c r="B528" s="202"/>
      <c r="C528" s="200"/>
      <c r="D528" s="206"/>
      <c r="E528" s="206"/>
      <c r="F528" s="200"/>
      <c r="G528" s="200"/>
    </row>
    <row r="529" spans="2:7" s="201" customFormat="1" hidden="1">
      <c r="B529" s="202"/>
      <c r="C529" s="200"/>
      <c r="D529" s="206"/>
      <c r="E529" s="206"/>
      <c r="F529" s="200"/>
      <c r="G529" s="200"/>
    </row>
    <row r="530" spans="2:7" s="201" customFormat="1" hidden="1">
      <c r="B530" s="202"/>
      <c r="C530" s="200"/>
      <c r="D530" s="206"/>
      <c r="E530" s="206"/>
      <c r="F530" s="200"/>
      <c r="G530" s="200"/>
    </row>
    <row r="531" spans="2:7" s="201" customFormat="1" hidden="1">
      <c r="B531" s="202"/>
      <c r="C531" s="200"/>
      <c r="D531" s="206"/>
      <c r="E531" s="206"/>
      <c r="F531" s="200"/>
      <c r="G531" s="200"/>
    </row>
    <row r="532" spans="2:7" s="201" customFormat="1" hidden="1">
      <c r="B532" s="202"/>
      <c r="C532" s="200"/>
      <c r="D532" s="206"/>
      <c r="E532" s="206"/>
      <c r="F532" s="200"/>
      <c r="G532" s="200"/>
    </row>
    <row r="533" spans="2:7" s="201" customFormat="1" hidden="1">
      <c r="B533" s="202"/>
      <c r="C533" s="200"/>
      <c r="D533" s="206"/>
      <c r="E533" s="206"/>
      <c r="F533" s="200"/>
      <c r="G533" s="200"/>
    </row>
    <row r="534" spans="2:7" s="201" customFormat="1" hidden="1">
      <c r="B534" s="202"/>
      <c r="C534" s="200"/>
      <c r="D534" s="206"/>
      <c r="E534" s="206"/>
      <c r="F534" s="200"/>
      <c r="G534" s="200"/>
    </row>
    <row r="535" spans="2:7" s="201" customFormat="1" hidden="1">
      <c r="B535" s="202"/>
      <c r="C535" s="200"/>
      <c r="D535" s="206"/>
      <c r="E535" s="206"/>
      <c r="F535" s="200"/>
      <c r="G535" s="200"/>
    </row>
    <row r="536" spans="2:7" s="201" customFormat="1" hidden="1">
      <c r="B536" s="202"/>
      <c r="C536" s="200"/>
      <c r="D536" s="206"/>
      <c r="E536" s="206"/>
      <c r="F536" s="200"/>
      <c r="G536" s="200"/>
    </row>
    <row r="537" spans="2:7" s="201" customFormat="1" hidden="1">
      <c r="B537" s="202"/>
      <c r="C537" s="200"/>
      <c r="D537" s="206"/>
      <c r="E537" s="206"/>
      <c r="F537" s="200"/>
      <c r="G537" s="200"/>
    </row>
    <row r="538" spans="2:7" s="201" customFormat="1" hidden="1">
      <c r="B538" s="202"/>
      <c r="C538" s="200"/>
      <c r="D538" s="206"/>
      <c r="E538" s="206"/>
      <c r="F538" s="200"/>
      <c r="G538" s="200"/>
    </row>
    <row r="539" spans="2:7" s="201" customFormat="1" hidden="1">
      <c r="B539" s="202"/>
      <c r="C539" s="200"/>
      <c r="D539" s="206"/>
      <c r="E539" s="206"/>
      <c r="F539" s="200"/>
      <c r="G539" s="200"/>
    </row>
    <row r="540" spans="2:7" s="201" customFormat="1" hidden="1">
      <c r="B540" s="202"/>
      <c r="C540" s="200"/>
      <c r="D540" s="206"/>
      <c r="E540" s="206"/>
      <c r="F540" s="200"/>
      <c r="G540" s="200"/>
    </row>
    <row r="541" spans="2:7" s="201" customFormat="1" hidden="1">
      <c r="B541" s="202"/>
      <c r="C541" s="200"/>
      <c r="D541" s="206"/>
      <c r="E541" s="206"/>
      <c r="F541" s="200"/>
      <c r="G541" s="200"/>
    </row>
    <row r="542" spans="2:7" s="201" customFormat="1" hidden="1">
      <c r="B542" s="202"/>
      <c r="C542" s="200"/>
      <c r="D542" s="206"/>
      <c r="E542" s="206"/>
      <c r="F542" s="200"/>
      <c r="G542" s="200"/>
    </row>
    <row r="543" spans="2:7" s="201" customFormat="1" hidden="1">
      <c r="B543" s="202"/>
      <c r="C543" s="200"/>
      <c r="D543" s="206"/>
      <c r="E543" s="206"/>
      <c r="F543" s="200"/>
      <c r="G543" s="200"/>
    </row>
    <row r="544" spans="2:7" s="201" customFormat="1" hidden="1">
      <c r="B544" s="202"/>
      <c r="C544" s="200"/>
      <c r="D544" s="206"/>
      <c r="E544" s="206"/>
      <c r="F544" s="200"/>
      <c r="G544" s="200"/>
    </row>
    <row r="545" spans="2:7" s="201" customFormat="1" hidden="1">
      <c r="B545" s="202"/>
      <c r="C545" s="200"/>
      <c r="D545" s="206"/>
      <c r="E545" s="206"/>
      <c r="F545" s="200"/>
      <c r="G545" s="200"/>
    </row>
    <row r="546" spans="2:7" s="201" customFormat="1" hidden="1">
      <c r="B546" s="202"/>
      <c r="C546" s="200"/>
      <c r="D546" s="206"/>
      <c r="E546" s="206"/>
      <c r="F546" s="200"/>
      <c r="G546" s="200"/>
    </row>
    <row r="547" spans="2:7" s="201" customFormat="1" hidden="1">
      <c r="B547" s="202"/>
      <c r="C547" s="200"/>
      <c r="D547" s="206"/>
      <c r="E547" s="206"/>
      <c r="F547" s="200"/>
      <c r="G547" s="200"/>
    </row>
    <row r="548" spans="2:7" s="201" customFormat="1" hidden="1">
      <c r="B548" s="202"/>
      <c r="C548" s="200"/>
      <c r="D548" s="206"/>
      <c r="E548" s="206"/>
      <c r="F548" s="200"/>
      <c r="G548" s="200"/>
    </row>
    <row r="549" spans="2:7" s="201" customFormat="1" hidden="1">
      <c r="B549" s="202"/>
      <c r="C549" s="200"/>
      <c r="D549" s="206"/>
      <c r="E549" s="206"/>
      <c r="F549" s="200"/>
      <c r="G549" s="200"/>
    </row>
    <row r="550" spans="2:7" s="201" customFormat="1" hidden="1">
      <c r="B550" s="202"/>
      <c r="C550" s="200"/>
      <c r="D550" s="206"/>
      <c r="E550" s="206"/>
      <c r="F550" s="200"/>
      <c r="G550" s="200"/>
    </row>
    <row r="551" spans="2:7" s="201" customFormat="1" hidden="1">
      <c r="B551" s="202"/>
      <c r="C551" s="200"/>
      <c r="D551" s="206"/>
      <c r="E551" s="206"/>
      <c r="F551" s="200"/>
      <c r="G551" s="200"/>
    </row>
    <row r="552" spans="2:7" s="201" customFormat="1" hidden="1">
      <c r="B552" s="202"/>
      <c r="C552" s="200"/>
      <c r="D552" s="206"/>
      <c r="E552" s="206"/>
      <c r="F552" s="200"/>
      <c r="G552" s="200"/>
    </row>
    <row r="553" spans="2:7" s="201" customFormat="1" hidden="1">
      <c r="B553" s="202"/>
      <c r="C553" s="200"/>
      <c r="D553" s="206"/>
      <c r="E553" s="206"/>
      <c r="F553" s="200"/>
      <c r="G553" s="200"/>
    </row>
    <row r="554" spans="2:7" s="201" customFormat="1" hidden="1">
      <c r="B554" s="202"/>
      <c r="C554" s="200"/>
      <c r="D554" s="206"/>
      <c r="E554" s="206"/>
      <c r="F554" s="200"/>
      <c r="G554" s="200"/>
    </row>
    <row r="555" spans="2:7" s="201" customFormat="1" hidden="1">
      <c r="B555" s="202"/>
      <c r="C555" s="200"/>
      <c r="D555" s="206"/>
      <c r="E555" s="206"/>
      <c r="F555" s="200"/>
      <c r="G555" s="200"/>
    </row>
    <row r="556" spans="2:7" s="201" customFormat="1" hidden="1">
      <c r="B556" s="202"/>
      <c r="C556" s="200"/>
      <c r="D556" s="206"/>
      <c r="E556" s="206"/>
      <c r="F556" s="200"/>
      <c r="G556" s="200"/>
    </row>
    <row r="557" spans="2:7" s="201" customFormat="1" hidden="1">
      <c r="B557" s="202"/>
      <c r="C557" s="200"/>
      <c r="D557" s="206"/>
      <c r="E557" s="206"/>
      <c r="F557" s="200"/>
      <c r="G557" s="200"/>
    </row>
    <row r="558" spans="2:7" s="201" customFormat="1" hidden="1">
      <c r="B558" s="202"/>
      <c r="C558" s="200"/>
      <c r="D558" s="206"/>
      <c r="E558" s="206"/>
      <c r="F558" s="200"/>
      <c r="G558" s="200"/>
    </row>
    <row r="559" spans="2:7" s="201" customFormat="1" hidden="1">
      <c r="B559" s="202"/>
      <c r="C559" s="200"/>
      <c r="D559" s="206"/>
      <c r="E559" s="206"/>
      <c r="F559" s="200"/>
      <c r="G559" s="200"/>
    </row>
    <row r="560" spans="2:7" s="201" customFormat="1" hidden="1">
      <c r="B560" s="202"/>
      <c r="C560" s="200"/>
      <c r="D560" s="206"/>
      <c r="E560" s="206"/>
      <c r="F560" s="200"/>
      <c r="G560" s="200"/>
    </row>
    <row r="561" spans="2:7" s="201" customFormat="1" hidden="1">
      <c r="B561" s="202"/>
      <c r="C561" s="200"/>
      <c r="D561" s="206"/>
      <c r="E561" s="206"/>
      <c r="F561" s="200"/>
      <c r="G561" s="200"/>
    </row>
    <row r="562" spans="2:7" s="201" customFormat="1" hidden="1">
      <c r="B562" s="202"/>
      <c r="C562" s="200"/>
      <c r="D562" s="206"/>
      <c r="E562" s="206"/>
      <c r="F562" s="200"/>
      <c r="G562" s="200"/>
    </row>
    <row r="563" spans="2:7" s="201" customFormat="1" hidden="1">
      <c r="B563" s="202"/>
      <c r="C563" s="200"/>
      <c r="D563" s="206"/>
      <c r="E563" s="206"/>
      <c r="F563" s="200"/>
      <c r="G563" s="200"/>
    </row>
    <row r="564" spans="2:7" s="201" customFormat="1" hidden="1">
      <c r="B564" s="202"/>
      <c r="C564" s="200"/>
      <c r="D564" s="206"/>
      <c r="E564" s="206"/>
      <c r="F564" s="200"/>
      <c r="G564" s="200"/>
    </row>
    <row r="565" spans="2:7" s="201" customFormat="1" hidden="1">
      <c r="B565" s="202"/>
      <c r="C565" s="200"/>
      <c r="D565" s="206"/>
      <c r="E565" s="206"/>
      <c r="F565" s="200"/>
      <c r="G565" s="200"/>
    </row>
    <row r="566" spans="2:7" s="201" customFormat="1" hidden="1">
      <c r="B566" s="202"/>
      <c r="C566" s="200"/>
      <c r="D566" s="206"/>
      <c r="E566" s="206"/>
      <c r="F566" s="200"/>
      <c r="G566" s="200"/>
    </row>
    <row r="567" spans="2:7" s="201" customFormat="1" hidden="1">
      <c r="B567" s="202"/>
      <c r="C567" s="200"/>
      <c r="D567" s="206"/>
      <c r="E567" s="206"/>
      <c r="F567" s="200"/>
      <c r="G567" s="200"/>
    </row>
    <row r="568" spans="2:7" s="201" customFormat="1" hidden="1">
      <c r="B568" s="202"/>
      <c r="C568" s="200"/>
      <c r="D568" s="206"/>
      <c r="E568" s="206"/>
      <c r="F568" s="200"/>
      <c r="G568" s="200"/>
    </row>
    <row r="569" spans="2:7" s="201" customFormat="1" hidden="1">
      <c r="B569" s="202"/>
      <c r="C569" s="200"/>
      <c r="D569" s="206"/>
      <c r="E569" s="206"/>
      <c r="F569" s="200"/>
      <c r="G569" s="200"/>
    </row>
    <row r="570" spans="2:7" s="201" customFormat="1" hidden="1">
      <c r="B570" s="202"/>
      <c r="C570" s="200"/>
      <c r="D570" s="206"/>
      <c r="E570" s="206"/>
      <c r="F570" s="200"/>
      <c r="G570" s="200"/>
    </row>
    <row r="571" spans="2:7" s="201" customFormat="1" hidden="1">
      <c r="B571" s="202"/>
      <c r="C571" s="200"/>
      <c r="D571" s="206"/>
      <c r="E571" s="206"/>
      <c r="F571" s="200"/>
      <c r="G571" s="200"/>
    </row>
    <row r="572" spans="2:7" s="201" customFormat="1" hidden="1">
      <c r="B572" s="202"/>
      <c r="C572" s="200"/>
      <c r="D572" s="206"/>
      <c r="E572" s="206"/>
      <c r="F572" s="200"/>
      <c r="G572" s="200"/>
    </row>
    <row r="573" spans="2:7" s="201" customFormat="1" hidden="1">
      <c r="B573" s="202"/>
      <c r="C573" s="200"/>
      <c r="D573" s="206"/>
      <c r="E573" s="206"/>
      <c r="F573" s="200"/>
      <c r="G573" s="200"/>
    </row>
    <row r="574" spans="2:7" s="201" customFormat="1" hidden="1">
      <c r="B574" s="202"/>
      <c r="C574" s="200"/>
      <c r="D574" s="206"/>
      <c r="E574" s="206"/>
      <c r="F574" s="200"/>
      <c r="G574" s="200"/>
    </row>
    <row r="575" spans="2:7" s="201" customFormat="1" hidden="1">
      <c r="B575" s="202"/>
      <c r="C575" s="200"/>
      <c r="D575" s="206"/>
      <c r="E575" s="206"/>
      <c r="F575" s="200"/>
      <c r="G575" s="200"/>
    </row>
    <row r="576" spans="2:7" s="201" customFormat="1" hidden="1">
      <c r="B576" s="202"/>
      <c r="C576" s="200"/>
      <c r="D576" s="206"/>
      <c r="E576" s="206"/>
      <c r="F576" s="200"/>
      <c r="G576" s="200"/>
    </row>
    <row r="577" spans="2:7" s="201" customFormat="1" hidden="1">
      <c r="B577" s="202"/>
      <c r="C577" s="200"/>
      <c r="D577" s="206"/>
      <c r="E577" s="206"/>
      <c r="F577" s="200"/>
      <c r="G577" s="200"/>
    </row>
    <row r="578" spans="2:7" s="201" customFormat="1" hidden="1">
      <c r="B578" s="202"/>
      <c r="C578" s="200"/>
      <c r="D578" s="206"/>
      <c r="E578" s="206"/>
      <c r="F578" s="200"/>
      <c r="G578" s="200"/>
    </row>
    <row r="579" spans="2:7" s="201" customFormat="1" hidden="1">
      <c r="B579" s="202"/>
      <c r="C579" s="200"/>
      <c r="D579" s="206"/>
      <c r="E579" s="206"/>
      <c r="F579" s="200"/>
      <c r="G579" s="200"/>
    </row>
    <row r="580" spans="2:7" s="201" customFormat="1" hidden="1">
      <c r="B580" s="202"/>
      <c r="C580" s="200"/>
      <c r="D580" s="206"/>
      <c r="E580" s="206"/>
      <c r="F580" s="200"/>
      <c r="G580" s="200"/>
    </row>
    <row r="581" spans="2:7" s="201" customFormat="1" hidden="1">
      <c r="B581" s="202"/>
      <c r="C581" s="200"/>
      <c r="D581" s="206"/>
      <c r="E581" s="206"/>
      <c r="F581" s="200"/>
      <c r="G581" s="200"/>
    </row>
    <row r="582" spans="2:7" s="201" customFormat="1" hidden="1">
      <c r="B582" s="202"/>
      <c r="C582" s="200"/>
      <c r="D582" s="206"/>
      <c r="E582" s="206"/>
      <c r="F582" s="200"/>
      <c r="G582" s="200"/>
    </row>
    <row r="583" spans="2:7" s="201" customFormat="1" hidden="1">
      <c r="B583" s="202"/>
      <c r="C583" s="200"/>
      <c r="D583" s="206"/>
      <c r="E583" s="206"/>
      <c r="F583" s="200"/>
      <c r="G583" s="200"/>
    </row>
    <row r="584" spans="2:7" s="201" customFormat="1" hidden="1">
      <c r="B584" s="202"/>
      <c r="C584" s="200"/>
      <c r="D584" s="206"/>
      <c r="E584" s="206"/>
      <c r="F584" s="200"/>
      <c r="G584" s="200"/>
    </row>
    <row r="585" spans="2:7" s="201" customFormat="1" hidden="1">
      <c r="B585" s="202"/>
      <c r="C585" s="200"/>
      <c r="D585" s="206"/>
      <c r="E585" s="206"/>
      <c r="F585" s="200"/>
      <c r="G585" s="200"/>
    </row>
    <row r="586" spans="2:7" s="201" customFormat="1" hidden="1">
      <c r="B586" s="202"/>
      <c r="C586" s="200"/>
      <c r="D586" s="206"/>
      <c r="E586" s="206"/>
      <c r="F586" s="200"/>
      <c r="G586" s="200"/>
    </row>
    <row r="587" spans="2:7" s="201" customFormat="1" hidden="1">
      <c r="B587" s="202"/>
      <c r="C587" s="200"/>
      <c r="D587" s="206"/>
      <c r="E587" s="206"/>
      <c r="F587" s="200"/>
      <c r="G587" s="200"/>
    </row>
    <row r="588" spans="2:7" s="201" customFormat="1" hidden="1">
      <c r="B588" s="202"/>
      <c r="C588" s="200"/>
      <c r="D588" s="206"/>
      <c r="E588" s="206"/>
      <c r="F588" s="200"/>
      <c r="G588" s="200"/>
    </row>
    <row r="589" spans="2:7" s="201" customFormat="1" hidden="1">
      <c r="B589" s="202"/>
      <c r="C589" s="200"/>
      <c r="D589" s="206"/>
      <c r="E589" s="206"/>
      <c r="F589" s="200"/>
      <c r="G589" s="200"/>
    </row>
    <row r="590" spans="2:7" s="201" customFormat="1" hidden="1">
      <c r="B590" s="202"/>
      <c r="C590" s="200"/>
      <c r="D590" s="206"/>
      <c r="E590" s="206"/>
      <c r="F590" s="200"/>
      <c r="G590" s="200"/>
    </row>
    <row r="591" spans="2:7" s="201" customFormat="1" hidden="1">
      <c r="B591" s="202"/>
      <c r="C591" s="200"/>
      <c r="D591" s="206"/>
      <c r="E591" s="206"/>
      <c r="F591" s="200"/>
      <c r="G591" s="200"/>
    </row>
    <row r="592" spans="2:7" s="201" customFormat="1" hidden="1">
      <c r="B592" s="202"/>
      <c r="C592" s="200"/>
      <c r="D592" s="206"/>
      <c r="E592" s="206"/>
      <c r="F592" s="200"/>
      <c r="G592" s="200"/>
    </row>
    <row r="593" spans="2:7" s="201" customFormat="1" hidden="1">
      <c r="B593" s="202"/>
      <c r="C593" s="200"/>
      <c r="D593" s="206"/>
      <c r="E593" s="206"/>
      <c r="F593" s="200"/>
      <c r="G593" s="200"/>
    </row>
    <row r="594" spans="2:7" s="201" customFormat="1" hidden="1">
      <c r="B594" s="202"/>
      <c r="C594" s="200"/>
      <c r="D594" s="206"/>
      <c r="E594" s="206"/>
      <c r="F594" s="200"/>
      <c r="G594" s="200"/>
    </row>
    <row r="595" spans="2:7" s="201" customFormat="1" hidden="1">
      <c r="B595" s="202"/>
      <c r="C595" s="200"/>
      <c r="D595" s="206"/>
      <c r="E595" s="206"/>
      <c r="F595" s="200"/>
      <c r="G595" s="200"/>
    </row>
    <row r="596" spans="2:7" s="201" customFormat="1" hidden="1">
      <c r="B596" s="202"/>
      <c r="C596" s="200"/>
      <c r="D596" s="206"/>
      <c r="E596" s="206"/>
      <c r="F596" s="200"/>
      <c r="G596" s="200"/>
    </row>
    <row r="597" spans="2:7" s="201" customFormat="1" hidden="1">
      <c r="B597" s="202"/>
      <c r="C597" s="200"/>
      <c r="D597" s="206"/>
      <c r="E597" s="206"/>
      <c r="F597" s="200"/>
      <c r="G597" s="200"/>
    </row>
    <row r="598" spans="2:7" s="201" customFormat="1" hidden="1">
      <c r="B598" s="202"/>
      <c r="C598" s="200"/>
      <c r="D598" s="206"/>
      <c r="E598" s="206"/>
      <c r="F598" s="200"/>
      <c r="G598" s="200"/>
    </row>
    <row r="599" spans="2:7" s="201" customFormat="1" hidden="1">
      <c r="B599" s="202"/>
      <c r="C599" s="200"/>
      <c r="D599" s="206"/>
      <c r="E599" s="206"/>
      <c r="F599" s="200"/>
      <c r="G599" s="200"/>
    </row>
    <row r="600" spans="2:7" s="201" customFormat="1" hidden="1">
      <c r="B600" s="202"/>
      <c r="C600" s="200"/>
      <c r="D600" s="206"/>
      <c r="E600" s="206"/>
      <c r="F600" s="200"/>
      <c r="G600" s="200"/>
    </row>
    <row r="601" spans="2:7" s="201" customFormat="1" hidden="1">
      <c r="B601" s="202"/>
      <c r="C601" s="200"/>
      <c r="D601" s="206"/>
      <c r="E601" s="206"/>
      <c r="F601" s="200"/>
      <c r="G601" s="200"/>
    </row>
    <row r="602" spans="2:7" s="201" customFormat="1" hidden="1">
      <c r="B602" s="202"/>
      <c r="C602" s="200"/>
      <c r="D602" s="206"/>
      <c r="E602" s="206"/>
      <c r="F602" s="200"/>
      <c r="G602" s="200"/>
    </row>
    <row r="603" spans="2:7" s="201" customFormat="1" hidden="1">
      <c r="B603" s="202"/>
      <c r="C603" s="200"/>
      <c r="D603" s="206"/>
      <c r="E603" s="206"/>
      <c r="F603" s="200"/>
      <c r="G603" s="200"/>
    </row>
    <row r="604" spans="2:7" s="201" customFormat="1" hidden="1">
      <c r="B604" s="202"/>
      <c r="C604" s="200"/>
      <c r="D604" s="206"/>
      <c r="E604" s="206"/>
      <c r="F604" s="200"/>
      <c r="G604" s="200"/>
    </row>
    <row r="605" spans="2:7" s="201" customFormat="1" hidden="1">
      <c r="B605" s="202"/>
      <c r="C605" s="200"/>
      <c r="D605" s="206"/>
      <c r="E605" s="206"/>
      <c r="F605" s="200"/>
      <c r="G605" s="200"/>
    </row>
    <row r="606" spans="2:7" s="201" customFormat="1" hidden="1">
      <c r="B606" s="202"/>
      <c r="C606" s="200"/>
      <c r="D606" s="206"/>
      <c r="E606" s="206"/>
      <c r="F606" s="200"/>
      <c r="G606" s="200"/>
    </row>
    <row r="607" spans="2:7" s="201" customFormat="1" hidden="1">
      <c r="B607" s="202"/>
      <c r="C607" s="200"/>
      <c r="D607" s="206"/>
      <c r="E607" s="206"/>
      <c r="F607" s="200"/>
      <c r="G607" s="200"/>
    </row>
    <row r="608" spans="2:7" s="201" customFormat="1" hidden="1">
      <c r="B608" s="202"/>
      <c r="C608" s="200"/>
      <c r="D608" s="206"/>
      <c r="E608" s="206"/>
      <c r="F608" s="200"/>
      <c r="G608" s="200"/>
    </row>
    <row r="609" spans="2:7" s="201" customFormat="1" hidden="1">
      <c r="B609" s="202"/>
      <c r="C609" s="200"/>
      <c r="D609" s="206"/>
      <c r="E609" s="206"/>
      <c r="F609" s="200"/>
      <c r="G609" s="200"/>
    </row>
    <row r="610" spans="2:7" s="201" customFormat="1" hidden="1">
      <c r="B610" s="202"/>
      <c r="C610" s="200"/>
      <c r="D610" s="206"/>
      <c r="E610" s="206"/>
      <c r="F610" s="200"/>
      <c r="G610" s="200"/>
    </row>
    <row r="611" spans="2:7" s="201" customFormat="1" hidden="1">
      <c r="B611" s="202"/>
      <c r="C611" s="200"/>
      <c r="D611" s="206"/>
      <c r="E611" s="206"/>
      <c r="F611" s="200"/>
      <c r="G611" s="200"/>
    </row>
    <row r="612" spans="2:7" s="201" customFormat="1" hidden="1">
      <c r="B612" s="202"/>
      <c r="C612" s="200"/>
      <c r="D612" s="206"/>
      <c r="E612" s="206"/>
      <c r="F612" s="200"/>
      <c r="G612" s="200"/>
    </row>
    <row r="613" spans="2:7" s="201" customFormat="1" hidden="1">
      <c r="B613" s="202"/>
      <c r="C613" s="200"/>
      <c r="D613" s="206"/>
      <c r="E613" s="206"/>
      <c r="F613" s="200"/>
      <c r="G613" s="200"/>
    </row>
    <row r="614" spans="2:7" s="201" customFormat="1" hidden="1">
      <c r="B614" s="202"/>
      <c r="C614" s="200"/>
      <c r="D614" s="206"/>
      <c r="E614" s="206"/>
      <c r="F614" s="200"/>
      <c r="G614" s="200"/>
    </row>
    <row r="615" spans="2:7" s="201" customFormat="1" hidden="1">
      <c r="B615" s="202"/>
      <c r="C615" s="200"/>
      <c r="D615" s="206"/>
      <c r="E615" s="206"/>
      <c r="F615" s="200"/>
      <c r="G615" s="200"/>
    </row>
    <row r="616" spans="2:7" s="201" customFormat="1" hidden="1">
      <c r="B616" s="202"/>
      <c r="C616" s="200"/>
      <c r="D616" s="206"/>
      <c r="E616" s="206"/>
      <c r="F616" s="200"/>
      <c r="G616" s="200"/>
    </row>
    <row r="617" spans="2:7" s="201" customFormat="1" hidden="1">
      <c r="B617" s="202"/>
      <c r="C617" s="200"/>
      <c r="D617" s="206"/>
      <c r="E617" s="206"/>
      <c r="F617" s="200"/>
      <c r="G617" s="200"/>
    </row>
    <row r="618" spans="2:7" s="201" customFormat="1" hidden="1">
      <c r="B618" s="202"/>
      <c r="C618" s="200"/>
      <c r="D618" s="206"/>
      <c r="E618" s="206"/>
      <c r="F618" s="200"/>
      <c r="G618" s="200"/>
    </row>
    <row r="619" spans="2:7" s="201" customFormat="1" hidden="1">
      <c r="B619" s="202"/>
      <c r="C619" s="200"/>
      <c r="D619" s="206"/>
      <c r="E619" s="206"/>
      <c r="F619" s="200"/>
      <c r="G619" s="200"/>
    </row>
    <row r="620" spans="2:7" s="201" customFormat="1" hidden="1">
      <c r="B620" s="202"/>
      <c r="C620" s="200"/>
      <c r="D620" s="206"/>
      <c r="E620" s="206"/>
      <c r="F620" s="200"/>
      <c r="G620" s="200"/>
    </row>
    <row r="621" spans="2:7" s="201" customFormat="1" hidden="1">
      <c r="B621" s="202"/>
      <c r="C621" s="200"/>
      <c r="D621" s="206"/>
      <c r="E621" s="206"/>
      <c r="F621" s="200"/>
      <c r="G621" s="200"/>
    </row>
    <row r="622" spans="2:7" s="201" customFormat="1" hidden="1">
      <c r="B622" s="202"/>
      <c r="C622" s="200"/>
      <c r="D622" s="206"/>
      <c r="E622" s="206"/>
      <c r="F622" s="200"/>
      <c r="G622" s="200"/>
    </row>
    <row r="623" spans="2:7" s="201" customFormat="1" hidden="1">
      <c r="B623" s="202"/>
      <c r="C623" s="200"/>
      <c r="D623" s="206"/>
      <c r="E623" s="206"/>
      <c r="F623" s="200"/>
      <c r="G623" s="200"/>
    </row>
    <row r="624" spans="2:7" s="201" customFormat="1" hidden="1">
      <c r="B624" s="202"/>
      <c r="C624" s="200"/>
      <c r="D624" s="206"/>
      <c r="E624" s="206"/>
      <c r="F624" s="200"/>
      <c r="G624" s="200"/>
    </row>
    <row r="625" spans="2:7" s="201" customFormat="1" hidden="1">
      <c r="B625" s="202"/>
      <c r="C625" s="200"/>
      <c r="D625" s="206"/>
      <c r="E625" s="206"/>
      <c r="F625" s="200"/>
      <c r="G625" s="200"/>
    </row>
    <row r="626" spans="2:7" s="201" customFormat="1" hidden="1">
      <c r="B626" s="202"/>
      <c r="C626" s="200"/>
      <c r="D626" s="206"/>
      <c r="E626" s="206"/>
      <c r="F626" s="200"/>
      <c r="G626" s="200"/>
    </row>
    <row r="627" spans="2:7" s="201" customFormat="1" hidden="1">
      <c r="B627" s="202"/>
      <c r="C627" s="200"/>
      <c r="D627" s="206"/>
      <c r="E627" s="206"/>
      <c r="F627" s="200"/>
      <c r="G627" s="200"/>
    </row>
    <row r="628" spans="2:7" s="201" customFormat="1" hidden="1">
      <c r="B628" s="202"/>
      <c r="C628" s="200"/>
      <c r="D628" s="206"/>
      <c r="E628" s="206"/>
      <c r="F628" s="200"/>
      <c r="G628" s="200"/>
    </row>
    <row r="629" spans="2:7" s="201" customFormat="1" hidden="1">
      <c r="B629" s="202"/>
      <c r="C629" s="200"/>
      <c r="D629" s="206"/>
      <c r="E629" s="206"/>
      <c r="F629" s="200"/>
      <c r="G629" s="200"/>
    </row>
    <row r="630" spans="2:7" s="201" customFormat="1" hidden="1">
      <c r="B630" s="202"/>
      <c r="C630" s="200"/>
      <c r="D630" s="206"/>
      <c r="E630" s="206"/>
      <c r="F630" s="200"/>
      <c r="G630" s="200"/>
    </row>
    <row r="631" spans="2:7" s="201" customFormat="1" hidden="1">
      <c r="B631" s="202"/>
      <c r="C631" s="200"/>
      <c r="D631" s="206"/>
      <c r="E631" s="206"/>
      <c r="F631" s="200"/>
      <c r="G631" s="200"/>
    </row>
    <row r="632" spans="2:7" s="201" customFormat="1" hidden="1">
      <c r="B632" s="202"/>
      <c r="C632" s="200"/>
      <c r="D632" s="206"/>
      <c r="E632" s="206"/>
      <c r="F632" s="200"/>
      <c r="G632" s="200"/>
    </row>
    <row r="633" spans="2:7" s="201" customFormat="1" hidden="1">
      <c r="B633" s="202"/>
      <c r="C633" s="200"/>
      <c r="D633" s="206"/>
      <c r="E633" s="206"/>
      <c r="F633" s="200"/>
      <c r="G633" s="200"/>
    </row>
    <row r="634" spans="2:7" s="201" customFormat="1" hidden="1">
      <c r="B634" s="202"/>
      <c r="C634" s="200"/>
      <c r="D634" s="206"/>
      <c r="E634" s="206"/>
      <c r="F634" s="200"/>
      <c r="G634" s="200"/>
    </row>
    <row r="635" spans="2:7" s="201" customFormat="1" hidden="1">
      <c r="B635" s="202"/>
      <c r="C635" s="200"/>
      <c r="D635" s="206"/>
      <c r="E635" s="206"/>
      <c r="F635" s="200"/>
      <c r="G635" s="200"/>
    </row>
    <row r="636" spans="2:7" s="201" customFormat="1" hidden="1">
      <c r="B636" s="202"/>
      <c r="C636" s="200"/>
      <c r="D636" s="206"/>
      <c r="E636" s="206"/>
      <c r="F636" s="200"/>
      <c r="G636" s="200"/>
    </row>
    <row r="637" spans="2:7" s="201" customFormat="1" hidden="1">
      <c r="B637" s="202"/>
      <c r="C637" s="200"/>
      <c r="D637" s="206"/>
      <c r="E637" s="206"/>
      <c r="F637" s="200"/>
      <c r="G637" s="200"/>
    </row>
    <row r="638" spans="2:7" s="201" customFormat="1" hidden="1">
      <c r="B638" s="202"/>
      <c r="C638" s="200"/>
      <c r="D638" s="206"/>
      <c r="E638" s="206"/>
      <c r="F638" s="200"/>
      <c r="G638" s="200"/>
    </row>
    <row r="639" spans="2:7" s="201" customFormat="1" hidden="1">
      <c r="B639" s="202"/>
      <c r="C639" s="200"/>
      <c r="D639" s="206"/>
      <c r="E639" s="206"/>
      <c r="F639" s="200"/>
      <c r="G639" s="200"/>
    </row>
    <row r="640" spans="2:7" s="201" customFormat="1" hidden="1">
      <c r="B640" s="202"/>
      <c r="C640" s="200"/>
      <c r="D640" s="206"/>
      <c r="E640" s="206"/>
      <c r="F640" s="200"/>
      <c r="G640" s="200"/>
    </row>
    <row r="641" spans="2:7" s="201" customFormat="1" hidden="1">
      <c r="B641" s="202"/>
      <c r="C641" s="200"/>
      <c r="D641" s="206"/>
      <c r="E641" s="206"/>
      <c r="F641" s="200"/>
      <c r="G641" s="200"/>
    </row>
    <row r="642" spans="2:7" s="201" customFormat="1" hidden="1">
      <c r="B642" s="202"/>
      <c r="C642" s="200"/>
      <c r="D642" s="206"/>
      <c r="E642" s="206"/>
      <c r="F642" s="200"/>
      <c r="G642" s="200"/>
    </row>
    <row r="643" spans="2:7" s="201" customFormat="1" hidden="1">
      <c r="B643" s="202"/>
      <c r="C643" s="200"/>
      <c r="D643" s="206"/>
      <c r="E643" s="206"/>
      <c r="F643" s="200"/>
      <c r="G643" s="200"/>
    </row>
    <row r="644" spans="2:7" s="201" customFormat="1" hidden="1">
      <c r="B644" s="202"/>
      <c r="C644" s="200"/>
      <c r="D644" s="206"/>
      <c r="E644" s="206"/>
      <c r="F644" s="200"/>
      <c r="G644" s="200"/>
    </row>
    <row r="645" spans="2:7" s="201" customFormat="1" hidden="1">
      <c r="B645" s="202"/>
      <c r="C645" s="200"/>
      <c r="D645" s="206"/>
      <c r="E645" s="206"/>
      <c r="F645" s="200"/>
      <c r="G645" s="200"/>
    </row>
    <row r="646" spans="2:7" s="201" customFormat="1" hidden="1">
      <c r="B646" s="202"/>
      <c r="C646" s="200"/>
      <c r="D646" s="206"/>
      <c r="E646" s="206"/>
      <c r="F646" s="200"/>
      <c r="G646" s="200"/>
    </row>
    <row r="647" spans="2:7" s="201" customFormat="1" hidden="1">
      <c r="B647" s="202"/>
      <c r="C647" s="200"/>
      <c r="D647" s="206"/>
      <c r="E647" s="206"/>
      <c r="F647" s="200"/>
      <c r="G647" s="200"/>
    </row>
    <row r="648" spans="2:7" s="201" customFormat="1" hidden="1">
      <c r="B648" s="202"/>
      <c r="C648" s="200"/>
      <c r="D648" s="206"/>
      <c r="E648" s="206"/>
      <c r="F648" s="200"/>
      <c r="G648" s="200"/>
    </row>
    <row r="649" spans="2:7" s="201" customFormat="1" hidden="1">
      <c r="B649" s="202"/>
      <c r="C649" s="200"/>
      <c r="D649" s="206"/>
      <c r="E649" s="206"/>
      <c r="F649" s="200"/>
      <c r="G649" s="200"/>
    </row>
    <row r="650" spans="2:7" s="201" customFormat="1" hidden="1">
      <c r="B650" s="202"/>
      <c r="C650" s="200"/>
      <c r="D650" s="206"/>
      <c r="E650" s="206"/>
      <c r="F650" s="200"/>
      <c r="G650" s="200"/>
    </row>
    <row r="651" spans="2:7" s="201" customFormat="1" hidden="1">
      <c r="B651" s="202"/>
      <c r="C651" s="200"/>
      <c r="D651" s="206"/>
      <c r="E651" s="206"/>
      <c r="F651" s="200"/>
      <c r="G651" s="200"/>
    </row>
    <row r="652" spans="2:7" s="201" customFormat="1" hidden="1">
      <c r="B652" s="202"/>
      <c r="C652" s="200"/>
      <c r="D652" s="206"/>
      <c r="E652" s="206"/>
      <c r="F652" s="200"/>
      <c r="G652" s="200"/>
    </row>
    <row r="653" spans="2:7" s="201" customFormat="1" hidden="1">
      <c r="B653" s="202"/>
      <c r="C653" s="200"/>
      <c r="D653" s="206"/>
      <c r="E653" s="206"/>
      <c r="F653" s="200"/>
      <c r="G653" s="200"/>
    </row>
    <row r="654" spans="2:7" s="201" customFormat="1" hidden="1">
      <c r="B654" s="202"/>
      <c r="C654" s="200"/>
      <c r="D654" s="206"/>
      <c r="E654" s="206"/>
      <c r="F654" s="200"/>
      <c r="G654" s="200"/>
    </row>
    <row r="655" spans="2:7" s="201" customFormat="1" hidden="1">
      <c r="B655" s="202"/>
      <c r="C655" s="200"/>
      <c r="D655" s="206"/>
      <c r="E655" s="206"/>
      <c r="F655" s="200"/>
      <c r="G655" s="200"/>
    </row>
    <row r="656" spans="2:7" s="201" customFormat="1" hidden="1">
      <c r="B656" s="202"/>
      <c r="C656" s="200"/>
      <c r="D656" s="206"/>
      <c r="E656" s="206"/>
      <c r="F656" s="200"/>
      <c r="G656" s="200"/>
    </row>
    <row r="657" spans="2:7" s="201" customFormat="1" hidden="1">
      <c r="B657" s="202"/>
      <c r="C657" s="200"/>
      <c r="D657" s="206"/>
      <c r="E657" s="206"/>
      <c r="F657" s="200"/>
      <c r="G657" s="200"/>
    </row>
    <row r="658" spans="2:7" s="201" customFormat="1" hidden="1">
      <c r="B658" s="202"/>
      <c r="C658" s="200"/>
      <c r="D658" s="206"/>
      <c r="E658" s="206"/>
      <c r="F658" s="200"/>
      <c r="G658" s="200"/>
    </row>
    <row r="659" spans="2:7" s="201" customFormat="1" hidden="1">
      <c r="B659" s="202"/>
      <c r="C659" s="200"/>
      <c r="D659" s="206"/>
      <c r="E659" s="206"/>
      <c r="F659" s="200"/>
      <c r="G659" s="200"/>
    </row>
    <row r="660" spans="2:7" s="201" customFormat="1" hidden="1">
      <c r="B660" s="202"/>
      <c r="C660" s="200"/>
      <c r="D660" s="206"/>
      <c r="E660" s="206"/>
      <c r="F660" s="200"/>
      <c r="G660" s="200"/>
    </row>
    <row r="661" spans="2:7" s="201" customFormat="1" hidden="1">
      <c r="B661" s="202"/>
      <c r="C661" s="200"/>
      <c r="D661" s="206"/>
      <c r="E661" s="206"/>
      <c r="F661" s="200"/>
      <c r="G661" s="200"/>
    </row>
    <row r="662" spans="2:7" s="201" customFormat="1" hidden="1">
      <c r="B662" s="202"/>
      <c r="C662" s="200"/>
      <c r="D662" s="206"/>
      <c r="E662" s="206"/>
      <c r="F662" s="200"/>
      <c r="G662" s="200"/>
    </row>
    <row r="663" spans="2:7" s="201" customFormat="1" hidden="1">
      <c r="B663" s="202"/>
      <c r="C663" s="200"/>
      <c r="D663" s="206"/>
      <c r="E663" s="206"/>
      <c r="F663" s="200"/>
      <c r="G663" s="200"/>
    </row>
    <row r="664" spans="2:7" s="201" customFormat="1" hidden="1">
      <c r="B664" s="202"/>
      <c r="C664" s="200"/>
      <c r="D664" s="206"/>
      <c r="E664" s="206"/>
      <c r="F664" s="200"/>
      <c r="G664" s="200"/>
    </row>
    <row r="665" spans="2:7" s="201" customFormat="1" hidden="1">
      <c r="B665" s="202"/>
      <c r="C665" s="200"/>
      <c r="D665" s="206"/>
      <c r="E665" s="206"/>
      <c r="F665" s="200"/>
      <c r="G665" s="200"/>
    </row>
    <row r="666" spans="2:7" s="201" customFormat="1" hidden="1">
      <c r="B666" s="202"/>
      <c r="C666" s="200"/>
      <c r="D666" s="206"/>
      <c r="E666" s="206"/>
      <c r="F666" s="200"/>
      <c r="G666" s="200"/>
    </row>
    <row r="667" spans="2:7" s="201" customFormat="1" hidden="1">
      <c r="B667" s="202"/>
      <c r="C667" s="200"/>
      <c r="D667" s="206"/>
      <c r="E667" s="206"/>
      <c r="F667" s="200"/>
      <c r="G667" s="200"/>
    </row>
    <row r="668" spans="2:7" s="201" customFormat="1" hidden="1">
      <c r="B668" s="202"/>
      <c r="C668" s="200"/>
      <c r="D668" s="206"/>
      <c r="E668" s="206"/>
      <c r="F668" s="200"/>
      <c r="G668" s="200"/>
    </row>
    <row r="669" spans="2:7" s="201" customFormat="1" hidden="1">
      <c r="B669" s="202"/>
      <c r="C669" s="200"/>
      <c r="D669" s="206"/>
      <c r="E669" s="206"/>
      <c r="F669" s="200"/>
      <c r="G669" s="200"/>
    </row>
    <row r="670" spans="2:7" s="201" customFormat="1" hidden="1">
      <c r="B670" s="202"/>
      <c r="C670" s="200"/>
      <c r="D670" s="206"/>
      <c r="E670" s="206"/>
      <c r="F670" s="200"/>
      <c r="G670" s="200"/>
    </row>
    <row r="671" spans="2:7" s="201" customFormat="1" hidden="1">
      <c r="B671" s="202"/>
      <c r="C671" s="200"/>
      <c r="D671" s="206"/>
      <c r="E671" s="206"/>
      <c r="F671" s="200"/>
      <c r="G671" s="200"/>
    </row>
    <row r="672" spans="2:7" s="201" customFormat="1" hidden="1">
      <c r="B672" s="202"/>
      <c r="C672" s="200"/>
      <c r="D672" s="206"/>
      <c r="E672" s="206"/>
      <c r="F672" s="200"/>
      <c r="G672" s="200"/>
    </row>
    <row r="673" spans="2:7" s="201" customFormat="1" hidden="1">
      <c r="B673" s="202"/>
      <c r="C673" s="200"/>
      <c r="D673" s="206"/>
      <c r="E673" s="206"/>
      <c r="F673" s="200"/>
      <c r="G673" s="200"/>
    </row>
    <row r="674" spans="2:7" s="201" customFormat="1" hidden="1">
      <c r="B674" s="202"/>
      <c r="C674" s="200"/>
      <c r="D674" s="206"/>
      <c r="E674" s="206"/>
      <c r="F674" s="200"/>
      <c r="G674" s="200"/>
    </row>
    <row r="675" spans="2:7" s="201" customFormat="1" hidden="1">
      <c r="B675" s="202"/>
      <c r="C675" s="200"/>
      <c r="D675" s="206"/>
      <c r="E675" s="206"/>
      <c r="F675" s="200"/>
      <c r="G675" s="200"/>
    </row>
    <row r="676" spans="2:7" s="201" customFormat="1" hidden="1">
      <c r="B676" s="202"/>
      <c r="C676" s="200"/>
      <c r="D676" s="206"/>
      <c r="E676" s="206"/>
      <c r="F676" s="200"/>
      <c r="G676" s="200"/>
    </row>
    <row r="677" spans="2:7" s="201" customFormat="1" hidden="1">
      <c r="B677" s="202"/>
      <c r="C677" s="200"/>
      <c r="D677" s="206"/>
      <c r="E677" s="206"/>
      <c r="F677" s="200"/>
      <c r="G677" s="200"/>
    </row>
    <row r="678" spans="2:7" s="201" customFormat="1" hidden="1">
      <c r="B678" s="202"/>
      <c r="C678" s="200"/>
      <c r="D678" s="206"/>
      <c r="E678" s="206"/>
      <c r="F678" s="200"/>
      <c r="G678" s="200"/>
    </row>
    <row r="679" spans="2:7" s="201" customFormat="1" hidden="1">
      <c r="B679" s="202"/>
      <c r="C679" s="200"/>
      <c r="D679" s="206"/>
      <c r="E679" s="206"/>
      <c r="F679" s="200"/>
      <c r="G679" s="200"/>
    </row>
    <row r="680" spans="2:7" s="201" customFormat="1" hidden="1">
      <c r="B680" s="202"/>
      <c r="C680" s="200"/>
      <c r="D680" s="206"/>
      <c r="E680" s="206"/>
      <c r="F680" s="200"/>
      <c r="G680" s="200"/>
    </row>
    <row r="681" spans="2:7" s="201" customFormat="1" hidden="1">
      <c r="B681" s="202"/>
      <c r="C681" s="200"/>
      <c r="D681" s="206"/>
      <c r="E681" s="206"/>
      <c r="F681" s="200"/>
      <c r="G681" s="200"/>
    </row>
    <row r="682" spans="2:7" s="201" customFormat="1" hidden="1">
      <c r="B682" s="202"/>
      <c r="C682" s="200"/>
      <c r="D682" s="206"/>
      <c r="E682" s="206"/>
      <c r="F682" s="200"/>
      <c r="G682" s="200"/>
    </row>
    <row r="683" spans="2:7" s="201" customFormat="1" hidden="1">
      <c r="B683" s="202"/>
      <c r="C683" s="200"/>
      <c r="D683" s="206"/>
      <c r="E683" s="206"/>
      <c r="F683" s="200"/>
      <c r="G683" s="200"/>
    </row>
    <row r="684" spans="2:7" s="201" customFormat="1" hidden="1">
      <c r="B684" s="202"/>
      <c r="C684" s="200"/>
      <c r="D684" s="206"/>
      <c r="E684" s="206"/>
      <c r="F684" s="200"/>
      <c r="G684" s="200"/>
    </row>
    <row r="685" spans="2:7" s="201" customFormat="1" hidden="1">
      <c r="B685" s="202"/>
      <c r="C685" s="200"/>
      <c r="D685" s="206"/>
      <c r="E685" s="206"/>
      <c r="F685" s="200"/>
      <c r="G685" s="200"/>
    </row>
    <row r="686" spans="2:7" s="201" customFormat="1" hidden="1">
      <c r="B686" s="202"/>
      <c r="C686" s="200"/>
      <c r="D686" s="206"/>
      <c r="E686" s="206"/>
      <c r="F686" s="200"/>
      <c r="G686" s="200"/>
    </row>
    <row r="687" spans="2:7" s="201" customFormat="1" hidden="1">
      <c r="B687" s="202"/>
      <c r="C687" s="200"/>
      <c r="D687" s="206"/>
      <c r="E687" s="206"/>
      <c r="F687" s="200"/>
      <c r="G687" s="200"/>
    </row>
    <row r="688" spans="2:7" s="201" customFormat="1" hidden="1">
      <c r="B688" s="202"/>
      <c r="C688" s="200"/>
      <c r="D688" s="206"/>
      <c r="E688" s="206"/>
      <c r="F688" s="200"/>
      <c r="G688" s="200"/>
    </row>
    <row r="689" spans="2:7" s="201" customFormat="1" hidden="1">
      <c r="B689" s="202"/>
      <c r="C689" s="200"/>
      <c r="D689" s="206"/>
      <c r="E689" s="206"/>
      <c r="F689" s="200"/>
      <c r="G689" s="200"/>
    </row>
    <row r="690" spans="2:7" s="201" customFormat="1" hidden="1">
      <c r="B690" s="202"/>
      <c r="C690" s="200"/>
      <c r="D690" s="206"/>
      <c r="E690" s="206"/>
      <c r="F690" s="200"/>
      <c r="G690" s="200"/>
    </row>
    <row r="691" spans="2:7" s="201" customFormat="1" hidden="1">
      <c r="B691" s="202"/>
      <c r="C691" s="200"/>
      <c r="D691" s="206"/>
      <c r="E691" s="206"/>
      <c r="F691" s="200"/>
      <c r="G691" s="200"/>
    </row>
    <row r="692" spans="2:7" s="201" customFormat="1" hidden="1">
      <c r="B692" s="202"/>
      <c r="C692" s="200"/>
      <c r="D692" s="206"/>
      <c r="E692" s="206"/>
      <c r="F692" s="200"/>
      <c r="G692" s="200"/>
    </row>
    <row r="693" spans="2:7" s="201" customFormat="1" hidden="1">
      <c r="B693" s="202"/>
      <c r="C693" s="200"/>
      <c r="D693" s="206"/>
      <c r="E693" s="206"/>
      <c r="F693" s="200"/>
      <c r="G693" s="200"/>
    </row>
    <row r="694" spans="2:7" s="201" customFormat="1" hidden="1">
      <c r="B694" s="202"/>
      <c r="C694" s="200"/>
      <c r="D694" s="206"/>
      <c r="E694" s="206"/>
      <c r="F694" s="200"/>
      <c r="G694" s="200"/>
    </row>
    <row r="695" spans="2:7" s="201" customFormat="1" hidden="1">
      <c r="B695" s="202"/>
      <c r="C695" s="200"/>
      <c r="D695" s="206"/>
      <c r="E695" s="206"/>
      <c r="F695" s="200"/>
      <c r="G695" s="200"/>
    </row>
    <row r="696" spans="2:7" s="201" customFormat="1" hidden="1">
      <c r="B696" s="202"/>
      <c r="C696" s="200"/>
      <c r="D696" s="206"/>
      <c r="E696" s="206"/>
      <c r="F696" s="200"/>
      <c r="G696" s="200"/>
    </row>
    <row r="697" spans="2:7" s="201" customFormat="1" hidden="1">
      <c r="B697" s="202"/>
      <c r="C697" s="200"/>
      <c r="D697" s="206"/>
      <c r="E697" s="206"/>
      <c r="F697" s="200"/>
      <c r="G697" s="200"/>
    </row>
    <row r="698" spans="2:7" s="201" customFormat="1" hidden="1">
      <c r="B698" s="202"/>
      <c r="C698" s="200"/>
      <c r="D698" s="206"/>
      <c r="E698" s="206"/>
      <c r="F698" s="200"/>
      <c r="G698" s="200"/>
    </row>
    <row r="699" spans="2:7" s="201" customFormat="1" hidden="1">
      <c r="B699" s="202"/>
      <c r="C699" s="200"/>
      <c r="D699" s="206"/>
      <c r="E699" s="206"/>
      <c r="F699" s="200"/>
      <c r="G699" s="200"/>
    </row>
    <row r="700" spans="2:7" s="201" customFormat="1" hidden="1">
      <c r="B700" s="202"/>
      <c r="C700" s="200"/>
      <c r="D700" s="206"/>
      <c r="E700" s="206"/>
      <c r="F700" s="200"/>
      <c r="G700" s="200"/>
    </row>
    <row r="701" spans="2:7" s="201" customFormat="1" hidden="1">
      <c r="B701" s="202"/>
      <c r="C701" s="200"/>
      <c r="D701" s="206"/>
      <c r="E701" s="206"/>
      <c r="F701" s="200"/>
      <c r="G701" s="200"/>
    </row>
    <row r="702" spans="2:7" s="201" customFormat="1" hidden="1">
      <c r="B702" s="202"/>
      <c r="C702" s="200"/>
      <c r="D702" s="206"/>
      <c r="E702" s="206"/>
      <c r="F702" s="200"/>
      <c r="G702" s="200"/>
    </row>
    <row r="703" spans="2:7" s="201" customFormat="1" hidden="1">
      <c r="B703" s="202"/>
      <c r="C703" s="200"/>
      <c r="D703" s="206"/>
      <c r="E703" s="206"/>
      <c r="F703" s="200"/>
      <c r="G703" s="200"/>
    </row>
    <row r="704" spans="2:7" s="201" customFormat="1" hidden="1">
      <c r="B704" s="202"/>
      <c r="C704" s="200"/>
      <c r="D704" s="206"/>
      <c r="E704" s="206"/>
      <c r="F704" s="200"/>
      <c r="G704" s="200"/>
    </row>
    <row r="705" spans="2:7" s="201" customFormat="1" hidden="1">
      <c r="B705" s="202"/>
      <c r="C705" s="200"/>
      <c r="D705" s="206"/>
      <c r="E705" s="206"/>
      <c r="F705" s="200"/>
      <c r="G705" s="200"/>
    </row>
    <row r="706" spans="2:7" s="201" customFormat="1" hidden="1">
      <c r="B706" s="202"/>
      <c r="C706" s="200"/>
      <c r="D706" s="206"/>
      <c r="E706" s="206"/>
      <c r="F706" s="200"/>
      <c r="G706" s="200"/>
    </row>
    <row r="707" spans="2:7" s="201" customFormat="1" hidden="1">
      <c r="B707" s="202"/>
      <c r="C707" s="200"/>
      <c r="D707" s="206"/>
      <c r="E707" s="206"/>
      <c r="F707" s="200"/>
      <c r="G707" s="200"/>
    </row>
    <row r="708" spans="2:7" s="201" customFormat="1" hidden="1">
      <c r="B708" s="202"/>
      <c r="C708" s="200"/>
      <c r="D708" s="206"/>
      <c r="E708" s="206"/>
      <c r="F708" s="200"/>
      <c r="G708" s="200"/>
    </row>
    <row r="709" spans="2:7" s="201" customFormat="1" hidden="1">
      <c r="B709" s="202"/>
      <c r="C709" s="200"/>
      <c r="D709" s="206"/>
      <c r="E709" s="206"/>
      <c r="F709" s="200"/>
      <c r="G709" s="200"/>
    </row>
    <row r="710" spans="2:7" s="201" customFormat="1" hidden="1">
      <c r="B710" s="202"/>
      <c r="C710" s="200"/>
      <c r="D710" s="206"/>
      <c r="E710" s="206"/>
      <c r="F710" s="200"/>
      <c r="G710" s="200"/>
    </row>
    <row r="711" spans="2:7" s="201" customFormat="1" hidden="1">
      <c r="B711" s="202"/>
      <c r="C711" s="200"/>
      <c r="D711" s="206"/>
      <c r="E711" s="206"/>
      <c r="F711" s="200"/>
      <c r="G711" s="200"/>
    </row>
    <row r="712" spans="2:7" s="201" customFormat="1" hidden="1">
      <c r="B712" s="202"/>
      <c r="C712" s="200"/>
      <c r="D712" s="206"/>
      <c r="E712" s="206"/>
      <c r="F712" s="200"/>
      <c r="G712" s="200"/>
    </row>
    <row r="713" spans="2:7" s="201" customFormat="1" hidden="1">
      <c r="B713" s="202"/>
      <c r="C713" s="200"/>
      <c r="D713" s="206"/>
      <c r="E713" s="206"/>
      <c r="F713" s="200"/>
      <c r="G713" s="200"/>
    </row>
    <row r="714" spans="2:7" s="201" customFormat="1" hidden="1">
      <c r="B714" s="202"/>
      <c r="C714" s="200"/>
      <c r="D714" s="206"/>
      <c r="E714" s="206"/>
      <c r="F714" s="200"/>
      <c r="G714" s="200"/>
    </row>
    <row r="715" spans="2:7" s="201" customFormat="1" hidden="1">
      <c r="B715" s="202"/>
      <c r="C715" s="200"/>
      <c r="D715" s="206"/>
      <c r="E715" s="206"/>
      <c r="F715" s="200"/>
      <c r="G715" s="200"/>
    </row>
    <row r="716" spans="2:7" s="201" customFormat="1" hidden="1">
      <c r="B716" s="202"/>
      <c r="C716" s="200"/>
      <c r="D716" s="206"/>
      <c r="E716" s="206"/>
      <c r="F716" s="200"/>
      <c r="G716" s="200"/>
    </row>
    <row r="717" spans="2:7" s="201" customFormat="1" hidden="1">
      <c r="B717" s="202"/>
      <c r="C717" s="200"/>
      <c r="D717" s="206"/>
      <c r="E717" s="206"/>
      <c r="F717" s="200"/>
      <c r="G717" s="200"/>
    </row>
    <row r="718" spans="2:7" s="201" customFormat="1" hidden="1">
      <c r="B718" s="202"/>
      <c r="C718" s="200"/>
      <c r="D718" s="206"/>
      <c r="E718" s="206"/>
      <c r="F718" s="200"/>
      <c r="G718" s="200"/>
    </row>
    <row r="719" spans="2:7" s="201" customFormat="1" hidden="1">
      <c r="B719" s="202"/>
      <c r="C719" s="200"/>
      <c r="D719" s="206"/>
      <c r="E719" s="206"/>
      <c r="F719" s="200"/>
      <c r="G719" s="200"/>
    </row>
    <row r="720" spans="2:7" s="201" customFormat="1" hidden="1">
      <c r="B720" s="202"/>
      <c r="C720" s="200"/>
      <c r="D720" s="206"/>
      <c r="E720" s="206"/>
      <c r="F720" s="200"/>
      <c r="G720" s="200"/>
    </row>
    <row r="721" spans="2:7" s="201" customFormat="1" hidden="1">
      <c r="B721" s="202"/>
      <c r="C721" s="200"/>
      <c r="D721" s="206"/>
      <c r="E721" s="206"/>
      <c r="F721" s="200"/>
      <c r="G721" s="200"/>
    </row>
    <row r="722" spans="2:7" s="201" customFormat="1" hidden="1">
      <c r="B722" s="202"/>
      <c r="C722" s="200"/>
      <c r="D722" s="206"/>
      <c r="E722" s="206"/>
      <c r="F722" s="200"/>
      <c r="G722" s="200"/>
    </row>
    <row r="723" spans="2:7" s="201" customFormat="1" hidden="1">
      <c r="B723" s="202"/>
      <c r="C723" s="200"/>
      <c r="D723" s="206"/>
      <c r="E723" s="206"/>
      <c r="F723" s="200"/>
      <c r="G723" s="200"/>
    </row>
    <row r="724" spans="2:7" s="201" customFormat="1" hidden="1">
      <c r="B724" s="202"/>
      <c r="C724" s="200"/>
      <c r="D724" s="206"/>
      <c r="E724" s="206"/>
      <c r="F724" s="200"/>
      <c r="G724" s="200"/>
    </row>
    <row r="725" spans="2:7" s="201" customFormat="1" hidden="1">
      <c r="B725" s="202"/>
      <c r="C725" s="200"/>
      <c r="D725" s="206"/>
      <c r="E725" s="206"/>
      <c r="F725" s="200"/>
      <c r="G725" s="200"/>
    </row>
    <row r="726" spans="2:7" s="201" customFormat="1" hidden="1">
      <c r="B726" s="202"/>
      <c r="C726" s="200"/>
      <c r="D726" s="206"/>
      <c r="E726" s="206"/>
      <c r="F726" s="200"/>
      <c r="G726" s="200"/>
    </row>
    <row r="727" spans="2:7" s="201" customFormat="1" hidden="1">
      <c r="B727" s="202"/>
      <c r="C727" s="200"/>
      <c r="D727" s="206"/>
      <c r="E727" s="206"/>
      <c r="F727" s="200"/>
      <c r="G727" s="200"/>
    </row>
    <row r="728" spans="2:7" s="201" customFormat="1" hidden="1">
      <c r="B728" s="202"/>
      <c r="C728" s="200"/>
      <c r="D728" s="206"/>
      <c r="E728" s="206"/>
      <c r="F728" s="200"/>
      <c r="G728" s="200"/>
    </row>
    <row r="729" spans="2:7" s="201" customFormat="1" hidden="1">
      <c r="B729" s="202"/>
      <c r="C729" s="200"/>
      <c r="D729" s="206"/>
      <c r="E729" s="206"/>
      <c r="F729" s="200"/>
      <c r="G729" s="200"/>
    </row>
    <row r="730" spans="2:7" s="201" customFormat="1" hidden="1">
      <c r="B730" s="202"/>
      <c r="C730" s="200"/>
      <c r="D730" s="206"/>
      <c r="E730" s="206"/>
      <c r="F730" s="200"/>
      <c r="G730" s="200"/>
    </row>
    <row r="731" spans="2:7" s="201" customFormat="1" hidden="1">
      <c r="B731" s="202"/>
      <c r="C731" s="200"/>
      <c r="D731" s="206"/>
      <c r="E731" s="206"/>
      <c r="F731" s="200"/>
      <c r="G731" s="200"/>
    </row>
    <row r="732" spans="2:7" s="201" customFormat="1" hidden="1">
      <c r="B732" s="202"/>
      <c r="C732" s="200"/>
      <c r="D732" s="206"/>
      <c r="E732" s="206"/>
      <c r="F732" s="200"/>
      <c r="G732" s="200"/>
    </row>
    <row r="733" spans="2:7" s="201" customFormat="1" hidden="1">
      <c r="B733" s="202"/>
      <c r="C733" s="200"/>
      <c r="D733" s="206"/>
      <c r="E733" s="206"/>
      <c r="F733" s="200"/>
      <c r="G733" s="200"/>
    </row>
    <row r="734" spans="2:7" s="201" customFormat="1" hidden="1">
      <c r="B734" s="202"/>
      <c r="C734" s="200"/>
      <c r="D734" s="206"/>
      <c r="E734" s="206"/>
      <c r="F734" s="200"/>
      <c r="G734" s="200"/>
    </row>
    <row r="735" spans="2:7" s="201" customFormat="1" hidden="1">
      <c r="B735" s="202"/>
      <c r="C735" s="200"/>
      <c r="D735" s="206"/>
      <c r="E735" s="206"/>
      <c r="F735" s="200"/>
      <c r="G735" s="200"/>
    </row>
    <row r="736" spans="2:7" s="201" customFormat="1" hidden="1">
      <c r="B736" s="202"/>
      <c r="C736" s="200"/>
      <c r="D736" s="206"/>
      <c r="E736" s="206"/>
      <c r="F736" s="200"/>
      <c r="G736" s="200"/>
    </row>
    <row r="737" spans="2:7" s="201" customFormat="1" hidden="1">
      <c r="B737" s="202"/>
      <c r="C737" s="200"/>
      <c r="D737" s="206"/>
      <c r="E737" s="206"/>
      <c r="F737" s="200"/>
      <c r="G737" s="200"/>
    </row>
    <row r="738" spans="2:7" s="201" customFormat="1" hidden="1">
      <c r="B738" s="202"/>
      <c r="C738" s="200"/>
      <c r="D738" s="206"/>
      <c r="E738" s="206"/>
      <c r="F738" s="200"/>
      <c r="G738" s="200"/>
    </row>
    <row r="739" spans="2:7" s="201" customFormat="1" hidden="1">
      <c r="B739" s="202"/>
      <c r="C739" s="200"/>
      <c r="D739" s="206"/>
      <c r="E739" s="206"/>
      <c r="F739" s="200"/>
      <c r="G739" s="200"/>
    </row>
    <row r="740" spans="2:7" s="201" customFormat="1" hidden="1">
      <c r="B740" s="202"/>
      <c r="C740" s="200"/>
      <c r="D740" s="206"/>
      <c r="E740" s="206"/>
      <c r="F740" s="200"/>
      <c r="G740" s="200"/>
    </row>
    <row r="741" spans="2:7" s="201" customFormat="1" hidden="1">
      <c r="B741" s="202"/>
      <c r="C741" s="200"/>
      <c r="D741" s="206"/>
      <c r="E741" s="206"/>
      <c r="F741" s="200"/>
      <c r="G741" s="200"/>
    </row>
    <row r="742" spans="2:7" s="201" customFormat="1" hidden="1">
      <c r="B742" s="202"/>
      <c r="C742" s="200"/>
      <c r="D742" s="206"/>
      <c r="E742" s="206"/>
      <c r="F742" s="200"/>
      <c r="G742" s="200"/>
    </row>
    <row r="743" spans="2:7" s="201" customFormat="1" hidden="1">
      <c r="B743" s="202"/>
      <c r="C743" s="200"/>
      <c r="D743" s="206"/>
      <c r="E743" s="206"/>
      <c r="F743" s="200"/>
      <c r="G743" s="200"/>
    </row>
    <row r="744" spans="2:7" s="201" customFormat="1" hidden="1">
      <c r="B744" s="202"/>
      <c r="C744" s="200"/>
      <c r="D744" s="206"/>
      <c r="E744" s="206"/>
      <c r="F744" s="200"/>
      <c r="G744" s="200"/>
    </row>
    <row r="745" spans="2:7" s="201" customFormat="1" hidden="1">
      <c r="B745" s="202"/>
      <c r="C745" s="200"/>
      <c r="D745" s="206"/>
      <c r="E745" s="206"/>
      <c r="F745" s="200"/>
      <c r="G745" s="200"/>
    </row>
    <row r="746" spans="2:7" s="201" customFormat="1" hidden="1">
      <c r="B746" s="202"/>
      <c r="C746" s="200"/>
      <c r="D746" s="206"/>
      <c r="E746" s="206"/>
      <c r="F746" s="200"/>
      <c r="G746" s="200"/>
    </row>
    <row r="747" spans="2:7" s="201" customFormat="1" hidden="1">
      <c r="B747" s="202"/>
      <c r="C747" s="200"/>
      <c r="D747" s="206"/>
      <c r="E747" s="206"/>
      <c r="F747" s="200"/>
      <c r="G747" s="200"/>
    </row>
    <row r="748" spans="2:7" s="201" customFormat="1" hidden="1">
      <c r="B748" s="202"/>
      <c r="C748" s="200"/>
      <c r="D748" s="206"/>
      <c r="E748" s="206"/>
      <c r="F748" s="200"/>
      <c r="G748" s="200"/>
    </row>
    <row r="749" spans="2:7" s="201" customFormat="1" hidden="1">
      <c r="B749" s="202"/>
      <c r="C749" s="200"/>
      <c r="D749" s="206"/>
      <c r="E749" s="206"/>
      <c r="F749" s="200"/>
      <c r="G749" s="200"/>
    </row>
    <row r="750" spans="2:7" s="201" customFormat="1" hidden="1">
      <c r="B750" s="202"/>
      <c r="C750" s="200"/>
      <c r="D750" s="206"/>
      <c r="E750" s="206"/>
      <c r="F750" s="200"/>
      <c r="G750" s="200"/>
    </row>
    <row r="751" spans="2:7" s="201" customFormat="1" hidden="1">
      <c r="B751" s="202"/>
      <c r="C751" s="200"/>
      <c r="D751" s="206"/>
      <c r="E751" s="206"/>
      <c r="F751" s="200"/>
      <c r="G751" s="200"/>
    </row>
    <row r="752" spans="2:7" s="201" customFormat="1" hidden="1">
      <c r="B752" s="202"/>
      <c r="C752" s="200"/>
      <c r="D752" s="206"/>
      <c r="E752" s="206"/>
      <c r="F752" s="200"/>
      <c r="G752" s="200"/>
    </row>
    <row r="753" spans="2:7" s="201" customFormat="1" hidden="1">
      <c r="B753" s="202"/>
      <c r="C753" s="200"/>
      <c r="D753" s="206"/>
      <c r="E753" s="206"/>
      <c r="F753" s="200"/>
      <c r="G753" s="200"/>
    </row>
    <row r="754" spans="2:7" s="201" customFormat="1" hidden="1">
      <c r="B754" s="202"/>
      <c r="C754" s="200"/>
      <c r="D754" s="206"/>
      <c r="E754" s="206"/>
      <c r="F754" s="200"/>
      <c r="G754" s="200"/>
    </row>
    <row r="755" spans="2:7" s="201" customFormat="1" hidden="1">
      <c r="B755" s="202"/>
      <c r="C755" s="200"/>
      <c r="D755" s="206"/>
      <c r="E755" s="206"/>
      <c r="F755" s="200"/>
      <c r="G755" s="200"/>
    </row>
    <row r="756" spans="2:7" s="201" customFormat="1" hidden="1">
      <c r="B756" s="202"/>
      <c r="C756" s="200"/>
      <c r="D756" s="206"/>
      <c r="E756" s="206"/>
      <c r="F756" s="200"/>
      <c r="G756" s="200"/>
    </row>
    <row r="757" spans="2:7" s="201" customFormat="1" hidden="1">
      <c r="B757" s="202"/>
      <c r="C757" s="200"/>
      <c r="D757" s="206"/>
      <c r="E757" s="206"/>
      <c r="F757" s="200"/>
      <c r="G757" s="200"/>
    </row>
    <row r="758" spans="2:7" s="201" customFormat="1" hidden="1">
      <c r="B758" s="202"/>
      <c r="C758" s="200"/>
      <c r="D758" s="206"/>
      <c r="E758" s="206"/>
      <c r="F758" s="200"/>
      <c r="G758" s="200"/>
    </row>
    <row r="759" spans="2:7" s="201" customFormat="1" hidden="1">
      <c r="B759" s="202"/>
      <c r="C759" s="200"/>
      <c r="D759" s="206"/>
      <c r="E759" s="206"/>
      <c r="F759" s="200"/>
      <c r="G759" s="200"/>
    </row>
    <row r="760" spans="2:7" s="201" customFormat="1" hidden="1">
      <c r="B760" s="202"/>
      <c r="C760" s="200"/>
      <c r="D760" s="206"/>
      <c r="E760" s="206"/>
      <c r="F760" s="200"/>
      <c r="G760" s="200"/>
    </row>
    <row r="761" spans="2:7" s="201" customFormat="1" hidden="1">
      <c r="B761" s="202"/>
      <c r="C761" s="200"/>
      <c r="D761" s="206"/>
      <c r="E761" s="206"/>
      <c r="F761" s="200"/>
      <c r="G761" s="200"/>
    </row>
    <row r="762" spans="2:7" s="201" customFormat="1" hidden="1">
      <c r="B762" s="202"/>
      <c r="C762" s="200"/>
      <c r="D762" s="206"/>
      <c r="E762" s="206"/>
      <c r="F762" s="200"/>
      <c r="G762" s="200"/>
    </row>
    <row r="763" spans="2:7" s="201" customFormat="1" hidden="1">
      <c r="B763" s="202"/>
      <c r="C763" s="200"/>
      <c r="D763" s="206"/>
      <c r="E763" s="206"/>
      <c r="F763" s="200"/>
      <c r="G763" s="200"/>
    </row>
    <row r="764" spans="2:7" s="201" customFormat="1" hidden="1">
      <c r="B764" s="202"/>
      <c r="C764" s="200"/>
      <c r="D764" s="206"/>
      <c r="E764" s="206"/>
      <c r="F764" s="200"/>
      <c r="G764" s="200"/>
    </row>
    <row r="765" spans="2:7" s="201" customFormat="1" hidden="1">
      <c r="B765" s="202"/>
      <c r="C765" s="200"/>
      <c r="D765" s="206"/>
      <c r="E765" s="206"/>
      <c r="F765" s="200"/>
      <c r="G765" s="200"/>
    </row>
    <row r="766" spans="2:7" s="201" customFormat="1" hidden="1">
      <c r="B766" s="202"/>
      <c r="C766" s="200"/>
      <c r="D766" s="206"/>
      <c r="E766" s="206"/>
      <c r="F766" s="200"/>
      <c r="G766" s="200"/>
    </row>
    <row r="767" spans="2:7" s="201" customFormat="1" hidden="1">
      <c r="B767" s="202"/>
      <c r="C767" s="200"/>
      <c r="D767" s="206"/>
      <c r="E767" s="206"/>
      <c r="F767" s="200"/>
      <c r="G767" s="200"/>
    </row>
    <row r="768" spans="2:7" s="201" customFormat="1" hidden="1">
      <c r="B768" s="202"/>
      <c r="C768" s="200"/>
      <c r="D768" s="206"/>
      <c r="E768" s="206"/>
      <c r="F768" s="200"/>
      <c r="G768" s="200"/>
    </row>
    <row r="769" spans="2:7" s="201" customFormat="1" hidden="1">
      <c r="B769" s="202"/>
      <c r="C769" s="200"/>
      <c r="D769" s="206"/>
      <c r="E769" s="206"/>
      <c r="F769" s="200"/>
      <c r="G769" s="200"/>
    </row>
    <row r="770" spans="2:7" s="201" customFormat="1" hidden="1">
      <c r="B770" s="202"/>
      <c r="C770" s="200"/>
      <c r="D770" s="206"/>
      <c r="E770" s="206"/>
      <c r="F770" s="200"/>
      <c r="G770" s="200"/>
    </row>
    <row r="771" spans="2:7" s="201" customFormat="1" hidden="1">
      <c r="B771" s="202"/>
      <c r="C771" s="200"/>
      <c r="D771" s="206"/>
      <c r="E771" s="206"/>
      <c r="F771" s="200"/>
      <c r="G771" s="200"/>
    </row>
    <row r="772" spans="2:7" s="201" customFormat="1" hidden="1">
      <c r="B772" s="202"/>
      <c r="C772" s="200"/>
      <c r="D772" s="206"/>
      <c r="E772" s="206"/>
      <c r="F772" s="200"/>
      <c r="G772" s="200"/>
    </row>
    <row r="773" spans="2:7" s="201" customFormat="1" hidden="1">
      <c r="B773" s="202"/>
      <c r="C773" s="200"/>
      <c r="D773" s="206"/>
      <c r="E773" s="206"/>
      <c r="F773" s="200"/>
      <c r="G773" s="200"/>
    </row>
    <row r="774" spans="2:7" s="201" customFormat="1" hidden="1">
      <c r="B774" s="202"/>
      <c r="C774" s="200"/>
      <c r="D774" s="206"/>
      <c r="E774" s="206"/>
      <c r="F774" s="200"/>
      <c r="G774" s="200"/>
    </row>
    <row r="775" spans="2:7" s="201" customFormat="1" hidden="1">
      <c r="B775" s="202"/>
      <c r="C775" s="200"/>
      <c r="D775" s="206"/>
      <c r="E775" s="206"/>
      <c r="F775" s="200"/>
      <c r="G775" s="200"/>
    </row>
    <row r="776" spans="2:7" s="201" customFormat="1" hidden="1">
      <c r="B776" s="202"/>
      <c r="C776" s="200"/>
      <c r="D776" s="206"/>
      <c r="E776" s="206"/>
      <c r="F776" s="200"/>
      <c r="G776" s="200"/>
    </row>
    <row r="777" spans="2:7" s="201" customFormat="1" hidden="1">
      <c r="B777" s="202"/>
      <c r="C777" s="200"/>
      <c r="D777" s="206"/>
      <c r="E777" s="206"/>
      <c r="F777" s="200"/>
      <c r="G777" s="200"/>
    </row>
    <row r="778" spans="2:7" s="201" customFormat="1" hidden="1">
      <c r="B778" s="202"/>
      <c r="C778" s="200"/>
      <c r="D778" s="206"/>
      <c r="E778" s="206"/>
      <c r="F778" s="200"/>
      <c r="G778" s="200"/>
    </row>
    <row r="779" spans="2:7" s="201" customFormat="1" hidden="1">
      <c r="B779" s="202"/>
      <c r="C779" s="200"/>
      <c r="D779" s="206"/>
      <c r="E779" s="206"/>
      <c r="F779" s="200"/>
      <c r="G779" s="200"/>
    </row>
    <row r="780" spans="2:7" s="201" customFormat="1" hidden="1">
      <c r="B780" s="202"/>
      <c r="C780" s="200"/>
      <c r="D780" s="206"/>
      <c r="E780" s="206"/>
      <c r="F780" s="200"/>
      <c r="G780" s="200"/>
    </row>
    <row r="781" spans="2:7" s="201" customFormat="1" hidden="1">
      <c r="B781" s="202"/>
      <c r="C781" s="200"/>
      <c r="D781" s="206"/>
      <c r="E781" s="206"/>
      <c r="F781" s="200"/>
      <c r="G781" s="200"/>
    </row>
    <row r="782" spans="2:7" s="201" customFormat="1" hidden="1">
      <c r="B782" s="202"/>
      <c r="C782" s="200"/>
      <c r="D782" s="206"/>
      <c r="E782" s="206"/>
      <c r="F782" s="200"/>
      <c r="G782" s="200"/>
    </row>
    <row r="783" spans="2:7" s="201" customFormat="1" hidden="1">
      <c r="B783" s="202"/>
      <c r="C783" s="200"/>
      <c r="D783" s="206"/>
      <c r="E783" s="206"/>
      <c r="F783" s="200"/>
      <c r="G783" s="200"/>
    </row>
    <row r="784" spans="2:7" s="201" customFormat="1" hidden="1">
      <c r="B784" s="202"/>
      <c r="C784" s="200"/>
      <c r="D784" s="206"/>
      <c r="E784" s="206"/>
      <c r="F784" s="200"/>
      <c r="G784" s="200"/>
    </row>
    <row r="785" spans="2:7" s="201" customFormat="1" hidden="1">
      <c r="B785" s="202"/>
      <c r="C785" s="200"/>
      <c r="D785" s="206"/>
      <c r="E785" s="206"/>
      <c r="F785" s="200"/>
      <c r="G785" s="200"/>
    </row>
    <row r="786" spans="2:7" s="201" customFormat="1" hidden="1">
      <c r="B786" s="202"/>
      <c r="C786" s="200"/>
      <c r="D786" s="206"/>
      <c r="E786" s="206"/>
      <c r="F786" s="200"/>
      <c r="G786" s="200"/>
    </row>
    <row r="787" spans="2:7" s="201" customFormat="1" hidden="1">
      <c r="B787" s="202"/>
      <c r="C787" s="200"/>
      <c r="D787" s="206"/>
      <c r="E787" s="206"/>
      <c r="F787" s="200"/>
      <c r="G787" s="200"/>
    </row>
    <row r="788" spans="2:7" s="201" customFormat="1" hidden="1">
      <c r="B788" s="202"/>
      <c r="C788" s="200"/>
      <c r="D788" s="206"/>
      <c r="E788" s="206"/>
      <c r="F788" s="200"/>
      <c r="G788" s="200"/>
    </row>
    <row r="789" spans="2:7" s="201" customFormat="1" hidden="1">
      <c r="B789" s="202"/>
      <c r="C789" s="200"/>
      <c r="D789" s="206"/>
      <c r="E789" s="206"/>
      <c r="F789" s="200"/>
      <c r="G789" s="200"/>
    </row>
    <row r="790" spans="2:7" s="201" customFormat="1" hidden="1">
      <c r="B790" s="202"/>
      <c r="C790" s="200"/>
      <c r="D790" s="206"/>
      <c r="E790" s="206"/>
      <c r="F790" s="200"/>
      <c r="G790" s="200"/>
    </row>
    <row r="791" spans="2:7" s="201" customFormat="1" hidden="1">
      <c r="B791" s="202"/>
      <c r="C791" s="200"/>
      <c r="D791" s="206"/>
      <c r="E791" s="206"/>
      <c r="F791" s="200"/>
      <c r="G791" s="200"/>
    </row>
    <row r="792" spans="2:7" s="201" customFormat="1" hidden="1">
      <c r="B792" s="202"/>
      <c r="C792" s="200"/>
      <c r="D792" s="206"/>
      <c r="E792" s="206"/>
      <c r="F792" s="200"/>
      <c r="G792" s="200"/>
    </row>
    <row r="793" spans="2:7" s="201" customFormat="1" hidden="1">
      <c r="B793" s="202"/>
      <c r="C793" s="200"/>
      <c r="D793" s="206"/>
      <c r="E793" s="206"/>
      <c r="F793" s="200"/>
      <c r="G793" s="200"/>
    </row>
    <row r="794" spans="2:7" s="201" customFormat="1" hidden="1">
      <c r="B794" s="202"/>
      <c r="C794" s="200"/>
      <c r="D794" s="206"/>
      <c r="E794" s="206"/>
      <c r="F794" s="200"/>
      <c r="G794" s="200"/>
    </row>
    <row r="795" spans="2:7" s="201" customFormat="1" hidden="1">
      <c r="B795" s="202"/>
      <c r="C795" s="200"/>
      <c r="D795" s="206"/>
      <c r="E795" s="206"/>
      <c r="F795" s="200"/>
      <c r="G795" s="200"/>
    </row>
    <row r="796" spans="2:7" s="201" customFormat="1" hidden="1">
      <c r="B796" s="202"/>
      <c r="C796" s="200"/>
      <c r="D796" s="206"/>
      <c r="E796" s="206"/>
      <c r="F796" s="200"/>
      <c r="G796" s="200"/>
    </row>
    <row r="797" spans="2:7" s="201" customFormat="1" hidden="1">
      <c r="B797" s="202"/>
      <c r="C797" s="200"/>
      <c r="D797" s="206"/>
      <c r="E797" s="206"/>
      <c r="F797" s="200"/>
      <c r="G797" s="200"/>
    </row>
    <row r="798" spans="2:7" s="201" customFormat="1" hidden="1">
      <c r="B798" s="202"/>
      <c r="C798" s="200"/>
      <c r="D798" s="206"/>
      <c r="E798" s="206"/>
      <c r="F798" s="200"/>
      <c r="G798" s="200"/>
    </row>
    <row r="799" spans="2:7" s="201" customFormat="1" hidden="1">
      <c r="B799" s="202"/>
      <c r="C799" s="200"/>
      <c r="D799" s="206"/>
      <c r="E799" s="206"/>
      <c r="F799" s="200"/>
      <c r="G799" s="200"/>
    </row>
    <row r="800" spans="2:7" s="201" customFormat="1" hidden="1">
      <c r="B800" s="202"/>
      <c r="C800" s="200"/>
      <c r="D800" s="206"/>
      <c r="E800" s="206"/>
      <c r="F800" s="200"/>
      <c r="G800" s="200"/>
    </row>
    <row r="801" spans="2:7" s="201" customFormat="1" hidden="1">
      <c r="B801" s="202"/>
      <c r="C801" s="200"/>
      <c r="D801" s="206"/>
      <c r="E801" s="206"/>
      <c r="F801" s="200"/>
      <c r="G801" s="200"/>
    </row>
    <row r="802" spans="2:7" s="201" customFormat="1" hidden="1">
      <c r="B802" s="202"/>
      <c r="C802" s="200"/>
      <c r="D802" s="206"/>
      <c r="E802" s="206"/>
      <c r="F802" s="200"/>
      <c r="G802" s="200"/>
    </row>
    <row r="803" spans="2:7" s="201" customFormat="1" hidden="1">
      <c r="B803" s="202"/>
      <c r="C803" s="200"/>
      <c r="D803" s="206"/>
      <c r="E803" s="206"/>
      <c r="F803" s="200"/>
      <c r="G803" s="200"/>
    </row>
    <row r="804" spans="2:7" s="201" customFormat="1" hidden="1">
      <c r="B804" s="202"/>
      <c r="C804" s="200"/>
      <c r="D804" s="206"/>
      <c r="E804" s="206"/>
      <c r="F804" s="200"/>
      <c r="G804" s="200"/>
    </row>
    <row r="805" spans="2:7" s="201" customFormat="1" hidden="1">
      <c r="B805" s="202"/>
      <c r="C805" s="200"/>
      <c r="D805" s="206"/>
      <c r="E805" s="206"/>
      <c r="F805" s="200"/>
      <c r="G805" s="200"/>
    </row>
    <row r="806" spans="2:7" s="201" customFormat="1" hidden="1">
      <c r="B806" s="202"/>
      <c r="C806" s="200"/>
      <c r="D806" s="206"/>
      <c r="E806" s="206"/>
      <c r="F806" s="200"/>
      <c r="G806" s="200"/>
    </row>
    <row r="807" spans="2:7" s="201" customFormat="1" hidden="1">
      <c r="B807" s="202"/>
      <c r="C807" s="200"/>
      <c r="D807" s="206"/>
      <c r="E807" s="206"/>
      <c r="F807" s="200"/>
      <c r="G807" s="200"/>
    </row>
    <row r="808" spans="2:7" s="201" customFormat="1" hidden="1">
      <c r="B808" s="202"/>
      <c r="C808" s="200"/>
      <c r="D808" s="206"/>
      <c r="E808" s="206"/>
      <c r="F808" s="200"/>
      <c r="G808" s="200"/>
    </row>
    <row r="809" spans="2:7" s="201" customFormat="1" hidden="1">
      <c r="B809" s="202"/>
      <c r="C809" s="200"/>
      <c r="D809" s="206"/>
      <c r="E809" s="206"/>
      <c r="F809" s="200"/>
      <c r="G809" s="200"/>
    </row>
    <row r="810" spans="2:7" s="201" customFormat="1" hidden="1">
      <c r="B810" s="202"/>
      <c r="C810" s="200"/>
      <c r="D810" s="206"/>
      <c r="E810" s="206"/>
      <c r="F810" s="200"/>
      <c r="G810" s="200"/>
    </row>
    <row r="811" spans="2:7" s="201" customFormat="1" hidden="1">
      <c r="B811" s="202"/>
      <c r="C811" s="200"/>
      <c r="D811" s="206"/>
      <c r="E811" s="206"/>
      <c r="F811" s="200"/>
      <c r="G811" s="200"/>
    </row>
    <row r="812" spans="2:7" s="201" customFormat="1" hidden="1">
      <c r="B812" s="202"/>
      <c r="C812" s="200"/>
      <c r="D812" s="206"/>
      <c r="E812" s="206"/>
      <c r="F812" s="200"/>
      <c r="G812" s="200"/>
    </row>
    <row r="813" spans="2:7" s="201" customFormat="1" hidden="1">
      <c r="B813" s="202"/>
      <c r="C813" s="200"/>
      <c r="D813" s="206"/>
      <c r="E813" s="206"/>
      <c r="F813" s="200"/>
      <c r="G813" s="200"/>
    </row>
    <row r="814" spans="2:7" s="201" customFormat="1" hidden="1">
      <c r="B814" s="202"/>
      <c r="C814" s="200"/>
      <c r="D814" s="206"/>
      <c r="E814" s="206"/>
      <c r="F814" s="200"/>
      <c r="G814" s="200"/>
    </row>
    <row r="815" spans="2:7" s="201" customFormat="1" hidden="1">
      <c r="B815" s="202"/>
      <c r="C815" s="200"/>
      <c r="D815" s="206"/>
      <c r="E815" s="206"/>
      <c r="F815" s="200"/>
      <c r="G815" s="200"/>
    </row>
    <row r="816" spans="2:7" s="201" customFormat="1" hidden="1">
      <c r="B816" s="202"/>
      <c r="C816" s="200"/>
      <c r="D816" s="206"/>
      <c r="E816" s="206"/>
      <c r="F816" s="200"/>
      <c r="G816" s="200"/>
    </row>
    <row r="817" spans="2:7" s="201" customFormat="1" hidden="1">
      <c r="B817" s="202"/>
      <c r="C817" s="200"/>
      <c r="D817" s="206"/>
      <c r="E817" s="206"/>
      <c r="F817" s="200"/>
      <c r="G817" s="200"/>
    </row>
    <row r="818" spans="2:7" s="201" customFormat="1" hidden="1">
      <c r="B818" s="202"/>
      <c r="C818" s="200"/>
      <c r="D818" s="206"/>
      <c r="E818" s="206"/>
      <c r="F818" s="200"/>
      <c r="G818" s="200"/>
    </row>
    <row r="819" spans="2:7" s="201" customFormat="1" hidden="1">
      <c r="B819" s="202"/>
      <c r="C819" s="200"/>
      <c r="D819" s="206"/>
      <c r="E819" s="206"/>
      <c r="F819" s="200"/>
      <c r="G819" s="200"/>
    </row>
    <row r="820" spans="2:7" s="201" customFormat="1" hidden="1">
      <c r="B820" s="202"/>
      <c r="C820" s="200"/>
      <c r="D820" s="206"/>
      <c r="E820" s="206"/>
      <c r="F820" s="200"/>
      <c r="G820" s="200"/>
    </row>
    <row r="821" spans="2:7" s="201" customFormat="1" hidden="1">
      <c r="B821" s="202"/>
      <c r="C821" s="200"/>
      <c r="D821" s="206"/>
      <c r="E821" s="206"/>
      <c r="F821" s="200"/>
      <c r="G821" s="200"/>
    </row>
    <row r="822" spans="2:7" s="201" customFormat="1" hidden="1">
      <c r="B822" s="202"/>
      <c r="C822" s="200"/>
      <c r="D822" s="206"/>
      <c r="E822" s="206"/>
      <c r="F822" s="200"/>
      <c r="G822" s="200"/>
    </row>
    <row r="823" spans="2:7" s="201" customFormat="1" hidden="1">
      <c r="B823" s="202"/>
      <c r="C823" s="200"/>
      <c r="D823" s="206"/>
      <c r="E823" s="206"/>
      <c r="F823" s="200"/>
      <c r="G823" s="200"/>
    </row>
    <row r="824" spans="2:7" s="201" customFormat="1" hidden="1">
      <c r="B824" s="202"/>
      <c r="C824" s="200"/>
      <c r="D824" s="206"/>
      <c r="E824" s="206"/>
      <c r="F824" s="200"/>
      <c r="G824" s="200"/>
    </row>
    <row r="825" spans="2:7" s="201" customFormat="1" hidden="1">
      <c r="B825" s="202"/>
      <c r="C825" s="200"/>
      <c r="D825" s="206"/>
      <c r="E825" s="206"/>
      <c r="F825" s="200"/>
      <c r="G825" s="200"/>
    </row>
    <row r="826" spans="2:7" s="201" customFormat="1" hidden="1">
      <c r="B826" s="202"/>
      <c r="C826" s="200"/>
      <c r="D826" s="206"/>
      <c r="E826" s="206"/>
      <c r="F826" s="200"/>
      <c r="G826" s="200"/>
    </row>
    <row r="827" spans="2:7" s="201" customFormat="1" hidden="1">
      <c r="B827" s="202"/>
      <c r="C827" s="200"/>
      <c r="D827" s="206"/>
      <c r="E827" s="206"/>
      <c r="F827" s="200"/>
      <c r="G827" s="200"/>
    </row>
    <row r="828" spans="2:7" s="201" customFormat="1" hidden="1">
      <c r="B828" s="202"/>
      <c r="C828" s="200"/>
      <c r="D828" s="206"/>
      <c r="E828" s="206"/>
      <c r="F828" s="200"/>
      <c r="G828" s="200"/>
    </row>
    <row r="829" spans="2:7" s="201" customFormat="1" hidden="1">
      <c r="B829" s="202"/>
      <c r="C829" s="200"/>
      <c r="D829" s="206"/>
      <c r="E829" s="206"/>
      <c r="F829" s="200"/>
      <c r="G829" s="200"/>
    </row>
    <row r="830" spans="2:7" s="201" customFormat="1" hidden="1">
      <c r="B830" s="202"/>
      <c r="C830" s="200"/>
      <c r="D830" s="206"/>
      <c r="E830" s="206"/>
      <c r="F830" s="200"/>
      <c r="G830" s="200"/>
    </row>
    <row r="831" spans="2:7" s="201" customFormat="1" hidden="1">
      <c r="B831" s="202"/>
      <c r="C831" s="200"/>
      <c r="D831" s="206"/>
      <c r="E831" s="206"/>
      <c r="F831" s="200"/>
      <c r="G831" s="200"/>
    </row>
    <row r="832" spans="2:7" s="201" customFormat="1" hidden="1">
      <c r="B832" s="202"/>
      <c r="C832" s="200"/>
      <c r="D832" s="206"/>
      <c r="E832" s="206"/>
      <c r="F832" s="200"/>
      <c r="G832" s="200"/>
    </row>
    <row r="833" spans="2:7" s="201" customFormat="1" hidden="1">
      <c r="B833" s="202"/>
      <c r="C833" s="200"/>
      <c r="D833" s="206"/>
      <c r="E833" s="206"/>
      <c r="F833" s="200"/>
      <c r="G833" s="200"/>
    </row>
    <row r="834" spans="2:7" s="201" customFormat="1" hidden="1">
      <c r="B834" s="202"/>
      <c r="C834" s="200"/>
      <c r="D834" s="206"/>
      <c r="E834" s="206"/>
      <c r="F834" s="200"/>
      <c r="G834" s="200"/>
    </row>
    <row r="835" spans="2:7" s="201" customFormat="1" hidden="1">
      <c r="B835" s="202"/>
      <c r="C835" s="200"/>
      <c r="D835" s="206"/>
      <c r="E835" s="206"/>
      <c r="F835" s="200"/>
      <c r="G835" s="200"/>
    </row>
    <row r="836" spans="2:7" s="201" customFormat="1" hidden="1">
      <c r="B836" s="202"/>
      <c r="C836" s="200"/>
      <c r="D836" s="206"/>
      <c r="E836" s="206"/>
      <c r="F836" s="200"/>
      <c r="G836" s="200"/>
    </row>
    <row r="837" spans="2:7" s="201" customFormat="1" hidden="1">
      <c r="B837" s="202"/>
      <c r="C837" s="200"/>
      <c r="D837" s="206"/>
      <c r="E837" s="206"/>
      <c r="F837" s="200"/>
      <c r="G837" s="200"/>
    </row>
    <row r="838" spans="2:7" s="201" customFormat="1" hidden="1">
      <c r="B838" s="202"/>
      <c r="C838" s="200"/>
      <c r="D838" s="206"/>
      <c r="E838" s="206"/>
      <c r="F838" s="200"/>
      <c r="G838" s="200"/>
    </row>
    <row r="839" spans="2:7" s="201" customFormat="1" hidden="1">
      <c r="B839" s="202"/>
      <c r="C839" s="200"/>
      <c r="D839" s="206"/>
      <c r="E839" s="206"/>
      <c r="F839" s="200"/>
      <c r="G839" s="200"/>
    </row>
    <row r="840" spans="2:7" s="201" customFormat="1" hidden="1">
      <c r="B840" s="202"/>
      <c r="C840" s="200"/>
      <c r="D840" s="206"/>
      <c r="E840" s="206"/>
      <c r="F840" s="200"/>
      <c r="G840" s="200"/>
    </row>
    <row r="841" spans="2:7" s="201" customFormat="1" hidden="1">
      <c r="B841" s="202"/>
      <c r="C841" s="200"/>
      <c r="D841" s="206"/>
      <c r="E841" s="206"/>
      <c r="F841" s="200"/>
      <c r="G841" s="200"/>
    </row>
    <row r="842" spans="2:7" s="201" customFormat="1" hidden="1">
      <c r="B842" s="202"/>
      <c r="C842" s="200"/>
      <c r="D842" s="206"/>
      <c r="E842" s="206"/>
      <c r="F842" s="200"/>
      <c r="G842" s="200"/>
    </row>
    <row r="843" spans="2:7" s="201" customFormat="1" hidden="1">
      <c r="B843" s="202"/>
      <c r="C843" s="200"/>
      <c r="D843" s="206"/>
      <c r="E843" s="206"/>
      <c r="F843" s="200"/>
      <c r="G843" s="200"/>
    </row>
    <row r="844" spans="2:7" s="201" customFormat="1" hidden="1">
      <c r="B844" s="202"/>
      <c r="C844" s="200"/>
      <c r="D844" s="206"/>
      <c r="E844" s="206"/>
      <c r="F844" s="200"/>
      <c r="G844" s="200"/>
    </row>
    <row r="845" spans="2:7" s="201" customFormat="1" hidden="1">
      <c r="B845" s="202"/>
      <c r="C845" s="200"/>
      <c r="D845" s="206"/>
      <c r="E845" s="206"/>
      <c r="F845" s="200"/>
      <c r="G845" s="200"/>
    </row>
    <row r="846" spans="2:7" s="201" customFormat="1" hidden="1">
      <c r="B846" s="202"/>
      <c r="C846" s="200"/>
      <c r="D846" s="206"/>
      <c r="E846" s="206"/>
      <c r="F846" s="200"/>
      <c r="G846" s="200"/>
    </row>
    <row r="847" spans="2:7" s="201" customFormat="1" hidden="1">
      <c r="B847" s="202"/>
      <c r="C847" s="200"/>
      <c r="D847" s="206"/>
      <c r="E847" s="206"/>
      <c r="F847" s="200"/>
      <c r="G847" s="200"/>
    </row>
    <row r="848" spans="2:7" s="201" customFormat="1" hidden="1">
      <c r="B848" s="202"/>
      <c r="C848" s="200"/>
      <c r="D848" s="206"/>
      <c r="E848" s="206"/>
      <c r="F848" s="200"/>
      <c r="G848" s="200"/>
    </row>
    <row r="849" spans="2:7" s="201" customFormat="1" hidden="1">
      <c r="B849" s="202"/>
      <c r="C849" s="200"/>
      <c r="D849" s="206"/>
      <c r="E849" s="206"/>
      <c r="F849" s="200"/>
      <c r="G849" s="200"/>
    </row>
    <row r="850" spans="2:7" s="201" customFormat="1" hidden="1">
      <c r="B850" s="202"/>
      <c r="C850" s="200"/>
      <c r="D850" s="206"/>
      <c r="E850" s="206"/>
      <c r="F850" s="200"/>
      <c r="G850" s="200"/>
    </row>
    <row r="851" spans="2:7" s="201" customFormat="1" hidden="1">
      <c r="B851" s="202"/>
      <c r="C851" s="200"/>
      <c r="D851" s="206"/>
      <c r="E851" s="206"/>
      <c r="F851" s="200"/>
      <c r="G851" s="200"/>
    </row>
    <row r="852" spans="2:7" s="201" customFormat="1" hidden="1">
      <c r="B852" s="202"/>
      <c r="C852" s="200"/>
      <c r="D852" s="206"/>
      <c r="E852" s="206"/>
      <c r="F852" s="200"/>
      <c r="G852" s="200"/>
    </row>
    <row r="853" spans="2:7" s="201" customFormat="1" hidden="1">
      <c r="B853" s="202"/>
      <c r="C853" s="200"/>
      <c r="D853" s="206"/>
      <c r="E853" s="206"/>
      <c r="F853" s="200"/>
      <c r="G853" s="200"/>
    </row>
    <row r="854" spans="2:7" s="201" customFormat="1" hidden="1">
      <c r="B854" s="202"/>
      <c r="C854" s="200"/>
      <c r="D854" s="206"/>
      <c r="E854" s="206"/>
      <c r="F854" s="200"/>
      <c r="G854" s="200"/>
    </row>
    <row r="855" spans="2:7" s="201" customFormat="1" hidden="1">
      <c r="B855" s="202"/>
      <c r="C855" s="200"/>
      <c r="D855" s="206"/>
      <c r="E855" s="206"/>
      <c r="F855" s="200"/>
      <c r="G855" s="200"/>
    </row>
    <row r="856" spans="2:7" s="201" customFormat="1" hidden="1">
      <c r="B856" s="202"/>
      <c r="C856" s="200"/>
      <c r="D856" s="206"/>
      <c r="E856" s="206"/>
      <c r="F856" s="200"/>
      <c r="G856" s="200"/>
    </row>
    <row r="857" spans="2:7" s="201" customFormat="1" hidden="1">
      <c r="B857" s="202"/>
      <c r="C857" s="200"/>
      <c r="D857" s="206"/>
      <c r="E857" s="206"/>
      <c r="F857" s="200"/>
      <c r="G857" s="200"/>
    </row>
    <row r="858" spans="2:7" s="201" customFormat="1" hidden="1">
      <c r="B858" s="202"/>
      <c r="C858" s="200"/>
      <c r="D858" s="206"/>
      <c r="E858" s="206"/>
      <c r="F858" s="200"/>
      <c r="G858" s="200"/>
    </row>
    <row r="859" spans="2:7" s="201" customFormat="1" hidden="1">
      <c r="B859" s="202"/>
      <c r="C859" s="200"/>
      <c r="D859" s="206"/>
      <c r="E859" s="206"/>
      <c r="F859" s="200"/>
      <c r="G859" s="200"/>
    </row>
    <row r="860" spans="2:7" s="201" customFormat="1" hidden="1">
      <c r="B860" s="202"/>
      <c r="C860" s="200"/>
      <c r="D860" s="206"/>
      <c r="E860" s="206"/>
      <c r="F860" s="200"/>
      <c r="G860" s="200"/>
    </row>
    <row r="861" spans="2:7" s="201" customFormat="1" hidden="1">
      <c r="B861" s="202"/>
      <c r="C861" s="200"/>
      <c r="D861" s="206"/>
      <c r="E861" s="206"/>
      <c r="F861" s="200"/>
      <c r="G861" s="200"/>
    </row>
    <row r="862" spans="2:7" s="201" customFormat="1" hidden="1">
      <c r="B862" s="202"/>
      <c r="C862" s="200"/>
      <c r="D862" s="206"/>
      <c r="E862" s="206"/>
      <c r="F862" s="200"/>
      <c r="G862" s="200"/>
    </row>
    <row r="863" spans="2:7" s="201" customFormat="1" hidden="1">
      <c r="B863" s="202"/>
      <c r="C863" s="200"/>
      <c r="D863" s="206"/>
      <c r="E863" s="206"/>
      <c r="F863" s="200"/>
      <c r="G863" s="200"/>
    </row>
    <row r="864" spans="2:7" s="201" customFormat="1" hidden="1">
      <c r="B864" s="202"/>
      <c r="C864" s="200"/>
      <c r="D864" s="206"/>
      <c r="E864" s="206"/>
      <c r="F864" s="200"/>
      <c r="G864" s="200"/>
    </row>
    <row r="865" spans="2:7" s="201" customFormat="1" hidden="1">
      <c r="B865" s="202"/>
      <c r="C865" s="200"/>
      <c r="D865" s="206"/>
      <c r="E865" s="206"/>
      <c r="F865" s="200"/>
      <c r="G865" s="200"/>
    </row>
    <row r="866" spans="2:7" s="201" customFormat="1" hidden="1">
      <c r="B866" s="202"/>
      <c r="C866" s="200"/>
      <c r="D866" s="206"/>
      <c r="E866" s="206"/>
      <c r="F866" s="200"/>
      <c r="G866" s="200"/>
    </row>
    <row r="867" spans="2:7" s="201" customFormat="1" hidden="1">
      <c r="B867" s="202"/>
      <c r="C867" s="200"/>
      <c r="D867" s="206"/>
      <c r="E867" s="206"/>
      <c r="F867" s="200"/>
      <c r="G867" s="200"/>
    </row>
    <row r="868" spans="2:7" s="201" customFormat="1" hidden="1">
      <c r="B868" s="202"/>
      <c r="C868" s="200"/>
      <c r="D868" s="206"/>
      <c r="E868" s="206"/>
      <c r="F868" s="200"/>
      <c r="G868" s="200"/>
    </row>
    <row r="869" spans="2:7" s="201" customFormat="1" hidden="1">
      <c r="B869" s="202"/>
      <c r="C869" s="200"/>
      <c r="D869" s="206"/>
      <c r="E869" s="206"/>
      <c r="F869" s="200"/>
      <c r="G869" s="200"/>
    </row>
    <row r="870" spans="2:7" s="201" customFormat="1" hidden="1">
      <c r="B870" s="202"/>
      <c r="C870" s="200"/>
      <c r="D870" s="206"/>
      <c r="E870" s="206"/>
      <c r="F870" s="200"/>
      <c r="G870" s="200"/>
    </row>
    <row r="871" spans="2:7" s="201" customFormat="1" hidden="1">
      <c r="B871" s="202"/>
      <c r="C871" s="200"/>
      <c r="D871" s="206"/>
      <c r="E871" s="206"/>
      <c r="F871" s="200"/>
      <c r="G871" s="200"/>
    </row>
    <row r="872" spans="2:7" s="201" customFormat="1" hidden="1">
      <c r="B872" s="202"/>
      <c r="C872" s="200"/>
      <c r="D872" s="206"/>
      <c r="E872" s="206"/>
      <c r="F872" s="200"/>
      <c r="G872" s="200"/>
    </row>
    <row r="873" spans="2:7" s="201" customFormat="1" hidden="1">
      <c r="B873" s="202"/>
      <c r="C873" s="200"/>
      <c r="D873" s="206"/>
      <c r="E873" s="206"/>
      <c r="F873" s="200"/>
      <c r="G873" s="200"/>
    </row>
    <row r="874" spans="2:7" s="201" customFormat="1" hidden="1">
      <c r="B874" s="202"/>
      <c r="C874" s="200"/>
      <c r="D874" s="206"/>
      <c r="E874" s="206"/>
      <c r="F874" s="200"/>
      <c r="G874" s="200"/>
    </row>
    <row r="875" spans="2:7" s="201" customFormat="1" hidden="1">
      <c r="B875" s="202"/>
      <c r="C875" s="200"/>
      <c r="D875" s="206"/>
      <c r="E875" s="206"/>
      <c r="F875" s="200"/>
      <c r="G875" s="200"/>
    </row>
    <row r="876" spans="2:7" s="201" customFormat="1" hidden="1">
      <c r="B876" s="202"/>
      <c r="C876" s="200"/>
      <c r="D876" s="206"/>
      <c r="E876" s="206"/>
      <c r="F876" s="200"/>
      <c r="G876" s="200"/>
    </row>
    <row r="877" spans="2:7" s="201" customFormat="1" hidden="1">
      <c r="B877" s="202"/>
      <c r="C877" s="200"/>
      <c r="D877" s="206"/>
      <c r="E877" s="206"/>
      <c r="F877" s="200"/>
      <c r="G877" s="200"/>
    </row>
    <row r="878" spans="2:7" s="201" customFormat="1" hidden="1">
      <c r="B878" s="202"/>
      <c r="C878" s="200"/>
      <c r="D878" s="206"/>
      <c r="E878" s="206"/>
      <c r="F878" s="200"/>
      <c r="G878" s="200"/>
    </row>
    <row r="879" spans="2:7" s="201" customFormat="1" hidden="1">
      <c r="B879" s="202"/>
      <c r="C879" s="200"/>
      <c r="D879" s="206"/>
      <c r="E879" s="206"/>
      <c r="F879" s="200"/>
      <c r="G879" s="200"/>
    </row>
    <row r="880" spans="2:7" s="201" customFormat="1" hidden="1">
      <c r="B880" s="202"/>
      <c r="C880" s="200"/>
      <c r="D880" s="206"/>
      <c r="E880" s="206"/>
      <c r="F880" s="200"/>
      <c r="G880" s="200"/>
    </row>
    <row r="881" spans="2:7" s="201" customFormat="1" hidden="1">
      <c r="B881" s="202"/>
      <c r="C881" s="200"/>
      <c r="D881" s="206"/>
      <c r="E881" s="206"/>
      <c r="F881" s="200"/>
      <c r="G881" s="200"/>
    </row>
    <row r="882" spans="2:7" s="201" customFormat="1" hidden="1">
      <c r="B882" s="202"/>
      <c r="C882" s="200"/>
      <c r="D882" s="206"/>
      <c r="E882" s="206"/>
      <c r="F882" s="200"/>
      <c r="G882" s="200"/>
    </row>
    <row r="883" spans="2:7" s="201" customFormat="1" hidden="1">
      <c r="B883" s="202"/>
      <c r="C883" s="200"/>
      <c r="D883" s="206"/>
      <c r="E883" s="206"/>
      <c r="F883" s="200"/>
      <c r="G883" s="200"/>
    </row>
    <row r="884" spans="2:7" s="201" customFormat="1" hidden="1">
      <c r="B884" s="202"/>
      <c r="C884" s="200"/>
      <c r="D884" s="206"/>
      <c r="E884" s="206"/>
      <c r="F884" s="200"/>
      <c r="G884" s="200"/>
    </row>
    <row r="885" spans="2:7" s="201" customFormat="1" hidden="1">
      <c r="B885" s="202"/>
      <c r="C885" s="200"/>
      <c r="D885" s="206"/>
      <c r="E885" s="206"/>
      <c r="F885" s="200"/>
      <c r="G885" s="200"/>
    </row>
    <row r="886" spans="2:7" s="201" customFormat="1" hidden="1">
      <c r="B886" s="202"/>
      <c r="C886" s="200"/>
      <c r="D886" s="206"/>
      <c r="E886" s="206"/>
      <c r="F886" s="200"/>
      <c r="G886" s="200"/>
    </row>
    <row r="887" spans="2:7" s="201" customFormat="1" hidden="1">
      <c r="B887" s="202"/>
      <c r="C887" s="200"/>
      <c r="D887" s="206"/>
      <c r="E887" s="206"/>
      <c r="F887" s="200"/>
      <c r="G887" s="200"/>
    </row>
    <row r="888" spans="2:7" s="201" customFormat="1" hidden="1">
      <c r="B888" s="202"/>
      <c r="C888" s="200"/>
      <c r="D888" s="206"/>
      <c r="E888" s="206"/>
      <c r="F888" s="200"/>
      <c r="G888" s="200"/>
    </row>
    <row r="889" spans="2:7" s="201" customFormat="1" hidden="1">
      <c r="B889" s="202"/>
      <c r="C889" s="200"/>
      <c r="D889" s="206"/>
      <c r="E889" s="206"/>
      <c r="F889" s="200"/>
      <c r="G889" s="200"/>
    </row>
    <row r="890" spans="2:7" s="201" customFormat="1" hidden="1">
      <c r="B890" s="202"/>
      <c r="C890" s="200"/>
      <c r="D890" s="206"/>
      <c r="E890" s="206"/>
      <c r="F890" s="200"/>
      <c r="G890" s="200"/>
    </row>
    <row r="891" spans="2:7" s="201" customFormat="1" hidden="1">
      <c r="B891" s="202"/>
      <c r="C891" s="200"/>
      <c r="D891" s="206"/>
      <c r="E891" s="206"/>
      <c r="F891" s="200"/>
      <c r="G891" s="200"/>
    </row>
    <row r="892" spans="2:7" s="201" customFormat="1" hidden="1">
      <c r="B892" s="202"/>
      <c r="C892" s="200"/>
      <c r="D892" s="206"/>
      <c r="E892" s="206"/>
      <c r="F892" s="200"/>
      <c r="G892" s="200"/>
    </row>
    <row r="893" spans="2:7" s="201" customFormat="1" hidden="1">
      <c r="B893" s="202"/>
      <c r="C893" s="200"/>
      <c r="D893" s="206"/>
      <c r="E893" s="206"/>
      <c r="F893" s="200"/>
      <c r="G893" s="200"/>
    </row>
    <row r="894" spans="2:7" s="201" customFormat="1" hidden="1">
      <c r="B894" s="202"/>
      <c r="C894" s="200"/>
      <c r="D894" s="206"/>
      <c r="E894" s="206"/>
      <c r="F894" s="200"/>
      <c r="G894" s="200"/>
    </row>
    <row r="895" spans="2:7" s="201" customFormat="1" hidden="1">
      <c r="B895" s="202"/>
      <c r="C895" s="200"/>
      <c r="D895" s="206"/>
      <c r="E895" s="206"/>
      <c r="F895" s="200"/>
      <c r="G895" s="200"/>
    </row>
    <row r="896" spans="2:7" s="201" customFormat="1" hidden="1">
      <c r="B896" s="202"/>
      <c r="C896" s="200"/>
      <c r="D896" s="206"/>
      <c r="E896" s="206"/>
      <c r="F896" s="200"/>
      <c r="G896" s="200"/>
    </row>
    <row r="897" spans="2:7" s="201" customFormat="1" hidden="1">
      <c r="B897" s="202"/>
      <c r="C897" s="200"/>
      <c r="D897" s="206"/>
      <c r="E897" s="206"/>
      <c r="F897" s="200"/>
      <c r="G897" s="200"/>
    </row>
    <row r="898" spans="2:7" s="201" customFormat="1" hidden="1">
      <c r="B898" s="202"/>
      <c r="C898" s="200"/>
      <c r="D898" s="206"/>
      <c r="E898" s="206"/>
      <c r="F898" s="200"/>
      <c r="G898" s="200"/>
    </row>
    <row r="899" spans="2:7" s="201" customFormat="1" hidden="1">
      <c r="B899" s="202"/>
      <c r="C899" s="200"/>
      <c r="D899" s="206"/>
      <c r="E899" s="206"/>
      <c r="F899" s="200"/>
      <c r="G899" s="200"/>
    </row>
    <row r="900" spans="2:7" s="201" customFormat="1" hidden="1">
      <c r="B900" s="202"/>
      <c r="C900" s="200"/>
      <c r="D900" s="206"/>
      <c r="E900" s="206"/>
      <c r="F900" s="200"/>
      <c r="G900" s="200"/>
    </row>
    <row r="901" spans="2:7" s="201" customFormat="1" hidden="1">
      <c r="B901" s="202"/>
      <c r="C901" s="200"/>
      <c r="D901" s="206"/>
      <c r="E901" s="206"/>
      <c r="F901" s="200"/>
      <c r="G901" s="200"/>
    </row>
    <row r="902" spans="2:7" s="201" customFormat="1" hidden="1">
      <c r="B902" s="202"/>
      <c r="C902" s="200"/>
      <c r="D902" s="206"/>
      <c r="E902" s="206"/>
      <c r="F902" s="200"/>
      <c r="G902" s="200"/>
    </row>
    <row r="903" spans="2:7" s="201" customFormat="1" hidden="1">
      <c r="B903" s="202"/>
      <c r="C903" s="200"/>
      <c r="D903" s="206"/>
      <c r="E903" s="206"/>
      <c r="F903" s="200"/>
      <c r="G903" s="200"/>
    </row>
    <row r="904" spans="2:7" s="201" customFormat="1" hidden="1">
      <c r="B904" s="202"/>
      <c r="C904" s="200"/>
      <c r="D904" s="206"/>
      <c r="E904" s="206"/>
      <c r="F904" s="200"/>
      <c r="G904" s="200"/>
    </row>
    <row r="905" spans="2:7" s="201" customFormat="1" hidden="1">
      <c r="B905" s="202"/>
      <c r="C905" s="200"/>
      <c r="D905" s="206"/>
      <c r="E905" s="206"/>
      <c r="F905" s="200"/>
      <c r="G905" s="200"/>
    </row>
    <row r="906" spans="2:7" s="201" customFormat="1" hidden="1">
      <c r="B906" s="202"/>
      <c r="C906" s="200"/>
      <c r="D906" s="206"/>
      <c r="E906" s="206"/>
      <c r="F906" s="200"/>
      <c r="G906" s="200"/>
    </row>
    <row r="907" spans="2:7" s="201" customFormat="1" hidden="1">
      <c r="B907" s="202"/>
      <c r="C907" s="200"/>
      <c r="D907" s="206"/>
      <c r="E907" s="206"/>
      <c r="F907" s="200"/>
      <c r="G907" s="200"/>
    </row>
    <row r="908" spans="2:7" s="201" customFormat="1" hidden="1">
      <c r="B908" s="202"/>
      <c r="C908" s="200"/>
      <c r="D908" s="206"/>
      <c r="E908" s="206"/>
      <c r="F908" s="200"/>
      <c r="G908" s="200"/>
    </row>
    <row r="909" spans="2:7" s="201" customFormat="1" hidden="1">
      <c r="B909" s="202"/>
      <c r="C909" s="200"/>
      <c r="D909" s="206"/>
      <c r="E909" s="206"/>
      <c r="F909" s="200"/>
      <c r="G909" s="200"/>
    </row>
    <row r="910" spans="2:7" s="201" customFormat="1" hidden="1">
      <c r="B910" s="202"/>
      <c r="C910" s="200"/>
      <c r="D910" s="206"/>
      <c r="E910" s="206"/>
      <c r="F910" s="200"/>
      <c r="G910" s="200"/>
    </row>
    <row r="911" spans="2:7" s="201" customFormat="1" hidden="1">
      <c r="B911" s="202"/>
      <c r="C911" s="200"/>
      <c r="D911" s="206"/>
      <c r="E911" s="206"/>
      <c r="F911" s="200"/>
      <c r="G911" s="200"/>
    </row>
    <row r="912" spans="2:7" s="201" customFormat="1" hidden="1">
      <c r="B912" s="202"/>
      <c r="C912" s="200"/>
      <c r="D912" s="206"/>
      <c r="E912" s="206"/>
      <c r="F912" s="200"/>
      <c r="G912" s="200"/>
    </row>
    <row r="913" spans="2:7" s="201" customFormat="1" hidden="1">
      <c r="B913" s="202"/>
      <c r="C913" s="200"/>
      <c r="D913" s="206"/>
      <c r="E913" s="206"/>
      <c r="F913" s="200"/>
      <c r="G913" s="200"/>
    </row>
    <row r="914" spans="2:7" s="201" customFormat="1" hidden="1">
      <c r="B914" s="202"/>
      <c r="C914" s="200"/>
      <c r="D914" s="206"/>
      <c r="E914" s="206"/>
      <c r="F914" s="200"/>
      <c r="G914" s="200"/>
    </row>
    <row r="915" spans="2:7" s="201" customFormat="1" hidden="1">
      <c r="B915" s="202"/>
      <c r="C915" s="200"/>
      <c r="D915" s="206"/>
      <c r="E915" s="206"/>
      <c r="F915" s="200"/>
      <c r="G915" s="200"/>
    </row>
    <row r="916" spans="2:7" s="201" customFormat="1" hidden="1">
      <c r="B916" s="202"/>
      <c r="C916" s="200"/>
      <c r="D916" s="206"/>
      <c r="E916" s="206"/>
      <c r="F916" s="200"/>
      <c r="G916" s="200"/>
    </row>
    <row r="917" spans="2:7" s="201" customFormat="1" hidden="1">
      <c r="B917" s="202"/>
      <c r="C917" s="200"/>
      <c r="D917" s="206"/>
      <c r="E917" s="206"/>
      <c r="F917" s="200"/>
      <c r="G917" s="200"/>
    </row>
    <row r="918" spans="2:7" s="201" customFormat="1" hidden="1">
      <c r="B918" s="202"/>
      <c r="C918" s="200"/>
      <c r="D918" s="206"/>
      <c r="E918" s="206"/>
      <c r="F918" s="200"/>
      <c r="G918" s="200"/>
    </row>
    <row r="919" spans="2:7" s="201" customFormat="1" hidden="1">
      <c r="B919" s="202"/>
      <c r="C919" s="200"/>
      <c r="D919" s="206"/>
      <c r="E919" s="206"/>
      <c r="F919" s="200"/>
      <c r="G919" s="200"/>
    </row>
    <row r="920" spans="2:7" s="201" customFormat="1" hidden="1">
      <c r="B920" s="202"/>
      <c r="C920" s="200"/>
      <c r="D920" s="206"/>
      <c r="E920" s="206"/>
      <c r="F920" s="200"/>
      <c r="G920" s="200"/>
    </row>
    <row r="921" spans="2:7" s="201" customFormat="1" hidden="1">
      <c r="B921" s="202"/>
      <c r="C921" s="200"/>
      <c r="D921" s="206"/>
      <c r="E921" s="206"/>
      <c r="F921" s="200"/>
      <c r="G921" s="200"/>
    </row>
    <row r="922" spans="2:7" s="201" customFormat="1" hidden="1">
      <c r="B922" s="202"/>
      <c r="C922" s="200"/>
      <c r="D922" s="206"/>
      <c r="E922" s="206"/>
      <c r="F922" s="200"/>
      <c r="G922" s="200"/>
    </row>
    <row r="923" spans="2:7" s="201" customFormat="1" hidden="1">
      <c r="B923" s="202"/>
      <c r="C923" s="200"/>
      <c r="D923" s="206"/>
      <c r="E923" s="206"/>
      <c r="F923" s="200"/>
      <c r="G923" s="200"/>
    </row>
    <row r="924" spans="2:7" s="201" customFormat="1" hidden="1">
      <c r="B924" s="202"/>
      <c r="C924" s="200"/>
      <c r="D924" s="206"/>
      <c r="E924" s="206"/>
      <c r="F924" s="200"/>
      <c r="G924" s="200"/>
    </row>
    <row r="925" spans="2:7" s="201" customFormat="1" hidden="1">
      <c r="B925" s="202"/>
      <c r="C925" s="200"/>
      <c r="D925" s="206"/>
      <c r="E925" s="206"/>
      <c r="F925" s="200"/>
      <c r="G925" s="200"/>
    </row>
    <row r="926" spans="2:7" s="201" customFormat="1" hidden="1">
      <c r="B926" s="202"/>
      <c r="C926" s="200"/>
      <c r="D926" s="206"/>
      <c r="E926" s="206"/>
      <c r="F926" s="200"/>
      <c r="G926" s="200"/>
    </row>
    <row r="927" spans="2:7" s="201" customFormat="1" hidden="1">
      <c r="B927" s="202"/>
      <c r="C927" s="200"/>
      <c r="D927" s="206"/>
      <c r="E927" s="206"/>
      <c r="F927" s="200"/>
      <c r="G927" s="200"/>
    </row>
    <row r="928" spans="2:7" s="201" customFormat="1" hidden="1">
      <c r="B928" s="202"/>
      <c r="C928" s="200"/>
      <c r="D928" s="206"/>
      <c r="E928" s="206"/>
      <c r="F928" s="200"/>
      <c r="G928" s="200"/>
    </row>
    <row r="929" spans="2:7" s="201" customFormat="1" hidden="1">
      <c r="B929" s="202"/>
      <c r="C929" s="200"/>
      <c r="D929" s="206"/>
      <c r="E929" s="206"/>
      <c r="F929" s="200"/>
      <c r="G929" s="200"/>
    </row>
    <row r="930" spans="2:7" s="201" customFormat="1" hidden="1">
      <c r="B930" s="202"/>
      <c r="C930" s="200"/>
      <c r="D930" s="206"/>
      <c r="E930" s="206"/>
      <c r="F930" s="200"/>
      <c r="G930" s="200"/>
    </row>
    <row r="931" spans="2:7" s="201" customFormat="1" hidden="1">
      <c r="B931" s="202"/>
      <c r="C931" s="200"/>
      <c r="D931" s="206"/>
      <c r="E931" s="206"/>
      <c r="F931" s="200"/>
      <c r="G931" s="200"/>
    </row>
    <row r="932" spans="2:7" s="201" customFormat="1" hidden="1">
      <c r="B932" s="202"/>
      <c r="C932" s="200"/>
      <c r="D932" s="206"/>
      <c r="E932" s="206"/>
      <c r="F932" s="200"/>
      <c r="G932" s="200"/>
    </row>
    <row r="933" spans="2:7" s="201" customFormat="1" hidden="1">
      <c r="B933" s="202"/>
      <c r="C933" s="200"/>
      <c r="D933" s="206"/>
      <c r="E933" s="206"/>
      <c r="F933" s="200"/>
      <c r="G933" s="200"/>
    </row>
    <row r="934" spans="2:7" s="201" customFormat="1" hidden="1">
      <c r="B934" s="202"/>
      <c r="C934" s="200"/>
      <c r="D934" s="206"/>
      <c r="E934" s="206"/>
      <c r="F934" s="200"/>
      <c r="G934" s="200"/>
    </row>
    <row r="935" spans="2:7" s="201" customFormat="1" hidden="1">
      <c r="B935" s="202"/>
      <c r="C935" s="200"/>
      <c r="D935" s="206"/>
      <c r="E935" s="206"/>
      <c r="F935" s="200"/>
      <c r="G935" s="200"/>
    </row>
    <row r="936" spans="2:7" s="201" customFormat="1" hidden="1">
      <c r="B936" s="202"/>
      <c r="C936" s="200"/>
      <c r="D936" s="206"/>
      <c r="E936" s="206"/>
      <c r="F936" s="200"/>
      <c r="G936" s="200"/>
    </row>
    <row r="937" spans="2:7" s="201" customFormat="1" hidden="1">
      <c r="B937" s="202"/>
      <c r="C937" s="200"/>
      <c r="D937" s="206"/>
      <c r="E937" s="206"/>
      <c r="F937" s="200"/>
      <c r="G937" s="200"/>
    </row>
    <row r="938" spans="2:7" s="201" customFormat="1" hidden="1">
      <c r="B938" s="202"/>
      <c r="C938" s="200"/>
      <c r="D938" s="206"/>
      <c r="E938" s="206"/>
      <c r="F938" s="200"/>
      <c r="G938" s="200"/>
    </row>
    <row r="939" spans="2:7" s="201" customFormat="1" hidden="1">
      <c r="B939" s="202"/>
      <c r="C939" s="200"/>
      <c r="D939" s="206"/>
      <c r="E939" s="206"/>
      <c r="F939" s="200"/>
      <c r="G939" s="200"/>
    </row>
    <row r="940" spans="2:7" s="201" customFormat="1" hidden="1">
      <c r="B940" s="202"/>
      <c r="C940" s="200"/>
      <c r="D940" s="206"/>
      <c r="E940" s="206"/>
      <c r="F940" s="200"/>
      <c r="G940" s="200"/>
    </row>
    <row r="941" spans="2:7" s="201" customFormat="1" hidden="1">
      <c r="B941" s="202"/>
      <c r="C941" s="200"/>
      <c r="D941" s="206"/>
      <c r="E941" s="206"/>
      <c r="F941" s="200"/>
      <c r="G941" s="200"/>
    </row>
    <row r="942" spans="2:7" s="201" customFormat="1" hidden="1">
      <c r="B942" s="202"/>
      <c r="C942" s="200"/>
      <c r="D942" s="206"/>
      <c r="E942" s="206"/>
      <c r="F942" s="200"/>
      <c r="G942" s="200"/>
    </row>
    <row r="943" spans="2:7" s="201" customFormat="1" hidden="1">
      <c r="B943" s="202"/>
      <c r="C943" s="200"/>
      <c r="D943" s="206"/>
      <c r="E943" s="206"/>
      <c r="F943" s="200"/>
      <c r="G943" s="200"/>
    </row>
    <row r="944" spans="2:7" s="201" customFormat="1" hidden="1">
      <c r="B944" s="202"/>
      <c r="C944" s="200"/>
      <c r="D944" s="206"/>
      <c r="E944" s="206"/>
      <c r="F944" s="200"/>
      <c r="G944" s="200"/>
    </row>
    <row r="945" spans="2:7" s="201" customFormat="1" hidden="1">
      <c r="B945" s="202"/>
      <c r="C945" s="200"/>
      <c r="D945" s="206"/>
      <c r="E945" s="206"/>
      <c r="F945" s="200"/>
      <c r="G945" s="200"/>
    </row>
    <row r="946" spans="2:7" s="201" customFormat="1" hidden="1">
      <c r="B946" s="202"/>
      <c r="C946" s="200"/>
      <c r="D946" s="206"/>
      <c r="E946" s="206"/>
      <c r="F946" s="200"/>
      <c r="G946" s="200"/>
    </row>
    <row r="947" spans="2:7" s="201" customFormat="1" hidden="1">
      <c r="B947" s="202"/>
      <c r="C947" s="200"/>
      <c r="D947" s="206"/>
      <c r="E947" s="206"/>
      <c r="F947" s="200"/>
      <c r="G947" s="200"/>
    </row>
    <row r="948" spans="2:7" s="201" customFormat="1" hidden="1">
      <c r="B948" s="202"/>
      <c r="C948" s="200"/>
      <c r="D948" s="206"/>
      <c r="E948" s="206"/>
      <c r="F948" s="200"/>
      <c r="G948" s="200"/>
    </row>
    <row r="949" spans="2:7" s="201" customFormat="1" hidden="1">
      <c r="B949" s="202"/>
      <c r="C949" s="200"/>
      <c r="D949" s="206"/>
      <c r="E949" s="206"/>
      <c r="F949" s="200"/>
      <c r="G949" s="200"/>
    </row>
    <row r="950" spans="2:7" s="201" customFormat="1" hidden="1">
      <c r="B950" s="202"/>
      <c r="C950" s="200"/>
      <c r="D950" s="206"/>
      <c r="E950" s="206"/>
      <c r="F950" s="200"/>
      <c r="G950" s="200"/>
    </row>
    <row r="951" spans="2:7" s="201" customFormat="1" hidden="1">
      <c r="B951" s="202"/>
      <c r="C951" s="200"/>
      <c r="D951" s="206"/>
      <c r="E951" s="206"/>
      <c r="F951" s="200"/>
      <c r="G951" s="200"/>
    </row>
    <row r="952" spans="2:7" s="201" customFormat="1" hidden="1">
      <c r="B952" s="202"/>
      <c r="C952" s="200"/>
      <c r="D952" s="206"/>
      <c r="E952" s="206"/>
      <c r="F952" s="200"/>
      <c r="G952" s="200"/>
    </row>
    <row r="953" spans="2:7" s="201" customFormat="1" hidden="1">
      <c r="B953" s="202"/>
      <c r="C953" s="200"/>
      <c r="D953" s="206"/>
      <c r="E953" s="206"/>
      <c r="F953" s="200"/>
      <c r="G953" s="200"/>
    </row>
    <row r="954" spans="2:7" s="201" customFormat="1" hidden="1">
      <c r="B954" s="202"/>
      <c r="C954" s="200"/>
      <c r="D954" s="206"/>
      <c r="E954" s="206"/>
      <c r="F954" s="200"/>
      <c r="G954" s="200"/>
    </row>
    <row r="955" spans="2:7" s="201" customFormat="1" hidden="1">
      <c r="B955" s="202"/>
      <c r="C955" s="200"/>
      <c r="D955" s="206"/>
      <c r="E955" s="206"/>
      <c r="F955" s="200"/>
      <c r="G955" s="200"/>
    </row>
    <row r="956" spans="2:7" s="201" customFormat="1" hidden="1">
      <c r="B956" s="202"/>
      <c r="C956" s="200"/>
      <c r="D956" s="206"/>
      <c r="E956" s="206"/>
      <c r="F956" s="200"/>
      <c r="G956" s="200"/>
    </row>
    <row r="957" spans="2:7" s="201" customFormat="1" hidden="1">
      <c r="B957" s="202"/>
      <c r="C957" s="200"/>
      <c r="D957" s="206"/>
      <c r="E957" s="206"/>
      <c r="F957" s="200"/>
      <c r="G957" s="200"/>
    </row>
    <row r="958" spans="2:7" s="201" customFormat="1" hidden="1">
      <c r="B958" s="202"/>
      <c r="C958" s="200"/>
      <c r="D958" s="206"/>
      <c r="E958" s="206"/>
      <c r="F958" s="200"/>
      <c r="G958" s="200"/>
    </row>
    <row r="959" spans="2:7" s="201" customFormat="1" hidden="1">
      <c r="B959" s="202"/>
      <c r="C959" s="200"/>
      <c r="D959" s="206"/>
      <c r="E959" s="206"/>
      <c r="F959" s="200"/>
      <c r="G959" s="200"/>
    </row>
    <row r="960" spans="2:7" s="201" customFormat="1" hidden="1">
      <c r="B960" s="202"/>
      <c r="C960" s="200"/>
      <c r="D960" s="206"/>
      <c r="E960" s="206"/>
      <c r="F960" s="200"/>
      <c r="G960" s="200"/>
    </row>
    <row r="961" spans="2:7" s="201" customFormat="1" hidden="1">
      <c r="B961" s="202"/>
      <c r="C961" s="200"/>
      <c r="D961" s="206"/>
      <c r="E961" s="206"/>
      <c r="F961" s="200"/>
      <c r="G961" s="200"/>
    </row>
    <row r="962" spans="2:7" s="201" customFormat="1" hidden="1">
      <c r="B962" s="202"/>
      <c r="C962" s="200"/>
      <c r="D962" s="206"/>
      <c r="E962" s="206"/>
      <c r="F962" s="200"/>
      <c r="G962" s="200"/>
    </row>
    <row r="963" spans="2:7" s="201" customFormat="1" hidden="1">
      <c r="B963" s="202"/>
      <c r="C963" s="200"/>
      <c r="D963" s="206"/>
      <c r="E963" s="206"/>
      <c r="F963" s="200"/>
      <c r="G963" s="200"/>
    </row>
    <row r="964" spans="2:7" s="201" customFormat="1" hidden="1">
      <c r="B964" s="202"/>
      <c r="C964" s="200"/>
      <c r="D964" s="206"/>
      <c r="E964" s="206"/>
      <c r="F964" s="200"/>
      <c r="G964" s="200"/>
    </row>
    <row r="965" spans="2:7" s="201" customFormat="1" hidden="1">
      <c r="B965" s="202"/>
      <c r="C965" s="200"/>
      <c r="D965" s="206"/>
      <c r="E965" s="206"/>
      <c r="F965" s="200"/>
      <c r="G965" s="200"/>
    </row>
    <row r="966" spans="2:7" s="201" customFormat="1" hidden="1">
      <c r="B966" s="202"/>
      <c r="C966" s="200"/>
      <c r="D966" s="206"/>
      <c r="E966" s="206"/>
      <c r="F966" s="200"/>
      <c r="G966" s="200"/>
    </row>
    <row r="967" spans="2:7" s="201" customFormat="1" hidden="1">
      <c r="B967" s="202"/>
      <c r="C967" s="200"/>
      <c r="D967" s="206"/>
      <c r="E967" s="206"/>
      <c r="F967" s="200"/>
      <c r="G967" s="200"/>
    </row>
    <row r="968" spans="2:7" s="201" customFormat="1" hidden="1">
      <c r="B968" s="202"/>
      <c r="C968" s="200"/>
      <c r="D968" s="206"/>
      <c r="E968" s="206"/>
      <c r="F968" s="200"/>
      <c r="G968" s="200"/>
    </row>
    <row r="969" spans="2:7" s="201" customFormat="1" hidden="1">
      <c r="B969" s="202"/>
      <c r="C969" s="200"/>
      <c r="D969" s="206"/>
      <c r="E969" s="206"/>
      <c r="F969" s="200"/>
      <c r="G969" s="200"/>
    </row>
    <row r="970" spans="2:7" s="201" customFormat="1" hidden="1">
      <c r="B970" s="202"/>
      <c r="C970" s="200"/>
      <c r="D970" s="206"/>
      <c r="E970" s="206"/>
      <c r="F970" s="200"/>
      <c r="G970" s="200"/>
    </row>
    <row r="971" spans="2:7" s="201" customFormat="1" hidden="1">
      <c r="B971" s="202"/>
      <c r="C971" s="200"/>
      <c r="D971" s="206"/>
      <c r="E971" s="206"/>
      <c r="F971" s="200"/>
      <c r="G971" s="200"/>
    </row>
    <row r="972" spans="2:7" s="201" customFormat="1" hidden="1">
      <c r="B972" s="202"/>
      <c r="C972" s="200"/>
      <c r="D972" s="206"/>
      <c r="E972" s="206"/>
      <c r="F972" s="200"/>
      <c r="G972" s="200"/>
    </row>
    <row r="973" spans="2:7" s="201" customFormat="1" hidden="1">
      <c r="B973" s="202"/>
      <c r="C973" s="200"/>
      <c r="D973" s="206"/>
      <c r="E973" s="206"/>
      <c r="F973" s="200"/>
      <c r="G973" s="200"/>
    </row>
    <row r="974" spans="2:7" s="201" customFormat="1" hidden="1">
      <c r="B974" s="202"/>
      <c r="C974" s="200"/>
      <c r="D974" s="206"/>
      <c r="E974" s="206"/>
      <c r="F974" s="200"/>
      <c r="G974" s="200"/>
    </row>
    <row r="975" spans="2:7" s="201" customFormat="1" hidden="1">
      <c r="B975" s="202"/>
      <c r="C975" s="200"/>
      <c r="D975" s="206"/>
      <c r="E975" s="206"/>
      <c r="F975" s="200"/>
      <c r="G975" s="200"/>
    </row>
    <row r="976" spans="2:7" s="201" customFormat="1" hidden="1">
      <c r="B976" s="202"/>
      <c r="C976" s="200"/>
      <c r="D976" s="206"/>
      <c r="E976" s="206"/>
      <c r="F976" s="200"/>
      <c r="G976" s="200"/>
    </row>
    <row r="977" spans="2:7" s="201" customFormat="1" hidden="1">
      <c r="B977" s="202"/>
      <c r="C977" s="200"/>
      <c r="D977" s="206"/>
      <c r="E977" s="206"/>
      <c r="F977" s="200"/>
      <c r="G977" s="200"/>
    </row>
    <row r="978" spans="2:7" s="201" customFormat="1" hidden="1">
      <c r="B978" s="202"/>
      <c r="C978" s="200"/>
      <c r="D978" s="206"/>
      <c r="E978" s="206"/>
      <c r="F978" s="200"/>
      <c r="G978" s="200"/>
    </row>
    <row r="979" spans="2:7" s="201" customFormat="1" hidden="1">
      <c r="B979" s="202"/>
      <c r="C979" s="200"/>
      <c r="D979" s="206"/>
      <c r="E979" s="206"/>
      <c r="F979" s="200"/>
      <c r="G979" s="200"/>
    </row>
    <row r="980" spans="2:7" s="201" customFormat="1" hidden="1">
      <c r="B980" s="202"/>
      <c r="C980" s="200"/>
      <c r="D980" s="206"/>
      <c r="E980" s="206"/>
      <c r="F980" s="200"/>
      <c r="G980" s="200"/>
    </row>
    <row r="981" spans="2:7" s="201" customFormat="1" hidden="1">
      <c r="B981" s="202"/>
      <c r="C981" s="200"/>
      <c r="D981" s="206"/>
      <c r="E981" s="206"/>
      <c r="F981" s="200"/>
      <c r="G981" s="200"/>
    </row>
    <row r="982" spans="2:7" s="201" customFormat="1" hidden="1">
      <c r="B982" s="202"/>
      <c r="C982" s="200"/>
      <c r="D982" s="206"/>
      <c r="E982" s="206"/>
      <c r="F982" s="200"/>
      <c r="G982" s="200"/>
    </row>
    <row r="983" spans="2:7" s="201" customFormat="1" hidden="1">
      <c r="B983" s="202"/>
      <c r="C983" s="200"/>
      <c r="D983" s="206"/>
      <c r="E983" s="206"/>
      <c r="F983" s="200"/>
      <c r="G983" s="200"/>
    </row>
    <row r="984" spans="2:7" s="201" customFormat="1" hidden="1">
      <c r="B984" s="202"/>
      <c r="C984" s="200"/>
      <c r="D984" s="206"/>
      <c r="E984" s="206"/>
      <c r="F984" s="200"/>
      <c r="G984" s="200"/>
    </row>
    <row r="985" spans="2:7" s="201" customFormat="1" hidden="1">
      <c r="B985" s="202"/>
      <c r="C985" s="200"/>
      <c r="D985" s="206"/>
      <c r="E985" s="206"/>
      <c r="F985" s="200"/>
      <c r="G985" s="200"/>
    </row>
    <row r="986" spans="2:7" s="201" customFormat="1" hidden="1">
      <c r="B986" s="202"/>
      <c r="C986" s="200"/>
      <c r="D986" s="206"/>
      <c r="E986" s="206"/>
      <c r="F986" s="200"/>
      <c r="G986" s="200"/>
    </row>
    <row r="987" spans="2:7" s="201" customFormat="1" hidden="1">
      <c r="B987" s="202"/>
      <c r="C987" s="200"/>
      <c r="D987" s="206"/>
      <c r="E987" s="206"/>
      <c r="F987" s="200"/>
      <c r="G987" s="200"/>
    </row>
    <row r="988" spans="2:7" s="201" customFormat="1" hidden="1">
      <c r="B988" s="202"/>
      <c r="C988" s="200"/>
      <c r="D988" s="206"/>
      <c r="E988" s="206"/>
      <c r="F988" s="200"/>
      <c r="G988" s="200"/>
    </row>
    <row r="989" spans="2:7" s="201" customFormat="1" hidden="1">
      <c r="B989" s="202"/>
      <c r="C989" s="200"/>
      <c r="D989" s="206"/>
      <c r="E989" s="206"/>
      <c r="F989" s="200"/>
      <c r="G989" s="200"/>
    </row>
    <row r="990" spans="2:7" s="201" customFormat="1" hidden="1">
      <c r="B990" s="202"/>
      <c r="C990" s="200"/>
      <c r="D990" s="206"/>
      <c r="E990" s="206"/>
      <c r="F990" s="200"/>
      <c r="G990" s="200"/>
    </row>
    <row r="991" spans="2:7" s="201" customFormat="1" hidden="1">
      <c r="B991" s="202"/>
      <c r="C991" s="200"/>
      <c r="D991" s="206"/>
      <c r="E991" s="206"/>
      <c r="F991" s="200"/>
      <c r="G991" s="200"/>
    </row>
    <row r="992" spans="2:7" s="201" customFormat="1" hidden="1">
      <c r="B992" s="202"/>
      <c r="C992" s="200"/>
      <c r="D992" s="206"/>
      <c r="E992" s="206"/>
      <c r="F992" s="200"/>
      <c r="G992" s="200"/>
    </row>
    <row r="993" spans="2:7" s="201" customFormat="1" hidden="1">
      <c r="B993" s="202"/>
      <c r="C993" s="200"/>
      <c r="D993" s="206"/>
      <c r="E993" s="206"/>
      <c r="F993" s="200"/>
      <c r="G993" s="200"/>
    </row>
    <row r="994" spans="2:7" s="201" customFormat="1" hidden="1">
      <c r="B994" s="202"/>
      <c r="C994" s="200"/>
      <c r="D994" s="206"/>
      <c r="E994" s="206"/>
      <c r="F994" s="200"/>
      <c r="G994" s="200"/>
    </row>
    <row r="995" spans="2:7" s="201" customFormat="1" hidden="1">
      <c r="B995" s="202"/>
      <c r="C995" s="200"/>
      <c r="D995" s="206"/>
      <c r="E995" s="206"/>
      <c r="F995" s="200"/>
      <c r="G995" s="200"/>
    </row>
    <row r="996" spans="2:7" s="201" customFormat="1" hidden="1">
      <c r="B996" s="202"/>
      <c r="C996" s="200"/>
      <c r="D996" s="206"/>
      <c r="E996" s="206"/>
      <c r="F996" s="200"/>
      <c r="G996" s="200"/>
    </row>
    <row r="997" spans="2:7" s="201" customFormat="1" hidden="1">
      <c r="B997" s="202"/>
      <c r="C997" s="200"/>
      <c r="D997" s="206"/>
      <c r="E997" s="206"/>
      <c r="F997" s="200"/>
      <c r="G997" s="200"/>
    </row>
    <row r="998" spans="2:7" s="201" customFormat="1" hidden="1">
      <c r="B998" s="202"/>
      <c r="C998" s="200"/>
      <c r="D998" s="206"/>
      <c r="E998" s="206"/>
      <c r="F998" s="200"/>
      <c r="G998" s="200"/>
    </row>
    <row r="999" spans="2:7" s="201" customFormat="1" hidden="1">
      <c r="B999" s="202"/>
      <c r="C999" s="200"/>
      <c r="D999" s="206"/>
      <c r="E999" s="206"/>
      <c r="F999" s="200"/>
      <c r="G999" s="200"/>
    </row>
    <row r="1000" spans="2:7" s="201" customFormat="1" hidden="1">
      <c r="B1000" s="202"/>
      <c r="C1000" s="200"/>
      <c r="D1000" s="206"/>
      <c r="E1000" s="206"/>
      <c r="F1000" s="200"/>
      <c r="G1000" s="200"/>
    </row>
    <row r="1001" spans="2:7" s="201" customFormat="1" hidden="1">
      <c r="B1001" s="202"/>
      <c r="C1001" s="200"/>
      <c r="D1001" s="206"/>
      <c r="E1001" s="206"/>
      <c r="F1001" s="200"/>
      <c r="G1001" s="200"/>
    </row>
    <row r="1002" spans="2:7" s="201" customFormat="1" hidden="1">
      <c r="B1002" s="202"/>
      <c r="C1002" s="200"/>
      <c r="D1002" s="206"/>
      <c r="E1002" s="206"/>
      <c r="F1002" s="200"/>
      <c r="G1002" s="200"/>
    </row>
    <row r="1003" spans="2:7" s="201" customFormat="1" hidden="1">
      <c r="B1003" s="202"/>
      <c r="C1003" s="200"/>
      <c r="D1003" s="206"/>
      <c r="E1003" s="206"/>
      <c r="F1003" s="200"/>
      <c r="G1003" s="200"/>
    </row>
    <row r="1004" spans="2:7" s="201" customFormat="1" hidden="1">
      <c r="B1004" s="202"/>
      <c r="C1004" s="200"/>
      <c r="D1004" s="206"/>
      <c r="E1004" s="206"/>
      <c r="F1004" s="200"/>
      <c r="G1004" s="200"/>
    </row>
    <row r="1005" spans="2:7" s="201" customFormat="1" hidden="1">
      <c r="B1005" s="202"/>
      <c r="C1005" s="200"/>
      <c r="D1005" s="206"/>
      <c r="E1005" s="206"/>
      <c r="F1005" s="200"/>
      <c r="G1005" s="200"/>
    </row>
    <row r="1006" spans="2:7" s="201" customFormat="1" hidden="1">
      <c r="B1006" s="202"/>
      <c r="C1006" s="200"/>
      <c r="D1006" s="206"/>
      <c r="E1006" s="206"/>
      <c r="F1006" s="200"/>
      <c r="G1006" s="200"/>
    </row>
    <row r="1007" spans="2:7" s="201" customFormat="1" hidden="1">
      <c r="B1007" s="202"/>
      <c r="C1007" s="200"/>
      <c r="D1007" s="206"/>
      <c r="E1007" s="206"/>
      <c r="F1007" s="200"/>
      <c r="G1007" s="200"/>
    </row>
    <row r="1008" spans="2:7" s="201" customFormat="1" hidden="1">
      <c r="B1008" s="202"/>
      <c r="C1008" s="200"/>
      <c r="D1008" s="206"/>
      <c r="E1008" s="206"/>
      <c r="F1008" s="200"/>
      <c r="G1008" s="200"/>
    </row>
    <row r="1009" spans="2:7" s="201" customFormat="1" hidden="1">
      <c r="B1009" s="202"/>
      <c r="C1009" s="200"/>
      <c r="D1009" s="206"/>
      <c r="E1009" s="206"/>
      <c r="F1009" s="200"/>
      <c r="G1009" s="200"/>
    </row>
    <row r="1010" spans="2:7" s="201" customFormat="1" hidden="1">
      <c r="B1010" s="202"/>
      <c r="C1010" s="200"/>
      <c r="D1010" s="206"/>
      <c r="E1010" s="206"/>
      <c r="F1010" s="200"/>
      <c r="G1010" s="200"/>
    </row>
    <row r="1011" spans="2:7" s="201" customFormat="1" hidden="1">
      <c r="B1011" s="202"/>
      <c r="C1011" s="200"/>
      <c r="D1011" s="206"/>
      <c r="E1011" s="206"/>
      <c r="F1011" s="200"/>
      <c r="G1011" s="200"/>
    </row>
    <row r="1012" spans="2:7" s="201" customFormat="1" hidden="1">
      <c r="B1012" s="202"/>
      <c r="C1012" s="200"/>
      <c r="D1012" s="206"/>
      <c r="E1012" s="206"/>
      <c r="F1012" s="200"/>
      <c r="G1012" s="200"/>
    </row>
    <row r="1013" spans="2:7" s="201" customFormat="1" hidden="1">
      <c r="B1013" s="202"/>
      <c r="C1013" s="200"/>
      <c r="D1013" s="206"/>
      <c r="E1013" s="206"/>
      <c r="F1013" s="200"/>
      <c r="G1013" s="200"/>
    </row>
    <row r="1014" spans="2:7" s="201" customFormat="1" hidden="1">
      <c r="B1014" s="202"/>
      <c r="C1014" s="200"/>
      <c r="D1014" s="206"/>
      <c r="E1014" s="206"/>
      <c r="F1014" s="200"/>
      <c r="G1014" s="200"/>
    </row>
    <row r="1015" spans="2:7" s="201" customFormat="1" hidden="1">
      <c r="B1015" s="202"/>
      <c r="C1015" s="200"/>
      <c r="D1015" s="206"/>
      <c r="E1015" s="206"/>
      <c r="F1015" s="200"/>
      <c r="G1015" s="200"/>
    </row>
    <row r="1016" spans="2:7" s="201" customFormat="1" hidden="1">
      <c r="B1016" s="202"/>
      <c r="C1016" s="200"/>
      <c r="D1016" s="206"/>
      <c r="E1016" s="206"/>
      <c r="F1016" s="200"/>
      <c r="G1016" s="200"/>
    </row>
    <row r="1017" spans="2:7" s="201" customFormat="1" hidden="1">
      <c r="B1017" s="202"/>
      <c r="C1017" s="200"/>
      <c r="D1017" s="206"/>
      <c r="E1017" s="206"/>
      <c r="F1017" s="200"/>
      <c r="G1017" s="200"/>
    </row>
    <row r="1018" spans="2:7" s="201" customFormat="1" hidden="1">
      <c r="B1018" s="202"/>
      <c r="C1018" s="200"/>
      <c r="D1018" s="206"/>
      <c r="E1018" s="206"/>
      <c r="F1018" s="200"/>
      <c r="G1018" s="200"/>
    </row>
    <row r="1019" spans="2:7" s="201" customFormat="1" hidden="1">
      <c r="B1019" s="202"/>
      <c r="C1019" s="200"/>
      <c r="D1019" s="206"/>
      <c r="E1019" s="206"/>
      <c r="F1019" s="200"/>
      <c r="G1019" s="200"/>
    </row>
    <row r="1020" spans="2:7" s="201" customFormat="1" hidden="1">
      <c r="B1020" s="202"/>
      <c r="C1020" s="200"/>
      <c r="D1020" s="206"/>
      <c r="E1020" s="206"/>
      <c r="F1020" s="200"/>
      <c r="G1020" s="200"/>
    </row>
    <row r="1021" spans="2:7" s="201" customFormat="1" hidden="1">
      <c r="B1021" s="202"/>
      <c r="C1021" s="200"/>
      <c r="D1021" s="206"/>
      <c r="E1021" s="206"/>
      <c r="F1021" s="200"/>
      <c r="G1021" s="200"/>
    </row>
    <row r="1022" spans="2:7" s="201" customFormat="1" hidden="1">
      <c r="B1022" s="202"/>
      <c r="C1022" s="200"/>
      <c r="D1022" s="206"/>
      <c r="E1022" s="206"/>
      <c r="F1022" s="200"/>
      <c r="G1022" s="200"/>
    </row>
    <row r="1023" spans="2:7" s="201" customFormat="1" hidden="1">
      <c r="B1023" s="202"/>
      <c r="C1023" s="200"/>
      <c r="D1023" s="206"/>
      <c r="E1023" s="206"/>
      <c r="F1023" s="200"/>
      <c r="G1023" s="200"/>
    </row>
    <row r="1024" spans="2:7" s="201" customFormat="1" hidden="1">
      <c r="B1024" s="202"/>
      <c r="C1024" s="200"/>
      <c r="D1024" s="206"/>
      <c r="E1024" s="206"/>
      <c r="F1024" s="200"/>
      <c r="G1024" s="200"/>
    </row>
    <row r="1025" spans="2:7" s="201" customFormat="1" hidden="1">
      <c r="B1025" s="202"/>
      <c r="C1025" s="200"/>
      <c r="D1025" s="206"/>
      <c r="E1025" s="206"/>
      <c r="F1025" s="200"/>
      <c r="G1025" s="200"/>
    </row>
    <row r="1026" spans="2:7" s="201" customFormat="1" hidden="1">
      <c r="B1026" s="202"/>
      <c r="C1026" s="200"/>
      <c r="D1026" s="206"/>
      <c r="E1026" s="206"/>
      <c r="F1026" s="200"/>
      <c r="G1026" s="200"/>
    </row>
    <row r="1027" spans="2:7" s="201" customFormat="1" hidden="1">
      <c r="B1027" s="202"/>
      <c r="C1027" s="200"/>
      <c r="D1027" s="206"/>
      <c r="E1027" s="206"/>
      <c r="F1027" s="200"/>
      <c r="G1027" s="200"/>
    </row>
    <row r="1028" spans="2:7" s="201" customFormat="1" hidden="1">
      <c r="B1028" s="202"/>
      <c r="C1028" s="200"/>
      <c r="D1028" s="206"/>
      <c r="E1028" s="206"/>
      <c r="F1028" s="200"/>
      <c r="G1028" s="200"/>
    </row>
    <row r="1029" spans="2:7" s="201" customFormat="1" hidden="1">
      <c r="B1029" s="202"/>
      <c r="C1029" s="200"/>
      <c r="D1029" s="206"/>
      <c r="E1029" s="206"/>
      <c r="F1029" s="200"/>
      <c r="G1029" s="200"/>
    </row>
    <row r="1030" spans="2:7" s="201" customFormat="1" hidden="1">
      <c r="B1030" s="202"/>
      <c r="C1030" s="200"/>
      <c r="D1030" s="206"/>
      <c r="E1030" s="206"/>
      <c r="F1030" s="200"/>
      <c r="G1030" s="200"/>
    </row>
    <row r="1031" spans="2:7" s="201" customFormat="1" hidden="1">
      <c r="B1031" s="202"/>
      <c r="C1031" s="200"/>
      <c r="D1031" s="206"/>
      <c r="E1031" s="206"/>
      <c r="F1031" s="200"/>
      <c r="G1031" s="200"/>
    </row>
    <row r="1032" spans="2:7" s="201" customFormat="1" hidden="1">
      <c r="B1032" s="202"/>
      <c r="C1032" s="200"/>
      <c r="D1032" s="206"/>
      <c r="E1032" s="206"/>
      <c r="F1032" s="200"/>
      <c r="G1032" s="200"/>
    </row>
    <row r="1033" spans="2:7" s="201" customFormat="1" hidden="1">
      <c r="B1033" s="202"/>
      <c r="C1033" s="200"/>
      <c r="D1033" s="206"/>
      <c r="E1033" s="206"/>
      <c r="F1033" s="200"/>
      <c r="G1033" s="200"/>
    </row>
    <row r="1034" spans="2:7" s="201" customFormat="1" hidden="1">
      <c r="B1034" s="202"/>
      <c r="C1034" s="200"/>
      <c r="D1034" s="206"/>
      <c r="E1034" s="206"/>
      <c r="F1034" s="200"/>
      <c r="G1034" s="200"/>
    </row>
    <row r="1035" spans="2:7" s="201" customFormat="1" hidden="1">
      <c r="B1035" s="202"/>
      <c r="C1035" s="200"/>
      <c r="D1035" s="206"/>
      <c r="E1035" s="206"/>
      <c r="F1035" s="200"/>
      <c r="G1035" s="200"/>
    </row>
    <row r="1036" spans="2:7" s="201" customFormat="1" hidden="1">
      <c r="B1036" s="202"/>
      <c r="C1036" s="200"/>
      <c r="D1036" s="206"/>
      <c r="E1036" s="206"/>
      <c r="F1036" s="200"/>
      <c r="G1036" s="200"/>
    </row>
    <row r="1037" spans="2:7" s="201" customFormat="1" hidden="1">
      <c r="B1037" s="202"/>
      <c r="C1037" s="200"/>
      <c r="D1037" s="206"/>
      <c r="E1037" s="206"/>
      <c r="F1037" s="200"/>
      <c r="G1037" s="200"/>
    </row>
    <row r="1038" spans="2:7" s="201" customFormat="1" hidden="1">
      <c r="B1038" s="202"/>
      <c r="C1038" s="200"/>
      <c r="D1038" s="206"/>
      <c r="E1038" s="206"/>
      <c r="F1038" s="200"/>
      <c r="G1038" s="200"/>
    </row>
    <row r="1039" spans="2:7" s="201" customFormat="1" hidden="1">
      <c r="B1039" s="202"/>
      <c r="C1039" s="200"/>
      <c r="D1039" s="206"/>
      <c r="E1039" s="206"/>
      <c r="F1039" s="200"/>
      <c r="G1039" s="200"/>
    </row>
    <row r="1040" spans="2:7" s="201" customFormat="1" hidden="1">
      <c r="B1040" s="202"/>
      <c r="C1040" s="200"/>
      <c r="D1040" s="206"/>
      <c r="E1040" s="206"/>
      <c r="F1040" s="200"/>
      <c r="G1040" s="200"/>
    </row>
    <row r="1041" spans="2:7" s="201" customFormat="1" hidden="1">
      <c r="B1041" s="202"/>
      <c r="C1041" s="200"/>
      <c r="D1041" s="206"/>
      <c r="E1041" s="206"/>
      <c r="F1041" s="200"/>
      <c r="G1041" s="200"/>
    </row>
    <row r="1042" spans="2:7" s="201" customFormat="1" hidden="1">
      <c r="B1042" s="202"/>
      <c r="C1042" s="200"/>
      <c r="D1042" s="206"/>
      <c r="E1042" s="206"/>
      <c r="F1042" s="200"/>
      <c r="G1042" s="200"/>
    </row>
    <row r="1043" spans="2:7" s="201" customFormat="1" hidden="1">
      <c r="B1043" s="202"/>
      <c r="C1043" s="200"/>
      <c r="D1043" s="206"/>
      <c r="E1043" s="206"/>
      <c r="F1043" s="200"/>
      <c r="G1043" s="200"/>
    </row>
    <row r="1044" spans="2:7" s="201" customFormat="1" hidden="1">
      <c r="B1044" s="202"/>
      <c r="C1044" s="200"/>
      <c r="D1044" s="206"/>
      <c r="E1044" s="206"/>
      <c r="F1044" s="200"/>
      <c r="G1044" s="200"/>
    </row>
    <row r="1045" spans="2:7" s="201" customFormat="1" hidden="1">
      <c r="B1045" s="202"/>
      <c r="C1045" s="200"/>
      <c r="D1045" s="206"/>
      <c r="E1045" s="206"/>
      <c r="F1045" s="200"/>
      <c r="G1045" s="200"/>
    </row>
    <row r="1046" spans="2:7" s="201" customFormat="1" hidden="1">
      <c r="B1046" s="202"/>
      <c r="C1046" s="200"/>
      <c r="D1046" s="206"/>
      <c r="E1046" s="206"/>
      <c r="F1046" s="200"/>
      <c r="G1046" s="200"/>
    </row>
    <row r="1047" spans="2:7" s="201" customFormat="1" hidden="1">
      <c r="B1047" s="202"/>
      <c r="C1047" s="200"/>
      <c r="D1047" s="206"/>
      <c r="E1047" s="206"/>
      <c r="F1047" s="200"/>
      <c r="G1047" s="200"/>
    </row>
    <row r="1048" spans="2:7" s="201" customFormat="1" hidden="1">
      <c r="B1048" s="202"/>
      <c r="C1048" s="200"/>
      <c r="D1048" s="206"/>
      <c r="E1048" s="206"/>
      <c r="F1048" s="200"/>
      <c r="G1048" s="200"/>
    </row>
    <row r="1049" spans="2:7" s="201" customFormat="1" hidden="1">
      <c r="B1049" s="202"/>
      <c r="C1049" s="200"/>
      <c r="D1049" s="206"/>
      <c r="E1049" s="206"/>
      <c r="F1049" s="200"/>
      <c r="G1049" s="200"/>
    </row>
    <row r="1050" spans="2:7" s="201" customFormat="1" hidden="1">
      <c r="B1050" s="202"/>
      <c r="C1050" s="200"/>
      <c r="D1050" s="206"/>
      <c r="E1050" s="206"/>
      <c r="F1050" s="200"/>
      <c r="G1050" s="200"/>
    </row>
    <row r="1051" spans="2:7" s="201" customFormat="1" hidden="1">
      <c r="B1051" s="202"/>
      <c r="C1051" s="200"/>
      <c r="D1051" s="206"/>
      <c r="E1051" s="206"/>
      <c r="F1051" s="200"/>
      <c r="G1051" s="200"/>
    </row>
    <row r="1052" spans="2:7" s="201" customFormat="1" hidden="1">
      <c r="B1052" s="202"/>
      <c r="C1052" s="200"/>
      <c r="D1052" s="206"/>
      <c r="E1052" s="206"/>
      <c r="F1052" s="200"/>
      <c r="G1052" s="200"/>
    </row>
    <row r="1053" spans="2:7" s="201" customFormat="1" hidden="1">
      <c r="B1053" s="202"/>
      <c r="C1053" s="200"/>
      <c r="D1053" s="206"/>
      <c r="E1053" s="206"/>
      <c r="F1053" s="200"/>
      <c r="G1053" s="200"/>
    </row>
    <row r="1054" spans="2:7" s="201" customFormat="1" hidden="1">
      <c r="B1054" s="202"/>
      <c r="C1054" s="200"/>
      <c r="D1054" s="206"/>
      <c r="E1054" s="206"/>
      <c r="F1054" s="200"/>
      <c r="G1054" s="200"/>
    </row>
    <row r="1055" spans="2:7" s="201" customFormat="1" hidden="1">
      <c r="B1055" s="202"/>
      <c r="C1055" s="200"/>
      <c r="D1055" s="206"/>
      <c r="E1055" s="206"/>
      <c r="F1055" s="200"/>
      <c r="G1055" s="200"/>
    </row>
    <row r="1056" spans="2:7" s="201" customFormat="1" hidden="1">
      <c r="B1056" s="202"/>
      <c r="C1056" s="200"/>
      <c r="D1056" s="206"/>
      <c r="E1056" s="206"/>
      <c r="F1056" s="200"/>
      <c r="G1056" s="200"/>
    </row>
    <row r="1057" spans="2:7" s="201" customFormat="1" hidden="1">
      <c r="B1057" s="202"/>
      <c r="C1057" s="200"/>
      <c r="D1057" s="206"/>
      <c r="E1057" s="206"/>
      <c r="F1057" s="200"/>
      <c r="G1057" s="200"/>
    </row>
    <row r="1058" spans="2:7" s="201" customFormat="1" hidden="1">
      <c r="B1058" s="202"/>
      <c r="C1058" s="200"/>
      <c r="D1058" s="206"/>
      <c r="E1058" s="206"/>
      <c r="F1058" s="200"/>
      <c r="G1058" s="200"/>
    </row>
    <row r="1059" spans="2:7" s="201" customFormat="1" hidden="1">
      <c r="B1059" s="202"/>
      <c r="C1059" s="200"/>
      <c r="D1059" s="206"/>
      <c r="E1059" s="206"/>
      <c r="F1059" s="200"/>
      <c r="G1059" s="200"/>
    </row>
    <row r="1060" spans="2:7" s="201" customFormat="1" hidden="1">
      <c r="B1060" s="202"/>
      <c r="C1060" s="200"/>
      <c r="D1060" s="206"/>
      <c r="E1060" s="206"/>
      <c r="F1060" s="200"/>
      <c r="G1060" s="200"/>
    </row>
    <row r="1061" spans="2:7" s="201" customFormat="1" hidden="1">
      <c r="B1061" s="202"/>
      <c r="C1061" s="200"/>
      <c r="D1061" s="206"/>
      <c r="E1061" s="206"/>
      <c r="F1061" s="200"/>
      <c r="G1061" s="200"/>
    </row>
    <row r="1062" spans="2:7" s="201" customFormat="1" hidden="1">
      <c r="B1062" s="202"/>
      <c r="C1062" s="200"/>
      <c r="D1062" s="206"/>
      <c r="E1062" s="206"/>
      <c r="F1062" s="200"/>
      <c r="G1062" s="200"/>
    </row>
    <row r="1063" spans="2:7" s="201" customFormat="1" hidden="1">
      <c r="B1063" s="202"/>
      <c r="C1063" s="200"/>
      <c r="D1063" s="206"/>
      <c r="E1063" s="206"/>
      <c r="F1063" s="200"/>
      <c r="G1063" s="200"/>
    </row>
    <row r="1064" spans="2:7" s="201" customFormat="1" hidden="1">
      <c r="B1064" s="202"/>
      <c r="C1064" s="200"/>
      <c r="D1064" s="206"/>
      <c r="E1064" s="206"/>
      <c r="F1064" s="200"/>
      <c r="G1064" s="200"/>
    </row>
    <row r="1065" spans="2:7" s="201" customFormat="1" hidden="1">
      <c r="B1065" s="202"/>
      <c r="C1065" s="200"/>
      <c r="D1065" s="206"/>
      <c r="E1065" s="206"/>
      <c r="F1065" s="200"/>
      <c r="G1065" s="200"/>
    </row>
    <row r="1066" spans="2:7" s="201" customFormat="1" hidden="1">
      <c r="B1066" s="202"/>
      <c r="C1066" s="200"/>
      <c r="D1066" s="206"/>
      <c r="E1066" s="206"/>
      <c r="F1066" s="200"/>
      <c r="G1066" s="200"/>
    </row>
    <row r="1067" spans="2:7" s="201" customFormat="1" hidden="1">
      <c r="B1067" s="202"/>
      <c r="C1067" s="200"/>
      <c r="D1067" s="206"/>
      <c r="E1067" s="206"/>
      <c r="F1067" s="200"/>
      <c r="G1067" s="200"/>
    </row>
    <row r="1068" spans="2:7" s="201" customFormat="1" hidden="1">
      <c r="B1068" s="202"/>
      <c r="C1068" s="200"/>
      <c r="D1068" s="206"/>
      <c r="E1068" s="206"/>
      <c r="F1068" s="200"/>
      <c r="G1068" s="200"/>
    </row>
    <row r="1069" spans="2:7" s="201" customFormat="1" hidden="1">
      <c r="B1069" s="202"/>
      <c r="C1069" s="200"/>
      <c r="D1069" s="206"/>
      <c r="E1069" s="206"/>
      <c r="F1069" s="200"/>
      <c r="G1069" s="200"/>
    </row>
    <row r="1070" spans="2:7" s="201" customFormat="1" hidden="1">
      <c r="B1070" s="202"/>
      <c r="C1070" s="200"/>
      <c r="D1070" s="206"/>
      <c r="E1070" s="206"/>
      <c r="F1070" s="200"/>
      <c r="G1070" s="200"/>
    </row>
    <row r="1071" spans="2:7" s="201" customFormat="1" hidden="1">
      <c r="B1071" s="202"/>
      <c r="C1071" s="200"/>
      <c r="D1071" s="206"/>
      <c r="E1071" s="206"/>
      <c r="F1071" s="200"/>
      <c r="G1071" s="200"/>
    </row>
    <row r="1072" spans="2:7" s="201" customFormat="1" hidden="1">
      <c r="B1072" s="202"/>
      <c r="C1072" s="200"/>
      <c r="D1072" s="206"/>
      <c r="E1072" s="206"/>
      <c r="F1072" s="200"/>
      <c r="G1072" s="200"/>
    </row>
    <row r="1073" spans="2:7" s="201" customFormat="1" hidden="1">
      <c r="B1073" s="202"/>
      <c r="C1073" s="200"/>
      <c r="D1073" s="206"/>
      <c r="E1073" s="206"/>
      <c r="F1073" s="200"/>
      <c r="G1073" s="200"/>
    </row>
    <row r="1074" spans="2:7" s="201" customFormat="1" hidden="1">
      <c r="B1074" s="202"/>
      <c r="C1074" s="200"/>
      <c r="D1074" s="206"/>
      <c r="E1074" s="206"/>
      <c r="F1074" s="200"/>
      <c r="G1074" s="200"/>
    </row>
    <row r="1075" spans="2:7" s="201" customFormat="1" hidden="1">
      <c r="B1075" s="202"/>
      <c r="C1075" s="200"/>
      <c r="D1075" s="206"/>
      <c r="E1075" s="206"/>
      <c r="F1075" s="200"/>
      <c r="G1075" s="200"/>
    </row>
    <row r="1076" spans="2:7" s="201" customFormat="1" hidden="1">
      <c r="B1076" s="202"/>
      <c r="C1076" s="200"/>
      <c r="D1076" s="206"/>
      <c r="E1076" s="206"/>
      <c r="F1076" s="200"/>
      <c r="G1076" s="200"/>
    </row>
    <row r="1077" spans="2:7" s="201" customFormat="1" hidden="1">
      <c r="B1077" s="202"/>
      <c r="C1077" s="200"/>
      <c r="D1077" s="206"/>
      <c r="E1077" s="206"/>
      <c r="F1077" s="200"/>
      <c r="G1077" s="200"/>
    </row>
    <row r="1078" spans="2:7" s="201" customFormat="1" hidden="1">
      <c r="B1078" s="202"/>
      <c r="C1078" s="200"/>
      <c r="D1078" s="206"/>
      <c r="E1078" s="206"/>
      <c r="F1078" s="200"/>
      <c r="G1078" s="200"/>
    </row>
    <row r="1079" spans="2:7" s="201" customFormat="1" hidden="1">
      <c r="B1079" s="202"/>
      <c r="C1079" s="200"/>
      <c r="D1079" s="206"/>
      <c r="E1079" s="206"/>
      <c r="F1079" s="200"/>
      <c r="G1079" s="200"/>
    </row>
    <row r="1080" spans="2:7" s="201" customFormat="1" hidden="1">
      <c r="B1080" s="202"/>
      <c r="C1080" s="200"/>
      <c r="D1080" s="206"/>
      <c r="E1080" s="206"/>
      <c r="F1080" s="200"/>
      <c r="G1080" s="200"/>
    </row>
    <row r="1081" spans="2:7" s="201" customFormat="1" hidden="1">
      <c r="B1081" s="202"/>
      <c r="C1081" s="200"/>
      <c r="D1081" s="206"/>
      <c r="E1081" s="206"/>
      <c r="F1081" s="200"/>
      <c r="G1081" s="200"/>
    </row>
    <row r="1082" spans="2:7" s="201" customFormat="1" hidden="1">
      <c r="B1082" s="202"/>
      <c r="C1082" s="200"/>
      <c r="D1082" s="206"/>
      <c r="E1082" s="206"/>
      <c r="F1082" s="200"/>
      <c r="G1082" s="200"/>
    </row>
    <row r="1083" spans="2:7" s="201" customFormat="1" hidden="1">
      <c r="B1083" s="202"/>
      <c r="C1083" s="200"/>
      <c r="D1083" s="206"/>
      <c r="E1083" s="206"/>
      <c r="F1083" s="200"/>
      <c r="G1083" s="200"/>
    </row>
    <row r="1084" spans="2:7" s="201" customFormat="1" hidden="1">
      <c r="B1084" s="202"/>
      <c r="C1084" s="200"/>
      <c r="D1084" s="206"/>
      <c r="E1084" s="206"/>
      <c r="F1084" s="200"/>
      <c r="G1084" s="200"/>
    </row>
    <row r="1085" spans="2:7" s="201" customFormat="1" hidden="1">
      <c r="B1085" s="202"/>
      <c r="C1085" s="200"/>
      <c r="D1085" s="206"/>
      <c r="E1085" s="206"/>
      <c r="F1085" s="200"/>
      <c r="G1085" s="200"/>
    </row>
    <row r="1086" spans="2:7" s="201" customFormat="1" hidden="1">
      <c r="B1086" s="202"/>
      <c r="C1086" s="200"/>
      <c r="D1086" s="206"/>
      <c r="E1086" s="206"/>
      <c r="F1086" s="200"/>
      <c r="G1086" s="200"/>
    </row>
    <row r="1087" spans="2:7" s="201" customFormat="1" hidden="1">
      <c r="B1087" s="202"/>
      <c r="C1087" s="200"/>
      <c r="D1087" s="206"/>
      <c r="E1087" s="206"/>
      <c r="F1087" s="200"/>
      <c r="G1087" s="200"/>
    </row>
    <row r="1088" spans="2:7" s="201" customFormat="1" hidden="1">
      <c r="B1088" s="202"/>
      <c r="C1088" s="200"/>
      <c r="D1088" s="206"/>
      <c r="E1088" s="206"/>
      <c r="F1088" s="200"/>
      <c r="G1088" s="200"/>
    </row>
    <row r="1089" spans="2:7" s="201" customFormat="1" hidden="1">
      <c r="B1089" s="202"/>
      <c r="C1089" s="200"/>
      <c r="D1089" s="206"/>
      <c r="E1089" s="206"/>
      <c r="F1089" s="200"/>
      <c r="G1089" s="200"/>
    </row>
    <row r="1090" spans="2:7" s="201" customFormat="1" hidden="1">
      <c r="B1090" s="202"/>
      <c r="C1090" s="200"/>
      <c r="D1090" s="206"/>
      <c r="E1090" s="206"/>
      <c r="F1090" s="200"/>
      <c r="G1090" s="200"/>
    </row>
    <row r="1091" spans="2:7" s="201" customFormat="1" hidden="1">
      <c r="B1091" s="202"/>
      <c r="C1091" s="200"/>
      <c r="D1091" s="206"/>
      <c r="E1091" s="206"/>
      <c r="F1091" s="200"/>
      <c r="G1091" s="200"/>
    </row>
    <row r="1092" spans="2:7" s="201" customFormat="1" hidden="1">
      <c r="B1092" s="202"/>
      <c r="C1092" s="200"/>
      <c r="D1092" s="206"/>
      <c r="E1092" s="206"/>
      <c r="F1092" s="200"/>
      <c r="G1092" s="200"/>
    </row>
    <row r="1093" spans="2:7" s="201" customFormat="1" hidden="1">
      <c r="B1093" s="202"/>
      <c r="C1093" s="200"/>
      <c r="D1093" s="206"/>
      <c r="E1093" s="206"/>
      <c r="F1093" s="200"/>
      <c r="G1093" s="200"/>
    </row>
    <row r="1094" spans="2:7" s="201" customFormat="1" hidden="1">
      <c r="B1094" s="202"/>
      <c r="C1094" s="200"/>
      <c r="D1094" s="206"/>
      <c r="E1094" s="206"/>
      <c r="F1094" s="200"/>
      <c r="G1094" s="200"/>
    </row>
    <row r="1095" spans="2:7" s="201" customFormat="1" hidden="1">
      <c r="B1095" s="202"/>
      <c r="C1095" s="200"/>
      <c r="D1095" s="206"/>
      <c r="E1095" s="206"/>
      <c r="F1095" s="200"/>
      <c r="G1095" s="200"/>
    </row>
    <row r="1096" spans="2:7" s="201" customFormat="1" hidden="1">
      <c r="B1096" s="202"/>
      <c r="C1096" s="200"/>
      <c r="D1096" s="206"/>
      <c r="E1096" s="206"/>
      <c r="F1096" s="200"/>
      <c r="G1096" s="200"/>
    </row>
    <row r="1097" spans="2:7" s="201" customFormat="1" hidden="1">
      <c r="B1097" s="202"/>
      <c r="C1097" s="200"/>
      <c r="D1097" s="206"/>
      <c r="E1097" s="206"/>
      <c r="F1097" s="200"/>
      <c r="G1097" s="200"/>
    </row>
    <row r="1098" spans="2:7" s="201" customFormat="1" hidden="1">
      <c r="B1098" s="202"/>
      <c r="C1098" s="200"/>
      <c r="D1098" s="206"/>
      <c r="E1098" s="206"/>
      <c r="F1098" s="200"/>
      <c r="G1098" s="200"/>
    </row>
    <row r="1099" spans="2:7" s="201" customFormat="1" hidden="1">
      <c r="B1099" s="202"/>
      <c r="C1099" s="200"/>
      <c r="D1099" s="206"/>
      <c r="E1099" s="206"/>
      <c r="F1099" s="200"/>
      <c r="G1099" s="200"/>
    </row>
    <row r="1100" spans="2:7" s="201" customFormat="1" hidden="1">
      <c r="B1100" s="202"/>
      <c r="C1100" s="200"/>
      <c r="D1100" s="206"/>
      <c r="E1100" s="206"/>
      <c r="F1100" s="200"/>
      <c r="G1100" s="200"/>
    </row>
    <row r="1101" spans="2:7" s="201" customFormat="1" hidden="1">
      <c r="B1101" s="202"/>
      <c r="C1101" s="200"/>
      <c r="D1101" s="206"/>
      <c r="E1101" s="206"/>
      <c r="F1101" s="200"/>
      <c r="G1101" s="200"/>
    </row>
    <row r="1102" spans="2:7" s="201" customFormat="1" hidden="1">
      <c r="B1102" s="202"/>
      <c r="C1102" s="200"/>
      <c r="D1102" s="206"/>
      <c r="E1102" s="206"/>
      <c r="F1102" s="200"/>
      <c r="G1102" s="200"/>
    </row>
    <row r="1103" spans="2:7" s="201" customFormat="1" hidden="1">
      <c r="B1103" s="202"/>
      <c r="C1103" s="200"/>
      <c r="D1103" s="206"/>
      <c r="E1103" s="206"/>
      <c r="F1103" s="200"/>
      <c r="G1103" s="200"/>
    </row>
    <row r="1104" spans="2:7" s="201" customFormat="1" hidden="1">
      <c r="B1104" s="202"/>
      <c r="C1104" s="200"/>
      <c r="D1104" s="206"/>
      <c r="E1104" s="206"/>
      <c r="F1104" s="200"/>
      <c r="G1104" s="200"/>
    </row>
    <row r="1105" spans="2:7" s="201" customFormat="1" hidden="1">
      <c r="B1105" s="202"/>
      <c r="C1105" s="200"/>
      <c r="D1105" s="206"/>
      <c r="E1105" s="206"/>
      <c r="F1105" s="200"/>
      <c r="G1105" s="200"/>
    </row>
    <row r="1106" spans="2:7" s="201" customFormat="1" hidden="1">
      <c r="B1106" s="202"/>
      <c r="C1106" s="200"/>
      <c r="D1106" s="206"/>
      <c r="E1106" s="206"/>
      <c r="F1106" s="200"/>
      <c r="G1106" s="200"/>
    </row>
    <row r="1107" spans="2:7" s="201" customFormat="1" hidden="1">
      <c r="B1107" s="202"/>
      <c r="C1107" s="200"/>
      <c r="D1107" s="206"/>
      <c r="E1107" s="206"/>
      <c r="F1107" s="200"/>
      <c r="G1107" s="200"/>
    </row>
    <row r="1108" spans="2:7" s="201" customFormat="1" hidden="1">
      <c r="B1108" s="202"/>
      <c r="C1108" s="200"/>
      <c r="D1108" s="206"/>
      <c r="E1108" s="206"/>
      <c r="F1108" s="200"/>
      <c r="G1108" s="200"/>
    </row>
    <row r="1109" spans="2:7" s="201" customFormat="1" hidden="1">
      <c r="B1109" s="202"/>
      <c r="C1109" s="200"/>
      <c r="D1109" s="206"/>
      <c r="E1109" s="206"/>
      <c r="F1109" s="200"/>
      <c r="G1109" s="200"/>
    </row>
    <row r="1110" spans="2:7" s="201" customFormat="1" hidden="1">
      <c r="B1110" s="202"/>
      <c r="C1110" s="200"/>
      <c r="D1110" s="206"/>
      <c r="E1110" s="206"/>
      <c r="F1110" s="200"/>
      <c r="G1110" s="200"/>
    </row>
    <row r="1111" spans="2:7" s="201" customFormat="1" hidden="1">
      <c r="B1111" s="202"/>
      <c r="C1111" s="200"/>
      <c r="D1111" s="206"/>
      <c r="E1111" s="206"/>
      <c r="F1111" s="200"/>
      <c r="G1111" s="200"/>
    </row>
    <row r="1112" spans="2:7" s="201" customFormat="1" hidden="1">
      <c r="B1112" s="202"/>
      <c r="C1112" s="200"/>
      <c r="D1112" s="206"/>
      <c r="E1112" s="206"/>
      <c r="F1112" s="200"/>
      <c r="G1112" s="200"/>
    </row>
    <row r="1113" spans="2:7" s="201" customFormat="1" hidden="1">
      <c r="B1113" s="202"/>
      <c r="C1113" s="200"/>
      <c r="D1113" s="206"/>
      <c r="E1113" s="206"/>
      <c r="F1113" s="200"/>
      <c r="G1113" s="200"/>
    </row>
    <row r="1114" spans="2:7" s="201" customFormat="1" hidden="1">
      <c r="B1114" s="202"/>
      <c r="C1114" s="200"/>
      <c r="D1114" s="206"/>
      <c r="E1114" s="206"/>
      <c r="F1114" s="200"/>
      <c r="G1114" s="200"/>
    </row>
    <row r="1115" spans="2:7" s="201" customFormat="1" hidden="1">
      <c r="B1115" s="202"/>
      <c r="C1115" s="200"/>
      <c r="D1115" s="206"/>
      <c r="E1115" s="206"/>
      <c r="F1115" s="200"/>
      <c r="G1115" s="200"/>
    </row>
    <row r="1116" spans="2:7" s="201" customFormat="1" hidden="1">
      <c r="B1116" s="202"/>
      <c r="C1116" s="200"/>
      <c r="D1116" s="206"/>
      <c r="E1116" s="206"/>
      <c r="F1116" s="200"/>
      <c r="G1116" s="200"/>
    </row>
    <row r="1117" spans="2:7" s="201" customFormat="1" hidden="1">
      <c r="B1117" s="202"/>
      <c r="C1117" s="200"/>
      <c r="D1117" s="206"/>
      <c r="E1117" s="206"/>
      <c r="F1117" s="200"/>
      <c r="G1117" s="200"/>
    </row>
    <row r="1118" spans="2:7" s="201" customFormat="1" hidden="1">
      <c r="B1118" s="202"/>
      <c r="C1118" s="200"/>
      <c r="D1118" s="206"/>
      <c r="E1118" s="206"/>
      <c r="F1118" s="200"/>
      <c r="G1118" s="200"/>
    </row>
    <row r="1119" spans="2:7" s="201" customFormat="1" hidden="1">
      <c r="B1119" s="202"/>
      <c r="C1119" s="200"/>
      <c r="D1119" s="206"/>
      <c r="E1119" s="206"/>
      <c r="F1119" s="200"/>
      <c r="G1119" s="200"/>
    </row>
    <row r="1120" spans="2:7" s="201" customFormat="1" hidden="1">
      <c r="B1120" s="202"/>
      <c r="C1120" s="200"/>
      <c r="D1120" s="206"/>
      <c r="E1120" s="206"/>
      <c r="F1120" s="200"/>
      <c r="G1120" s="200"/>
    </row>
    <row r="1121" spans="2:7" s="201" customFormat="1" hidden="1">
      <c r="B1121" s="202"/>
      <c r="C1121" s="200"/>
      <c r="D1121" s="206"/>
      <c r="E1121" s="206"/>
      <c r="F1121" s="200"/>
      <c r="G1121" s="200"/>
    </row>
    <row r="1122" spans="2:7" s="201" customFormat="1" hidden="1">
      <c r="B1122" s="202"/>
      <c r="C1122" s="200"/>
      <c r="D1122" s="206"/>
      <c r="E1122" s="206"/>
      <c r="F1122" s="200"/>
      <c r="G1122" s="200"/>
    </row>
    <row r="1123" spans="2:7" s="201" customFormat="1" hidden="1">
      <c r="B1123" s="202"/>
      <c r="C1123" s="200"/>
      <c r="D1123" s="206"/>
      <c r="E1123" s="206"/>
      <c r="F1123" s="200"/>
      <c r="G1123" s="200"/>
    </row>
    <row r="1124" spans="2:7" s="201" customFormat="1" hidden="1">
      <c r="B1124" s="202"/>
      <c r="C1124" s="200"/>
      <c r="D1124" s="206"/>
      <c r="E1124" s="206"/>
      <c r="F1124" s="200"/>
      <c r="G1124" s="200"/>
    </row>
    <row r="1125" spans="2:7" s="201" customFormat="1" hidden="1">
      <c r="B1125" s="202"/>
      <c r="C1125" s="200"/>
      <c r="D1125" s="206"/>
      <c r="E1125" s="206"/>
      <c r="F1125" s="200"/>
      <c r="G1125" s="200"/>
    </row>
    <row r="1126" spans="2:7" s="201" customFormat="1" hidden="1">
      <c r="B1126" s="202"/>
      <c r="C1126" s="200"/>
      <c r="D1126" s="206"/>
      <c r="E1126" s="206"/>
      <c r="F1126" s="200"/>
      <c r="G1126" s="200"/>
    </row>
    <row r="1127" spans="2:7" s="201" customFormat="1" hidden="1">
      <c r="B1127" s="202"/>
      <c r="C1127" s="200"/>
      <c r="D1127" s="206"/>
      <c r="E1127" s="206"/>
      <c r="F1127" s="200"/>
      <c r="G1127" s="200"/>
    </row>
    <row r="1128" spans="2:7" s="201" customFormat="1" hidden="1">
      <c r="B1128" s="202"/>
      <c r="C1128" s="200"/>
      <c r="D1128" s="206"/>
      <c r="E1128" s="206"/>
      <c r="F1128" s="200"/>
      <c r="G1128" s="200"/>
    </row>
    <row r="1129" spans="2:7" s="201" customFormat="1" hidden="1">
      <c r="B1129" s="202"/>
      <c r="C1129" s="200"/>
      <c r="D1129" s="206"/>
      <c r="E1129" s="206"/>
      <c r="F1129" s="200"/>
      <c r="G1129" s="200"/>
    </row>
    <row r="1130" spans="2:7" s="201" customFormat="1" hidden="1">
      <c r="B1130" s="202"/>
      <c r="C1130" s="200"/>
      <c r="D1130" s="206"/>
      <c r="E1130" s="206"/>
      <c r="F1130" s="200"/>
      <c r="G1130" s="200"/>
    </row>
    <row r="1131" spans="2:7" s="201" customFormat="1" hidden="1">
      <c r="B1131" s="202"/>
      <c r="C1131" s="200"/>
      <c r="D1131" s="206"/>
      <c r="E1131" s="206"/>
      <c r="F1131" s="200"/>
      <c r="G1131" s="200"/>
    </row>
    <row r="1132" spans="2:7" s="201" customFormat="1" hidden="1">
      <c r="B1132" s="202"/>
      <c r="C1132" s="200"/>
      <c r="D1132" s="206"/>
      <c r="E1132" s="206"/>
      <c r="F1132" s="200"/>
      <c r="G1132" s="200"/>
    </row>
    <row r="1133" spans="2:7" s="201" customFormat="1" hidden="1">
      <c r="B1133" s="202"/>
      <c r="C1133" s="200"/>
      <c r="D1133" s="206"/>
      <c r="E1133" s="206"/>
      <c r="F1133" s="200"/>
      <c r="G1133" s="200"/>
    </row>
    <row r="1134" spans="2:7" s="201" customFormat="1" hidden="1">
      <c r="B1134" s="202"/>
      <c r="C1134" s="200"/>
      <c r="D1134" s="206"/>
      <c r="E1134" s="206"/>
      <c r="F1134" s="200"/>
      <c r="G1134" s="200"/>
    </row>
    <row r="1135" spans="2:7" s="201" customFormat="1" hidden="1">
      <c r="B1135" s="202"/>
      <c r="C1135" s="200"/>
      <c r="D1135" s="206"/>
      <c r="E1135" s="206"/>
      <c r="F1135" s="200"/>
      <c r="G1135" s="200"/>
    </row>
    <row r="1136" spans="2:7" s="201" customFormat="1" hidden="1">
      <c r="B1136" s="202"/>
      <c r="C1136" s="200"/>
      <c r="D1136" s="206"/>
      <c r="E1136" s="206"/>
      <c r="F1136" s="200"/>
      <c r="G1136" s="200"/>
    </row>
    <row r="1137" spans="2:7" s="201" customFormat="1" hidden="1">
      <c r="B1137" s="202"/>
      <c r="C1137" s="200"/>
      <c r="D1137" s="206"/>
      <c r="E1137" s="206"/>
      <c r="F1137" s="200"/>
      <c r="G1137" s="200"/>
    </row>
    <row r="1138" spans="2:7" s="201" customFormat="1" hidden="1">
      <c r="B1138" s="202"/>
      <c r="C1138" s="200"/>
      <c r="D1138" s="206"/>
      <c r="E1138" s="206"/>
      <c r="F1138" s="200"/>
      <c r="G1138" s="200"/>
    </row>
    <row r="1139" spans="2:7" s="201" customFormat="1" hidden="1">
      <c r="B1139" s="202"/>
      <c r="C1139" s="200"/>
      <c r="D1139" s="206"/>
      <c r="E1139" s="206"/>
      <c r="F1139" s="200"/>
      <c r="G1139" s="200"/>
    </row>
    <row r="1140" spans="2:7" s="201" customFormat="1" hidden="1">
      <c r="B1140" s="202"/>
      <c r="C1140" s="200"/>
      <c r="D1140" s="206"/>
      <c r="E1140" s="206"/>
      <c r="F1140" s="200"/>
      <c r="G1140" s="200"/>
    </row>
    <row r="1141" spans="2:7" s="201" customFormat="1" hidden="1">
      <c r="B1141" s="202"/>
      <c r="C1141" s="200"/>
      <c r="D1141" s="206"/>
      <c r="E1141" s="206"/>
      <c r="F1141" s="200"/>
      <c r="G1141" s="200"/>
    </row>
    <row r="1142" spans="2:7" s="201" customFormat="1" hidden="1">
      <c r="B1142" s="202"/>
      <c r="C1142" s="200"/>
      <c r="D1142" s="206"/>
      <c r="E1142" s="206"/>
      <c r="F1142" s="200"/>
      <c r="G1142" s="200"/>
    </row>
    <row r="1143" spans="2:7" s="201" customFormat="1" hidden="1">
      <c r="B1143" s="202"/>
      <c r="C1143" s="200"/>
      <c r="D1143" s="206"/>
      <c r="E1143" s="206"/>
      <c r="F1143" s="200"/>
      <c r="G1143" s="200"/>
    </row>
    <row r="1144" spans="2:7" s="201" customFormat="1" hidden="1">
      <c r="B1144" s="202"/>
      <c r="C1144" s="200"/>
      <c r="D1144" s="206"/>
      <c r="E1144" s="206"/>
      <c r="F1144" s="200"/>
      <c r="G1144" s="200"/>
    </row>
    <row r="1145" spans="2:7" s="201" customFormat="1" hidden="1">
      <c r="B1145" s="202"/>
      <c r="C1145" s="200"/>
      <c r="D1145" s="206"/>
      <c r="E1145" s="206"/>
      <c r="F1145" s="200"/>
      <c r="G1145" s="200"/>
    </row>
    <row r="1146" spans="2:7" s="201" customFormat="1" hidden="1">
      <c r="B1146" s="202"/>
      <c r="C1146" s="200"/>
      <c r="D1146" s="206"/>
      <c r="E1146" s="206"/>
      <c r="F1146" s="200"/>
      <c r="G1146" s="200"/>
    </row>
    <row r="1147" spans="2:7" s="201" customFormat="1" hidden="1">
      <c r="B1147" s="202"/>
      <c r="C1147" s="200"/>
      <c r="D1147" s="206"/>
      <c r="E1147" s="206"/>
      <c r="F1147" s="200"/>
      <c r="G1147" s="200"/>
    </row>
    <row r="1148" spans="2:7" s="201" customFormat="1" hidden="1">
      <c r="B1148" s="202"/>
      <c r="C1148" s="200"/>
      <c r="D1148" s="206"/>
      <c r="E1148" s="206"/>
      <c r="F1148" s="200"/>
      <c r="G1148" s="200"/>
    </row>
    <row r="1149" spans="2:7" s="201" customFormat="1" hidden="1">
      <c r="B1149" s="202"/>
      <c r="C1149" s="200"/>
      <c r="D1149" s="206"/>
      <c r="E1149" s="206"/>
      <c r="F1149" s="200"/>
      <c r="G1149" s="200"/>
    </row>
    <row r="1150" spans="2:7" s="201" customFormat="1" hidden="1">
      <c r="B1150" s="202"/>
      <c r="C1150" s="200"/>
      <c r="D1150" s="206"/>
      <c r="E1150" s="206"/>
      <c r="F1150" s="200"/>
      <c r="G1150" s="200"/>
    </row>
    <row r="1151" spans="2:7" s="201" customFormat="1" hidden="1">
      <c r="B1151" s="202"/>
      <c r="C1151" s="200"/>
      <c r="D1151" s="206"/>
      <c r="E1151" s="206"/>
      <c r="F1151" s="200"/>
      <c r="G1151" s="200"/>
    </row>
    <row r="1152" spans="2:7" s="201" customFormat="1" hidden="1">
      <c r="B1152" s="202"/>
      <c r="C1152" s="200"/>
      <c r="D1152" s="206"/>
      <c r="E1152" s="206"/>
      <c r="F1152" s="200"/>
      <c r="G1152" s="200"/>
    </row>
    <row r="1153" spans="2:7" s="201" customFormat="1" hidden="1">
      <c r="B1153" s="202"/>
      <c r="C1153" s="200"/>
      <c r="D1153" s="206"/>
      <c r="E1153" s="206"/>
      <c r="F1153" s="200"/>
      <c r="G1153" s="200"/>
    </row>
    <row r="1154" spans="2:7" s="201" customFormat="1" hidden="1">
      <c r="B1154" s="202"/>
      <c r="C1154" s="200"/>
      <c r="D1154" s="206"/>
      <c r="E1154" s="206"/>
      <c r="F1154" s="200"/>
      <c r="G1154" s="200"/>
    </row>
    <row r="1155" spans="2:7" s="201" customFormat="1" hidden="1">
      <c r="B1155" s="202"/>
      <c r="C1155" s="200"/>
      <c r="D1155" s="206"/>
      <c r="E1155" s="206"/>
      <c r="F1155" s="200"/>
      <c r="G1155" s="200"/>
    </row>
    <row r="1156" spans="2:7" s="201" customFormat="1" hidden="1">
      <c r="B1156" s="202"/>
      <c r="C1156" s="200"/>
      <c r="D1156" s="206"/>
      <c r="E1156" s="206"/>
      <c r="F1156" s="200"/>
      <c r="G1156" s="200"/>
    </row>
    <row r="1157" spans="2:7" s="201" customFormat="1" hidden="1">
      <c r="B1157" s="202"/>
      <c r="C1157" s="200"/>
      <c r="D1157" s="206"/>
      <c r="E1157" s="206"/>
      <c r="F1157" s="200"/>
      <c r="G1157" s="200"/>
    </row>
    <row r="1158" spans="2:7" s="201" customFormat="1" hidden="1">
      <c r="B1158" s="202"/>
      <c r="C1158" s="200"/>
      <c r="D1158" s="206"/>
      <c r="E1158" s="206"/>
      <c r="F1158" s="200"/>
      <c r="G1158" s="200"/>
    </row>
    <row r="1159" spans="2:7" s="201" customFormat="1" hidden="1">
      <c r="B1159" s="202"/>
      <c r="C1159" s="200"/>
      <c r="D1159" s="206"/>
      <c r="E1159" s="206"/>
      <c r="F1159" s="200"/>
      <c r="G1159" s="200"/>
    </row>
    <row r="1160" spans="2:7" s="201" customFormat="1" hidden="1">
      <c r="B1160" s="202"/>
      <c r="C1160" s="200"/>
      <c r="D1160" s="206"/>
      <c r="E1160" s="206"/>
      <c r="F1160" s="200"/>
      <c r="G1160" s="200"/>
    </row>
    <row r="1161" spans="2:7" s="201" customFormat="1" hidden="1">
      <c r="B1161" s="202"/>
      <c r="C1161" s="200"/>
      <c r="D1161" s="206"/>
      <c r="E1161" s="206"/>
      <c r="F1161" s="200"/>
      <c r="G1161" s="200"/>
    </row>
    <row r="1162" spans="2:7" s="201" customFormat="1" hidden="1">
      <c r="B1162" s="202"/>
      <c r="C1162" s="200"/>
      <c r="D1162" s="206"/>
      <c r="E1162" s="206"/>
      <c r="F1162" s="200"/>
      <c r="G1162" s="200"/>
    </row>
    <row r="1163" spans="2:7" s="201" customFormat="1" hidden="1">
      <c r="B1163" s="202"/>
      <c r="C1163" s="200"/>
      <c r="D1163" s="206"/>
      <c r="E1163" s="206"/>
      <c r="F1163" s="200"/>
      <c r="G1163" s="200"/>
    </row>
    <row r="1164" spans="2:7" s="201" customFormat="1" hidden="1">
      <c r="B1164" s="202"/>
      <c r="C1164" s="200"/>
      <c r="D1164" s="206"/>
      <c r="E1164" s="206"/>
      <c r="F1164" s="200"/>
      <c r="G1164" s="200"/>
    </row>
    <row r="1165" spans="2:7" s="201" customFormat="1" hidden="1">
      <c r="B1165" s="202"/>
      <c r="C1165" s="200"/>
      <c r="D1165" s="206"/>
      <c r="E1165" s="206"/>
      <c r="F1165" s="200"/>
      <c r="G1165" s="200"/>
    </row>
    <row r="1166" spans="2:7" s="201" customFormat="1" hidden="1">
      <c r="B1166" s="202"/>
      <c r="C1166" s="200"/>
      <c r="D1166" s="206"/>
      <c r="E1166" s="206"/>
      <c r="F1166" s="200"/>
      <c r="G1166" s="200"/>
    </row>
    <row r="1167" spans="2:7" s="201" customFormat="1" hidden="1">
      <c r="B1167" s="202"/>
      <c r="C1167" s="200"/>
      <c r="D1167" s="206"/>
      <c r="E1167" s="206"/>
      <c r="F1167" s="200"/>
      <c r="G1167" s="200"/>
    </row>
    <row r="1168" spans="2:7" s="201" customFormat="1" hidden="1">
      <c r="B1168" s="202"/>
      <c r="C1168" s="200"/>
      <c r="D1168" s="206"/>
      <c r="E1168" s="206"/>
      <c r="F1168" s="200"/>
      <c r="G1168" s="200"/>
    </row>
    <row r="1169" spans="2:7" s="201" customFormat="1" hidden="1">
      <c r="B1169" s="202"/>
      <c r="C1169" s="200"/>
      <c r="D1169" s="206"/>
      <c r="E1169" s="206"/>
      <c r="F1169" s="200"/>
      <c r="G1169" s="200"/>
    </row>
    <row r="1170" spans="2:7" s="201" customFormat="1" hidden="1">
      <c r="B1170" s="202"/>
      <c r="C1170" s="200"/>
      <c r="D1170" s="206"/>
      <c r="E1170" s="206"/>
      <c r="F1170" s="200"/>
      <c r="G1170" s="200"/>
    </row>
    <row r="1171" spans="2:7" s="201" customFormat="1" hidden="1">
      <c r="B1171" s="202"/>
      <c r="C1171" s="200"/>
      <c r="D1171" s="206"/>
      <c r="E1171" s="206"/>
      <c r="F1171" s="200"/>
      <c r="G1171" s="200"/>
    </row>
    <row r="1172" spans="2:7" s="201" customFormat="1" hidden="1">
      <c r="B1172" s="202"/>
      <c r="C1172" s="200"/>
      <c r="D1172" s="206"/>
      <c r="E1172" s="206"/>
      <c r="F1172" s="200"/>
      <c r="G1172" s="200"/>
    </row>
    <row r="1173" spans="2:7" s="201" customFormat="1" hidden="1">
      <c r="B1173" s="202"/>
      <c r="C1173" s="200"/>
      <c r="D1173" s="206"/>
      <c r="E1173" s="206"/>
      <c r="F1173" s="200"/>
      <c r="G1173" s="200"/>
    </row>
    <row r="1174" spans="2:7" s="201" customFormat="1" hidden="1">
      <c r="B1174" s="202"/>
      <c r="C1174" s="200"/>
      <c r="D1174" s="206"/>
      <c r="E1174" s="206"/>
      <c r="F1174" s="200"/>
      <c r="G1174" s="200"/>
    </row>
    <row r="1175" spans="2:7" s="201" customFormat="1" hidden="1">
      <c r="B1175" s="202"/>
      <c r="C1175" s="200"/>
      <c r="D1175" s="206"/>
      <c r="E1175" s="206"/>
      <c r="F1175" s="200"/>
      <c r="G1175" s="200"/>
    </row>
    <row r="1176" spans="2:7" s="201" customFormat="1" hidden="1">
      <c r="B1176" s="202"/>
      <c r="C1176" s="200"/>
      <c r="D1176" s="206"/>
      <c r="E1176" s="206"/>
      <c r="F1176" s="200"/>
      <c r="G1176" s="200"/>
    </row>
    <row r="1177" spans="2:7" s="201" customFormat="1" hidden="1">
      <c r="B1177" s="202"/>
      <c r="C1177" s="200"/>
      <c r="D1177" s="206"/>
      <c r="E1177" s="206"/>
      <c r="F1177" s="200"/>
      <c r="G1177" s="200"/>
    </row>
    <row r="1178" spans="2:7" s="201" customFormat="1" hidden="1">
      <c r="B1178" s="202"/>
      <c r="C1178" s="200"/>
      <c r="D1178" s="206"/>
      <c r="E1178" s="206"/>
      <c r="F1178" s="200"/>
      <c r="G1178" s="200"/>
    </row>
    <row r="1179" spans="2:7" s="201" customFormat="1" hidden="1">
      <c r="B1179" s="202"/>
      <c r="C1179" s="200"/>
      <c r="D1179" s="206"/>
      <c r="E1179" s="206"/>
      <c r="F1179" s="200"/>
      <c r="G1179" s="200"/>
    </row>
    <row r="1180" spans="2:7" s="201" customFormat="1" hidden="1">
      <c r="B1180" s="202"/>
      <c r="C1180" s="200"/>
      <c r="D1180" s="206"/>
      <c r="E1180" s="206"/>
      <c r="F1180" s="200"/>
      <c r="G1180" s="200"/>
    </row>
    <row r="1181" spans="2:7" s="201" customFormat="1" hidden="1">
      <c r="B1181" s="202"/>
      <c r="C1181" s="200"/>
      <c r="D1181" s="206"/>
      <c r="E1181" s="206"/>
      <c r="F1181" s="200"/>
      <c r="G1181" s="200"/>
    </row>
    <row r="1182" spans="2:7" s="201" customFormat="1" hidden="1">
      <c r="B1182" s="202"/>
      <c r="C1182" s="200"/>
      <c r="D1182" s="206"/>
      <c r="E1182" s="206"/>
      <c r="F1182" s="200"/>
      <c r="G1182" s="200"/>
    </row>
    <row r="1183" spans="2:7" s="201" customFormat="1" hidden="1">
      <c r="B1183" s="202"/>
      <c r="C1183" s="200"/>
      <c r="D1183" s="206"/>
      <c r="E1183" s="206"/>
      <c r="F1183" s="200"/>
      <c r="G1183" s="200"/>
    </row>
    <row r="1184" spans="2:7" s="201" customFormat="1" hidden="1">
      <c r="B1184" s="202"/>
      <c r="C1184" s="200"/>
      <c r="D1184" s="206"/>
      <c r="E1184" s="206"/>
      <c r="F1184" s="200"/>
      <c r="G1184" s="200"/>
    </row>
    <row r="1185" spans="2:7" s="201" customFormat="1" hidden="1">
      <c r="B1185" s="202"/>
      <c r="C1185" s="200"/>
      <c r="D1185" s="206"/>
      <c r="E1185" s="206"/>
      <c r="F1185" s="200"/>
      <c r="G1185" s="200"/>
    </row>
    <row r="1186" spans="2:7" s="201" customFormat="1" hidden="1">
      <c r="B1186" s="202"/>
      <c r="C1186" s="200"/>
      <c r="D1186" s="206"/>
      <c r="E1186" s="206"/>
      <c r="F1186" s="200"/>
      <c r="G1186" s="200"/>
    </row>
    <row r="1187" spans="2:7" s="201" customFormat="1" hidden="1">
      <c r="B1187" s="202"/>
      <c r="C1187" s="200"/>
      <c r="D1187" s="206"/>
      <c r="E1187" s="206"/>
      <c r="F1187" s="200"/>
      <c r="G1187" s="200"/>
    </row>
    <row r="1188" spans="2:7" s="201" customFormat="1" hidden="1">
      <c r="B1188" s="202"/>
      <c r="C1188" s="200"/>
      <c r="D1188" s="206"/>
      <c r="E1188" s="206"/>
      <c r="F1188" s="200"/>
      <c r="G1188" s="200"/>
    </row>
    <row r="1189" spans="2:7" s="201" customFormat="1" hidden="1">
      <c r="B1189" s="202"/>
      <c r="C1189" s="200"/>
      <c r="D1189" s="206"/>
      <c r="E1189" s="206"/>
      <c r="F1189" s="200"/>
      <c r="G1189" s="200"/>
    </row>
    <row r="1190" spans="2:7" s="201" customFormat="1" hidden="1">
      <c r="B1190" s="202"/>
      <c r="C1190" s="200"/>
      <c r="D1190" s="206"/>
      <c r="E1190" s="206"/>
      <c r="F1190" s="200"/>
      <c r="G1190" s="200"/>
    </row>
    <row r="1191" spans="2:7" s="201" customFormat="1" hidden="1">
      <c r="B1191" s="202"/>
      <c r="C1191" s="200"/>
      <c r="D1191" s="206"/>
      <c r="E1191" s="206"/>
      <c r="F1191" s="200"/>
      <c r="G1191" s="200"/>
    </row>
    <row r="1192" spans="2:7" s="201" customFormat="1" hidden="1">
      <c r="B1192" s="202"/>
      <c r="C1192" s="200"/>
      <c r="D1192" s="206"/>
      <c r="E1192" s="206"/>
      <c r="F1192" s="200"/>
      <c r="G1192" s="200"/>
    </row>
    <row r="1193" spans="2:7" s="201" customFormat="1" hidden="1">
      <c r="B1193" s="202"/>
      <c r="C1193" s="200"/>
      <c r="D1193" s="206"/>
      <c r="E1193" s="206"/>
      <c r="F1193" s="200"/>
      <c r="G1193" s="200"/>
    </row>
    <row r="1194" spans="2:7" s="201" customFormat="1" hidden="1">
      <c r="B1194" s="202"/>
      <c r="C1194" s="200"/>
      <c r="D1194" s="206"/>
      <c r="E1194" s="206"/>
      <c r="F1194" s="200"/>
      <c r="G1194" s="200"/>
    </row>
    <row r="1195" spans="2:7" s="201" customFormat="1" hidden="1">
      <c r="B1195" s="202"/>
      <c r="C1195" s="200"/>
      <c r="D1195" s="206"/>
      <c r="E1195" s="206"/>
      <c r="F1195" s="200"/>
      <c r="G1195" s="200"/>
    </row>
    <row r="1196" spans="2:7" s="201" customFormat="1" hidden="1">
      <c r="B1196" s="202"/>
      <c r="C1196" s="200"/>
      <c r="D1196" s="206"/>
      <c r="E1196" s="206"/>
      <c r="F1196" s="200"/>
      <c r="G1196" s="200"/>
    </row>
    <row r="1197" spans="2:7" s="201" customFormat="1" hidden="1">
      <c r="B1197" s="202"/>
      <c r="C1197" s="200"/>
      <c r="D1197" s="206"/>
      <c r="E1197" s="206"/>
      <c r="F1197" s="200"/>
      <c r="G1197" s="200"/>
    </row>
    <row r="1198" spans="2:7" s="201" customFormat="1" hidden="1">
      <c r="B1198" s="202"/>
      <c r="C1198" s="200"/>
      <c r="D1198" s="206"/>
      <c r="E1198" s="206"/>
      <c r="F1198" s="200"/>
      <c r="G1198" s="200"/>
    </row>
    <row r="1199" spans="2:7" s="201" customFormat="1" hidden="1">
      <c r="B1199" s="202"/>
      <c r="C1199" s="200"/>
      <c r="D1199" s="206"/>
      <c r="E1199" s="206"/>
      <c r="F1199" s="200"/>
      <c r="G1199" s="200"/>
    </row>
    <row r="1200" spans="2:7" s="201" customFormat="1" hidden="1">
      <c r="B1200" s="202"/>
      <c r="C1200" s="200"/>
      <c r="D1200" s="206"/>
      <c r="E1200" s="206"/>
      <c r="F1200" s="200"/>
      <c r="G1200" s="200"/>
    </row>
    <row r="1201" spans="2:7" s="201" customFormat="1" hidden="1">
      <c r="B1201" s="202"/>
      <c r="C1201" s="200"/>
      <c r="D1201" s="206"/>
      <c r="E1201" s="206"/>
      <c r="F1201" s="200"/>
      <c r="G1201" s="200"/>
    </row>
    <row r="1202" spans="2:7" s="201" customFormat="1" hidden="1">
      <c r="B1202" s="202"/>
      <c r="C1202" s="200"/>
      <c r="D1202" s="206"/>
      <c r="E1202" s="206"/>
      <c r="F1202" s="200"/>
      <c r="G1202" s="200"/>
    </row>
    <row r="1203" spans="2:7" s="201" customFormat="1" hidden="1">
      <c r="B1203" s="202"/>
      <c r="C1203" s="200"/>
      <c r="D1203" s="206"/>
      <c r="E1203" s="206"/>
      <c r="F1203" s="200"/>
      <c r="G1203" s="200"/>
    </row>
    <row r="1204" spans="2:7" s="201" customFormat="1" hidden="1">
      <c r="B1204" s="202"/>
      <c r="C1204" s="200"/>
      <c r="D1204" s="206"/>
      <c r="E1204" s="206"/>
      <c r="F1204" s="200"/>
      <c r="G1204" s="200"/>
    </row>
    <row r="1205" spans="2:7" s="201" customFormat="1" hidden="1">
      <c r="B1205" s="202"/>
      <c r="C1205" s="200"/>
      <c r="D1205" s="206"/>
      <c r="E1205" s="206"/>
      <c r="F1205" s="200"/>
      <c r="G1205" s="200"/>
    </row>
    <row r="1206" spans="2:7" s="201" customFormat="1" hidden="1">
      <c r="B1206" s="202"/>
      <c r="C1206" s="200"/>
      <c r="D1206" s="206"/>
      <c r="E1206" s="206"/>
      <c r="F1206" s="200"/>
      <c r="G1206" s="200"/>
    </row>
    <row r="1207" spans="2:7" s="201" customFormat="1" hidden="1">
      <c r="B1207" s="202"/>
      <c r="C1207" s="200"/>
      <c r="D1207" s="206"/>
      <c r="E1207" s="206"/>
      <c r="F1207" s="200"/>
      <c r="G1207" s="200"/>
    </row>
    <row r="1208" spans="2:7" s="201" customFormat="1" hidden="1">
      <c r="B1208" s="202"/>
      <c r="C1208" s="200"/>
      <c r="D1208" s="206"/>
      <c r="E1208" s="206"/>
      <c r="F1208" s="200"/>
      <c r="G1208" s="200"/>
    </row>
    <row r="1209" spans="2:7" s="201" customFormat="1" hidden="1">
      <c r="B1209" s="202"/>
      <c r="C1209" s="200"/>
      <c r="D1209" s="206"/>
      <c r="E1209" s="206"/>
      <c r="F1209" s="200"/>
      <c r="G1209" s="200"/>
    </row>
    <row r="1210" spans="2:7" s="201" customFormat="1" hidden="1">
      <c r="B1210" s="202"/>
      <c r="C1210" s="200"/>
      <c r="D1210" s="206"/>
      <c r="E1210" s="206"/>
      <c r="F1210" s="200"/>
      <c r="G1210" s="200"/>
    </row>
    <row r="1211" spans="2:7" s="201" customFormat="1" hidden="1">
      <c r="B1211" s="202"/>
      <c r="C1211" s="200"/>
      <c r="D1211" s="206"/>
      <c r="E1211" s="206"/>
      <c r="F1211" s="200"/>
      <c r="G1211" s="200"/>
    </row>
    <row r="1212" spans="2:7" s="201" customFormat="1" hidden="1">
      <c r="B1212" s="202"/>
      <c r="C1212" s="200"/>
      <c r="D1212" s="206"/>
      <c r="E1212" s="206"/>
      <c r="F1212" s="200"/>
      <c r="G1212" s="200"/>
    </row>
    <row r="1213" spans="2:7" s="201" customFormat="1" hidden="1">
      <c r="B1213" s="202"/>
      <c r="C1213" s="200"/>
      <c r="D1213" s="206"/>
      <c r="E1213" s="206"/>
      <c r="F1213" s="200"/>
      <c r="G1213" s="200"/>
    </row>
    <row r="1214" spans="2:7" s="201" customFormat="1" hidden="1">
      <c r="B1214" s="202"/>
      <c r="C1214" s="200"/>
      <c r="D1214" s="206"/>
      <c r="E1214" s="206"/>
      <c r="F1214" s="200"/>
      <c r="G1214" s="200"/>
    </row>
    <row r="1215" spans="2:7" s="201" customFormat="1" hidden="1">
      <c r="B1215" s="202"/>
      <c r="C1215" s="200"/>
      <c r="D1215" s="206"/>
      <c r="E1215" s="206"/>
      <c r="F1215" s="200"/>
      <c r="G1215" s="200"/>
    </row>
    <row r="1216" spans="2:7" s="201" customFormat="1" hidden="1">
      <c r="B1216" s="202"/>
      <c r="C1216" s="200"/>
      <c r="D1216" s="206"/>
      <c r="E1216" s="206"/>
      <c r="F1216" s="200"/>
      <c r="G1216" s="200"/>
    </row>
    <row r="1217" spans="2:7" s="201" customFormat="1" hidden="1">
      <c r="B1217" s="202"/>
      <c r="C1217" s="200"/>
      <c r="D1217" s="206"/>
      <c r="E1217" s="206"/>
      <c r="F1217" s="200"/>
      <c r="G1217" s="200"/>
    </row>
    <row r="1218" spans="2:7" s="201" customFormat="1" hidden="1">
      <c r="B1218" s="202"/>
      <c r="C1218" s="200"/>
      <c r="D1218" s="206"/>
      <c r="E1218" s="206"/>
      <c r="F1218" s="200"/>
      <c r="G1218" s="200"/>
    </row>
    <row r="1219" spans="2:7" s="201" customFormat="1" hidden="1">
      <c r="B1219" s="202"/>
      <c r="C1219" s="200"/>
      <c r="D1219" s="206"/>
      <c r="E1219" s="206"/>
      <c r="F1219" s="200"/>
      <c r="G1219" s="200"/>
    </row>
    <row r="1220" spans="2:7" s="201" customFormat="1" hidden="1">
      <c r="B1220" s="202"/>
      <c r="C1220" s="200"/>
      <c r="D1220" s="206"/>
      <c r="E1220" s="206"/>
      <c r="F1220" s="200"/>
      <c r="G1220" s="200"/>
    </row>
    <row r="1221" spans="2:7" s="201" customFormat="1" hidden="1">
      <c r="B1221" s="202"/>
      <c r="C1221" s="200"/>
      <c r="D1221" s="206"/>
      <c r="E1221" s="206"/>
      <c r="F1221" s="200"/>
      <c r="G1221" s="200"/>
    </row>
    <row r="1222" spans="2:7" s="201" customFormat="1" hidden="1">
      <c r="B1222" s="202"/>
      <c r="C1222" s="200"/>
      <c r="D1222" s="206"/>
      <c r="E1222" s="206"/>
      <c r="F1222" s="200"/>
      <c r="G1222" s="200"/>
    </row>
    <row r="1223" spans="2:7" s="201" customFormat="1" hidden="1">
      <c r="B1223" s="202"/>
      <c r="C1223" s="200"/>
      <c r="D1223" s="206"/>
      <c r="E1223" s="206"/>
      <c r="F1223" s="200"/>
      <c r="G1223" s="200"/>
    </row>
    <row r="1224" spans="2:7" s="201" customFormat="1" hidden="1">
      <c r="B1224" s="202"/>
      <c r="C1224" s="200"/>
      <c r="D1224" s="206"/>
      <c r="E1224" s="206"/>
      <c r="F1224" s="200"/>
      <c r="G1224" s="200"/>
    </row>
    <row r="1225" spans="2:7" s="201" customFormat="1" hidden="1">
      <c r="B1225" s="202"/>
      <c r="C1225" s="200"/>
      <c r="D1225" s="206"/>
      <c r="E1225" s="206"/>
      <c r="F1225" s="200"/>
      <c r="G1225" s="200"/>
    </row>
    <row r="1226" spans="2:7" s="201" customFormat="1" hidden="1">
      <c r="B1226" s="202"/>
      <c r="C1226" s="200"/>
      <c r="D1226" s="206"/>
      <c r="E1226" s="206"/>
      <c r="F1226" s="200"/>
      <c r="G1226" s="200"/>
    </row>
    <row r="1227" spans="2:7" s="201" customFormat="1" hidden="1">
      <c r="B1227" s="202"/>
      <c r="C1227" s="200"/>
      <c r="D1227" s="206"/>
      <c r="E1227" s="206"/>
      <c r="F1227" s="200"/>
      <c r="G1227" s="200"/>
    </row>
    <row r="1228" spans="2:7" s="201" customFormat="1" hidden="1">
      <c r="B1228" s="202"/>
      <c r="C1228" s="200"/>
      <c r="D1228" s="206"/>
      <c r="E1228" s="206"/>
      <c r="F1228" s="200"/>
      <c r="G1228" s="200"/>
    </row>
    <row r="1229" spans="2:7" s="201" customFormat="1" hidden="1">
      <c r="B1229" s="202"/>
      <c r="C1229" s="200"/>
      <c r="D1229" s="206"/>
      <c r="E1229" s="206"/>
      <c r="F1229" s="200"/>
      <c r="G1229" s="200"/>
    </row>
    <row r="1230" spans="2:7" s="201" customFormat="1" hidden="1">
      <c r="B1230" s="202"/>
      <c r="C1230" s="200"/>
      <c r="D1230" s="206"/>
      <c r="E1230" s="206"/>
      <c r="F1230" s="200"/>
      <c r="G1230" s="200"/>
    </row>
    <row r="1231" spans="2:7" s="201" customFormat="1" hidden="1">
      <c r="B1231" s="202"/>
      <c r="C1231" s="200"/>
      <c r="D1231" s="206"/>
      <c r="E1231" s="206"/>
      <c r="F1231" s="200"/>
      <c r="G1231" s="200"/>
    </row>
    <row r="1232" spans="2:7" s="201" customFormat="1" hidden="1">
      <c r="B1232" s="202"/>
      <c r="C1232" s="200"/>
      <c r="D1232" s="206"/>
      <c r="E1232" s="206"/>
      <c r="F1232" s="200"/>
      <c r="G1232" s="200"/>
    </row>
    <row r="1233" spans="2:7" s="201" customFormat="1" hidden="1">
      <c r="B1233" s="202"/>
      <c r="C1233" s="200"/>
      <c r="D1233" s="206"/>
      <c r="E1233" s="206"/>
      <c r="F1233" s="200"/>
      <c r="G1233" s="200"/>
    </row>
    <row r="1234" spans="2:7" s="201" customFormat="1" hidden="1">
      <c r="B1234" s="202"/>
      <c r="C1234" s="200"/>
      <c r="D1234" s="206"/>
      <c r="E1234" s="206"/>
      <c r="F1234" s="200"/>
      <c r="G1234" s="200"/>
    </row>
    <row r="1235" spans="2:7" s="201" customFormat="1" hidden="1">
      <c r="B1235" s="202"/>
      <c r="C1235" s="200"/>
      <c r="D1235" s="206"/>
      <c r="E1235" s="206"/>
      <c r="F1235" s="200"/>
      <c r="G1235" s="200"/>
    </row>
    <row r="1236" spans="2:7" s="201" customFormat="1" hidden="1">
      <c r="B1236" s="202"/>
      <c r="C1236" s="200"/>
      <c r="D1236" s="206"/>
      <c r="E1236" s="206"/>
      <c r="F1236" s="200"/>
      <c r="G1236" s="200"/>
    </row>
    <row r="1237" spans="2:7" s="201" customFormat="1" hidden="1">
      <c r="B1237" s="202"/>
      <c r="C1237" s="200"/>
      <c r="D1237" s="206"/>
      <c r="E1237" s="206"/>
      <c r="F1237" s="200"/>
      <c r="G1237" s="200"/>
    </row>
    <row r="1238" spans="2:7" s="201" customFormat="1" hidden="1">
      <c r="B1238" s="202"/>
      <c r="C1238" s="200"/>
      <c r="D1238" s="206"/>
      <c r="E1238" s="206"/>
      <c r="F1238" s="200"/>
      <c r="G1238" s="200"/>
    </row>
    <row r="1239" spans="2:7" s="201" customFormat="1" hidden="1">
      <c r="B1239" s="202"/>
      <c r="C1239" s="200"/>
      <c r="D1239" s="206"/>
      <c r="E1239" s="206"/>
      <c r="F1239" s="200"/>
      <c r="G1239" s="200"/>
    </row>
    <row r="1240" spans="2:7" s="201" customFormat="1" hidden="1">
      <c r="B1240" s="202"/>
      <c r="C1240" s="200"/>
      <c r="D1240" s="206"/>
      <c r="E1240" s="206"/>
      <c r="F1240" s="200"/>
      <c r="G1240" s="200"/>
    </row>
    <row r="1241" spans="2:7" s="201" customFormat="1" hidden="1">
      <c r="B1241" s="202"/>
      <c r="C1241" s="200"/>
      <c r="D1241" s="206"/>
      <c r="E1241" s="206"/>
      <c r="F1241" s="200"/>
      <c r="G1241" s="200"/>
    </row>
    <row r="1242" spans="2:7" s="201" customFormat="1" hidden="1">
      <c r="B1242" s="202"/>
      <c r="C1242" s="200"/>
      <c r="D1242" s="206"/>
      <c r="E1242" s="206"/>
      <c r="F1242" s="200"/>
      <c r="G1242" s="200"/>
    </row>
    <row r="1243" spans="2:7" s="201" customFormat="1" hidden="1">
      <c r="B1243" s="202"/>
      <c r="C1243" s="200"/>
      <c r="D1243" s="206"/>
      <c r="E1243" s="206"/>
      <c r="F1243" s="200"/>
      <c r="G1243" s="200"/>
    </row>
    <row r="1244" spans="2:7" s="201" customFormat="1" hidden="1">
      <c r="B1244" s="202"/>
      <c r="C1244" s="200"/>
      <c r="D1244" s="206"/>
      <c r="E1244" s="206"/>
      <c r="F1244" s="200"/>
      <c r="G1244" s="200"/>
    </row>
    <row r="1245" spans="2:7" s="201" customFormat="1" hidden="1">
      <c r="B1245" s="202"/>
      <c r="C1245" s="200"/>
      <c r="D1245" s="206"/>
      <c r="E1245" s="206"/>
      <c r="F1245" s="200"/>
      <c r="G1245" s="200"/>
    </row>
    <row r="1246" spans="2:7" s="201" customFormat="1" hidden="1">
      <c r="B1246" s="202"/>
      <c r="C1246" s="200"/>
      <c r="D1246" s="206"/>
      <c r="E1246" s="206"/>
      <c r="F1246" s="200"/>
      <c r="G1246" s="200"/>
    </row>
    <row r="1247" spans="2:7" s="201" customFormat="1" hidden="1">
      <c r="B1247" s="202"/>
      <c r="C1247" s="200"/>
      <c r="D1247" s="206"/>
      <c r="E1247" s="206"/>
      <c r="F1247" s="200"/>
      <c r="G1247" s="200"/>
    </row>
    <row r="1248" spans="2:7" s="201" customFormat="1" hidden="1">
      <c r="B1248" s="202"/>
      <c r="C1248" s="200"/>
      <c r="D1248" s="206"/>
      <c r="E1248" s="206"/>
      <c r="F1248" s="200"/>
      <c r="G1248" s="200"/>
    </row>
    <row r="1249" spans="2:7" s="201" customFormat="1" hidden="1">
      <c r="B1249" s="202"/>
      <c r="C1249" s="200"/>
      <c r="D1249" s="206"/>
      <c r="E1249" s="206"/>
      <c r="F1249" s="200"/>
      <c r="G1249" s="200"/>
    </row>
    <row r="1250" spans="2:7" s="201" customFormat="1" hidden="1">
      <c r="B1250" s="202"/>
      <c r="C1250" s="200"/>
      <c r="D1250" s="206"/>
      <c r="E1250" s="206"/>
      <c r="F1250" s="200"/>
      <c r="G1250" s="200"/>
    </row>
    <row r="1251" spans="2:7" s="201" customFormat="1" hidden="1">
      <c r="B1251" s="202"/>
      <c r="C1251" s="200"/>
      <c r="D1251" s="206"/>
      <c r="E1251" s="206"/>
      <c r="F1251" s="200"/>
      <c r="G1251" s="200"/>
    </row>
    <row r="1252" spans="2:7" s="201" customFormat="1" hidden="1">
      <c r="B1252" s="202"/>
      <c r="C1252" s="200"/>
      <c r="D1252" s="206"/>
      <c r="E1252" s="206"/>
      <c r="F1252" s="200"/>
      <c r="G1252" s="200"/>
    </row>
    <row r="1253" spans="2:7" s="201" customFormat="1" hidden="1">
      <c r="B1253" s="202"/>
      <c r="C1253" s="200"/>
      <c r="D1253" s="206"/>
      <c r="E1253" s="206"/>
      <c r="F1253" s="200"/>
      <c r="G1253" s="200"/>
    </row>
    <row r="1254" spans="2:7" s="201" customFormat="1" hidden="1">
      <c r="B1254" s="202"/>
      <c r="C1254" s="200"/>
      <c r="D1254" s="206"/>
      <c r="E1254" s="206"/>
      <c r="F1254" s="200"/>
      <c r="G1254" s="200"/>
    </row>
    <row r="1255" spans="2:7" s="201" customFormat="1" hidden="1">
      <c r="B1255" s="202"/>
      <c r="C1255" s="200"/>
      <c r="D1255" s="206"/>
      <c r="E1255" s="206"/>
      <c r="F1255" s="200"/>
      <c r="G1255" s="200"/>
    </row>
    <row r="1256" spans="2:7" s="201" customFormat="1" hidden="1">
      <c r="B1256" s="202"/>
      <c r="C1256" s="200"/>
      <c r="D1256" s="206"/>
      <c r="E1256" s="206"/>
      <c r="F1256" s="200"/>
      <c r="G1256" s="200"/>
    </row>
    <row r="1257" spans="2:7" s="201" customFormat="1" hidden="1">
      <c r="B1257" s="202"/>
      <c r="C1257" s="200"/>
      <c r="D1257" s="206"/>
      <c r="E1257" s="206"/>
      <c r="F1257" s="200"/>
      <c r="G1257" s="200"/>
    </row>
    <row r="1258" spans="2:7" s="201" customFormat="1" hidden="1">
      <c r="B1258" s="202"/>
      <c r="C1258" s="200"/>
      <c r="D1258" s="206"/>
      <c r="E1258" s="206"/>
      <c r="F1258" s="200"/>
      <c r="G1258" s="200"/>
    </row>
    <row r="1259" spans="2:7" s="201" customFormat="1" hidden="1">
      <c r="B1259" s="202"/>
      <c r="C1259" s="200"/>
      <c r="D1259" s="206"/>
      <c r="E1259" s="206"/>
      <c r="F1259" s="200"/>
      <c r="G1259" s="200"/>
    </row>
    <row r="1260" spans="2:7" s="201" customFormat="1" hidden="1">
      <c r="B1260" s="202"/>
      <c r="C1260" s="200"/>
      <c r="D1260" s="206"/>
      <c r="E1260" s="206"/>
      <c r="F1260" s="200"/>
      <c r="G1260" s="200"/>
    </row>
    <row r="1261" spans="2:7" s="201" customFormat="1" hidden="1">
      <c r="B1261" s="202"/>
      <c r="C1261" s="200"/>
      <c r="D1261" s="206"/>
      <c r="E1261" s="206"/>
      <c r="F1261" s="200"/>
      <c r="G1261" s="200"/>
    </row>
    <row r="1262" spans="2:7" s="201" customFormat="1" hidden="1">
      <c r="B1262" s="202"/>
      <c r="C1262" s="200"/>
      <c r="D1262" s="206"/>
      <c r="E1262" s="206"/>
      <c r="F1262" s="200"/>
      <c r="G1262" s="200"/>
    </row>
    <row r="1263" spans="2:7" s="201" customFormat="1" hidden="1">
      <c r="B1263" s="202"/>
      <c r="C1263" s="200"/>
      <c r="D1263" s="206"/>
      <c r="E1263" s="206"/>
      <c r="F1263" s="200"/>
      <c r="G1263" s="200"/>
    </row>
    <row r="1264" spans="2:7" s="201" customFormat="1" hidden="1">
      <c r="B1264" s="202"/>
      <c r="C1264" s="200"/>
      <c r="D1264" s="206"/>
      <c r="E1264" s="206"/>
      <c r="F1264" s="200"/>
      <c r="G1264" s="200"/>
    </row>
    <row r="1265" spans="2:7" s="201" customFormat="1" hidden="1">
      <c r="B1265" s="202"/>
      <c r="C1265" s="200"/>
      <c r="D1265" s="206"/>
      <c r="E1265" s="206"/>
      <c r="F1265" s="200"/>
      <c r="G1265" s="200"/>
    </row>
    <row r="1266" spans="2:7" s="201" customFormat="1" hidden="1">
      <c r="B1266" s="202"/>
      <c r="C1266" s="200"/>
      <c r="D1266" s="206"/>
      <c r="E1266" s="206"/>
      <c r="F1266" s="200"/>
      <c r="G1266" s="200"/>
    </row>
    <row r="1267" spans="2:7" s="201" customFormat="1" hidden="1">
      <c r="B1267" s="202"/>
      <c r="C1267" s="200"/>
      <c r="D1267" s="206"/>
      <c r="E1267" s="206"/>
      <c r="F1267" s="200"/>
      <c r="G1267" s="200"/>
    </row>
    <row r="1268" spans="2:7" s="201" customFormat="1" hidden="1">
      <c r="B1268" s="202"/>
      <c r="C1268" s="200"/>
      <c r="D1268" s="206"/>
      <c r="E1268" s="206"/>
      <c r="F1268" s="200"/>
      <c r="G1268" s="200"/>
    </row>
    <row r="1269" spans="2:7" s="201" customFormat="1" hidden="1">
      <c r="B1269" s="202"/>
      <c r="C1269" s="200"/>
      <c r="D1269" s="206"/>
      <c r="E1269" s="206"/>
      <c r="F1269" s="200"/>
      <c r="G1269" s="200"/>
    </row>
    <row r="1270" spans="2:7" s="201" customFormat="1" hidden="1">
      <c r="B1270" s="202"/>
      <c r="C1270" s="200"/>
      <c r="D1270" s="206"/>
      <c r="E1270" s="206"/>
      <c r="F1270" s="200"/>
      <c r="G1270" s="200"/>
    </row>
    <row r="1271" spans="2:7" s="201" customFormat="1" hidden="1">
      <c r="B1271" s="202"/>
      <c r="C1271" s="200"/>
      <c r="D1271" s="206"/>
      <c r="E1271" s="206"/>
      <c r="F1271" s="200"/>
      <c r="G1271" s="200"/>
    </row>
    <row r="1272" spans="2:7" s="201" customFormat="1" hidden="1">
      <c r="B1272" s="202"/>
      <c r="C1272" s="200"/>
      <c r="D1272" s="206"/>
      <c r="E1272" s="206"/>
      <c r="F1272" s="200"/>
      <c r="G1272" s="200"/>
    </row>
    <row r="1273" spans="2:7" s="201" customFormat="1" hidden="1">
      <c r="B1273" s="202"/>
      <c r="C1273" s="200"/>
      <c r="D1273" s="206"/>
      <c r="E1273" s="206"/>
      <c r="F1273" s="200"/>
      <c r="G1273" s="200"/>
    </row>
    <row r="1274" spans="2:7" s="201" customFormat="1" hidden="1">
      <c r="B1274" s="202"/>
      <c r="C1274" s="200"/>
      <c r="D1274" s="206"/>
      <c r="E1274" s="206"/>
      <c r="F1274" s="200"/>
      <c r="G1274" s="200"/>
    </row>
    <row r="1275" spans="2:7" s="201" customFormat="1" hidden="1">
      <c r="B1275" s="202"/>
      <c r="C1275" s="200"/>
      <c r="D1275" s="206"/>
      <c r="E1275" s="206"/>
      <c r="F1275" s="200"/>
      <c r="G1275" s="200"/>
    </row>
    <row r="1276" spans="2:7" s="201" customFormat="1" hidden="1">
      <c r="B1276" s="202"/>
      <c r="C1276" s="200"/>
      <c r="D1276" s="206"/>
      <c r="E1276" s="206"/>
      <c r="F1276" s="200"/>
      <c r="G1276" s="200"/>
    </row>
    <row r="1277" spans="2:7" s="201" customFormat="1" hidden="1">
      <c r="B1277" s="202"/>
      <c r="C1277" s="200"/>
      <c r="D1277" s="206"/>
      <c r="E1277" s="206"/>
      <c r="F1277" s="200"/>
      <c r="G1277" s="200"/>
    </row>
    <row r="1278" spans="2:7" s="201" customFormat="1" hidden="1">
      <c r="B1278" s="202"/>
      <c r="C1278" s="200"/>
      <c r="D1278" s="206"/>
      <c r="E1278" s="206"/>
      <c r="F1278" s="200"/>
      <c r="G1278" s="200"/>
    </row>
    <row r="1279" spans="2:7" s="201" customFormat="1" hidden="1">
      <c r="B1279" s="202"/>
      <c r="C1279" s="200"/>
      <c r="D1279" s="206"/>
      <c r="E1279" s="206"/>
      <c r="F1279" s="200"/>
      <c r="G1279" s="200"/>
    </row>
    <row r="1280" spans="2:7" s="201" customFormat="1" hidden="1">
      <c r="B1280" s="202"/>
      <c r="C1280" s="200"/>
      <c r="D1280" s="206"/>
      <c r="E1280" s="206"/>
      <c r="F1280" s="200"/>
      <c r="G1280" s="200"/>
    </row>
    <row r="1281" spans="2:7" s="201" customFormat="1" hidden="1">
      <c r="B1281" s="202"/>
      <c r="C1281" s="200"/>
      <c r="D1281" s="206"/>
      <c r="E1281" s="206"/>
      <c r="F1281" s="200"/>
      <c r="G1281" s="200"/>
    </row>
    <row r="1282" spans="2:7" s="201" customFormat="1" hidden="1">
      <c r="B1282" s="202"/>
      <c r="C1282" s="200"/>
      <c r="D1282" s="206"/>
      <c r="E1282" s="206"/>
      <c r="F1282" s="200"/>
      <c r="G1282" s="200"/>
    </row>
    <row r="1283" spans="2:7" s="201" customFormat="1" hidden="1">
      <c r="B1283" s="202"/>
      <c r="C1283" s="200"/>
      <c r="D1283" s="206"/>
      <c r="E1283" s="206"/>
      <c r="F1283" s="200"/>
      <c r="G1283" s="200"/>
    </row>
    <row r="1284" spans="2:7" s="201" customFormat="1" hidden="1">
      <c r="B1284" s="202"/>
      <c r="C1284" s="200"/>
      <c r="D1284" s="206"/>
      <c r="E1284" s="206"/>
      <c r="F1284" s="200"/>
      <c r="G1284" s="200"/>
    </row>
    <row r="1285" spans="2:7" s="201" customFormat="1" hidden="1">
      <c r="B1285" s="202"/>
      <c r="C1285" s="200"/>
      <c r="D1285" s="206"/>
      <c r="E1285" s="206"/>
      <c r="F1285" s="200"/>
      <c r="G1285" s="200"/>
    </row>
    <row r="1286" spans="2:7" s="201" customFormat="1" hidden="1">
      <c r="B1286" s="202"/>
      <c r="C1286" s="200"/>
      <c r="D1286" s="206"/>
      <c r="E1286" s="206"/>
      <c r="F1286" s="200"/>
      <c r="G1286" s="200"/>
    </row>
    <row r="1287" spans="2:7" s="201" customFormat="1" hidden="1">
      <c r="B1287" s="202"/>
      <c r="C1287" s="200"/>
      <c r="D1287" s="206"/>
      <c r="E1287" s="206"/>
      <c r="F1287" s="200"/>
      <c r="G1287" s="200"/>
    </row>
    <row r="1288" spans="2:7" s="201" customFormat="1" hidden="1">
      <c r="B1288" s="202"/>
      <c r="C1288" s="200"/>
      <c r="D1288" s="206"/>
      <c r="E1288" s="206"/>
      <c r="F1288" s="200"/>
      <c r="G1288" s="200"/>
    </row>
    <row r="1289" spans="2:7" s="201" customFormat="1" hidden="1">
      <c r="B1289" s="202"/>
      <c r="C1289" s="200"/>
      <c r="D1289" s="206"/>
      <c r="E1289" s="206"/>
      <c r="F1289" s="200"/>
      <c r="G1289" s="200"/>
    </row>
    <row r="1290" spans="2:7" s="201" customFormat="1" hidden="1">
      <c r="B1290" s="202"/>
      <c r="C1290" s="200"/>
      <c r="D1290" s="206"/>
      <c r="E1290" s="206"/>
      <c r="F1290" s="200"/>
      <c r="G1290" s="200"/>
    </row>
    <row r="1291" spans="2:7" s="201" customFormat="1" hidden="1">
      <c r="B1291" s="202"/>
      <c r="C1291" s="200"/>
      <c r="D1291" s="206"/>
      <c r="E1291" s="206"/>
      <c r="F1291" s="200"/>
      <c r="G1291" s="200"/>
    </row>
    <row r="1292" spans="2:7" s="201" customFormat="1" hidden="1">
      <c r="B1292" s="202"/>
      <c r="C1292" s="200"/>
      <c r="D1292" s="206"/>
      <c r="E1292" s="206"/>
      <c r="F1292" s="200"/>
      <c r="G1292" s="200"/>
    </row>
    <row r="1293" spans="2:7" s="201" customFormat="1" hidden="1">
      <c r="B1293" s="202"/>
      <c r="C1293" s="200"/>
      <c r="D1293" s="206"/>
      <c r="E1293" s="206"/>
      <c r="F1293" s="200"/>
      <c r="G1293" s="200"/>
    </row>
    <row r="1294" spans="2:7" s="201" customFormat="1" hidden="1">
      <c r="B1294" s="202"/>
      <c r="C1294" s="200"/>
      <c r="D1294" s="206"/>
      <c r="E1294" s="206"/>
      <c r="F1294" s="200"/>
      <c r="G1294" s="200"/>
    </row>
    <row r="1295" spans="2:7" s="201" customFormat="1" hidden="1">
      <c r="B1295" s="202"/>
      <c r="C1295" s="200"/>
      <c r="D1295" s="206"/>
      <c r="E1295" s="206"/>
      <c r="F1295" s="200"/>
      <c r="G1295" s="200"/>
    </row>
    <row r="1296" spans="2:7" s="201" customFormat="1" hidden="1">
      <c r="B1296" s="202"/>
      <c r="C1296" s="200"/>
      <c r="D1296" s="206"/>
      <c r="E1296" s="206"/>
      <c r="F1296" s="200"/>
      <c r="G1296" s="200"/>
    </row>
    <row r="1297" spans="2:7" s="201" customFormat="1" hidden="1">
      <c r="B1297" s="202"/>
      <c r="C1297" s="200"/>
      <c r="D1297" s="206"/>
      <c r="E1297" s="206"/>
      <c r="F1297" s="200"/>
      <c r="G1297" s="200"/>
    </row>
    <row r="1298" spans="2:7" s="201" customFormat="1" hidden="1">
      <c r="B1298" s="202"/>
      <c r="C1298" s="200"/>
      <c r="D1298" s="206"/>
      <c r="E1298" s="206"/>
      <c r="F1298" s="200"/>
      <c r="G1298" s="200"/>
    </row>
    <row r="1299" spans="2:7" s="201" customFormat="1" hidden="1">
      <c r="B1299" s="202"/>
      <c r="C1299" s="200"/>
      <c r="D1299" s="206"/>
      <c r="E1299" s="206"/>
      <c r="F1299" s="200"/>
      <c r="G1299" s="200"/>
    </row>
    <row r="1300" spans="2:7" s="201" customFormat="1" hidden="1">
      <c r="B1300" s="202"/>
      <c r="C1300" s="200"/>
      <c r="D1300" s="206"/>
      <c r="E1300" s="206"/>
      <c r="F1300" s="200"/>
      <c r="G1300" s="200"/>
    </row>
    <row r="1301" spans="2:7" s="201" customFormat="1" hidden="1">
      <c r="B1301" s="202"/>
      <c r="C1301" s="200"/>
      <c r="D1301" s="206"/>
      <c r="E1301" s="206"/>
      <c r="F1301" s="200"/>
      <c r="G1301" s="200"/>
    </row>
    <row r="1302" spans="2:7" s="201" customFormat="1" hidden="1">
      <c r="B1302" s="202"/>
      <c r="C1302" s="200"/>
      <c r="D1302" s="206"/>
      <c r="E1302" s="206"/>
      <c r="F1302" s="200"/>
      <c r="G1302" s="200"/>
    </row>
    <row r="1303" spans="2:7" s="201" customFormat="1" hidden="1">
      <c r="B1303" s="202"/>
      <c r="C1303" s="200"/>
      <c r="D1303" s="206"/>
      <c r="E1303" s="206"/>
      <c r="F1303" s="200"/>
      <c r="G1303" s="200"/>
    </row>
    <row r="1304" spans="2:7" s="201" customFormat="1" hidden="1">
      <c r="B1304" s="202"/>
      <c r="C1304" s="200"/>
      <c r="D1304" s="206"/>
      <c r="E1304" s="206"/>
      <c r="F1304" s="200"/>
      <c r="G1304" s="200"/>
    </row>
    <row r="1305" spans="2:7" s="201" customFormat="1" hidden="1">
      <c r="B1305" s="202"/>
      <c r="C1305" s="200"/>
      <c r="D1305" s="206"/>
      <c r="E1305" s="206"/>
      <c r="F1305" s="200"/>
      <c r="G1305" s="200"/>
    </row>
    <row r="1306" spans="2:7" s="201" customFormat="1" hidden="1">
      <c r="B1306" s="202"/>
      <c r="C1306" s="200"/>
      <c r="D1306" s="206"/>
      <c r="E1306" s="206"/>
      <c r="F1306" s="200"/>
      <c r="G1306" s="200"/>
    </row>
    <row r="1307" spans="2:7" s="201" customFormat="1" hidden="1">
      <c r="B1307" s="202"/>
      <c r="C1307" s="200"/>
      <c r="D1307" s="206"/>
      <c r="E1307" s="206"/>
      <c r="F1307" s="200"/>
      <c r="G1307" s="200"/>
    </row>
    <row r="1308" spans="2:7" s="201" customFormat="1" hidden="1">
      <c r="B1308" s="202"/>
      <c r="C1308" s="200"/>
      <c r="D1308" s="206"/>
      <c r="E1308" s="206"/>
      <c r="F1308" s="200"/>
      <c r="G1308" s="200"/>
    </row>
    <row r="1309" spans="2:7" s="201" customFormat="1" hidden="1">
      <c r="B1309" s="202"/>
      <c r="C1309" s="200"/>
      <c r="D1309" s="206"/>
      <c r="E1309" s="206"/>
      <c r="F1309" s="200"/>
      <c r="G1309" s="200"/>
    </row>
    <row r="1310" spans="2:7" s="201" customFormat="1" hidden="1">
      <c r="B1310" s="202"/>
      <c r="C1310" s="200"/>
      <c r="D1310" s="206"/>
      <c r="E1310" s="206"/>
      <c r="F1310" s="200"/>
      <c r="G1310" s="200"/>
    </row>
    <row r="1311" spans="2:7" s="201" customFormat="1" hidden="1">
      <c r="B1311" s="202"/>
      <c r="C1311" s="200"/>
      <c r="D1311" s="206"/>
      <c r="E1311" s="206"/>
      <c r="F1311" s="200"/>
      <c r="G1311" s="200"/>
    </row>
    <row r="1312" spans="2:7" s="201" customFormat="1" hidden="1">
      <c r="B1312" s="202"/>
      <c r="C1312" s="200"/>
      <c r="D1312" s="206"/>
      <c r="E1312" s="206"/>
      <c r="F1312" s="200"/>
      <c r="G1312" s="200"/>
    </row>
    <row r="1313" spans="2:7" s="201" customFormat="1" hidden="1">
      <c r="B1313" s="202"/>
      <c r="C1313" s="200"/>
      <c r="D1313" s="206"/>
      <c r="E1313" s="206"/>
      <c r="F1313" s="200"/>
      <c r="G1313" s="200"/>
    </row>
    <row r="1314" spans="2:7" s="201" customFormat="1" hidden="1">
      <c r="B1314" s="202"/>
      <c r="C1314" s="200"/>
      <c r="D1314" s="206"/>
      <c r="E1314" s="206"/>
      <c r="F1314" s="200"/>
      <c r="G1314" s="200"/>
    </row>
    <row r="1315" spans="2:7" s="201" customFormat="1" hidden="1">
      <c r="B1315" s="202"/>
      <c r="C1315" s="200"/>
      <c r="D1315" s="206"/>
      <c r="E1315" s="206"/>
      <c r="F1315" s="200"/>
      <c r="G1315" s="200"/>
    </row>
    <row r="1316" spans="2:7" s="201" customFormat="1" hidden="1">
      <c r="B1316" s="202"/>
      <c r="C1316" s="200"/>
      <c r="D1316" s="206"/>
      <c r="E1316" s="206"/>
      <c r="F1316" s="200"/>
      <c r="G1316" s="200"/>
    </row>
    <row r="1317" spans="2:7" s="201" customFormat="1" hidden="1">
      <c r="B1317" s="202"/>
      <c r="C1317" s="200"/>
      <c r="D1317" s="206"/>
      <c r="E1317" s="206"/>
      <c r="F1317" s="200"/>
      <c r="G1317" s="200"/>
    </row>
    <row r="1318" spans="2:7" s="201" customFormat="1" hidden="1">
      <c r="B1318" s="202"/>
      <c r="C1318" s="200"/>
      <c r="D1318" s="206"/>
      <c r="E1318" s="206"/>
      <c r="F1318" s="200"/>
      <c r="G1318" s="200"/>
    </row>
    <row r="1319" spans="2:7" s="201" customFormat="1" hidden="1">
      <c r="B1319" s="202"/>
      <c r="C1319" s="200"/>
      <c r="D1319" s="206"/>
      <c r="E1319" s="206"/>
      <c r="F1319" s="200"/>
      <c r="G1319" s="200"/>
    </row>
    <row r="1320" spans="2:7" s="201" customFormat="1" hidden="1">
      <c r="B1320" s="202"/>
      <c r="C1320" s="200"/>
      <c r="D1320" s="206"/>
      <c r="E1320" s="206"/>
      <c r="F1320" s="200"/>
      <c r="G1320" s="200"/>
    </row>
    <row r="1321" spans="2:7" s="201" customFormat="1" hidden="1">
      <c r="B1321" s="202"/>
      <c r="C1321" s="200"/>
      <c r="D1321" s="206"/>
      <c r="E1321" s="206"/>
      <c r="F1321" s="200"/>
      <c r="G1321" s="200"/>
    </row>
    <row r="1322" spans="2:7" s="201" customFormat="1" hidden="1">
      <c r="B1322" s="202"/>
      <c r="C1322" s="200"/>
      <c r="D1322" s="206"/>
      <c r="E1322" s="206"/>
      <c r="F1322" s="200"/>
      <c r="G1322" s="200"/>
    </row>
    <row r="1323" spans="2:7" s="201" customFormat="1" hidden="1">
      <c r="B1323" s="202"/>
      <c r="C1323" s="200"/>
      <c r="D1323" s="206"/>
      <c r="E1323" s="206"/>
      <c r="F1323" s="200"/>
      <c r="G1323" s="200"/>
    </row>
    <row r="1324" spans="2:7" s="201" customFormat="1" hidden="1">
      <c r="B1324" s="202"/>
      <c r="C1324" s="200"/>
      <c r="D1324" s="206"/>
      <c r="E1324" s="206"/>
      <c r="F1324" s="200"/>
      <c r="G1324" s="200"/>
    </row>
    <row r="1325" spans="2:7" s="201" customFormat="1" hidden="1">
      <c r="B1325" s="202"/>
      <c r="C1325" s="200"/>
      <c r="D1325" s="206"/>
      <c r="E1325" s="206"/>
      <c r="F1325" s="200"/>
      <c r="G1325" s="200"/>
    </row>
    <row r="1326" spans="2:7" s="201" customFormat="1" hidden="1">
      <c r="B1326" s="202"/>
      <c r="C1326" s="200"/>
      <c r="D1326" s="206"/>
      <c r="E1326" s="206"/>
      <c r="F1326" s="200"/>
      <c r="G1326" s="200"/>
    </row>
    <row r="1327" spans="2:7" s="201" customFormat="1" hidden="1">
      <c r="B1327" s="202"/>
      <c r="C1327" s="200"/>
      <c r="D1327" s="206"/>
      <c r="E1327" s="206"/>
      <c r="F1327" s="200"/>
      <c r="G1327" s="200"/>
    </row>
    <row r="1328" spans="2:7" s="201" customFormat="1" hidden="1">
      <c r="B1328" s="202"/>
      <c r="C1328" s="200"/>
      <c r="D1328" s="206"/>
      <c r="E1328" s="206"/>
      <c r="F1328" s="200"/>
      <c r="G1328" s="200"/>
    </row>
    <row r="1329" spans="2:7" s="201" customFormat="1" hidden="1">
      <c r="B1329" s="202"/>
      <c r="C1329" s="200"/>
      <c r="D1329" s="206"/>
      <c r="E1329" s="206"/>
      <c r="F1329" s="200"/>
      <c r="G1329" s="200"/>
    </row>
    <row r="1330" spans="2:7" s="201" customFormat="1" hidden="1">
      <c r="B1330" s="202"/>
      <c r="C1330" s="200"/>
      <c r="D1330" s="206"/>
      <c r="E1330" s="206"/>
      <c r="F1330" s="200"/>
      <c r="G1330" s="200"/>
    </row>
    <row r="1331" spans="2:7" s="201" customFormat="1" hidden="1">
      <c r="B1331" s="202"/>
      <c r="C1331" s="200"/>
      <c r="D1331" s="206"/>
      <c r="E1331" s="206"/>
      <c r="F1331" s="200"/>
      <c r="G1331" s="200"/>
    </row>
    <row r="1332" spans="2:7" s="201" customFormat="1" hidden="1">
      <c r="B1332" s="202"/>
      <c r="C1332" s="200"/>
      <c r="D1332" s="206"/>
      <c r="E1332" s="206"/>
      <c r="F1332" s="200"/>
      <c r="G1332" s="200"/>
    </row>
    <row r="1333" spans="2:7" s="201" customFormat="1" hidden="1">
      <c r="B1333" s="202"/>
      <c r="C1333" s="200"/>
      <c r="D1333" s="206"/>
      <c r="E1333" s="206"/>
      <c r="F1333" s="200"/>
      <c r="G1333" s="200"/>
    </row>
    <row r="1334" spans="2:7" s="201" customFormat="1" hidden="1">
      <c r="B1334" s="202"/>
      <c r="C1334" s="200"/>
      <c r="D1334" s="206"/>
      <c r="E1334" s="206"/>
      <c r="F1334" s="200"/>
      <c r="G1334" s="200"/>
    </row>
    <row r="1335" spans="2:7" s="201" customFormat="1" hidden="1">
      <c r="B1335" s="202"/>
      <c r="C1335" s="200"/>
      <c r="D1335" s="206"/>
      <c r="E1335" s="206"/>
      <c r="F1335" s="200"/>
      <c r="G1335" s="200"/>
    </row>
    <row r="1336" spans="2:7" s="201" customFormat="1" hidden="1">
      <c r="B1336" s="202"/>
      <c r="C1336" s="200"/>
      <c r="D1336" s="206"/>
      <c r="E1336" s="206"/>
      <c r="F1336" s="200"/>
      <c r="G1336" s="200"/>
    </row>
    <row r="1337" spans="2:7" s="201" customFormat="1" hidden="1">
      <c r="B1337" s="202"/>
      <c r="C1337" s="200"/>
      <c r="D1337" s="206"/>
      <c r="E1337" s="206"/>
      <c r="F1337" s="200"/>
      <c r="G1337" s="200"/>
    </row>
    <row r="1338" spans="2:7" s="201" customFormat="1" hidden="1">
      <c r="B1338" s="202"/>
      <c r="C1338" s="200"/>
      <c r="D1338" s="206"/>
      <c r="E1338" s="206"/>
      <c r="F1338" s="200"/>
      <c r="G1338" s="200"/>
    </row>
    <row r="1339" spans="2:7" s="201" customFormat="1" hidden="1">
      <c r="B1339" s="202"/>
      <c r="C1339" s="200"/>
      <c r="D1339" s="206"/>
      <c r="E1339" s="206"/>
      <c r="F1339" s="200"/>
      <c r="G1339" s="200"/>
    </row>
    <row r="1340" spans="2:7" s="201" customFormat="1" hidden="1">
      <c r="B1340" s="202"/>
      <c r="C1340" s="200"/>
      <c r="D1340" s="206"/>
      <c r="E1340" s="206"/>
      <c r="F1340" s="200"/>
      <c r="G1340" s="200"/>
    </row>
    <row r="1341" spans="2:7" s="201" customFormat="1" hidden="1">
      <c r="B1341" s="202"/>
      <c r="C1341" s="200"/>
      <c r="D1341" s="206"/>
      <c r="E1341" s="206"/>
      <c r="F1341" s="200"/>
      <c r="G1341" s="200"/>
    </row>
    <row r="1342" spans="2:7" s="201" customFormat="1" hidden="1">
      <c r="B1342" s="202"/>
      <c r="C1342" s="200"/>
      <c r="D1342" s="206"/>
      <c r="E1342" s="206"/>
      <c r="F1342" s="200"/>
      <c r="G1342" s="200"/>
    </row>
    <row r="1343" spans="2:7" s="201" customFormat="1" hidden="1">
      <c r="B1343" s="202"/>
      <c r="C1343" s="200"/>
      <c r="D1343" s="206"/>
      <c r="E1343" s="206"/>
      <c r="F1343" s="200"/>
      <c r="G1343" s="200"/>
    </row>
    <row r="1344" spans="2:7" s="201" customFormat="1" hidden="1">
      <c r="B1344" s="202"/>
      <c r="C1344" s="200"/>
      <c r="D1344" s="206"/>
      <c r="E1344" s="206"/>
      <c r="F1344" s="200"/>
      <c r="G1344" s="200"/>
    </row>
    <row r="1345" spans="2:7" s="201" customFormat="1" hidden="1">
      <c r="B1345" s="202"/>
      <c r="C1345" s="200"/>
      <c r="D1345" s="206"/>
      <c r="E1345" s="206"/>
      <c r="F1345" s="200"/>
      <c r="G1345" s="200"/>
    </row>
    <row r="1346" spans="2:7" s="201" customFormat="1" hidden="1">
      <c r="B1346" s="202"/>
      <c r="C1346" s="200"/>
      <c r="D1346" s="206"/>
      <c r="E1346" s="206"/>
      <c r="F1346" s="200"/>
      <c r="G1346" s="200"/>
    </row>
    <row r="1347" spans="2:7" s="201" customFormat="1" hidden="1">
      <c r="B1347" s="202"/>
      <c r="C1347" s="200"/>
      <c r="D1347" s="206"/>
      <c r="E1347" s="206"/>
      <c r="F1347" s="200"/>
      <c r="G1347" s="200"/>
    </row>
    <row r="1348" spans="2:7" s="201" customFormat="1" hidden="1">
      <c r="B1348" s="202"/>
      <c r="C1348" s="200"/>
      <c r="D1348" s="206"/>
      <c r="E1348" s="206"/>
      <c r="F1348" s="200"/>
      <c r="G1348" s="200"/>
    </row>
    <row r="1349" spans="2:7" s="201" customFormat="1" hidden="1">
      <c r="B1349" s="202"/>
      <c r="C1349" s="200"/>
      <c r="D1349" s="206"/>
      <c r="E1349" s="206"/>
      <c r="F1349" s="200"/>
      <c r="G1349" s="200"/>
    </row>
    <row r="1350" spans="2:7" s="201" customFormat="1" hidden="1">
      <c r="B1350" s="202"/>
      <c r="C1350" s="200"/>
      <c r="D1350" s="206"/>
      <c r="E1350" s="206"/>
      <c r="F1350" s="200"/>
      <c r="G1350" s="200"/>
    </row>
    <row r="1351" spans="2:7" s="201" customFormat="1" hidden="1">
      <c r="B1351" s="202"/>
      <c r="C1351" s="200"/>
      <c r="D1351" s="206"/>
      <c r="E1351" s="206"/>
      <c r="F1351" s="200"/>
      <c r="G1351" s="200"/>
    </row>
    <row r="1352" spans="2:7" s="201" customFormat="1" hidden="1">
      <c r="B1352" s="202"/>
      <c r="C1352" s="200"/>
      <c r="D1352" s="206"/>
      <c r="E1352" s="206"/>
      <c r="F1352" s="200"/>
      <c r="G1352" s="200"/>
    </row>
    <row r="1353" spans="2:7" s="201" customFormat="1" hidden="1">
      <c r="B1353" s="202"/>
      <c r="C1353" s="200"/>
      <c r="D1353" s="206"/>
      <c r="E1353" s="206"/>
      <c r="F1353" s="200"/>
      <c r="G1353" s="200"/>
    </row>
    <row r="1354" spans="2:7" s="201" customFormat="1" hidden="1">
      <c r="B1354" s="202"/>
      <c r="C1354" s="200"/>
      <c r="D1354" s="206"/>
      <c r="E1354" s="206"/>
      <c r="F1354" s="200"/>
      <c r="G1354" s="200"/>
    </row>
    <row r="1355" spans="2:7" s="201" customFormat="1" hidden="1">
      <c r="B1355" s="202"/>
      <c r="C1355" s="200"/>
      <c r="D1355" s="206"/>
      <c r="E1355" s="206"/>
      <c r="F1355" s="200"/>
      <c r="G1355" s="200"/>
    </row>
    <row r="1356" spans="2:7" s="201" customFormat="1" hidden="1">
      <c r="B1356" s="202"/>
      <c r="C1356" s="200"/>
      <c r="D1356" s="206"/>
      <c r="E1356" s="206"/>
      <c r="F1356" s="200"/>
      <c r="G1356" s="200"/>
    </row>
    <row r="1357" spans="2:7" s="201" customFormat="1" hidden="1">
      <c r="B1357" s="202"/>
      <c r="C1357" s="200"/>
      <c r="D1357" s="206"/>
      <c r="E1357" s="206"/>
      <c r="F1357" s="200"/>
      <c r="G1357" s="200"/>
    </row>
    <row r="1358" spans="2:7" s="201" customFormat="1" hidden="1">
      <c r="B1358" s="202"/>
      <c r="C1358" s="200"/>
      <c r="D1358" s="206"/>
      <c r="E1358" s="206"/>
      <c r="F1358" s="200"/>
      <c r="G1358" s="200"/>
    </row>
    <row r="1359" spans="2:7" s="201" customFormat="1" hidden="1">
      <c r="B1359" s="202"/>
      <c r="C1359" s="200"/>
      <c r="D1359" s="206"/>
      <c r="E1359" s="206"/>
      <c r="F1359" s="200"/>
      <c r="G1359" s="200"/>
    </row>
    <row r="1360" spans="2:7" s="201" customFormat="1" hidden="1">
      <c r="B1360" s="202"/>
      <c r="C1360" s="200"/>
      <c r="D1360" s="206"/>
      <c r="E1360" s="206"/>
      <c r="F1360" s="200"/>
      <c r="G1360" s="200"/>
    </row>
    <row r="1361" spans="2:7" s="201" customFormat="1" hidden="1">
      <c r="B1361" s="202"/>
      <c r="C1361" s="200"/>
      <c r="D1361" s="206"/>
      <c r="E1361" s="206"/>
      <c r="F1361" s="200"/>
      <c r="G1361" s="200"/>
    </row>
    <row r="1362" spans="2:7" s="201" customFormat="1" hidden="1">
      <c r="B1362" s="202"/>
      <c r="C1362" s="200"/>
      <c r="D1362" s="206"/>
      <c r="E1362" s="206"/>
      <c r="F1362" s="200"/>
      <c r="G1362" s="200"/>
    </row>
    <row r="1363" spans="2:7" s="201" customFormat="1" hidden="1">
      <c r="B1363" s="202"/>
      <c r="C1363" s="200"/>
      <c r="D1363" s="206"/>
      <c r="E1363" s="206"/>
      <c r="F1363" s="200"/>
      <c r="G1363" s="200"/>
    </row>
    <row r="1364" spans="2:7" s="201" customFormat="1" hidden="1">
      <c r="B1364" s="202"/>
      <c r="C1364" s="200"/>
      <c r="D1364" s="206"/>
      <c r="E1364" s="206"/>
      <c r="F1364" s="200"/>
      <c r="G1364" s="200"/>
    </row>
    <row r="1365" spans="2:7" s="201" customFormat="1" hidden="1">
      <c r="B1365" s="202"/>
      <c r="C1365" s="200"/>
      <c r="D1365" s="206"/>
      <c r="E1365" s="206"/>
      <c r="F1365" s="200"/>
      <c r="G1365" s="200"/>
    </row>
    <row r="1366" spans="2:7" s="201" customFormat="1" hidden="1">
      <c r="B1366" s="202"/>
      <c r="C1366" s="200"/>
      <c r="D1366" s="206"/>
      <c r="E1366" s="206"/>
      <c r="F1366" s="200"/>
      <c r="G1366" s="200"/>
    </row>
    <row r="1367" spans="2:7" s="201" customFormat="1" hidden="1">
      <c r="B1367" s="202"/>
      <c r="C1367" s="200"/>
      <c r="D1367" s="206"/>
      <c r="E1367" s="206"/>
      <c r="F1367" s="200"/>
      <c r="G1367" s="200"/>
    </row>
    <row r="1368" spans="2:7" s="201" customFormat="1" hidden="1">
      <c r="B1368" s="202"/>
      <c r="C1368" s="200"/>
      <c r="D1368" s="206"/>
      <c r="E1368" s="206"/>
      <c r="F1368" s="200"/>
      <c r="G1368" s="200"/>
    </row>
    <row r="1369" spans="2:7" s="201" customFormat="1" hidden="1">
      <c r="B1369" s="202"/>
      <c r="C1369" s="200"/>
      <c r="D1369" s="206"/>
      <c r="E1369" s="206"/>
      <c r="F1369" s="200"/>
      <c r="G1369" s="200"/>
    </row>
    <row r="1370" spans="2:7" s="201" customFormat="1" hidden="1">
      <c r="B1370" s="202"/>
      <c r="C1370" s="200"/>
      <c r="D1370" s="206"/>
      <c r="E1370" s="206"/>
      <c r="F1370" s="200"/>
      <c r="G1370" s="200"/>
    </row>
    <row r="1371" spans="2:7" s="201" customFormat="1" hidden="1">
      <c r="B1371" s="202"/>
      <c r="C1371" s="200"/>
      <c r="D1371" s="206"/>
      <c r="E1371" s="206"/>
      <c r="F1371" s="200"/>
      <c r="G1371" s="200"/>
    </row>
    <row r="1372" spans="2:7" s="201" customFormat="1" hidden="1">
      <c r="B1372" s="202"/>
      <c r="C1372" s="200"/>
      <c r="D1372" s="206"/>
      <c r="E1372" s="206"/>
      <c r="F1372" s="200"/>
      <c r="G1372" s="200"/>
    </row>
    <row r="1373" spans="2:7" s="201" customFormat="1" hidden="1">
      <c r="B1373" s="202"/>
      <c r="C1373" s="200"/>
      <c r="D1373" s="206"/>
      <c r="E1373" s="206"/>
      <c r="F1373" s="200"/>
      <c r="G1373" s="200"/>
    </row>
    <row r="1374" spans="2:7" s="201" customFormat="1" hidden="1">
      <c r="B1374" s="202"/>
      <c r="C1374" s="200"/>
      <c r="D1374" s="206"/>
      <c r="E1374" s="206"/>
      <c r="F1374" s="200"/>
      <c r="G1374" s="200"/>
    </row>
    <row r="1375" spans="2:7" s="201" customFormat="1" hidden="1">
      <c r="B1375" s="202"/>
      <c r="C1375" s="200"/>
      <c r="D1375" s="206"/>
      <c r="E1375" s="206"/>
      <c r="F1375" s="200"/>
      <c r="G1375" s="200"/>
    </row>
    <row r="1376" spans="2:7" s="201" customFormat="1" hidden="1">
      <c r="B1376" s="202"/>
      <c r="C1376" s="200"/>
      <c r="D1376" s="206"/>
      <c r="E1376" s="206"/>
      <c r="F1376" s="200"/>
      <c r="G1376" s="200"/>
    </row>
    <row r="1377" spans="2:7" s="201" customFormat="1" hidden="1">
      <c r="B1377" s="202"/>
      <c r="C1377" s="200"/>
      <c r="D1377" s="206"/>
      <c r="E1377" s="206"/>
      <c r="F1377" s="200"/>
      <c r="G1377" s="200"/>
    </row>
    <row r="1378" spans="2:7" s="201" customFormat="1" hidden="1">
      <c r="B1378" s="202"/>
      <c r="C1378" s="200"/>
      <c r="D1378" s="206"/>
      <c r="E1378" s="206"/>
      <c r="F1378" s="200"/>
      <c r="G1378" s="200"/>
    </row>
    <row r="1379" spans="2:7" s="201" customFormat="1" hidden="1">
      <c r="B1379" s="202"/>
      <c r="C1379" s="200"/>
      <c r="D1379" s="206"/>
      <c r="E1379" s="206"/>
      <c r="F1379" s="200"/>
      <c r="G1379" s="200"/>
    </row>
    <row r="1380" spans="2:7" s="201" customFormat="1" hidden="1">
      <c r="B1380" s="202"/>
      <c r="C1380" s="200"/>
      <c r="D1380" s="206"/>
      <c r="E1380" s="206"/>
      <c r="F1380" s="200"/>
      <c r="G1380" s="200"/>
    </row>
    <row r="1381" spans="2:7" s="201" customFormat="1" hidden="1">
      <c r="B1381" s="202"/>
      <c r="C1381" s="200"/>
      <c r="D1381" s="206"/>
      <c r="E1381" s="206"/>
      <c r="F1381" s="200"/>
      <c r="G1381" s="200"/>
    </row>
    <row r="1382" spans="2:7" s="201" customFormat="1" hidden="1">
      <c r="B1382" s="202"/>
      <c r="C1382" s="200"/>
      <c r="D1382" s="206"/>
      <c r="E1382" s="206"/>
      <c r="F1382" s="200"/>
      <c r="G1382" s="200"/>
    </row>
    <row r="1383" spans="2:7" s="201" customFormat="1" hidden="1">
      <c r="B1383" s="202"/>
      <c r="C1383" s="200"/>
      <c r="D1383" s="206"/>
      <c r="E1383" s="206"/>
      <c r="F1383" s="200"/>
      <c r="G1383" s="200"/>
    </row>
    <row r="1384" spans="2:7" s="201" customFormat="1" hidden="1">
      <c r="B1384" s="202"/>
      <c r="C1384" s="200"/>
      <c r="D1384" s="206"/>
      <c r="E1384" s="206"/>
      <c r="F1384" s="200"/>
      <c r="G1384" s="200"/>
    </row>
    <row r="1385" spans="2:7" s="201" customFormat="1" hidden="1">
      <c r="B1385" s="202"/>
      <c r="C1385" s="200"/>
      <c r="D1385" s="206"/>
      <c r="E1385" s="206"/>
      <c r="F1385" s="200"/>
      <c r="G1385" s="200"/>
    </row>
    <row r="1386" spans="2:7" s="201" customFormat="1" hidden="1">
      <c r="B1386" s="202"/>
      <c r="C1386" s="200"/>
      <c r="D1386" s="206"/>
      <c r="E1386" s="206"/>
      <c r="F1386" s="200"/>
      <c r="G1386" s="200"/>
    </row>
    <row r="1387" spans="2:7" s="201" customFormat="1" hidden="1">
      <c r="B1387" s="202"/>
      <c r="C1387" s="200"/>
      <c r="D1387" s="206"/>
      <c r="E1387" s="206"/>
      <c r="F1387" s="200"/>
      <c r="G1387" s="200"/>
    </row>
    <row r="1388" spans="2:7" s="201" customFormat="1" hidden="1">
      <c r="B1388" s="202"/>
      <c r="C1388" s="200"/>
      <c r="D1388" s="206"/>
      <c r="E1388" s="206"/>
      <c r="F1388" s="200"/>
      <c r="G1388" s="200"/>
    </row>
    <row r="1389" spans="2:7" s="201" customFormat="1" hidden="1">
      <c r="B1389" s="202"/>
      <c r="C1389" s="200"/>
      <c r="D1389" s="206"/>
      <c r="E1389" s="206"/>
      <c r="F1389" s="200"/>
      <c r="G1389" s="200"/>
    </row>
    <row r="1390" spans="2:7" s="201" customFormat="1" hidden="1">
      <c r="B1390" s="202"/>
      <c r="C1390" s="200"/>
      <c r="D1390" s="206"/>
      <c r="E1390" s="206"/>
      <c r="F1390" s="200"/>
      <c r="G1390" s="200"/>
    </row>
    <row r="1391" spans="2:7" s="201" customFormat="1" hidden="1">
      <c r="B1391" s="202"/>
      <c r="C1391" s="200"/>
      <c r="D1391" s="206"/>
      <c r="E1391" s="206"/>
      <c r="F1391" s="200"/>
      <c r="G1391" s="200"/>
    </row>
    <row r="1392" spans="2:7" s="201" customFormat="1" hidden="1">
      <c r="B1392" s="202"/>
      <c r="C1392" s="200"/>
      <c r="D1392" s="206"/>
      <c r="E1392" s="206"/>
      <c r="F1392" s="200"/>
      <c r="G1392" s="200"/>
    </row>
    <row r="1393" spans="2:7" s="201" customFormat="1" hidden="1">
      <c r="B1393" s="202"/>
      <c r="C1393" s="200"/>
      <c r="D1393" s="206"/>
      <c r="E1393" s="206"/>
      <c r="F1393" s="200"/>
      <c r="G1393" s="200"/>
    </row>
    <row r="1394" spans="2:7" s="201" customFormat="1" hidden="1">
      <c r="B1394" s="202"/>
      <c r="C1394" s="200"/>
      <c r="D1394" s="206"/>
      <c r="E1394" s="206"/>
      <c r="F1394" s="200"/>
      <c r="G1394" s="200"/>
    </row>
    <row r="1395" spans="2:7" s="201" customFormat="1" hidden="1">
      <c r="B1395" s="202"/>
      <c r="C1395" s="200"/>
      <c r="D1395" s="206"/>
      <c r="E1395" s="206"/>
      <c r="F1395" s="200"/>
      <c r="G1395" s="200"/>
    </row>
    <row r="1396" spans="2:7" s="201" customFormat="1" hidden="1">
      <c r="B1396" s="202"/>
      <c r="C1396" s="200"/>
      <c r="D1396" s="206"/>
      <c r="E1396" s="206"/>
      <c r="F1396" s="200"/>
      <c r="G1396" s="200"/>
    </row>
    <row r="1397" spans="2:7" s="201" customFormat="1" hidden="1">
      <c r="B1397" s="202"/>
      <c r="C1397" s="200"/>
      <c r="D1397" s="206"/>
      <c r="E1397" s="206"/>
      <c r="F1397" s="200"/>
      <c r="G1397" s="200"/>
    </row>
    <row r="1398" spans="2:7" s="201" customFormat="1" hidden="1">
      <c r="B1398" s="202"/>
      <c r="C1398" s="200"/>
      <c r="D1398" s="206"/>
      <c r="E1398" s="206"/>
      <c r="F1398" s="200"/>
      <c r="G1398" s="200"/>
    </row>
    <row r="1399" spans="2:7" s="201" customFormat="1" hidden="1">
      <c r="B1399" s="202"/>
      <c r="C1399" s="200"/>
      <c r="D1399" s="206"/>
      <c r="E1399" s="206"/>
      <c r="F1399" s="200"/>
      <c r="G1399" s="200"/>
    </row>
    <row r="1400" spans="2:7" s="201" customFormat="1" hidden="1">
      <c r="B1400" s="202"/>
      <c r="C1400" s="200"/>
      <c r="D1400" s="206"/>
      <c r="E1400" s="206"/>
      <c r="F1400" s="200"/>
      <c r="G1400" s="200"/>
    </row>
    <row r="1401" spans="2:7" s="201" customFormat="1" hidden="1">
      <c r="B1401" s="202"/>
      <c r="C1401" s="200"/>
      <c r="D1401" s="206"/>
      <c r="E1401" s="206"/>
      <c r="F1401" s="200"/>
      <c r="G1401" s="200"/>
    </row>
    <row r="1402" spans="2:7" s="201" customFormat="1" hidden="1">
      <c r="B1402" s="202"/>
      <c r="C1402" s="200"/>
      <c r="D1402" s="206"/>
      <c r="E1402" s="206"/>
      <c r="F1402" s="200"/>
      <c r="G1402" s="200"/>
    </row>
    <row r="1403" spans="2:7" s="201" customFormat="1" hidden="1">
      <c r="B1403" s="202"/>
      <c r="C1403" s="200"/>
      <c r="D1403" s="206"/>
      <c r="E1403" s="206"/>
      <c r="F1403" s="200"/>
      <c r="G1403" s="200"/>
    </row>
    <row r="1404" spans="2:7" s="201" customFormat="1" hidden="1">
      <c r="B1404" s="202"/>
      <c r="C1404" s="200"/>
      <c r="D1404" s="206"/>
      <c r="E1404" s="206"/>
      <c r="F1404" s="200"/>
      <c r="G1404" s="200"/>
    </row>
    <row r="1405" spans="2:7" s="201" customFormat="1" hidden="1">
      <c r="B1405" s="202"/>
      <c r="C1405" s="200"/>
      <c r="D1405" s="206"/>
      <c r="E1405" s="206"/>
      <c r="F1405" s="200"/>
      <c r="G1405" s="200"/>
    </row>
    <row r="1406" spans="2:7" s="201" customFormat="1" hidden="1">
      <c r="B1406" s="202"/>
      <c r="C1406" s="200"/>
      <c r="D1406" s="206"/>
      <c r="E1406" s="206"/>
      <c r="F1406" s="200"/>
      <c r="G1406" s="200"/>
    </row>
    <row r="1407" spans="2:7" s="201" customFormat="1" hidden="1">
      <c r="B1407" s="202"/>
      <c r="C1407" s="200"/>
      <c r="D1407" s="206"/>
      <c r="E1407" s="206"/>
      <c r="F1407" s="200"/>
      <c r="G1407" s="200"/>
    </row>
    <row r="1408" spans="2:7" s="201" customFormat="1" hidden="1">
      <c r="B1408" s="202"/>
      <c r="C1408" s="200"/>
      <c r="D1408" s="206"/>
      <c r="E1408" s="206"/>
      <c r="F1408" s="200"/>
      <c r="G1408" s="200"/>
    </row>
    <row r="1409" spans="2:7" s="201" customFormat="1" hidden="1">
      <c r="B1409" s="202"/>
      <c r="C1409" s="200"/>
      <c r="D1409" s="206"/>
      <c r="E1409" s="206"/>
      <c r="F1409" s="200"/>
      <c r="G1409" s="200"/>
    </row>
    <row r="1410" spans="2:7" s="201" customFormat="1" hidden="1">
      <c r="B1410" s="202"/>
      <c r="C1410" s="200"/>
      <c r="D1410" s="206"/>
      <c r="E1410" s="206"/>
      <c r="F1410" s="200"/>
      <c r="G1410" s="200"/>
    </row>
    <row r="1411" spans="2:7" s="201" customFormat="1" hidden="1">
      <c r="B1411" s="202"/>
      <c r="C1411" s="200"/>
      <c r="D1411" s="206"/>
      <c r="E1411" s="206"/>
      <c r="F1411" s="200"/>
      <c r="G1411" s="200"/>
    </row>
    <row r="1412" spans="2:7" s="201" customFormat="1" hidden="1">
      <c r="B1412" s="202"/>
      <c r="C1412" s="200"/>
      <c r="D1412" s="206"/>
      <c r="E1412" s="206"/>
      <c r="F1412" s="200"/>
      <c r="G1412" s="200"/>
    </row>
    <row r="1413" spans="2:7" s="201" customFormat="1" hidden="1">
      <c r="B1413" s="202"/>
      <c r="C1413" s="200"/>
      <c r="D1413" s="206"/>
      <c r="E1413" s="206"/>
      <c r="F1413" s="200"/>
      <c r="G1413" s="200"/>
    </row>
    <row r="1414" spans="2:7" s="201" customFormat="1" hidden="1">
      <c r="B1414" s="202"/>
      <c r="C1414" s="200"/>
      <c r="D1414" s="206"/>
      <c r="E1414" s="206"/>
      <c r="F1414" s="200"/>
      <c r="G1414" s="200"/>
    </row>
    <row r="1415" spans="2:7" s="201" customFormat="1" hidden="1">
      <c r="B1415" s="202"/>
      <c r="C1415" s="200"/>
      <c r="D1415" s="206"/>
      <c r="E1415" s="206"/>
      <c r="F1415" s="200"/>
      <c r="G1415" s="200"/>
    </row>
    <row r="1416" spans="2:7" s="201" customFormat="1" hidden="1">
      <c r="B1416" s="202"/>
      <c r="C1416" s="200"/>
      <c r="D1416" s="206"/>
      <c r="E1416" s="206"/>
      <c r="F1416" s="200"/>
      <c r="G1416" s="200"/>
    </row>
    <row r="1417" spans="2:7" s="201" customFormat="1" hidden="1">
      <c r="B1417" s="202"/>
      <c r="C1417" s="200"/>
      <c r="D1417" s="206"/>
      <c r="E1417" s="206"/>
      <c r="F1417" s="200"/>
      <c r="G1417" s="200"/>
    </row>
    <row r="1418" spans="2:7" s="201" customFormat="1" hidden="1">
      <c r="B1418" s="202"/>
      <c r="C1418" s="200"/>
      <c r="D1418" s="206"/>
      <c r="E1418" s="206"/>
      <c r="F1418" s="200"/>
      <c r="G1418" s="200"/>
    </row>
    <row r="1419" spans="2:7" s="201" customFormat="1" hidden="1">
      <c r="B1419" s="202"/>
      <c r="C1419" s="200"/>
      <c r="D1419" s="206"/>
      <c r="E1419" s="206"/>
      <c r="F1419" s="200"/>
      <c r="G1419" s="200"/>
    </row>
    <row r="1420" spans="2:7" s="201" customFormat="1" hidden="1">
      <c r="B1420" s="202"/>
      <c r="C1420" s="200"/>
      <c r="D1420" s="206"/>
      <c r="E1420" s="206"/>
      <c r="F1420" s="200"/>
      <c r="G1420" s="200"/>
    </row>
    <row r="1421" spans="2:7" s="201" customFormat="1" hidden="1">
      <c r="B1421" s="202"/>
      <c r="C1421" s="200"/>
      <c r="D1421" s="206"/>
      <c r="E1421" s="206"/>
      <c r="F1421" s="200"/>
      <c r="G1421" s="200"/>
    </row>
    <row r="1422" spans="2:7" s="201" customFormat="1" hidden="1">
      <c r="B1422" s="202"/>
      <c r="C1422" s="200"/>
      <c r="D1422" s="206"/>
      <c r="E1422" s="206"/>
      <c r="F1422" s="200"/>
      <c r="G1422" s="200"/>
    </row>
    <row r="1423" spans="2:7" s="201" customFormat="1" hidden="1">
      <c r="B1423" s="202"/>
      <c r="C1423" s="200"/>
      <c r="D1423" s="206"/>
      <c r="E1423" s="206"/>
      <c r="F1423" s="200"/>
      <c r="G1423" s="200"/>
    </row>
    <row r="1424" spans="2:7" s="201" customFormat="1" hidden="1">
      <c r="B1424" s="202"/>
      <c r="C1424" s="200"/>
      <c r="D1424" s="206"/>
      <c r="E1424" s="206"/>
      <c r="F1424" s="200"/>
      <c r="G1424" s="200"/>
    </row>
    <row r="1425" spans="2:7" s="201" customFormat="1" hidden="1">
      <c r="B1425" s="202"/>
      <c r="C1425" s="200"/>
      <c r="D1425" s="206"/>
      <c r="E1425" s="206"/>
      <c r="F1425" s="200"/>
      <c r="G1425" s="200"/>
    </row>
    <row r="1426" spans="2:7" s="201" customFormat="1" hidden="1">
      <c r="B1426" s="202"/>
      <c r="C1426" s="200"/>
      <c r="D1426" s="206"/>
      <c r="E1426" s="206"/>
      <c r="F1426" s="200"/>
      <c r="G1426" s="200"/>
    </row>
    <row r="1427" spans="2:7" s="201" customFormat="1" hidden="1">
      <c r="B1427" s="202"/>
      <c r="C1427" s="200"/>
      <c r="D1427" s="206"/>
      <c r="E1427" s="206"/>
      <c r="F1427" s="200"/>
      <c r="G1427" s="200"/>
    </row>
    <row r="1428" spans="2:7" s="201" customFormat="1" hidden="1">
      <c r="B1428" s="202"/>
      <c r="C1428" s="200"/>
      <c r="D1428" s="206"/>
      <c r="E1428" s="206"/>
      <c r="F1428" s="200"/>
      <c r="G1428" s="200"/>
    </row>
    <row r="1429" spans="2:7" s="201" customFormat="1" hidden="1">
      <c r="B1429" s="202"/>
      <c r="C1429" s="200"/>
      <c r="D1429" s="206"/>
      <c r="E1429" s="206"/>
      <c r="F1429" s="200"/>
      <c r="G1429" s="200"/>
    </row>
    <row r="1430" spans="2:7" s="201" customFormat="1" hidden="1">
      <c r="B1430" s="202"/>
      <c r="C1430" s="200"/>
      <c r="D1430" s="206"/>
      <c r="E1430" s="206"/>
      <c r="F1430" s="200"/>
      <c r="G1430" s="200"/>
    </row>
    <row r="1431" spans="2:7" s="201" customFormat="1" hidden="1">
      <c r="B1431" s="202"/>
      <c r="C1431" s="200"/>
      <c r="D1431" s="206"/>
      <c r="E1431" s="206"/>
      <c r="F1431" s="200"/>
      <c r="G1431" s="200"/>
    </row>
    <row r="1432" spans="2:7" s="201" customFormat="1" hidden="1">
      <c r="B1432" s="202"/>
      <c r="C1432" s="200"/>
      <c r="D1432" s="206"/>
      <c r="E1432" s="206"/>
      <c r="F1432" s="200"/>
      <c r="G1432" s="200"/>
    </row>
    <row r="1433" spans="2:7" s="201" customFormat="1" hidden="1">
      <c r="B1433" s="202"/>
      <c r="C1433" s="200"/>
      <c r="D1433" s="206"/>
      <c r="E1433" s="206"/>
      <c r="F1433" s="200"/>
      <c r="G1433" s="200"/>
    </row>
    <row r="1434" spans="2:7" s="201" customFormat="1" hidden="1">
      <c r="B1434" s="202"/>
      <c r="C1434" s="200"/>
      <c r="D1434" s="206"/>
      <c r="E1434" s="206"/>
      <c r="F1434" s="200"/>
      <c r="G1434" s="200"/>
    </row>
    <row r="1435" spans="2:7" s="201" customFormat="1" hidden="1">
      <c r="B1435" s="202"/>
      <c r="C1435" s="200"/>
      <c r="D1435" s="206"/>
      <c r="E1435" s="206"/>
      <c r="F1435" s="200"/>
      <c r="G1435" s="200"/>
    </row>
    <row r="1436" spans="2:7" s="201" customFormat="1" hidden="1">
      <c r="B1436" s="202"/>
      <c r="C1436" s="200"/>
      <c r="D1436" s="206"/>
      <c r="E1436" s="206"/>
      <c r="F1436" s="200"/>
      <c r="G1436" s="200"/>
    </row>
    <row r="1437" spans="2:7" s="201" customFormat="1" hidden="1">
      <c r="B1437" s="202"/>
      <c r="C1437" s="200"/>
      <c r="D1437" s="206"/>
      <c r="E1437" s="206"/>
      <c r="F1437" s="200"/>
      <c r="G1437" s="200"/>
    </row>
    <row r="1438" spans="2:7" s="201" customFormat="1" hidden="1">
      <c r="B1438" s="202"/>
      <c r="C1438" s="200"/>
      <c r="D1438" s="206"/>
      <c r="E1438" s="206"/>
      <c r="F1438" s="200"/>
      <c r="G1438" s="200"/>
    </row>
    <row r="1439" spans="2:7" s="201" customFormat="1" hidden="1">
      <c r="B1439" s="202"/>
      <c r="C1439" s="200"/>
      <c r="D1439" s="206"/>
      <c r="E1439" s="206"/>
      <c r="F1439" s="200"/>
      <c r="G1439" s="200"/>
    </row>
    <row r="1440" spans="2:7" s="201" customFormat="1" hidden="1">
      <c r="B1440" s="202"/>
      <c r="C1440" s="200"/>
      <c r="D1440" s="206"/>
      <c r="E1440" s="206"/>
      <c r="F1440" s="200"/>
      <c r="G1440" s="200"/>
    </row>
    <row r="1441" spans="2:7" s="201" customFormat="1" hidden="1">
      <c r="B1441" s="202"/>
      <c r="C1441" s="200"/>
      <c r="D1441" s="206"/>
      <c r="E1441" s="206"/>
      <c r="F1441" s="200"/>
      <c r="G1441" s="200"/>
    </row>
    <row r="1442" spans="2:7" s="201" customFormat="1" hidden="1">
      <c r="B1442" s="202"/>
      <c r="C1442" s="200"/>
      <c r="D1442" s="206"/>
      <c r="E1442" s="206"/>
      <c r="F1442" s="200"/>
      <c r="G1442" s="200"/>
    </row>
    <row r="1443" spans="2:7" s="201" customFormat="1" hidden="1">
      <c r="B1443" s="202"/>
      <c r="C1443" s="200"/>
      <c r="D1443" s="206"/>
      <c r="E1443" s="206"/>
      <c r="F1443" s="200"/>
      <c r="G1443" s="200"/>
    </row>
    <row r="1444" spans="2:7" s="201" customFormat="1" hidden="1">
      <c r="B1444" s="202"/>
      <c r="C1444" s="200"/>
      <c r="D1444" s="206"/>
      <c r="E1444" s="206"/>
      <c r="F1444" s="200"/>
      <c r="G1444" s="200"/>
    </row>
    <row r="1445" spans="2:7" s="201" customFormat="1" hidden="1">
      <c r="B1445" s="202"/>
      <c r="C1445" s="200"/>
      <c r="D1445" s="206"/>
      <c r="E1445" s="206"/>
      <c r="F1445" s="200"/>
      <c r="G1445" s="200"/>
    </row>
    <row r="1446" spans="2:7" s="201" customFormat="1" hidden="1">
      <c r="B1446" s="202"/>
      <c r="C1446" s="200"/>
      <c r="D1446" s="206"/>
      <c r="E1446" s="206"/>
      <c r="F1446" s="200"/>
      <c r="G1446" s="200"/>
    </row>
    <row r="1447" spans="2:7" s="201" customFormat="1" hidden="1">
      <c r="B1447" s="202"/>
      <c r="C1447" s="200"/>
      <c r="D1447" s="206"/>
      <c r="E1447" s="206"/>
      <c r="F1447" s="200"/>
      <c r="G1447" s="200"/>
    </row>
    <row r="1448" spans="2:7" s="201" customFormat="1" hidden="1">
      <c r="B1448" s="202"/>
      <c r="C1448" s="200"/>
      <c r="D1448" s="206"/>
      <c r="E1448" s="206"/>
      <c r="F1448" s="200"/>
      <c r="G1448" s="200"/>
    </row>
    <row r="1449" spans="2:7" s="201" customFormat="1" hidden="1">
      <c r="B1449" s="202"/>
      <c r="C1449" s="200"/>
      <c r="D1449" s="206"/>
      <c r="E1449" s="206"/>
      <c r="F1449" s="200"/>
      <c r="G1449" s="200"/>
    </row>
    <row r="1450" spans="2:7" s="201" customFormat="1" hidden="1">
      <c r="B1450" s="202"/>
      <c r="C1450" s="200"/>
      <c r="D1450" s="206"/>
      <c r="E1450" s="206"/>
      <c r="F1450" s="200"/>
      <c r="G1450" s="200"/>
    </row>
    <row r="1451" spans="2:7" s="201" customFormat="1" hidden="1">
      <c r="B1451" s="202"/>
      <c r="C1451" s="200"/>
      <c r="D1451" s="206"/>
      <c r="E1451" s="206"/>
      <c r="F1451" s="200"/>
      <c r="G1451" s="200"/>
    </row>
    <row r="1452" spans="2:7" s="201" customFormat="1" hidden="1">
      <c r="B1452" s="202"/>
      <c r="C1452" s="200"/>
      <c r="D1452" s="206"/>
      <c r="E1452" s="206"/>
      <c r="F1452" s="200"/>
      <c r="G1452" s="200"/>
    </row>
    <row r="1453" spans="2:7" s="201" customFormat="1" hidden="1">
      <c r="B1453" s="202"/>
      <c r="C1453" s="200"/>
      <c r="D1453" s="206"/>
      <c r="E1453" s="206"/>
      <c r="F1453" s="200"/>
      <c r="G1453" s="200"/>
    </row>
    <row r="1454" spans="2:7" s="201" customFormat="1" hidden="1">
      <c r="B1454" s="202"/>
      <c r="C1454" s="200"/>
      <c r="D1454" s="206"/>
      <c r="E1454" s="206"/>
      <c r="F1454" s="200"/>
      <c r="G1454" s="200"/>
    </row>
    <row r="1455" spans="2:7" s="201" customFormat="1" hidden="1">
      <c r="B1455" s="202"/>
      <c r="C1455" s="200"/>
      <c r="D1455" s="206"/>
      <c r="E1455" s="206"/>
      <c r="F1455" s="200"/>
      <c r="G1455" s="200"/>
    </row>
    <row r="1456" spans="2:7" s="201" customFormat="1" hidden="1">
      <c r="B1456" s="202"/>
      <c r="C1456" s="200"/>
      <c r="D1456" s="206"/>
      <c r="E1456" s="206"/>
      <c r="F1456" s="200"/>
      <c r="G1456" s="200"/>
    </row>
    <row r="1457" spans="2:7" s="201" customFormat="1" hidden="1">
      <c r="B1457" s="202"/>
      <c r="C1457" s="200"/>
      <c r="D1457" s="206"/>
      <c r="E1457" s="206"/>
      <c r="F1457" s="200"/>
      <c r="G1457" s="200"/>
    </row>
    <row r="1458" spans="2:7" s="201" customFormat="1" hidden="1">
      <c r="B1458" s="202"/>
      <c r="C1458" s="200"/>
      <c r="D1458" s="206"/>
      <c r="E1458" s="206"/>
      <c r="F1458" s="200"/>
      <c r="G1458" s="200"/>
    </row>
    <row r="1459" spans="2:7" s="201" customFormat="1" hidden="1">
      <c r="B1459" s="202"/>
      <c r="C1459" s="200"/>
      <c r="D1459" s="206"/>
      <c r="E1459" s="206"/>
      <c r="F1459" s="200"/>
      <c r="G1459" s="200"/>
    </row>
    <row r="1460" spans="2:7" s="201" customFormat="1" hidden="1">
      <c r="B1460" s="202"/>
      <c r="C1460" s="200"/>
      <c r="D1460" s="206"/>
      <c r="E1460" s="206"/>
      <c r="F1460" s="200"/>
      <c r="G1460" s="200"/>
    </row>
    <row r="1461" spans="2:7" s="201" customFormat="1" hidden="1">
      <c r="B1461" s="202"/>
      <c r="C1461" s="200"/>
      <c r="D1461" s="206"/>
      <c r="E1461" s="206"/>
      <c r="F1461" s="200"/>
      <c r="G1461" s="200"/>
    </row>
    <row r="1462" spans="2:7" s="201" customFormat="1" hidden="1">
      <c r="B1462" s="202"/>
      <c r="C1462" s="200"/>
      <c r="D1462" s="206"/>
      <c r="E1462" s="206"/>
      <c r="F1462" s="200"/>
      <c r="G1462" s="200"/>
    </row>
    <row r="1463" spans="2:7" s="201" customFormat="1" hidden="1">
      <c r="B1463" s="202"/>
      <c r="C1463" s="200"/>
      <c r="D1463" s="206"/>
      <c r="E1463" s="206"/>
      <c r="F1463" s="200"/>
      <c r="G1463" s="200"/>
    </row>
    <row r="1464" spans="2:7" s="201" customFormat="1" hidden="1">
      <c r="B1464" s="202"/>
      <c r="C1464" s="200"/>
      <c r="D1464" s="206"/>
      <c r="E1464" s="206"/>
      <c r="F1464" s="200"/>
      <c r="G1464" s="200"/>
    </row>
    <row r="1465" spans="2:7" s="201" customFormat="1" hidden="1">
      <c r="B1465" s="202"/>
      <c r="C1465" s="200"/>
      <c r="D1465" s="206"/>
      <c r="E1465" s="206"/>
      <c r="F1465" s="200"/>
      <c r="G1465" s="200"/>
    </row>
    <row r="1466" spans="2:7" s="201" customFormat="1" hidden="1">
      <c r="B1466" s="202"/>
      <c r="C1466" s="200"/>
      <c r="D1466" s="206"/>
      <c r="E1466" s="206"/>
      <c r="F1466" s="200"/>
      <c r="G1466" s="200"/>
    </row>
    <row r="1467" spans="2:7" s="201" customFormat="1" hidden="1">
      <c r="B1467" s="202"/>
      <c r="C1467" s="200"/>
      <c r="D1467" s="206"/>
      <c r="E1467" s="206"/>
      <c r="F1467" s="200"/>
      <c r="G1467" s="200"/>
    </row>
    <row r="1468" spans="2:7" s="201" customFormat="1" hidden="1">
      <c r="B1468" s="202"/>
      <c r="C1468" s="200"/>
      <c r="D1468" s="206"/>
      <c r="E1468" s="206"/>
      <c r="F1468" s="200"/>
      <c r="G1468" s="200"/>
    </row>
    <row r="1469" spans="2:7" s="201" customFormat="1" hidden="1">
      <c r="B1469" s="202"/>
      <c r="C1469" s="200"/>
      <c r="D1469" s="206"/>
      <c r="E1469" s="206"/>
      <c r="F1469" s="200"/>
      <c r="G1469" s="200"/>
    </row>
    <row r="1470" spans="2:7" s="201" customFormat="1" hidden="1">
      <c r="B1470" s="202"/>
      <c r="C1470" s="200"/>
      <c r="D1470" s="206"/>
      <c r="E1470" s="206"/>
      <c r="F1470" s="200"/>
      <c r="G1470" s="200"/>
    </row>
    <row r="1471" spans="2:7" s="201" customFormat="1" hidden="1">
      <c r="B1471" s="202"/>
      <c r="C1471" s="200"/>
      <c r="D1471" s="206"/>
      <c r="E1471" s="206"/>
      <c r="F1471" s="200"/>
      <c r="G1471" s="200"/>
    </row>
    <row r="1472" spans="2:7" s="201" customFormat="1" hidden="1">
      <c r="B1472" s="202"/>
      <c r="C1472" s="200"/>
      <c r="D1472" s="206"/>
      <c r="E1472" s="206"/>
      <c r="F1472" s="200"/>
      <c r="G1472" s="200"/>
    </row>
    <row r="1473" spans="2:7" s="201" customFormat="1" hidden="1">
      <c r="B1473" s="202"/>
      <c r="C1473" s="200"/>
      <c r="D1473" s="206"/>
      <c r="E1473" s="206"/>
      <c r="F1473" s="200"/>
      <c r="G1473" s="200"/>
    </row>
    <row r="1474" spans="2:7" s="201" customFormat="1" hidden="1">
      <c r="B1474" s="202"/>
      <c r="C1474" s="200"/>
      <c r="D1474" s="206"/>
      <c r="E1474" s="206"/>
      <c r="F1474" s="200"/>
      <c r="G1474" s="200"/>
    </row>
    <row r="1475" spans="2:7" s="201" customFormat="1" hidden="1">
      <c r="B1475" s="202"/>
      <c r="C1475" s="200"/>
      <c r="D1475" s="206"/>
      <c r="E1475" s="206"/>
      <c r="F1475" s="200"/>
      <c r="G1475" s="200"/>
    </row>
    <row r="1476" spans="2:7" s="201" customFormat="1" hidden="1">
      <c r="B1476" s="202"/>
      <c r="C1476" s="200"/>
      <c r="D1476" s="206"/>
      <c r="E1476" s="206"/>
      <c r="F1476" s="200"/>
      <c r="G1476" s="200"/>
    </row>
    <row r="1477" spans="2:7" s="201" customFormat="1" hidden="1">
      <c r="B1477" s="202"/>
      <c r="C1477" s="200"/>
      <c r="D1477" s="206"/>
      <c r="E1477" s="206"/>
      <c r="F1477" s="200"/>
      <c r="G1477" s="200"/>
    </row>
    <row r="1478" spans="2:7" s="201" customFormat="1" hidden="1">
      <c r="B1478" s="202"/>
      <c r="C1478" s="200"/>
      <c r="D1478" s="206"/>
      <c r="E1478" s="206"/>
      <c r="F1478" s="200"/>
      <c r="G1478" s="200"/>
    </row>
    <row r="1479" spans="2:7" s="201" customFormat="1" hidden="1">
      <c r="B1479" s="202"/>
      <c r="C1479" s="200"/>
      <c r="D1479" s="206"/>
      <c r="E1479" s="206"/>
      <c r="F1479" s="200"/>
      <c r="G1479" s="200"/>
    </row>
    <row r="1480" spans="2:7" s="201" customFormat="1" hidden="1">
      <c r="B1480" s="202"/>
      <c r="C1480" s="200"/>
      <c r="D1480" s="206"/>
      <c r="E1480" s="206"/>
      <c r="F1480" s="200"/>
      <c r="G1480" s="200"/>
    </row>
    <row r="1481" spans="2:7" s="201" customFormat="1" hidden="1">
      <c r="B1481" s="202"/>
      <c r="C1481" s="200"/>
      <c r="D1481" s="206"/>
      <c r="E1481" s="206"/>
      <c r="F1481" s="200"/>
      <c r="G1481" s="200"/>
    </row>
    <row r="1482" spans="2:7" s="201" customFormat="1" hidden="1">
      <c r="B1482" s="202"/>
      <c r="C1482" s="200"/>
      <c r="D1482" s="206"/>
      <c r="E1482" s="206"/>
      <c r="F1482" s="200"/>
      <c r="G1482" s="200"/>
    </row>
    <row r="1483" spans="2:7" s="201" customFormat="1" hidden="1">
      <c r="B1483" s="202"/>
      <c r="C1483" s="200"/>
      <c r="D1483" s="206"/>
      <c r="E1483" s="206"/>
      <c r="F1483" s="200"/>
      <c r="G1483" s="200"/>
    </row>
    <row r="1484" spans="2:7" s="201" customFormat="1" hidden="1">
      <c r="B1484" s="202"/>
      <c r="C1484" s="200"/>
      <c r="D1484" s="206"/>
      <c r="E1484" s="206"/>
      <c r="F1484" s="200"/>
      <c r="G1484" s="200"/>
    </row>
    <row r="1485" spans="2:7" s="201" customFormat="1" hidden="1">
      <c r="B1485" s="202"/>
      <c r="C1485" s="200"/>
      <c r="D1485" s="206"/>
      <c r="E1485" s="206"/>
      <c r="F1485" s="200"/>
      <c r="G1485" s="200"/>
    </row>
    <row r="1486" spans="2:7" s="201" customFormat="1" hidden="1">
      <c r="B1486" s="202"/>
      <c r="C1486" s="200"/>
      <c r="D1486" s="206"/>
      <c r="E1486" s="206"/>
      <c r="F1486" s="200"/>
      <c r="G1486" s="200"/>
    </row>
    <row r="1487" spans="2:7" s="201" customFormat="1" hidden="1">
      <c r="B1487" s="202"/>
      <c r="C1487" s="200"/>
      <c r="D1487" s="206"/>
      <c r="E1487" s="206"/>
      <c r="F1487" s="200"/>
      <c r="G1487" s="200"/>
    </row>
    <row r="1488" spans="2:7" s="201" customFormat="1" hidden="1">
      <c r="B1488" s="202"/>
      <c r="C1488" s="200"/>
      <c r="D1488" s="206"/>
      <c r="E1488" s="206"/>
      <c r="F1488" s="200"/>
      <c r="G1488" s="200"/>
    </row>
    <row r="1489" spans="2:7" s="201" customFormat="1" hidden="1">
      <c r="B1489" s="202"/>
      <c r="C1489" s="200"/>
      <c r="D1489" s="206"/>
      <c r="E1489" s="206"/>
      <c r="F1489" s="200"/>
      <c r="G1489" s="200"/>
    </row>
    <row r="1490" spans="2:7" s="201" customFormat="1" hidden="1">
      <c r="B1490" s="202"/>
      <c r="C1490" s="200"/>
      <c r="D1490" s="206"/>
      <c r="E1490" s="206"/>
      <c r="F1490" s="200"/>
      <c r="G1490" s="200"/>
    </row>
    <row r="1491" spans="2:7" s="201" customFormat="1" hidden="1">
      <c r="B1491" s="202"/>
      <c r="C1491" s="200"/>
      <c r="D1491" s="206"/>
      <c r="E1491" s="206"/>
      <c r="F1491" s="200"/>
      <c r="G1491" s="200"/>
    </row>
    <row r="1492" spans="2:7" s="201" customFormat="1" hidden="1">
      <c r="B1492" s="202"/>
      <c r="C1492" s="200"/>
      <c r="D1492" s="206"/>
      <c r="E1492" s="206"/>
      <c r="F1492" s="200"/>
      <c r="G1492" s="200"/>
    </row>
    <row r="1493" spans="2:7" s="201" customFormat="1" hidden="1">
      <c r="B1493" s="202"/>
      <c r="C1493" s="200"/>
      <c r="D1493" s="206"/>
      <c r="E1493" s="206"/>
      <c r="F1493" s="200"/>
      <c r="G1493" s="200"/>
    </row>
    <row r="1494" spans="2:7" s="201" customFormat="1" hidden="1">
      <c r="B1494" s="202"/>
      <c r="C1494" s="200"/>
      <c r="D1494" s="206"/>
      <c r="E1494" s="206"/>
      <c r="F1494" s="200"/>
      <c r="G1494" s="200"/>
    </row>
    <row r="1495" spans="2:7" s="201" customFormat="1" hidden="1">
      <c r="B1495" s="202"/>
      <c r="C1495" s="200"/>
      <c r="D1495" s="206"/>
      <c r="E1495" s="206"/>
      <c r="F1495" s="200"/>
      <c r="G1495" s="200"/>
    </row>
    <row r="1496" spans="2:7" s="201" customFormat="1" hidden="1">
      <c r="B1496" s="202"/>
      <c r="C1496" s="200"/>
      <c r="D1496" s="206"/>
      <c r="E1496" s="206"/>
      <c r="F1496" s="200"/>
      <c r="G1496" s="200"/>
    </row>
    <row r="1497" spans="2:7" s="201" customFormat="1" hidden="1">
      <c r="B1497" s="202"/>
      <c r="C1497" s="200"/>
      <c r="D1497" s="206"/>
      <c r="E1497" s="206"/>
      <c r="F1497" s="200"/>
      <c r="G1497" s="200"/>
    </row>
    <row r="1498" spans="2:7" s="201" customFormat="1" hidden="1">
      <c r="B1498" s="202"/>
      <c r="C1498" s="200"/>
      <c r="D1498" s="206"/>
      <c r="E1498" s="206"/>
      <c r="F1498" s="200"/>
      <c r="G1498" s="200"/>
    </row>
    <row r="1499" spans="2:7" s="201" customFormat="1" hidden="1">
      <c r="B1499" s="202"/>
      <c r="C1499" s="200"/>
      <c r="D1499" s="206"/>
      <c r="E1499" s="206"/>
      <c r="F1499" s="200"/>
      <c r="G1499" s="200"/>
    </row>
    <row r="1500" spans="2:7" s="201" customFormat="1" hidden="1">
      <c r="B1500" s="202"/>
      <c r="C1500" s="200"/>
      <c r="D1500" s="206"/>
      <c r="E1500" s="206"/>
      <c r="F1500" s="200"/>
      <c r="G1500" s="200"/>
    </row>
    <row r="1501" spans="2:7" s="201" customFormat="1" hidden="1">
      <c r="B1501" s="202"/>
      <c r="C1501" s="200"/>
      <c r="D1501" s="206"/>
      <c r="E1501" s="206"/>
      <c r="F1501" s="200"/>
      <c r="G1501" s="200"/>
    </row>
    <row r="1502" spans="2:7" s="201" customFormat="1" hidden="1">
      <c r="B1502" s="202"/>
      <c r="C1502" s="200"/>
      <c r="D1502" s="206"/>
      <c r="E1502" s="206"/>
      <c r="F1502" s="200"/>
      <c r="G1502" s="200"/>
    </row>
    <row r="1503" spans="2:7" s="201" customFormat="1" hidden="1">
      <c r="B1503" s="202"/>
      <c r="C1503" s="200"/>
      <c r="D1503" s="206"/>
      <c r="E1503" s="206"/>
      <c r="F1503" s="200"/>
      <c r="G1503" s="200"/>
    </row>
    <row r="1504" spans="2:7" s="201" customFormat="1" hidden="1">
      <c r="B1504" s="202"/>
      <c r="C1504" s="200"/>
      <c r="D1504" s="206"/>
      <c r="E1504" s="206"/>
      <c r="F1504" s="200"/>
      <c r="G1504" s="200"/>
    </row>
    <row r="1505" spans="2:7" s="201" customFormat="1" hidden="1">
      <c r="B1505" s="202"/>
      <c r="C1505" s="200"/>
      <c r="D1505" s="206"/>
      <c r="E1505" s="206"/>
      <c r="F1505" s="200"/>
      <c r="G1505" s="200"/>
    </row>
    <row r="1506" spans="2:7" s="201" customFormat="1" hidden="1">
      <c r="B1506" s="202"/>
      <c r="C1506" s="200"/>
      <c r="D1506" s="206"/>
      <c r="E1506" s="206"/>
      <c r="F1506" s="200"/>
      <c r="G1506" s="200"/>
    </row>
    <row r="1507" spans="2:7" s="201" customFormat="1" hidden="1">
      <c r="B1507" s="202"/>
      <c r="C1507" s="200"/>
      <c r="D1507" s="206"/>
      <c r="E1507" s="206"/>
      <c r="F1507" s="200"/>
      <c r="G1507" s="200"/>
    </row>
    <row r="1508" spans="2:7" s="201" customFormat="1" hidden="1">
      <c r="B1508" s="202"/>
      <c r="C1508" s="200"/>
      <c r="D1508" s="206"/>
      <c r="E1508" s="206"/>
      <c r="F1508" s="200"/>
      <c r="G1508" s="200"/>
    </row>
    <row r="1509" spans="2:7" s="201" customFormat="1" hidden="1">
      <c r="B1509" s="202"/>
      <c r="C1509" s="200"/>
      <c r="D1509" s="206"/>
      <c r="E1509" s="206"/>
      <c r="F1509" s="200"/>
      <c r="G1509" s="200"/>
    </row>
    <row r="1510" spans="2:7" s="201" customFormat="1" hidden="1">
      <c r="B1510" s="202"/>
      <c r="C1510" s="200"/>
      <c r="D1510" s="206"/>
      <c r="E1510" s="206"/>
      <c r="F1510" s="200"/>
      <c r="G1510" s="200"/>
    </row>
    <row r="1511" spans="2:7" s="201" customFormat="1" hidden="1">
      <c r="B1511" s="202"/>
      <c r="C1511" s="200"/>
      <c r="D1511" s="206"/>
      <c r="E1511" s="206"/>
      <c r="F1511" s="200"/>
      <c r="G1511" s="200"/>
    </row>
    <row r="1512" spans="2:7" s="201" customFormat="1" hidden="1">
      <c r="B1512" s="202"/>
      <c r="C1512" s="200"/>
      <c r="D1512" s="206"/>
      <c r="E1512" s="206"/>
      <c r="F1512" s="200"/>
      <c r="G1512" s="200"/>
    </row>
    <row r="1513" spans="2:7" s="201" customFormat="1" hidden="1">
      <c r="B1513" s="202"/>
      <c r="C1513" s="200"/>
      <c r="D1513" s="206"/>
      <c r="E1513" s="206"/>
      <c r="F1513" s="200"/>
      <c r="G1513" s="200"/>
    </row>
    <row r="1514" spans="2:7" s="201" customFormat="1" hidden="1">
      <c r="B1514" s="202"/>
      <c r="C1514" s="200"/>
      <c r="D1514" s="206"/>
      <c r="E1514" s="206"/>
      <c r="F1514" s="200"/>
      <c r="G1514" s="200"/>
    </row>
    <row r="1515" spans="2:7" s="201" customFormat="1" hidden="1">
      <c r="B1515" s="202"/>
      <c r="C1515" s="200"/>
      <c r="D1515" s="206"/>
      <c r="E1515" s="206"/>
      <c r="F1515" s="200"/>
      <c r="G1515" s="200"/>
    </row>
    <row r="1516" spans="2:7" s="201" customFormat="1" hidden="1">
      <c r="B1516" s="202"/>
      <c r="C1516" s="200"/>
      <c r="D1516" s="206"/>
      <c r="E1516" s="206"/>
      <c r="F1516" s="200"/>
      <c r="G1516" s="200"/>
    </row>
    <row r="1517" spans="2:7" s="201" customFormat="1" hidden="1">
      <c r="B1517" s="202"/>
      <c r="C1517" s="200"/>
      <c r="D1517" s="206"/>
      <c r="E1517" s="206"/>
      <c r="F1517" s="200"/>
      <c r="G1517" s="200"/>
    </row>
    <row r="1518" spans="2:7" s="201" customFormat="1" hidden="1">
      <c r="B1518" s="202"/>
      <c r="C1518" s="200"/>
      <c r="D1518" s="206"/>
      <c r="E1518" s="206"/>
      <c r="F1518" s="200"/>
      <c r="G1518" s="200"/>
    </row>
    <row r="1519" spans="2:7" s="201" customFormat="1" hidden="1">
      <c r="B1519" s="202"/>
      <c r="C1519" s="200"/>
      <c r="D1519" s="206"/>
      <c r="E1519" s="206"/>
      <c r="F1519" s="200"/>
      <c r="G1519" s="200"/>
    </row>
    <row r="1520" spans="2:7" s="201" customFormat="1" hidden="1">
      <c r="B1520" s="202"/>
      <c r="C1520" s="200"/>
      <c r="D1520" s="206"/>
      <c r="E1520" s="206"/>
      <c r="F1520" s="200"/>
      <c r="G1520" s="200"/>
    </row>
    <row r="1521" spans="2:7" s="201" customFormat="1" hidden="1">
      <c r="B1521" s="202"/>
      <c r="C1521" s="200"/>
      <c r="D1521" s="206"/>
      <c r="E1521" s="206"/>
      <c r="F1521" s="200"/>
      <c r="G1521" s="200"/>
    </row>
    <row r="1522" spans="2:7" s="201" customFormat="1" hidden="1">
      <c r="B1522" s="202"/>
      <c r="C1522" s="200"/>
      <c r="D1522" s="206"/>
      <c r="E1522" s="206"/>
      <c r="F1522" s="200"/>
      <c r="G1522" s="200"/>
    </row>
    <row r="1523" spans="2:7" s="201" customFormat="1" hidden="1">
      <c r="B1523" s="202"/>
      <c r="C1523" s="200"/>
      <c r="D1523" s="206"/>
      <c r="E1523" s="206"/>
      <c r="F1523" s="200"/>
      <c r="G1523" s="200"/>
    </row>
    <row r="1524" spans="2:7" s="201" customFormat="1" hidden="1">
      <c r="B1524" s="202"/>
      <c r="C1524" s="200"/>
      <c r="D1524" s="206"/>
      <c r="E1524" s="206"/>
      <c r="F1524" s="200"/>
      <c r="G1524" s="200"/>
    </row>
    <row r="1525" spans="2:7" s="201" customFormat="1" hidden="1">
      <c r="B1525" s="202"/>
      <c r="C1525" s="200"/>
      <c r="D1525" s="206"/>
      <c r="E1525" s="206"/>
      <c r="F1525" s="200"/>
      <c r="G1525" s="200"/>
    </row>
    <row r="1526" spans="2:7" s="201" customFormat="1" hidden="1">
      <c r="B1526" s="202"/>
      <c r="C1526" s="200"/>
      <c r="D1526" s="206"/>
      <c r="E1526" s="206"/>
      <c r="F1526" s="200"/>
      <c r="G1526" s="200"/>
    </row>
    <row r="1527" spans="2:7" s="201" customFormat="1" hidden="1">
      <c r="B1527" s="202"/>
      <c r="C1527" s="200"/>
      <c r="D1527" s="206"/>
      <c r="E1527" s="206"/>
      <c r="F1527" s="200"/>
      <c r="G1527" s="200"/>
    </row>
    <row r="1528" spans="2:7" s="201" customFormat="1" hidden="1">
      <c r="B1528" s="202"/>
      <c r="C1528" s="200"/>
      <c r="D1528" s="206"/>
      <c r="E1528" s="206"/>
      <c r="F1528" s="200"/>
      <c r="G1528" s="200"/>
    </row>
    <row r="1529" spans="2:7" s="201" customFormat="1" hidden="1">
      <c r="B1529" s="202"/>
      <c r="C1529" s="200"/>
      <c r="D1529" s="206"/>
      <c r="E1529" s="206"/>
      <c r="F1529" s="200"/>
      <c r="G1529" s="200"/>
    </row>
    <row r="1530" spans="2:7" s="201" customFormat="1" hidden="1">
      <c r="B1530" s="202"/>
      <c r="C1530" s="200"/>
      <c r="D1530" s="206"/>
      <c r="E1530" s="206"/>
      <c r="F1530" s="200"/>
      <c r="G1530" s="200"/>
    </row>
    <row r="1531" spans="2:7" s="201" customFormat="1" hidden="1">
      <c r="B1531" s="202"/>
      <c r="C1531" s="200"/>
      <c r="D1531" s="206"/>
      <c r="E1531" s="206"/>
      <c r="F1531" s="200"/>
      <c r="G1531" s="200"/>
    </row>
    <row r="1532" spans="2:7" s="201" customFormat="1" hidden="1">
      <c r="B1532" s="202"/>
      <c r="C1532" s="200"/>
      <c r="D1532" s="206"/>
      <c r="E1532" s="206"/>
      <c r="F1532" s="200"/>
      <c r="G1532" s="200"/>
    </row>
    <row r="1533" spans="2:7" s="201" customFormat="1" hidden="1">
      <c r="B1533" s="202"/>
      <c r="C1533" s="200"/>
      <c r="D1533" s="206"/>
      <c r="E1533" s="206"/>
      <c r="F1533" s="200"/>
      <c r="G1533" s="200"/>
    </row>
    <row r="1534" spans="2:7" s="201" customFormat="1" hidden="1">
      <c r="B1534" s="202"/>
      <c r="C1534" s="200"/>
      <c r="D1534" s="206"/>
      <c r="E1534" s="206"/>
      <c r="F1534" s="200"/>
      <c r="G1534" s="200"/>
    </row>
    <row r="1535" spans="2:7" s="201" customFormat="1" hidden="1">
      <c r="B1535" s="202"/>
      <c r="C1535" s="200"/>
      <c r="D1535" s="206"/>
      <c r="E1535" s="206"/>
      <c r="F1535" s="200"/>
      <c r="G1535" s="200"/>
    </row>
    <row r="1536" spans="2:7" s="201" customFormat="1" hidden="1">
      <c r="B1536" s="202"/>
      <c r="C1536" s="200"/>
      <c r="D1536" s="206"/>
      <c r="E1536" s="206"/>
      <c r="F1536" s="200"/>
      <c r="G1536" s="200"/>
    </row>
    <row r="1537" spans="2:7" s="201" customFormat="1" hidden="1">
      <c r="B1537" s="202"/>
      <c r="C1537" s="200"/>
      <c r="D1537" s="206"/>
      <c r="E1537" s="206"/>
      <c r="F1537" s="200"/>
      <c r="G1537" s="200"/>
    </row>
    <row r="1538" spans="2:7" s="201" customFormat="1" hidden="1">
      <c r="B1538" s="202"/>
      <c r="C1538" s="200"/>
      <c r="D1538" s="206"/>
      <c r="E1538" s="206"/>
      <c r="F1538" s="200"/>
      <c r="G1538" s="200"/>
    </row>
    <row r="1539" spans="2:7" s="201" customFormat="1" hidden="1">
      <c r="B1539" s="202"/>
      <c r="C1539" s="200"/>
      <c r="D1539" s="206"/>
      <c r="E1539" s="206"/>
      <c r="F1539" s="200"/>
      <c r="G1539" s="200"/>
    </row>
    <row r="1540" spans="2:7" s="201" customFormat="1" hidden="1">
      <c r="B1540" s="202"/>
      <c r="C1540" s="200"/>
      <c r="D1540" s="206"/>
      <c r="E1540" s="206"/>
      <c r="F1540" s="200"/>
      <c r="G1540" s="200"/>
    </row>
    <row r="1541" spans="2:7" s="201" customFormat="1" hidden="1">
      <c r="B1541" s="202"/>
      <c r="C1541" s="200"/>
      <c r="D1541" s="206"/>
      <c r="E1541" s="206"/>
      <c r="F1541" s="200"/>
      <c r="G1541" s="200"/>
    </row>
    <row r="1542" spans="2:7" s="201" customFormat="1" hidden="1">
      <c r="B1542" s="202"/>
      <c r="C1542" s="200"/>
      <c r="D1542" s="206"/>
      <c r="E1542" s="206"/>
      <c r="F1542" s="200"/>
      <c r="G1542" s="200"/>
    </row>
    <row r="1543" spans="2:7" s="201" customFormat="1" hidden="1">
      <c r="B1543" s="202"/>
      <c r="C1543" s="200"/>
      <c r="D1543" s="206"/>
      <c r="E1543" s="206"/>
      <c r="F1543" s="200"/>
      <c r="G1543" s="200"/>
    </row>
    <row r="1544" spans="2:7" s="201" customFormat="1" hidden="1">
      <c r="B1544" s="202"/>
      <c r="C1544" s="200"/>
      <c r="D1544" s="206"/>
      <c r="E1544" s="206"/>
      <c r="F1544" s="200"/>
      <c r="G1544" s="200"/>
    </row>
    <row r="1545" spans="2:7" s="201" customFormat="1" hidden="1">
      <c r="B1545" s="202"/>
      <c r="C1545" s="200"/>
      <c r="D1545" s="206"/>
      <c r="E1545" s="206"/>
      <c r="F1545" s="200"/>
      <c r="G1545" s="200"/>
    </row>
    <row r="1546" spans="2:7" s="201" customFormat="1" hidden="1">
      <c r="B1546" s="202"/>
      <c r="C1546" s="200"/>
      <c r="D1546" s="206"/>
      <c r="E1546" s="206"/>
      <c r="F1546" s="200"/>
      <c r="G1546" s="200"/>
    </row>
    <row r="1547" spans="2:7" s="201" customFormat="1" hidden="1">
      <c r="B1547" s="202"/>
      <c r="C1547" s="200"/>
      <c r="D1547" s="206"/>
      <c r="E1547" s="206"/>
      <c r="F1547" s="200"/>
      <c r="G1547" s="200"/>
    </row>
    <row r="1548" spans="2:7" s="201" customFormat="1" hidden="1">
      <c r="B1548" s="202"/>
      <c r="C1548" s="200"/>
      <c r="D1548" s="206"/>
      <c r="E1548" s="206"/>
      <c r="F1548" s="200"/>
      <c r="G1548" s="200"/>
    </row>
    <row r="1549" spans="2:7" s="201" customFormat="1" hidden="1">
      <c r="B1549" s="202"/>
      <c r="C1549" s="200"/>
      <c r="D1549" s="206"/>
      <c r="E1549" s="206"/>
      <c r="F1549" s="200"/>
      <c r="G1549" s="200"/>
    </row>
    <row r="1550" spans="2:7" s="201" customFormat="1" hidden="1">
      <c r="B1550" s="202"/>
      <c r="C1550" s="200"/>
      <c r="D1550" s="206"/>
      <c r="E1550" s="206"/>
      <c r="F1550" s="200"/>
      <c r="G1550" s="200"/>
    </row>
    <row r="1551" spans="2:7" s="201" customFormat="1" hidden="1">
      <c r="B1551" s="202"/>
      <c r="C1551" s="200"/>
      <c r="D1551" s="206"/>
      <c r="E1551" s="206"/>
      <c r="F1551" s="200"/>
      <c r="G1551" s="200"/>
    </row>
    <row r="1552" spans="2:7" s="201" customFormat="1" hidden="1">
      <c r="B1552" s="202"/>
      <c r="C1552" s="200"/>
      <c r="D1552" s="206"/>
      <c r="E1552" s="206"/>
      <c r="F1552" s="200"/>
      <c r="G1552" s="200"/>
    </row>
    <row r="1553" spans="2:7" s="201" customFormat="1" hidden="1">
      <c r="B1553" s="202"/>
      <c r="C1553" s="200"/>
      <c r="D1553" s="206"/>
      <c r="E1553" s="206"/>
      <c r="F1553" s="200"/>
      <c r="G1553" s="200"/>
    </row>
    <row r="1554" spans="2:7" s="201" customFormat="1" hidden="1">
      <c r="B1554" s="202"/>
      <c r="C1554" s="200"/>
      <c r="D1554" s="206"/>
      <c r="E1554" s="206"/>
      <c r="F1554" s="200"/>
      <c r="G1554" s="200"/>
    </row>
    <row r="1555" spans="2:7" s="201" customFormat="1" hidden="1">
      <c r="B1555" s="202"/>
      <c r="C1555" s="200"/>
      <c r="D1555" s="206"/>
      <c r="E1555" s="206"/>
      <c r="F1555" s="200"/>
      <c r="G1555" s="200"/>
    </row>
    <row r="1556" spans="2:7" s="201" customFormat="1" hidden="1">
      <c r="B1556" s="202"/>
      <c r="C1556" s="200"/>
      <c r="D1556" s="206"/>
      <c r="E1556" s="206"/>
      <c r="F1556" s="200"/>
      <c r="G1556" s="200"/>
    </row>
    <row r="1557" spans="2:7" s="201" customFormat="1" hidden="1">
      <c r="B1557" s="202"/>
      <c r="C1557" s="200"/>
      <c r="D1557" s="206"/>
      <c r="E1557" s="206"/>
      <c r="F1557" s="200"/>
      <c r="G1557" s="200"/>
    </row>
    <row r="1558" spans="2:7" hidden="1"/>
    <row r="1559" spans="2:7" hidden="1"/>
    <row r="1560" spans="2:7" hidden="1"/>
    <row r="1561" spans="2:7" hidden="1"/>
    <row r="1562" spans="2:7" hidden="1"/>
    <row r="1563" spans="2:7" hidden="1"/>
    <row r="1564" spans="2:7" hidden="1"/>
    <row r="1565" spans="2:7" hidden="1"/>
    <row r="1566" spans="2:7" hidden="1"/>
    <row r="1567" spans="2:7" hidden="1"/>
    <row r="1568" spans="2:7" hidden="1"/>
    <row r="1569" hidden="1"/>
    <row r="1570" hidden="1"/>
    <row r="1571" hidden="1"/>
    <row r="1572" hidden="1"/>
    <row r="1573" hidden="1"/>
  </sheetData>
  <mergeCells count="13">
    <mergeCell ref="A51:G51"/>
    <mergeCell ref="B1:G1"/>
    <mergeCell ref="A2:G2"/>
    <mergeCell ref="A4:G4"/>
    <mergeCell ref="A26:G26"/>
    <mergeCell ref="A37:G37"/>
    <mergeCell ref="A58:G58"/>
    <mergeCell ref="A52:F52"/>
    <mergeCell ref="A53:F53"/>
    <mergeCell ref="A54:G54"/>
    <mergeCell ref="A55:G55"/>
    <mergeCell ref="A56:G56"/>
    <mergeCell ref="A57:G5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sqref="A1:H1"/>
    </sheetView>
  </sheetViews>
  <sheetFormatPr defaultRowHeight="12.75"/>
  <cols>
    <col min="1" max="1" width="36.42578125" style="299" customWidth="1"/>
    <col min="2" max="2" width="16.140625" style="299" customWidth="1"/>
    <col min="3" max="3" width="5.42578125" style="299" customWidth="1"/>
    <col min="4" max="4" width="8.85546875" style="302" customWidth="1"/>
    <col min="5" max="5" width="8.7109375" style="303" customWidth="1"/>
    <col min="6" max="6" width="9.28515625" style="304" customWidth="1"/>
    <col min="7" max="7" width="8.7109375" style="304" customWidth="1"/>
    <col min="8" max="8" width="11.85546875" style="305" customWidth="1"/>
    <col min="9" max="247" width="9.140625" style="55"/>
    <col min="248" max="248" width="36.42578125" style="55" customWidth="1"/>
    <col min="249" max="249" width="16.140625" style="55" customWidth="1"/>
    <col min="250" max="250" width="5.42578125" style="55" customWidth="1"/>
    <col min="251" max="251" width="8.85546875" style="55" customWidth="1"/>
    <col min="252" max="252" width="8.7109375" style="55" customWidth="1"/>
    <col min="253" max="253" width="9.28515625" style="55" customWidth="1"/>
    <col min="254" max="254" width="8.7109375" style="55" customWidth="1"/>
    <col min="255" max="255" width="11.85546875" style="55" customWidth="1"/>
    <col min="256" max="503" width="9.140625" style="55"/>
    <col min="504" max="504" width="36.42578125" style="55" customWidth="1"/>
    <col min="505" max="505" width="16.140625" style="55" customWidth="1"/>
    <col min="506" max="506" width="5.42578125" style="55" customWidth="1"/>
    <col min="507" max="507" width="8.85546875" style="55" customWidth="1"/>
    <col min="508" max="508" width="8.7109375" style="55" customWidth="1"/>
    <col min="509" max="509" width="9.28515625" style="55" customWidth="1"/>
    <col min="510" max="510" width="8.7109375" style="55" customWidth="1"/>
    <col min="511" max="511" width="11.85546875" style="55" customWidth="1"/>
    <col min="512" max="759" width="9.140625" style="55"/>
    <col min="760" max="760" width="36.42578125" style="55" customWidth="1"/>
    <col min="761" max="761" width="16.140625" style="55" customWidth="1"/>
    <col min="762" max="762" width="5.42578125" style="55" customWidth="1"/>
    <col min="763" max="763" width="8.85546875" style="55" customWidth="1"/>
    <col min="764" max="764" width="8.7109375" style="55" customWidth="1"/>
    <col min="765" max="765" width="9.28515625" style="55" customWidth="1"/>
    <col min="766" max="766" width="8.7109375" style="55" customWidth="1"/>
    <col min="767" max="767" width="11.85546875" style="55" customWidth="1"/>
    <col min="768" max="1015" width="9.140625" style="55"/>
    <col min="1016" max="1016" width="36.42578125" style="55" customWidth="1"/>
    <col min="1017" max="1017" width="16.140625" style="55" customWidth="1"/>
    <col min="1018" max="1018" width="5.42578125" style="55" customWidth="1"/>
    <col min="1019" max="1019" width="8.85546875" style="55" customWidth="1"/>
    <col min="1020" max="1020" width="8.7109375" style="55" customWidth="1"/>
    <col min="1021" max="1021" width="9.28515625" style="55" customWidth="1"/>
    <col min="1022" max="1022" width="8.7109375" style="55" customWidth="1"/>
    <col min="1023" max="1023" width="11.85546875" style="55" customWidth="1"/>
    <col min="1024" max="1271" width="9.140625" style="55"/>
    <col min="1272" max="1272" width="36.42578125" style="55" customWidth="1"/>
    <col min="1273" max="1273" width="16.140625" style="55" customWidth="1"/>
    <col min="1274" max="1274" width="5.42578125" style="55" customWidth="1"/>
    <col min="1275" max="1275" width="8.85546875" style="55" customWidth="1"/>
    <col min="1276" max="1276" width="8.7109375" style="55" customWidth="1"/>
    <col min="1277" max="1277" width="9.28515625" style="55" customWidth="1"/>
    <col min="1278" max="1278" width="8.7109375" style="55" customWidth="1"/>
    <col min="1279" max="1279" width="11.85546875" style="55" customWidth="1"/>
    <col min="1280" max="1527" width="9.140625" style="55"/>
    <col min="1528" max="1528" width="36.42578125" style="55" customWidth="1"/>
    <col min="1529" max="1529" width="16.140625" style="55" customWidth="1"/>
    <col min="1530" max="1530" width="5.42578125" style="55" customWidth="1"/>
    <col min="1531" max="1531" width="8.85546875" style="55" customWidth="1"/>
    <col min="1532" max="1532" width="8.7109375" style="55" customWidth="1"/>
    <col min="1533" max="1533" width="9.28515625" style="55" customWidth="1"/>
    <col min="1534" max="1534" width="8.7109375" style="55" customWidth="1"/>
    <col min="1535" max="1535" width="11.85546875" style="55" customWidth="1"/>
    <col min="1536" max="1783" width="9.140625" style="55"/>
    <col min="1784" max="1784" width="36.42578125" style="55" customWidth="1"/>
    <col min="1785" max="1785" width="16.140625" style="55" customWidth="1"/>
    <col min="1786" max="1786" width="5.42578125" style="55" customWidth="1"/>
    <col min="1787" max="1787" width="8.85546875" style="55" customWidth="1"/>
    <col min="1788" max="1788" width="8.7109375" style="55" customWidth="1"/>
    <col min="1789" max="1789" width="9.28515625" style="55" customWidth="1"/>
    <col min="1790" max="1790" width="8.7109375" style="55" customWidth="1"/>
    <col min="1791" max="1791" width="11.85546875" style="55" customWidth="1"/>
    <col min="1792" max="2039" width="9.140625" style="55"/>
    <col min="2040" max="2040" width="36.42578125" style="55" customWidth="1"/>
    <col min="2041" max="2041" width="16.140625" style="55" customWidth="1"/>
    <col min="2042" max="2042" width="5.42578125" style="55" customWidth="1"/>
    <col min="2043" max="2043" width="8.85546875" style="55" customWidth="1"/>
    <col min="2044" max="2044" width="8.7109375" style="55" customWidth="1"/>
    <col min="2045" max="2045" width="9.28515625" style="55" customWidth="1"/>
    <col min="2046" max="2046" width="8.7109375" style="55" customWidth="1"/>
    <col min="2047" max="2047" width="11.85546875" style="55" customWidth="1"/>
    <col min="2048" max="2295" width="9.140625" style="55"/>
    <col min="2296" max="2296" width="36.42578125" style="55" customWidth="1"/>
    <col min="2297" max="2297" width="16.140625" style="55" customWidth="1"/>
    <col min="2298" max="2298" width="5.42578125" style="55" customWidth="1"/>
    <col min="2299" max="2299" width="8.85546875" style="55" customWidth="1"/>
    <col min="2300" max="2300" width="8.7109375" style="55" customWidth="1"/>
    <col min="2301" max="2301" width="9.28515625" style="55" customWidth="1"/>
    <col min="2302" max="2302" width="8.7109375" style="55" customWidth="1"/>
    <col min="2303" max="2303" width="11.85546875" style="55" customWidth="1"/>
    <col min="2304" max="2551" width="9.140625" style="55"/>
    <col min="2552" max="2552" width="36.42578125" style="55" customWidth="1"/>
    <col min="2553" max="2553" width="16.140625" style="55" customWidth="1"/>
    <col min="2554" max="2554" width="5.42578125" style="55" customWidth="1"/>
    <col min="2555" max="2555" width="8.85546875" style="55" customWidth="1"/>
    <col min="2556" max="2556" width="8.7109375" style="55" customWidth="1"/>
    <col min="2557" max="2557" width="9.28515625" style="55" customWidth="1"/>
    <col min="2558" max="2558" width="8.7109375" style="55" customWidth="1"/>
    <col min="2559" max="2559" width="11.85546875" style="55" customWidth="1"/>
    <col min="2560" max="2807" width="9.140625" style="55"/>
    <col min="2808" max="2808" width="36.42578125" style="55" customWidth="1"/>
    <col min="2809" max="2809" width="16.140625" style="55" customWidth="1"/>
    <col min="2810" max="2810" width="5.42578125" style="55" customWidth="1"/>
    <col min="2811" max="2811" width="8.85546875" style="55" customWidth="1"/>
    <col min="2812" max="2812" width="8.7109375" style="55" customWidth="1"/>
    <col min="2813" max="2813" width="9.28515625" style="55" customWidth="1"/>
    <col min="2814" max="2814" width="8.7109375" style="55" customWidth="1"/>
    <col min="2815" max="2815" width="11.85546875" style="55" customWidth="1"/>
    <col min="2816" max="3063" width="9.140625" style="55"/>
    <col min="3064" max="3064" width="36.42578125" style="55" customWidth="1"/>
    <col min="3065" max="3065" width="16.140625" style="55" customWidth="1"/>
    <col min="3066" max="3066" width="5.42578125" style="55" customWidth="1"/>
    <col min="3067" max="3067" width="8.85546875" style="55" customWidth="1"/>
    <col min="3068" max="3068" width="8.7109375" style="55" customWidth="1"/>
    <col min="3069" max="3069" width="9.28515625" style="55" customWidth="1"/>
    <col min="3070" max="3070" width="8.7109375" style="55" customWidth="1"/>
    <col min="3071" max="3071" width="11.85546875" style="55" customWidth="1"/>
    <col min="3072" max="3319" width="9.140625" style="55"/>
    <col min="3320" max="3320" width="36.42578125" style="55" customWidth="1"/>
    <col min="3321" max="3321" width="16.140625" style="55" customWidth="1"/>
    <col min="3322" max="3322" width="5.42578125" style="55" customWidth="1"/>
    <col min="3323" max="3323" width="8.85546875" style="55" customWidth="1"/>
    <col min="3324" max="3324" width="8.7109375" style="55" customWidth="1"/>
    <col min="3325" max="3325" width="9.28515625" style="55" customWidth="1"/>
    <col min="3326" max="3326" width="8.7109375" style="55" customWidth="1"/>
    <col min="3327" max="3327" width="11.85546875" style="55" customWidth="1"/>
    <col min="3328" max="3575" width="9.140625" style="55"/>
    <col min="3576" max="3576" width="36.42578125" style="55" customWidth="1"/>
    <col min="3577" max="3577" width="16.140625" style="55" customWidth="1"/>
    <col min="3578" max="3578" width="5.42578125" style="55" customWidth="1"/>
    <col min="3579" max="3579" width="8.85546875" style="55" customWidth="1"/>
    <col min="3580" max="3580" width="8.7109375" style="55" customWidth="1"/>
    <col min="3581" max="3581" width="9.28515625" style="55" customWidth="1"/>
    <col min="3582" max="3582" width="8.7109375" style="55" customWidth="1"/>
    <col min="3583" max="3583" width="11.85546875" style="55" customWidth="1"/>
    <col min="3584" max="3831" width="9.140625" style="55"/>
    <col min="3832" max="3832" width="36.42578125" style="55" customWidth="1"/>
    <col min="3833" max="3833" width="16.140625" style="55" customWidth="1"/>
    <col min="3834" max="3834" width="5.42578125" style="55" customWidth="1"/>
    <col min="3835" max="3835" width="8.85546875" style="55" customWidth="1"/>
    <col min="3836" max="3836" width="8.7109375" style="55" customWidth="1"/>
    <col min="3837" max="3837" width="9.28515625" style="55" customWidth="1"/>
    <col min="3838" max="3838" width="8.7109375" style="55" customWidth="1"/>
    <col min="3839" max="3839" width="11.85546875" style="55" customWidth="1"/>
    <col min="3840" max="4087" width="9.140625" style="55"/>
    <col min="4088" max="4088" width="36.42578125" style="55" customWidth="1"/>
    <col min="4089" max="4089" width="16.140625" style="55" customWidth="1"/>
    <col min="4090" max="4090" width="5.42578125" style="55" customWidth="1"/>
    <col min="4091" max="4091" width="8.85546875" style="55" customWidth="1"/>
    <col min="4092" max="4092" width="8.7109375" style="55" customWidth="1"/>
    <col min="4093" max="4093" width="9.28515625" style="55" customWidth="1"/>
    <col min="4094" max="4094" width="8.7109375" style="55" customWidth="1"/>
    <col min="4095" max="4095" width="11.85546875" style="55" customWidth="1"/>
    <col min="4096" max="4343" width="9.140625" style="55"/>
    <col min="4344" max="4344" width="36.42578125" style="55" customWidth="1"/>
    <col min="4345" max="4345" width="16.140625" style="55" customWidth="1"/>
    <col min="4346" max="4346" width="5.42578125" style="55" customWidth="1"/>
    <col min="4347" max="4347" width="8.85546875" style="55" customWidth="1"/>
    <col min="4348" max="4348" width="8.7109375" style="55" customWidth="1"/>
    <col min="4349" max="4349" width="9.28515625" style="55" customWidth="1"/>
    <col min="4350" max="4350" width="8.7109375" style="55" customWidth="1"/>
    <col min="4351" max="4351" width="11.85546875" style="55" customWidth="1"/>
    <col min="4352" max="4599" width="9.140625" style="55"/>
    <col min="4600" max="4600" width="36.42578125" style="55" customWidth="1"/>
    <col min="4601" max="4601" width="16.140625" style="55" customWidth="1"/>
    <col min="4602" max="4602" width="5.42578125" style="55" customWidth="1"/>
    <col min="4603" max="4603" width="8.85546875" style="55" customWidth="1"/>
    <col min="4604" max="4604" width="8.7109375" style="55" customWidth="1"/>
    <col min="4605" max="4605" width="9.28515625" style="55" customWidth="1"/>
    <col min="4606" max="4606" width="8.7109375" style="55" customWidth="1"/>
    <col min="4607" max="4607" width="11.85546875" style="55" customWidth="1"/>
    <col min="4608" max="4855" width="9.140625" style="55"/>
    <col min="4856" max="4856" width="36.42578125" style="55" customWidth="1"/>
    <col min="4857" max="4857" width="16.140625" style="55" customWidth="1"/>
    <col min="4858" max="4858" width="5.42578125" style="55" customWidth="1"/>
    <col min="4859" max="4859" width="8.85546875" style="55" customWidth="1"/>
    <col min="4860" max="4860" width="8.7109375" style="55" customWidth="1"/>
    <col min="4861" max="4861" width="9.28515625" style="55" customWidth="1"/>
    <col min="4862" max="4862" width="8.7109375" style="55" customWidth="1"/>
    <col min="4863" max="4863" width="11.85546875" style="55" customWidth="1"/>
    <col min="4864" max="5111" width="9.140625" style="55"/>
    <col min="5112" max="5112" width="36.42578125" style="55" customWidth="1"/>
    <col min="5113" max="5113" width="16.140625" style="55" customWidth="1"/>
    <col min="5114" max="5114" width="5.42578125" style="55" customWidth="1"/>
    <col min="5115" max="5115" width="8.85546875" style="55" customWidth="1"/>
    <col min="5116" max="5116" width="8.7109375" style="55" customWidth="1"/>
    <col min="5117" max="5117" width="9.28515625" style="55" customWidth="1"/>
    <col min="5118" max="5118" width="8.7109375" style="55" customWidth="1"/>
    <col min="5119" max="5119" width="11.85546875" style="55" customWidth="1"/>
    <col min="5120" max="5367" width="9.140625" style="55"/>
    <col min="5368" max="5368" width="36.42578125" style="55" customWidth="1"/>
    <col min="5369" max="5369" width="16.140625" style="55" customWidth="1"/>
    <col min="5370" max="5370" width="5.42578125" style="55" customWidth="1"/>
    <col min="5371" max="5371" width="8.85546875" style="55" customWidth="1"/>
    <col min="5372" max="5372" width="8.7109375" style="55" customWidth="1"/>
    <col min="5373" max="5373" width="9.28515625" style="55" customWidth="1"/>
    <col min="5374" max="5374" width="8.7109375" style="55" customWidth="1"/>
    <col min="5375" max="5375" width="11.85546875" style="55" customWidth="1"/>
    <col min="5376" max="5623" width="9.140625" style="55"/>
    <col min="5624" max="5624" width="36.42578125" style="55" customWidth="1"/>
    <col min="5625" max="5625" width="16.140625" style="55" customWidth="1"/>
    <col min="5626" max="5626" width="5.42578125" style="55" customWidth="1"/>
    <col min="5627" max="5627" width="8.85546875" style="55" customWidth="1"/>
    <col min="5628" max="5628" width="8.7109375" style="55" customWidth="1"/>
    <col min="5629" max="5629" width="9.28515625" style="55" customWidth="1"/>
    <col min="5630" max="5630" width="8.7109375" style="55" customWidth="1"/>
    <col min="5631" max="5631" width="11.85546875" style="55" customWidth="1"/>
    <col min="5632" max="5879" width="9.140625" style="55"/>
    <col min="5880" max="5880" width="36.42578125" style="55" customWidth="1"/>
    <col min="5881" max="5881" width="16.140625" style="55" customWidth="1"/>
    <col min="5882" max="5882" width="5.42578125" style="55" customWidth="1"/>
    <col min="5883" max="5883" width="8.85546875" style="55" customWidth="1"/>
    <col min="5884" max="5884" width="8.7109375" style="55" customWidth="1"/>
    <col min="5885" max="5885" width="9.28515625" style="55" customWidth="1"/>
    <col min="5886" max="5886" width="8.7109375" style="55" customWidth="1"/>
    <col min="5887" max="5887" width="11.85546875" style="55" customWidth="1"/>
    <col min="5888" max="6135" width="9.140625" style="55"/>
    <col min="6136" max="6136" width="36.42578125" style="55" customWidth="1"/>
    <col min="6137" max="6137" width="16.140625" style="55" customWidth="1"/>
    <col min="6138" max="6138" width="5.42578125" style="55" customWidth="1"/>
    <col min="6139" max="6139" width="8.85546875" style="55" customWidth="1"/>
    <col min="6140" max="6140" width="8.7109375" style="55" customWidth="1"/>
    <col min="6141" max="6141" width="9.28515625" style="55" customWidth="1"/>
    <col min="6142" max="6142" width="8.7109375" style="55" customWidth="1"/>
    <col min="6143" max="6143" width="11.85546875" style="55" customWidth="1"/>
    <col min="6144" max="6391" width="9.140625" style="55"/>
    <col min="6392" max="6392" width="36.42578125" style="55" customWidth="1"/>
    <col min="6393" max="6393" width="16.140625" style="55" customWidth="1"/>
    <col min="6394" max="6394" width="5.42578125" style="55" customWidth="1"/>
    <col min="6395" max="6395" width="8.85546875" style="55" customWidth="1"/>
    <col min="6396" max="6396" width="8.7109375" style="55" customWidth="1"/>
    <col min="6397" max="6397" width="9.28515625" style="55" customWidth="1"/>
    <col min="6398" max="6398" width="8.7109375" style="55" customWidth="1"/>
    <col min="6399" max="6399" width="11.85546875" style="55" customWidth="1"/>
    <col min="6400" max="6647" width="9.140625" style="55"/>
    <col min="6648" max="6648" width="36.42578125" style="55" customWidth="1"/>
    <col min="6649" max="6649" width="16.140625" style="55" customWidth="1"/>
    <col min="6650" max="6650" width="5.42578125" style="55" customWidth="1"/>
    <col min="6651" max="6651" width="8.85546875" style="55" customWidth="1"/>
    <col min="6652" max="6652" width="8.7109375" style="55" customWidth="1"/>
    <col min="6653" max="6653" width="9.28515625" style="55" customWidth="1"/>
    <col min="6654" max="6654" width="8.7109375" style="55" customWidth="1"/>
    <col min="6655" max="6655" width="11.85546875" style="55" customWidth="1"/>
    <col min="6656" max="6903" width="9.140625" style="55"/>
    <col min="6904" max="6904" width="36.42578125" style="55" customWidth="1"/>
    <col min="6905" max="6905" width="16.140625" style="55" customWidth="1"/>
    <col min="6906" max="6906" width="5.42578125" style="55" customWidth="1"/>
    <col min="6907" max="6907" width="8.85546875" style="55" customWidth="1"/>
    <col min="6908" max="6908" width="8.7109375" style="55" customWidth="1"/>
    <col min="6909" max="6909" width="9.28515625" style="55" customWidth="1"/>
    <col min="6910" max="6910" width="8.7109375" style="55" customWidth="1"/>
    <col min="6911" max="6911" width="11.85546875" style="55" customWidth="1"/>
    <col min="6912" max="7159" width="9.140625" style="55"/>
    <col min="7160" max="7160" width="36.42578125" style="55" customWidth="1"/>
    <col min="7161" max="7161" width="16.140625" style="55" customWidth="1"/>
    <col min="7162" max="7162" width="5.42578125" style="55" customWidth="1"/>
    <col min="7163" max="7163" width="8.85546875" style="55" customWidth="1"/>
    <col min="7164" max="7164" width="8.7109375" style="55" customWidth="1"/>
    <col min="7165" max="7165" width="9.28515625" style="55" customWidth="1"/>
    <col min="7166" max="7166" width="8.7109375" style="55" customWidth="1"/>
    <col min="7167" max="7167" width="11.85546875" style="55" customWidth="1"/>
    <col min="7168" max="7415" width="9.140625" style="55"/>
    <col min="7416" max="7416" width="36.42578125" style="55" customWidth="1"/>
    <col min="7417" max="7417" width="16.140625" style="55" customWidth="1"/>
    <col min="7418" max="7418" width="5.42578125" style="55" customWidth="1"/>
    <col min="7419" max="7419" width="8.85546875" style="55" customWidth="1"/>
    <col min="7420" max="7420" width="8.7109375" style="55" customWidth="1"/>
    <col min="7421" max="7421" width="9.28515625" style="55" customWidth="1"/>
    <col min="7422" max="7422" width="8.7109375" style="55" customWidth="1"/>
    <col min="7423" max="7423" width="11.85546875" style="55" customWidth="1"/>
    <col min="7424" max="7671" width="9.140625" style="55"/>
    <col min="7672" max="7672" width="36.42578125" style="55" customWidth="1"/>
    <col min="7673" max="7673" width="16.140625" style="55" customWidth="1"/>
    <col min="7674" max="7674" width="5.42578125" style="55" customWidth="1"/>
    <col min="7675" max="7675" width="8.85546875" style="55" customWidth="1"/>
    <col min="7676" max="7676" width="8.7109375" style="55" customWidth="1"/>
    <col min="7677" max="7677" width="9.28515625" style="55" customWidth="1"/>
    <col min="7678" max="7678" width="8.7109375" style="55" customWidth="1"/>
    <col min="7679" max="7679" width="11.85546875" style="55" customWidth="1"/>
    <col min="7680" max="7927" width="9.140625" style="55"/>
    <col min="7928" max="7928" width="36.42578125" style="55" customWidth="1"/>
    <col min="7929" max="7929" width="16.140625" style="55" customWidth="1"/>
    <col min="7930" max="7930" width="5.42578125" style="55" customWidth="1"/>
    <col min="7931" max="7931" width="8.85546875" style="55" customWidth="1"/>
    <col min="7932" max="7932" width="8.7109375" style="55" customWidth="1"/>
    <col min="7933" max="7933" width="9.28515625" style="55" customWidth="1"/>
    <col min="7934" max="7934" width="8.7109375" style="55" customWidth="1"/>
    <col min="7935" max="7935" width="11.85546875" style="55" customWidth="1"/>
    <col min="7936" max="8183" width="9.140625" style="55"/>
    <col min="8184" max="8184" width="36.42578125" style="55" customWidth="1"/>
    <col min="8185" max="8185" width="16.140625" style="55" customWidth="1"/>
    <col min="8186" max="8186" width="5.42578125" style="55" customWidth="1"/>
    <col min="8187" max="8187" width="8.85546875" style="55" customWidth="1"/>
    <col min="8188" max="8188" width="8.7109375" style="55" customWidth="1"/>
    <col min="8189" max="8189" width="9.28515625" style="55" customWidth="1"/>
    <col min="8190" max="8190" width="8.7109375" style="55" customWidth="1"/>
    <col min="8191" max="8191" width="11.85546875" style="55" customWidth="1"/>
    <col min="8192" max="8439" width="9.140625" style="55"/>
    <col min="8440" max="8440" width="36.42578125" style="55" customWidth="1"/>
    <col min="8441" max="8441" width="16.140625" style="55" customWidth="1"/>
    <col min="8442" max="8442" width="5.42578125" style="55" customWidth="1"/>
    <col min="8443" max="8443" width="8.85546875" style="55" customWidth="1"/>
    <col min="8444" max="8444" width="8.7109375" style="55" customWidth="1"/>
    <col min="8445" max="8445" width="9.28515625" style="55" customWidth="1"/>
    <col min="8446" max="8446" width="8.7109375" style="55" customWidth="1"/>
    <col min="8447" max="8447" width="11.85546875" style="55" customWidth="1"/>
    <col min="8448" max="8695" width="9.140625" style="55"/>
    <col min="8696" max="8696" width="36.42578125" style="55" customWidth="1"/>
    <col min="8697" max="8697" width="16.140625" style="55" customWidth="1"/>
    <col min="8698" max="8698" width="5.42578125" style="55" customWidth="1"/>
    <col min="8699" max="8699" width="8.85546875" style="55" customWidth="1"/>
    <col min="8700" max="8700" width="8.7109375" style="55" customWidth="1"/>
    <col min="8701" max="8701" width="9.28515625" style="55" customWidth="1"/>
    <col min="8702" max="8702" width="8.7109375" style="55" customWidth="1"/>
    <col min="8703" max="8703" width="11.85546875" style="55" customWidth="1"/>
    <col min="8704" max="8951" width="9.140625" style="55"/>
    <col min="8952" max="8952" width="36.42578125" style="55" customWidth="1"/>
    <col min="8953" max="8953" width="16.140625" style="55" customWidth="1"/>
    <col min="8954" max="8954" width="5.42578125" style="55" customWidth="1"/>
    <col min="8955" max="8955" width="8.85546875" style="55" customWidth="1"/>
    <col min="8956" max="8956" width="8.7109375" style="55" customWidth="1"/>
    <col min="8957" max="8957" width="9.28515625" style="55" customWidth="1"/>
    <col min="8958" max="8958" width="8.7109375" style="55" customWidth="1"/>
    <col min="8959" max="8959" width="11.85546875" style="55" customWidth="1"/>
    <col min="8960" max="9207" width="9.140625" style="55"/>
    <col min="9208" max="9208" width="36.42578125" style="55" customWidth="1"/>
    <col min="9209" max="9209" width="16.140625" style="55" customWidth="1"/>
    <col min="9210" max="9210" width="5.42578125" style="55" customWidth="1"/>
    <col min="9211" max="9211" width="8.85546875" style="55" customWidth="1"/>
    <col min="9212" max="9212" width="8.7109375" style="55" customWidth="1"/>
    <col min="9213" max="9213" width="9.28515625" style="55" customWidth="1"/>
    <col min="9214" max="9214" width="8.7109375" style="55" customWidth="1"/>
    <col min="9215" max="9215" width="11.85546875" style="55" customWidth="1"/>
    <col min="9216" max="9463" width="9.140625" style="55"/>
    <col min="9464" max="9464" width="36.42578125" style="55" customWidth="1"/>
    <col min="9465" max="9465" width="16.140625" style="55" customWidth="1"/>
    <col min="9466" max="9466" width="5.42578125" style="55" customWidth="1"/>
    <col min="9467" max="9467" width="8.85546875" style="55" customWidth="1"/>
    <col min="9468" max="9468" width="8.7109375" style="55" customWidth="1"/>
    <col min="9469" max="9469" width="9.28515625" style="55" customWidth="1"/>
    <col min="9470" max="9470" width="8.7109375" style="55" customWidth="1"/>
    <col min="9471" max="9471" width="11.85546875" style="55" customWidth="1"/>
    <col min="9472" max="9719" width="9.140625" style="55"/>
    <col min="9720" max="9720" width="36.42578125" style="55" customWidth="1"/>
    <col min="9721" max="9721" width="16.140625" style="55" customWidth="1"/>
    <col min="9722" max="9722" width="5.42578125" style="55" customWidth="1"/>
    <col min="9723" max="9723" width="8.85546875" style="55" customWidth="1"/>
    <col min="9724" max="9724" width="8.7109375" style="55" customWidth="1"/>
    <col min="9725" max="9725" width="9.28515625" style="55" customWidth="1"/>
    <col min="9726" max="9726" width="8.7109375" style="55" customWidth="1"/>
    <col min="9727" max="9727" width="11.85546875" style="55" customWidth="1"/>
    <col min="9728" max="9975" width="9.140625" style="55"/>
    <col min="9976" max="9976" width="36.42578125" style="55" customWidth="1"/>
    <col min="9977" max="9977" width="16.140625" style="55" customWidth="1"/>
    <col min="9978" max="9978" width="5.42578125" style="55" customWidth="1"/>
    <col min="9979" max="9979" width="8.85546875" style="55" customWidth="1"/>
    <col min="9980" max="9980" width="8.7109375" style="55" customWidth="1"/>
    <col min="9981" max="9981" width="9.28515625" style="55" customWidth="1"/>
    <col min="9982" max="9982" width="8.7109375" style="55" customWidth="1"/>
    <col min="9983" max="9983" width="11.85546875" style="55" customWidth="1"/>
    <col min="9984" max="10231" width="9.140625" style="55"/>
    <col min="10232" max="10232" width="36.42578125" style="55" customWidth="1"/>
    <col min="10233" max="10233" width="16.140625" style="55" customWidth="1"/>
    <col min="10234" max="10234" width="5.42578125" style="55" customWidth="1"/>
    <col min="10235" max="10235" width="8.85546875" style="55" customWidth="1"/>
    <col min="10236" max="10236" width="8.7109375" style="55" customWidth="1"/>
    <col min="10237" max="10237" width="9.28515625" style="55" customWidth="1"/>
    <col min="10238" max="10238" width="8.7109375" style="55" customWidth="1"/>
    <col min="10239" max="10239" width="11.85546875" style="55" customWidth="1"/>
    <col min="10240" max="10487" width="9.140625" style="55"/>
    <col min="10488" max="10488" width="36.42578125" style="55" customWidth="1"/>
    <col min="10489" max="10489" width="16.140625" style="55" customWidth="1"/>
    <col min="10490" max="10490" width="5.42578125" style="55" customWidth="1"/>
    <col min="10491" max="10491" width="8.85546875" style="55" customWidth="1"/>
    <col min="10492" max="10492" width="8.7109375" style="55" customWidth="1"/>
    <col min="10493" max="10493" width="9.28515625" style="55" customWidth="1"/>
    <col min="10494" max="10494" width="8.7109375" style="55" customWidth="1"/>
    <col min="10495" max="10495" width="11.85546875" style="55" customWidth="1"/>
    <col min="10496" max="10743" width="9.140625" style="55"/>
    <col min="10744" max="10744" width="36.42578125" style="55" customWidth="1"/>
    <col min="10745" max="10745" width="16.140625" style="55" customWidth="1"/>
    <col min="10746" max="10746" width="5.42578125" style="55" customWidth="1"/>
    <col min="10747" max="10747" width="8.85546875" style="55" customWidth="1"/>
    <col min="10748" max="10748" width="8.7109375" style="55" customWidth="1"/>
    <col min="10749" max="10749" width="9.28515625" style="55" customWidth="1"/>
    <col min="10750" max="10750" width="8.7109375" style="55" customWidth="1"/>
    <col min="10751" max="10751" width="11.85546875" style="55" customWidth="1"/>
    <col min="10752" max="10999" width="9.140625" style="55"/>
    <col min="11000" max="11000" width="36.42578125" style="55" customWidth="1"/>
    <col min="11001" max="11001" width="16.140625" style="55" customWidth="1"/>
    <col min="11002" max="11002" width="5.42578125" style="55" customWidth="1"/>
    <col min="11003" max="11003" width="8.85546875" style="55" customWidth="1"/>
    <col min="11004" max="11004" width="8.7109375" style="55" customWidth="1"/>
    <col min="11005" max="11005" width="9.28515625" style="55" customWidth="1"/>
    <col min="11006" max="11006" width="8.7109375" style="55" customWidth="1"/>
    <col min="11007" max="11007" width="11.85546875" style="55" customWidth="1"/>
    <col min="11008" max="11255" width="9.140625" style="55"/>
    <col min="11256" max="11256" width="36.42578125" style="55" customWidth="1"/>
    <col min="11257" max="11257" width="16.140625" style="55" customWidth="1"/>
    <col min="11258" max="11258" width="5.42578125" style="55" customWidth="1"/>
    <col min="11259" max="11259" width="8.85546875" style="55" customWidth="1"/>
    <col min="11260" max="11260" width="8.7109375" style="55" customWidth="1"/>
    <col min="11261" max="11261" width="9.28515625" style="55" customWidth="1"/>
    <col min="11262" max="11262" width="8.7109375" style="55" customWidth="1"/>
    <col min="11263" max="11263" width="11.85546875" style="55" customWidth="1"/>
    <col min="11264" max="11511" width="9.140625" style="55"/>
    <col min="11512" max="11512" width="36.42578125" style="55" customWidth="1"/>
    <col min="11513" max="11513" width="16.140625" style="55" customWidth="1"/>
    <col min="11514" max="11514" width="5.42578125" style="55" customWidth="1"/>
    <col min="11515" max="11515" width="8.85546875" style="55" customWidth="1"/>
    <col min="11516" max="11516" width="8.7109375" style="55" customWidth="1"/>
    <col min="11517" max="11517" width="9.28515625" style="55" customWidth="1"/>
    <col min="11518" max="11518" width="8.7109375" style="55" customWidth="1"/>
    <col min="11519" max="11519" width="11.85546875" style="55" customWidth="1"/>
    <col min="11520" max="11767" width="9.140625" style="55"/>
    <col min="11768" max="11768" width="36.42578125" style="55" customWidth="1"/>
    <col min="11769" max="11769" width="16.140625" style="55" customWidth="1"/>
    <col min="11770" max="11770" width="5.42578125" style="55" customWidth="1"/>
    <col min="11771" max="11771" width="8.85546875" style="55" customWidth="1"/>
    <col min="11772" max="11772" width="8.7109375" style="55" customWidth="1"/>
    <col min="11773" max="11773" width="9.28515625" style="55" customWidth="1"/>
    <col min="11774" max="11774" width="8.7109375" style="55" customWidth="1"/>
    <col min="11775" max="11775" width="11.85546875" style="55" customWidth="1"/>
    <col min="11776" max="12023" width="9.140625" style="55"/>
    <col min="12024" max="12024" width="36.42578125" style="55" customWidth="1"/>
    <col min="12025" max="12025" width="16.140625" style="55" customWidth="1"/>
    <col min="12026" max="12026" width="5.42578125" style="55" customWidth="1"/>
    <col min="12027" max="12027" width="8.85546875" style="55" customWidth="1"/>
    <col min="12028" max="12028" width="8.7109375" style="55" customWidth="1"/>
    <col min="12029" max="12029" width="9.28515625" style="55" customWidth="1"/>
    <col min="12030" max="12030" width="8.7109375" style="55" customWidth="1"/>
    <col min="12031" max="12031" width="11.85546875" style="55" customWidth="1"/>
    <col min="12032" max="12279" width="9.140625" style="55"/>
    <col min="12280" max="12280" width="36.42578125" style="55" customWidth="1"/>
    <col min="12281" max="12281" width="16.140625" style="55" customWidth="1"/>
    <col min="12282" max="12282" width="5.42578125" style="55" customWidth="1"/>
    <col min="12283" max="12283" width="8.85546875" style="55" customWidth="1"/>
    <col min="12284" max="12284" width="8.7109375" style="55" customWidth="1"/>
    <col min="12285" max="12285" width="9.28515625" style="55" customWidth="1"/>
    <col min="12286" max="12286" width="8.7109375" style="55" customWidth="1"/>
    <col min="12287" max="12287" width="11.85546875" style="55" customWidth="1"/>
    <col min="12288" max="12535" width="9.140625" style="55"/>
    <col min="12536" max="12536" width="36.42578125" style="55" customWidth="1"/>
    <col min="12537" max="12537" width="16.140625" style="55" customWidth="1"/>
    <col min="12538" max="12538" width="5.42578125" style="55" customWidth="1"/>
    <col min="12539" max="12539" width="8.85546875" style="55" customWidth="1"/>
    <col min="12540" max="12540" width="8.7109375" style="55" customWidth="1"/>
    <col min="12541" max="12541" width="9.28515625" style="55" customWidth="1"/>
    <col min="12542" max="12542" width="8.7109375" style="55" customWidth="1"/>
    <col min="12543" max="12543" width="11.85546875" style="55" customWidth="1"/>
    <col min="12544" max="12791" width="9.140625" style="55"/>
    <col min="12792" max="12792" width="36.42578125" style="55" customWidth="1"/>
    <col min="12793" max="12793" width="16.140625" style="55" customWidth="1"/>
    <col min="12794" max="12794" width="5.42578125" style="55" customWidth="1"/>
    <col min="12795" max="12795" width="8.85546875" style="55" customWidth="1"/>
    <col min="12796" max="12796" width="8.7109375" style="55" customWidth="1"/>
    <col min="12797" max="12797" width="9.28515625" style="55" customWidth="1"/>
    <col min="12798" max="12798" width="8.7109375" style="55" customWidth="1"/>
    <col min="12799" max="12799" width="11.85546875" style="55" customWidth="1"/>
    <col min="12800" max="13047" width="9.140625" style="55"/>
    <col min="13048" max="13048" width="36.42578125" style="55" customWidth="1"/>
    <col min="13049" max="13049" width="16.140625" style="55" customWidth="1"/>
    <col min="13050" max="13050" width="5.42578125" style="55" customWidth="1"/>
    <col min="13051" max="13051" width="8.85546875" style="55" customWidth="1"/>
    <col min="13052" max="13052" width="8.7109375" style="55" customWidth="1"/>
    <col min="13053" max="13053" width="9.28515625" style="55" customWidth="1"/>
    <col min="13054" max="13054" width="8.7109375" style="55" customWidth="1"/>
    <col min="13055" max="13055" width="11.85546875" style="55" customWidth="1"/>
    <col min="13056" max="13303" width="9.140625" style="55"/>
    <col min="13304" max="13304" width="36.42578125" style="55" customWidth="1"/>
    <col min="13305" max="13305" width="16.140625" style="55" customWidth="1"/>
    <col min="13306" max="13306" width="5.42578125" style="55" customWidth="1"/>
    <col min="13307" max="13307" width="8.85546875" style="55" customWidth="1"/>
    <col min="13308" max="13308" width="8.7109375" style="55" customWidth="1"/>
    <col min="13309" max="13309" width="9.28515625" style="55" customWidth="1"/>
    <col min="13310" max="13310" width="8.7109375" style="55" customWidth="1"/>
    <col min="13311" max="13311" width="11.85546875" style="55" customWidth="1"/>
    <col min="13312" max="13559" width="9.140625" style="55"/>
    <col min="13560" max="13560" width="36.42578125" style="55" customWidth="1"/>
    <col min="13561" max="13561" width="16.140625" style="55" customWidth="1"/>
    <col min="13562" max="13562" width="5.42578125" style="55" customWidth="1"/>
    <col min="13563" max="13563" width="8.85546875" style="55" customWidth="1"/>
    <col min="13564" max="13564" width="8.7109375" style="55" customWidth="1"/>
    <col min="13565" max="13565" width="9.28515625" style="55" customWidth="1"/>
    <col min="13566" max="13566" width="8.7109375" style="55" customWidth="1"/>
    <col min="13567" max="13567" width="11.85546875" style="55" customWidth="1"/>
    <col min="13568" max="13815" width="9.140625" style="55"/>
    <col min="13816" max="13816" width="36.42578125" style="55" customWidth="1"/>
    <col min="13817" max="13817" width="16.140625" style="55" customWidth="1"/>
    <col min="13818" max="13818" width="5.42578125" style="55" customWidth="1"/>
    <col min="13819" max="13819" width="8.85546875" style="55" customWidth="1"/>
    <col min="13820" max="13820" width="8.7109375" style="55" customWidth="1"/>
    <col min="13821" max="13821" width="9.28515625" style="55" customWidth="1"/>
    <col min="13822" max="13822" width="8.7109375" style="55" customWidth="1"/>
    <col min="13823" max="13823" width="11.85546875" style="55" customWidth="1"/>
    <col min="13824" max="14071" width="9.140625" style="55"/>
    <col min="14072" max="14072" width="36.42578125" style="55" customWidth="1"/>
    <col min="14073" max="14073" width="16.140625" style="55" customWidth="1"/>
    <col min="14074" max="14074" width="5.42578125" style="55" customWidth="1"/>
    <col min="14075" max="14075" width="8.85546875" style="55" customWidth="1"/>
    <col min="14076" max="14076" width="8.7109375" style="55" customWidth="1"/>
    <col min="14077" max="14077" width="9.28515625" style="55" customWidth="1"/>
    <col min="14078" max="14078" width="8.7109375" style="55" customWidth="1"/>
    <col min="14079" max="14079" width="11.85546875" style="55" customWidth="1"/>
    <col min="14080" max="14327" width="9.140625" style="55"/>
    <col min="14328" max="14328" width="36.42578125" style="55" customWidth="1"/>
    <col min="14329" max="14329" width="16.140625" style="55" customWidth="1"/>
    <col min="14330" max="14330" width="5.42578125" style="55" customWidth="1"/>
    <col min="14331" max="14331" width="8.85546875" style="55" customWidth="1"/>
    <col min="14332" max="14332" width="8.7109375" style="55" customWidth="1"/>
    <col min="14333" max="14333" width="9.28515625" style="55" customWidth="1"/>
    <col min="14334" max="14334" width="8.7109375" style="55" customWidth="1"/>
    <col min="14335" max="14335" width="11.85546875" style="55" customWidth="1"/>
    <col min="14336" max="14583" width="9.140625" style="55"/>
    <col min="14584" max="14584" width="36.42578125" style="55" customWidth="1"/>
    <col min="14585" max="14585" width="16.140625" style="55" customWidth="1"/>
    <col min="14586" max="14586" width="5.42578125" style="55" customWidth="1"/>
    <col min="14587" max="14587" width="8.85546875" style="55" customWidth="1"/>
    <col min="14588" max="14588" width="8.7109375" style="55" customWidth="1"/>
    <col min="14589" max="14589" width="9.28515625" style="55" customWidth="1"/>
    <col min="14590" max="14590" width="8.7109375" style="55" customWidth="1"/>
    <col min="14591" max="14591" width="11.85546875" style="55" customWidth="1"/>
    <col min="14592" max="14839" width="9.140625" style="55"/>
    <col min="14840" max="14840" width="36.42578125" style="55" customWidth="1"/>
    <col min="14841" max="14841" width="16.140625" style="55" customWidth="1"/>
    <col min="14842" max="14842" width="5.42578125" style="55" customWidth="1"/>
    <col min="14843" max="14843" width="8.85546875" style="55" customWidth="1"/>
    <col min="14844" max="14844" width="8.7109375" style="55" customWidth="1"/>
    <col min="14845" max="14845" width="9.28515625" style="55" customWidth="1"/>
    <col min="14846" max="14846" width="8.7109375" style="55" customWidth="1"/>
    <col min="14847" max="14847" width="11.85546875" style="55" customWidth="1"/>
    <col min="14848" max="15095" width="9.140625" style="55"/>
    <col min="15096" max="15096" width="36.42578125" style="55" customWidth="1"/>
    <col min="15097" max="15097" width="16.140625" style="55" customWidth="1"/>
    <col min="15098" max="15098" width="5.42578125" style="55" customWidth="1"/>
    <col min="15099" max="15099" width="8.85546875" style="55" customWidth="1"/>
    <col min="15100" max="15100" width="8.7109375" style="55" customWidth="1"/>
    <col min="15101" max="15101" width="9.28515625" style="55" customWidth="1"/>
    <col min="15102" max="15102" width="8.7109375" style="55" customWidth="1"/>
    <col min="15103" max="15103" width="11.85546875" style="55" customWidth="1"/>
    <col min="15104" max="15351" width="9.140625" style="55"/>
    <col min="15352" max="15352" width="36.42578125" style="55" customWidth="1"/>
    <col min="15353" max="15353" width="16.140625" style="55" customWidth="1"/>
    <col min="15354" max="15354" width="5.42578125" style="55" customWidth="1"/>
    <col min="15355" max="15355" width="8.85546875" style="55" customWidth="1"/>
    <col min="15356" max="15356" width="8.7109375" style="55" customWidth="1"/>
    <col min="15357" max="15357" width="9.28515625" style="55" customWidth="1"/>
    <col min="15358" max="15358" width="8.7109375" style="55" customWidth="1"/>
    <col min="15359" max="15359" width="11.85546875" style="55" customWidth="1"/>
    <col min="15360" max="15607" width="9.140625" style="55"/>
    <col min="15608" max="15608" width="36.42578125" style="55" customWidth="1"/>
    <col min="15609" max="15609" width="16.140625" style="55" customWidth="1"/>
    <col min="15610" max="15610" width="5.42578125" style="55" customWidth="1"/>
    <col min="15611" max="15611" width="8.85546875" style="55" customWidth="1"/>
    <col min="15612" max="15612" width="8.7109375" style="55" customWidth="1"/>
    <col min="15613" max="15613" width="9.28515625" style="55" customWidth="1"/>
    <col min="15614" max="15614" width="8.7109375" style="55" customWidth="1"/>
    <col min="15615" max="15615" width="11.85546875" style="55" customWidth="1"/>
    <col min="15616" max="15863" width="9.140625" style="55"/>
    <col min="15864" max="15864" width="36.42578125" style="55" customWidth="1"/>
    <col min="15865" max="15865" width="16.140625" style="55" customWidth="1"/>
    <col min="15866" max="15866" width="5.42578125" style="55" customWidth="1"/>
    <col min="15867" max="15867" width="8.85546875" style="55" customWidth="1"/>
    <col min="15868" max="15868" width="8.7109375" style="55" customWidth="1"/>
    <col min="15869" max="15869" width="9.28515625" style="55" customWidth="1"/>
    <col min="15870" max="15870" width="8.7109375" style="55" customWidth="1"/>
    <col min="15871" max="15871" width="11.85546875" style="55" customWidth="1"/>
    <col min="15872" max="16119" width="9.140625" style="55"/>
    <col min="16120" max="16120" width="36.42578125" style="55" customWidth="1"/>
    <col min="16121" max="16121" width="16.140625" style="55" customWidth="1"/>
    <col min="16122" max="16122" width="5.42578125" style="55" customWidth="1"/>
    <col min="16123" max="16123" width="8.85546875" style="55" customWidth="1"/>
    <col min="16124" max="16124" width="8.7109375" style="55" customWidth="1"/>
    <col min="16125" max="16125" width="9.28515625" style="55" customWidth="1"/>
    <col min="16126" max="16126" width="8.7109375" style="55" customWidth="1"/>
    <col min="16127" max="16127" width="11.85546875" style="55" customWidth="1"/>
    <col min="16128" max="16375" width="9.140625" style="55"/>
    <col min="16376" max="16384" width="9.140625" style="55" customWidth="1"/>
  </cols>
  <sheetData>
    <row r="1" spans="1:8" s="221" customFormat="1" ht="20.100000000000001" customHeight="1">
      <c r="A1" s="564" t="s">
        <v>1106</v>
      </c>
      <c r="B1" s="565"/>
      <c r="C1" s="565"/>
      <c r="D1" s="565"/>
      <c r="E1" s="565"/>
      <c r="F1" s="565"/>
      <c r="G1" s="565"/>
      <c r="H1" s="566"/>
    </row>
    <row r="2" spans="1:8" s="221" customFormat="1" ht="20.100000000000001" customHeight="1">
      <c r="A2" s="567" t="s">
        <v>1107</v>
      </c>
      <c r="B2" s="568"/>
      <c r="C2" s="568"/>
      <c r="D2" s="568"/>
      <c r="E2" s="568"/>
      <c r="F2" s="568"/>
      <c r="G2" s="568"/>
      <c r="H2" s="569"/>
    </row>
    <row r="3" spans="1:8" s="222" customFormat="1" ht="20.100000000000001" customHeight="1">
      <c r="A3" s="570"/>
      <c r="B3" s="571"/>
      <c r="C3" s="571"/>
      <c r="D3" s="571"/>
      <c r="E3" s="571"/>
      <c r="F3" s="571"/>
      <c r="G3" s="571"/>
      <c r="H3" s="572"/>
    </row>
    <row r="4" spans="1:8" s="221" customFormat="1" ht="12" customHeight="1">
      <c r="A4" s="573" t="s">
        <v>1108</v>
      </c>
      <c r="B4" s="575" t="s">
        <v>1109</v>
      </c>
      <c r="C4" s="223" t="s">
        <v>804</v>
      </c>
      <c r="D4" s="577" t="s">
        <v>1110</v>
      </c>
      <c r="E4" s="579" t="s">
        <v>51</v>
      </c>
      <c r="F4" s="579"/>
      <c r="G4" s="579" t="s">
        <v>6</v>
      </c>
      <c r="H4" s="580"/>
    </row>
    <row r="5" spans="1:8" s="221" customFormat="1" ht="12" customHeight="1" thickBot="1">
      <c r="A5" s="574"/>
      <c r="B5" s="576"/>
      <c r="C5" s="224"/>
      <c r="D5" s="578"/>
      <c r="E5" s="225" t="s">
        <v>1111</v>
      </c>
      <c r="F5" s="225" t="s">
        <v>1112</v>
      </c>
      <c r="G5" s="225" t="s">
        <v>1111</v>
      </c>
      <c r="H5" s="226" t="s">
        <v>1112</v>
      </c>
    </row>
    <row r="6" spans="1:8" s="221" customFormat="1" ht="15" customHeight="1" thickBot="1">
      <c r="A6" s="227" t="s">
        <v>1113</v>
      </c>
      <c r="B6" s="228"/>
      <c r="C6" s="228"/>
      <c r="D6" s="228"/>
      <c r="E6" s="228"/>
      <c r="F6" s="228"/>
      <c r="G6" s="228"/>
      <c r="H6" s="228"/>
    </row>
    <row r="7" spans="1:8" s="221" customFormat="1" ht="12" customHeight="1">
      <c r="A7" s="229" t="s">
        <v>1114</v>
      </c>
      <c r="B7" s="230" t="s">
        <v>1115</v>
      </c>
      <c r="C7" s="230" t="s">
        <v>363</v>
      </c>
      <c r="D7" s="231">
        <v>3</v>
      </c>
      <c r="E7" s="232"/>
      <c r="F7" s="232">
        <f>D7*E7</f>
        <v>0</v>
      </c>
      <c r="G7" s="232"/>
      <c r="H7" s="233">
        <f t="shared" ref="H7:H14" si="0">D7*G7</f>
        <v>0</v>
      </c>
    </row>
    <row r="8" spans="1:8" s="221" customFormat="1" ht="12" customHeight="1">
      <c r="A8" s="234" t="s">
        <v>1116</v>
      </c>
      <c r="B8" s="235" t="s">
        <v>1117</v>
      </c>
      <c r="C8" s="235" t="s">
        <v>363</v>
      </c>
      <c r="D8" s="236">
        <v>3</v>
      </c>
      <c r="E8" s="237"/>
      <c r="F8" s="237">
        <f t="shared" ref="F8:F14" si="1">D8*E8</f>
        <v>0</v>
      </c>
      <c r="G8" s="237"/>
      <c r="H8" s="238">
        <f t="shared" si="0"/>
        <v>0</v>
      </c>
    </row>
    <row r="9" spans="1:8" s="221" customFormat="1" ht="12" customHeight="1">
      <c r="A9" s="239" t="s">
        <v>1118</v>
      </c>
      <c r="B9" s="240" t="s">
        <v>1119</v>
      </c>
      <c r="C9" s="235" t="s">
        <v>363</v>
      </c>
      <c r="D9" s="236">
        <v>4</v>
      </c>
      <c r="E9" s="237"/>
      <c r="F9" s="237">
        <f t="shared" si="1"/>
        <v>0</v>
      </c>
      <c r="G9" s="237"/>
      <c r="H9" s="238">
        <f t="shared" si="0"/>
        <v>0</v>
      </c>
    </row>
    <row r="10" spans="1:8" s="221" customFormat="1" ht="12" customHeight="1">
      <c r="A10" s="234" t="s">
        <v>1120</v>
      </c>
      <c r="B10" s="235" t="s">
        <v>1121</v>
      </c>
      <c r="C10" s="235" t="s">
        <v>363</v>
      </c>
      <c r="D10" s="236">
        <v>6</v>
      </c>
      <c r="E10" s="237"/>
      <c r="F10" s="237">
        <f t="shared" si="1"/>
        <v>0</v>
      </c>
      <c r="G10" s="237"/>
      <c r="H10" s="238">
        <f t="shared" si="0"/>
        <v>0</v>
      </c>
    </row>
    <row r="11" spans="1:8" s="221" customFormat="1" ht="12" customHeight="1">
      <c r="A11" s="234" t="s">
        <v>1122</v>
      </c>
      <c r="B11" s="235" t="s">
        <v>1123</v>
      </c>
      <c r="C11" s="235" t="s">
        <v>363</v>
      </c>
      <c r="D11" s="236">
        <v>6</v>
      </c>
      <c r="E11" s="237"/>
      <c r="F11" s="237">
        <f t="shared" si="1"/>
        <v>0</v>
      </c>
      <c r="G11" s="237"/>
      <c r="H11" s="238">
        <f t="shared" si="0"/>
        <v>0</v>
      </c>
    </row>
    <row r="12" spans="1:8" s="221" customFormat="1" ht="12" customHeight="1">
      <c r="A12" s="234" t="s">
        <v>1124</v>
      </c>
      <c r="B12" s="235" t="s">
        <v>1125</v>
      </c>
      <c r="C12" s="235" t="s">
        <v>363</v>
      </c>
      <c r="D12" s="236">
        <v>7</v>
      </c>
      <c r="E12" s="237"/>
      <c r="F12" s="237">
        <f t="shared" si="1"/>
        <v>0</v>
      </c>
      <c r="G12" s="237"/>
      <c r="H12" s="238">
        <f t="shared" si="0"/>
        <v>0</v>
      </c>
    </row>
    <row r="13" spans="1:8" s="221" customFormat="1" ht="12" customHeight="1">
      <c r="A13" s="234" t="s">
        <v>1126</v>
      </c>
      <c r="B13" s="235" t="s">
        <v>1127</v>
      </c>
      <c r="C13" s="235" t="s">
        <v>363</v>
      </c>
      <c r="D13" s="236">
        <v>7</v>
      </c>
      <c r="E13" s="237"/>
      <c r="F13" s="237">
        <f t="shared" si="1"/>
        <v>0</v>
      </c>
      <c r="G13" s="237"/>
      <c r="H13" s="238">
        <f t="shared" si="0"/>
        <v>0</v>
      </c>
    </row>
    <row r="14" spans="1:8" s="221" customFormat="1" ht="12" customHeight="1" thickBot="1">
      <c r="A14" s="241" t="s">
        <v>1128</v>
      </c>
      <c r="B14" s="242" t="s">
        <v>1129</v>
      </c>
      <c r="C14" s="242" t="s">
        <v>363</v>
      </c>
      <c r="D14" s="243">
        <v>7</v>
      </c>
      <c r="E14" s="237"/>
      <c r="F14" s="244">
        <f t="shared" si="1"/>
        <v>0</v>
      </c>
      <c r="G14" s="237"/>
      <c r="H14" s="245">
        <f t="shared" si="0"/>
        <v>0</v>
      </c>
    </row>
    <row r="15" spans="1:8" s="251" customFormat="1" ht="12.75" customHeight="1">
      <c r="A15" s="246" t="s">
        <v>1130</v>
      </c>
      <c r="B15" s="247"/>
      <c r="C15" s="247"/>
      <c r="D15" s="248"/>
      <c r="E15" s="247"/>
      <c r="F15" s="249">
        <f>SUM(F7:F14)</f>
        <v>0</v>
      </c>
      <c r="G15" s="250"/>
      <c r="H15" s="249">
        <f>SUM(H7:H14)</f>
        <v>0</v>
      </c>
    </row>
    <row r="16" spans="1:8" s="251" customFormat="1" ht="12.75" customHeight="1">
      <c r="A16" s="246"/>
      <c r="B16" s="247"/>
      <c r="C16" s="247"/>
      <c r="D16" s="248"/>
      <c r="E16" s="247"/>
      <c r="F16" s="249"/>
      <c r="G16" s="250"/>
      <c r="H16" s="249"/>
    </row>
    <row r="17" spans="1:8" s="251" customFormat="1" ht="12.75" customHeight="1" thickBot="1">
      <c r="A17" s="227" t="s">
        <v>1131</v>
      </c>
      <c r="B17" s="228"/>
      <c r="C17" s="228"/>
      <c r="D17" s="228"/>
      <c r="E17" s="228"/>
      <c r="F17" s="228"/>
      <c r="G17" s="228"/>
      <c r="H17" s="228"/>
    </row>
    <row r="18" spans="1:8" s="251" customFormat="1" ht="12.75" customHeight="1">
      <c r="A18" s="229" t="s">
        <v>1132</v>
      </c>
      <c r="B18" s="252"/>
      <c r="C18" s="230" t="s">
        <v>363</v>
      </c>
      <c r="D18" s="231">
        <v>1</v>
      </c>
      <c r="E18" s="232"/>
      <c r="F18" s="232"/>
      <c r="G18" s="237"/>
      <c r="H18" s="233">
        <f t="shared" ref="H18:H23" si="2">D18*G18</f>
        <v>0</v>
      </c>
    </row>
    <row r="19" spans="1:8" s="251" customFormat="1" ht="12.75" customHeight="1">
      <c r="A19" s="253" t="s">
        <v>1133</v>
      </c>
      <c r="B19" s="254"/>
      <c r="C19" s="254" t="s">
        <v>363</v>
      </c>
      <c r="D19" s="236">
        <v>1</v>
      </c>
      <c r="E19" s="237"/>
      <c r="F19" s="237"/>
      <c r="G19" s="237"/>
      <c r="H19" s="238">
        <f t="shared" si="2"/>
        <v>0</v>
      </c>
    </row>
    <row r="20" spans="1:8" s="251" customFormat="1" ht="12.75" customHeight="1">
      <c r="A20" s="234" t="s">
        <v>1134</v>
      </c>
      <c r="B20" s="255"/>
      <c r="C20" s="255" t="s">
        <v>363</v>
      </c>
      <c r="D20" s="236">
        <v>1</v>
      </c>
      <c r="E20" s="237"/>
      <c r="F20" s="237"/>
      <c r="G20" s="237"/>
      <c r="H20" s="238">
        <f t="shared" si="2"/>
        <v>0</v>
      </c>
    </row>
    <row r="21" spans="1:8" s="251" customFormat="1" ht="12.75" customHeight="1">
      <c r="A21" s="256" t="s">
        <v>1135</v>
      </c>
      <c r="B21" s="257"/>
      <c r="C21" s="257" t="s">
        <v>363</v>
      </c>
      <c r="D21" s="258">
        <v>1</v>
      </c>
      <c r="E21" s="259"/>
      <c r="F21" s="259"/>
      <c r="G21" s="237"/>
      <c r="H21" s="238">
        <f t="shared" si="2"/>
        <v>0</v>
      </c>
    </row>
    <row r="22" spans="1:8" s="251" customFormat="1" ht="12.75" customHeight="1">
      <c r="A22" s="260" t="s">
        <v>1136</v>
      </c>
      <c r="B22" s="261"/>
      <c r="C22" s="261" t="s">
        <v>1077</v>
      </c>
      <c r="D22" s="258">
        <v>2</v>
      </c>
      <c r="E22" s="259"/>
      <c r="F22" s="259"/>
      <c r="G22" s="237"/>
      <c r="H22" s="238">
        <f t="shared" si="2"/>
        <v>0</v>
      </c>
    </row>
    <row r="23" spans="1:8" s="251" customFormat="1" ht="12.75" customHeight="1" thickBot="1">
      <c r="A23" s="241" t="s">
        <v>814</v>
      </c>
      <c r="B23" s="262"/>
      <c r="C23" s="262" t="s">
        <v>815</v>
      </c>
      <c r="D23" s="243">
        <v>430</v>
      </c>
      <c r="E23" s="244"/>
      <c r="F23" s="244"/>
      <c r="G23" s="237"/>
      <c r="H23" s="245">
        <f t="shared" si="2"/>
        <v>0</v>
      </c>
    </row>
    <row r="24" spans="1:8" s="251" customFormat="1" ht="12.75" customHeight="1">
      <c r="A24" s="246" t="s">
        <v>1130</v>
      </c>
      <c r="B24" s="247"/>
      <c r="C24" s="247"/>
      <c r="D24" s="248"/>
      <c r="E24" s="247"/>
      <c r="F24" s="249"/>
      <c r="G24" s="250"/>
      <c r="H24" s="249">
        <f>SUM(H18:H23)</f>
        <v>0</v>
      </c>
    </row>
    <row r="25" spans="1:8" s="221" customFormat="1" ht="12" customHeight="1">
      <c r="A25" s="263"/>
      <c r="B25" s="264"/>
      <c r="C25" s="264"/>
      <c r="D25" s="265"/>
      <c r="E25" s="247"/>
      <c r="F25" s="250"/>
      <c r="G25" s="250"/>
      <c r="H25" s="250"/>
    </row>
    <row r="26" spans="1:8" s="221" customFormat="1" ht="15" customHeight="1" thickBot="1">
      <c r="A26" s="227" t="s">
        <v>1137</v>
      </c>
      <c r="B26" s="228"/>
      <c r="C26" s="228"/>
      <c r="D26" s="228"/>
      <c r="E26" s="228"/>
      <c r="F26" s="228"/>
      <c r="G26" s="228"/>
      <c r="H26" s="228"/>
    </row>
    <row r="27" spans="1:8" s="221" customFormat="1" ht="12" customHeight="1">
      <c r="A27" s="266" t="s">
        <v>1138</v>
      </c>
      <c r="B27" s="230" t="s">
        <v>1139</v>
      </c>
      <c r="C27" s="230" t="s">
        <v>89</v>
      </c>
      <c r="D27" s="267">
        <v>600</v>
      </c>
      <c r="E27" s="237"/>
      <c r="F27" s="268">
        <f>D27*E27</f>
        <v>0</v>
      </c>
      <c r="G27" s="237"/>
      <c r="H27" s="233">
        <f>D27*G27</f>
        <v>0</v>
      </c>
    </row>
    <row r="28" spans="1:8" s="221" customFormat="1" ht="12" customHeight="1">
      <c r="A28" s="269" t="s">
        <v>1140</v>
      </c>
      <c r="B28" s="235" t="s">
        <v>1141</v>
      </c>
      <c r="C28" s="235" t="s">
        <v>89</v>
      </c>
      <c r="D28" s="270">
        <v>150</v>
      </c>
      <c r="E28" s="237"/>
      <c r="F28" s="271">
        <f>D28*E28</f>
        <v>0</v>
      </c>
      <c r="G28" s="237"/>
      <c r="H28" s="238">
        <f>D28*G28</f>
        <v>0</v>
      </c>
    </row>
    <row r="29" spans="1:8" s="221" customFormat="1" ht="12" customHeight="1" thickBot="1">
      <c r="A29" s="272" t="s">
        <v>1142</v>
      </c>
      <c r="B29" s="273" t="s">
        <v>1143</v>
      </c>
      <c r="C29" s="273" t="s">
        <v>363</v>
      </c>
      <c r="D29" s="243">
        <v>12</v>
      </c>
      <c r="E29" s="244"/>
      <c r="F29" s="244"/>
      <c r="G29" s="237"/>
      <c r="H29" s="245">
        <f>D29*G29</f>
        <v>0</v>
      </c>
    </row>
    <row r="30" spans="1:8" s="221" customFormat="1" ht="15" customHeight="1">
      <c r="A30" s="263" t="s">
        <v>1130</v>
      </c>
      <c r="B30" s="274"/>
      <c r="C30" s="274"/>
      <c r="D30" s="248"/>
      <c r="E30" s="247"/>
      <c r="F30" s="249">
        <f>SUM(F27:F29)</f>
        <v>0</v>
      </c>
      <c r="G30" s="250"/>
      <c r="H30" s="249">
        <f>SUM(H27:H29)</f>
        <v>0</v>
      </c>
    </row>
    <row r="31" spans="1:8" s="221" customFormat="1" ht="12" customHeight="1">
      <c r="A31" s="274"/>
      <c r="B31" s="264"/>
      <c r="C31" s="264"/>
      <c r="D31" s="265"/>
      <c r="E31" s="247"/>
      <c r="F31" s="250"/>
      <c r="G31" s="250"/>
      <c r="H31" s="250"/>
    </row>
    <row r="32" spans="1:8" s="221" customFormat="1" ht="12" customHeight="1" thickBot="1">
      <c r="A32" s="227" t="s">
        <v>1144</v>
      </c>
      <c r="B32" s="228"/>
      <c r="C32" s="228"/>
      <c r="D32" s="228"/>
      <c r="E32" s="228"/>
      <c r="F32" s="228"/>
      <c r="G32" s="228"/>
      <c r="H32" s="228"/>
    </row>
    <row r="33" spans="1:8" s="221" customFormat="1" ht="12" customHeight="1">
      <c r="A33" s="275" t="s">
        <v>1145</v>
      </c>
      <c r="B33" s="230" t="s">
        <v>1146</v>
      </c>
      <c r="C33" s="230" t="s">
        <v>363</v>
      </c>
      <c r="D33" s="276">
        <v>3</v>
      </c>
      <c r="E33" s="237"/>
      <c r="F33" s="268">
        <f t="shared" ref="F33:F38" si="3">D33*E33</f>
        <v>0</v>
      </c>
      <c r="G33" s="237"/>
      <c r="H33" s="277">
        <f t="shared" ref="H33:H38" si="4">D33*G33</f>
        <v>0</v>
      </c>
    </row>
    <row r="34" spans="1:8" s="221" customFormat="1" ht="12" customHeight="1">
      <c r="A34" s="253" t="s">
        <v>1145</v>
      </c>
      <c r="B34" s="254" t="s">
        <v>1147</v>
      </c>
      <c r="C34" s="235" t="s">
        <v>363</v>
      </c>
      <c r="D34" s="236">
        <v>19</v>
      </c>
      <c r="E34" s="237"/>
      <c r="F34" s="237">
        <f t="shared" si="3"/>
        <v>0</v>
      </c>
      <c r="G34" s="237"/>
      <c r="H34" s="238">
        <f t="shared" si="4"/>
        <v>0</v>
      </c>
    </row>
    <row r="35" spans="1:8" s="221" customFormat="1" ht="12" customHeight="1">
      <c r="A35" s="253" t="s">
        <v>1148</v>
      </c>
      <c r="B35" s="254">
        <v>16</v>
      </c>
      <c r="C35" s="254" t="s">
        <v>89</v>
      </c>
      <c r="D35" s="236">
        <v>125</v>
      </c>
      <c r="E35" s="237"/>
      <c r="F35" s="237">
        <f t="shared" si="3"/>
        <v>0</v>
      </c>
      <c r="G35" s="237"/>
      <c r="H35" s="238">
        <f t="shared" si="4"/>
        <v>0</v>
      </c>
    </row>
    <row r="36" spans="1:8" s="221" customFormat="1" ht="12" customHeight="1">
      <c r="A36" s="253" t="s">
        <v>1148</v>
      </c>
      <c r="B36" s="254">
        <v>25</v>
      </c>
      <c r="C36" s="254" t="s">
        <v>89</v>
      </c>
      <c r="D36" s="236">
        <v>90</v>
      </c>
      <c r="E36" s="237"/>
      <c r="F36" s="237">
        <f t="shared" si="3"/>
        <v>0</v>
      </c>
      <c r="G36" s="237"/>
      <c r="H36" s="238">
        <f t="shared" si="4"/>
        <v>0</v>
      </c>
    </row>
    <row r="37" spans="1:8" s="221" customFormat="1" ht="12" customHeight="1">
      <c r="A37" s="253" t="s">
        <v>1148</v>
      </c>
      <c r="B37" s="254">
        <v>32</v>
      </c>
      <c r="C37" s="254" t="s">
        <v>89</v>
      </c>
      <c r="D37" s="236">
        <v>45</v>
      </c>
      <c r="E37" s="237"/>
      <c r="F37" s="237">
        <f t="shared" si="3"/>
        <v>0</v>
      </c>
      <c r="G37" s="237"/>
      <c r="H37" s="238">
        <f t="shared" si="4"/>
        <v>0</v>
      </c>
    </row>
    <row r="38" spans="1:8" s="221" customFormat="1" ht="12" customHeight="1">
      <c r="A38" s="278" t="s">
        <v>1149</v>
      </c>
      <c r="B38" s="254" t="s">
        <v>1150</v>
      </c>
      <c r="C38" s="279" t="s">
        <v>363</v>
      </c>
      <c r="D38" s="236">
        <v>120</v>
      </c>
      <c r="E38" s="237"/>
      <c r="F38" s="237">
        <f t="shared" si="3"/>
        <v>0</v>
      </c>
      <c r="G38" s="237"/>
      <c r="H38" s="238">
        <f t="shared" si="4"/>
        <v>0</v>
      </c>
    </row>
    <row r="39" spans="1:8" s="221" customFormat="1" ht="12" customHeight="1">
      <c r="A39" s="278" t="s">
        <v>1151</v>
      </c>
      <c r="B39" s="280" t="s">
        <v>1152</v>
      </c>
      <c r="C39" s="279" t="s">
        <v>363</v>
      </c>
      <c r="D39" s="236">
        <v>120</v>
      </c>
      <c r="E39" s="237"/>
      <c r="F39" s="237">
        <f>D39*E39</f>
        <v>0</v>
      </c>
      <c r="G39" s="237"/>
      <c r="H39" s="238">
        <f>D39*G39</f>
        <v>0</v>
      </c>
    </row>
    <row r="40" spans="1:8" s="221" customFormat="1" ht="12" customHeight="1">
      <c r="A40" s="278" t="s">
        <v>1153</v>
      </c>
      <c r="B40" s="254" t="s">
        <v>1154</v>
      </c>
      <c r="C40" s="279" t="s">
        <v>363</v>
      </c>
      <c r="D40" s="236">
        <v>120</v>
      </c>
      <c r="E40" s="237"/>
      <c r="F40" s="237">
        <f>D40*E40</f>
        <v>0</v>
      </c>
      <c r="G40" s="237"/>
      <c r="H40" s="238">
        <f>D40*G40</f>
        <v>0</v>
      </c>
    </row>
    <row r="41" spans="1:8" s="221" customFormat="1">
      <c r="A41" s="253" t="s">
        <v>1155</v>
      </c>
      <c r="B41" s="254"/>
      <c r="C41" s="254" t="s">
        <v>1156</v>
      </c>
      <c r="D41" s="236">
        <v>16</v>
      </c>
      <c r="E41" s="237"/>
      <c r="F41" s="237">
        <f>D41*E41</f>
        <v>0</v>
      </c>
      <c r="G41" s="237"/>
      <c r="H41" s="238">
        <f>D41*G41</f>
        <v>0</v>
      </c>
    </row>
    <row r="42" spans="1:8" s="221" customFormat="1" ht="12" customHeight="1">
      <c r="A42" s="278" t="s">
        <v>1157</v>
      </c>
      <c r="B42" s="254"/>
      <c r="C42" s="254" t="s">
        <v>1156</v>
      </c>
      <c r="D42" s="236">
        <v>6</v>
      </c>
      <c r="E42" s="237"/>
      <c r="F42" s="237">
        <f>D42*E42</f>
        <v>0</v>
      </c>
      <c r="G42" s="237"/>
      <c r="H42" s="238">
        <f>D42*G42</f>
        <v>0</v>
      </c>
    </row>
    <row r="43" spans="1:8" s="221" customFormat="1" ht="33.75">
      <c r="A43" s="253" t="s">
        <v>1158</v>
      </c>
      <c r="B43" s="254"/>
      <c r="C43" s="254" t="s">
        <v>805</v>
      </c>
      <c r="D43" s="236">
        <v>1</v>
      </c>
      <c r="E43" s="237"/>
      <c r="F43" s="259">
        <f>D43*E43</f>
        <v>0</v>
      </c>
      <c r="G43" s="237"/>
      <c r="H43" s="238">
        <f>D43*G43</f>
        <v>0</v>
      </c>
    </row>
    <row r="44" spans="1:8" s="221" customFormat="1" ht="12" customHeight="1">
      <c r="A44" s="278" t="s">
        <v>1069</v>
      </c>
      <c r="B44" s="254"/>
      <c r="C44" s="254" t="s">
        <v>89</v>
      </c>
      <c r="D44" s="236">
        <v>25</v>
      </c>
      <c r="E44" s="237"/>
      <c r="F44" s="237"/>
      <c r="G44" s="237"/>
      <c r="H44" s="238">
        <f>G44*D44</f>
        <v>0</v>
      </c>
    </row>
    <row r="45" spans="1:8" s="221" customFormat="1" ht="12" customHeight="1">
      <c r="A45" s="253" t="s">
        <v>1159</v>
      </c>
      <c r="B45" s="254"/>
      <c r="C45" s="254" t="s">
        <v>363</v>
      </c>
      <c r="D45" s="236">
        <v>12</v>
      </c>
      <c r="E45" s="237"/>
      <c r="F45" s="237"/>
      <c r="G45" s="237"/>
      <c r="H45" s="238">
        <f>G45*D45</f>
        <v>0</v>
      </c>
    </row>
    <row r="46" spans="1:8" s="221" customFormat="1" ht="12" customHeight="1">
      <c r="A46" s="253" t="s">
        <v>1160</v>
      </c>
      <c r="B46" s="254"/>
      <c r="C46" s="254" t="s">
        <v>1077</v>
      </c>
      <c r="D46" s="236">
        <v>6</v>
      </c>
      <c r="E46" s="237"/>
      <c r="F46" s="237"/>
      <c r="G46" s="237"/>
      <c r="H46" s="238">
        <f>G46*D46</f>
        <v>0</v>
      </c>
    </row>
    <row r="47" spans="1:8" s="221" customFormat="1" ht="12" customHeight="1" thickBot="1">
      <c r="A47" s="272" t="s">
        <v>1161</v>
      </c>
      <c r="B47" s="273"/>
      <c r="C47" s="273" t="s">
        <v>1077</v>
      </c>
      <c r="D47" s="243">
        <v>5</v>
      </c>
      <c r="E47" s="244"/>
      <c r="F47" s="244"/>
      <c r="G47" s="237"/>
      <c r="H47" s="245">
        <f>G47*D47</f>
        <v>0</v>
      </c>
    </row>
    <row r="48" spans="1:8" s="221" customFormat="1" ht="12" customHeight="1">
      <c r="A48" s="246" t="s">
        <v>1162</v>
      </c>
      <c r="B48" s="247"/>
      <c r="C48" s="247"/>
      <c r="D48" s="248"/>
      <c r="E48" s="281"/>
      <c r="F48" s="249">
        <f>SUM(F33:F47)</f>
        <v>0</v>
      </c>
      <c r="G48" s="250"/>
      <c r="H48" s="249">
        <f>SUM(H33:H47)</f>
        <v>0</v>
      </c>
    </row>
    <row r="49" spans="1:8" s="221" customFormat="1" ht="12" customHeight="1">
      <c r="A49" s="282"/>
      <c r="B49" s="283"/>
      <c r="C49" s="283"/>
      <c r="D49" s="284"/>
      <c r="E49" s="285"/>
      <c r="F49" s="285"/>
      <c r="G49" s="285"/>
      <c r="H49" s="285"/>
    </row>
    <row r="50" spans="1:8" s="221" customFormat="1" ht="15" customHeight="1" thickBot="1">
      <c r="A50" s="286" t="s">
        <v>1163</v>
      </c>
      <c r="B50" s="287"/>
      <c r="C50" s="287"/>
      <c r="D50" s="288"/>
      <c r="E50" s="289"/>
      <c r="F50" s="290"/>
      <c r="G50" s="290"/>
      <c r="H50" s="291"/>
    </row>
    <row r="51" spans="1:8" s="293" customFormat="1" ht="15" customHeight="1" thickBot="1">
      <c r="A51" s="562" t="s">
        <v>1164</v>
      </c>
      <c r="B51" s="563"/>
      <c r="C51" s="563"/>
      <c r="D51" s="563"/>
      <c r="E51" s="563"/>
      <c r="F51" s="563"/>
      <c r="G51" s="563"/>
      <c r="H51" s="292">
        <f>F15+H15+H24+F30+H30+F48+H48</f>
        <v>0</v>
      </c>
    </row>
    <row r="52" spans="1:8" ht="12" customHeight="1">
      <c r="A52" s="294"/>
      <c r="B52" s="294"/>
      <c r="C52" s="294"/>
      <c r="D52" s="295"/>
      <c r="E52" s="296"/>
      <c r="F52" s="297"/>
      <c r="G52" s="297"/>
      <c r="H52" s="298"/>
    </row>
    <row r="53" spans="1:8" ht="12" customHeight="1">
      <c r="A53" s="294"/>
      <c r="B53" s="294"/>
      <c r="C53" s="294"/>
      <c r="D53" s="295"/>
      <c r="E53" s="296"/>
      <c r="F53" s="297"/>
      <c r="G53" s="297"/>
      <c r="H53" s="298"/>
    </row>
    <row r="54" spans="1:8" ht="12" customHeight="1">
      <c r="B54" s="300"/>
      <c r="C54" s="300"/>
      <c r="D54" s="300"/>
      <c r="E54" s="300"/>
      <c r="F54" s="300"/>
      <c r="G54" s="300"/>
      <c r="H54" s="300"/>
    </row>
    <row r="55" spans="1:8" ht="12" customHeight="1">
      <c r="B55" s="301"/>
      <c r="C55" s="301"/>
      <c r="D55" s="301"/>
      <c r="E55" s="301"/>
      <c r="F55" s="301"/>
      <c r="G55" s="301"/>
      <c r="H55" s="301"/>
    </row>
    <row r="56" spans="1:8" ht="12" customHeight="1"/>
    <row r="57" spans="1:8" ht="12" customHeight="1"/>
    <row r="58" spans="1:8" ht="12" customHeight="1"/>
    <row r="59" spans="1:8" ht="12" customHeight="1"/>
    <row r="60" spans="1:8" ht="12" customHeight="1"/>
    <row r="61" spans="1:8" ht="12" customHeight="1"/>
    <row r="62" spans="1:8" ht="12" customHeight="1"/>
    <row r="63" spans="1:8" ht="12" customHeight="1"/>
    <row r="64" spans="1:8" ht="12" customHeight="1"/>
  </sheetData>
  <mergeCells count="9">
    <mergeCell ref="A51:G51"/>
    <mergeCell ref="A1:H1"/>
    <mergeCell ref="A2:H2"/>
    <mergeCell ref="A3:H3"/>
    <mergeCell ref="A4:A5"/>
    <mergeCell ref="B4:B5"/>
    <mergeCell ref="D4:D5"/>
    <mergeCell ref="E4:F4"/>
    <mergeCell ref="G4: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selection sqref="A1:H1"/>
    </sheetView>
  </sheetViews>
  <sheetFormatPr defaultRowHeight="12.75"/>
  <cols>
    <col min="1" max="1" width="41.7109375" style="55" customWidth="1"/>
    <col min="2" max="2" width="15.5703125" style="55" customWidth="1"/>
    <col min="3" max="3" width="5.85546875" style="55" customWidth="1"/>
    <col min="4" max="4" width="9.140625" style="55"/>
    <col min="5" max="5" width="11.7109375" style="55" customWidth="1"/>
    <col min="6" max="6" width="13.42578125" style="55" customWidth="1"/>
    <col min="7" max="7" width="9.7109375" style="55" customWidth="1"/>
    <col min="8" max="8" width="12" style="55" customWidth="1"/>
    <col min="9" max="246" width="9.140625" style="55"/>
    <col min="247" max="247" width="41.7109375" style="55" customWidth="1"/>
    <col min="248" max="248" width="15.5703125" style="55" customWidth="1"/>
    <col min="249" max="249" width="5.85546875" style="55" customWidth="1"/>
    <col min="250" max="250" width="9.140625" style="55"/>
    <col min="251" max="251" width="11.7109375" style="55" customWidth="1"/>
    <col min="252" max="252" width="13.42578125" style="55" customWidth="1"/>
    <col min="253" max="253" width="9.7109375" style="55" customWidth="1"/>
    <col min="254" max="254" width="12" style="55" customWidth="1"/>
    <col min="255" max="502" width="9.140625" style="55"/>
    <col min="503" max="503" width="41.7109375" style="55" customWidth="1"/>
    <col min="504" max="504" width="15.5703125" style="55" customWidth="1"/>
    <col min="505" max="505" width="5.85546875" style="55" customWidth="1"/>
    <col min="506" max="506" width="9.140625" style="55"/>
    <col min="507" max="507" width="11.7109375" style="55" customWidth="1"/>
    <col min="508" max="508" width="13.42578125" style="55" customWidth="1"/>
    <col min="509" max="509" width="9.7109375" style="55" customWidth="1"/>
    <col min="510" max="510" width="12" style="55" customWidth="1"/>
    <col min="511" max="758" width="9.140625" style="55"/>
    <col min="759" max="759" width="41.7109375" style="55" customWidth="1"/>
    <col min="760" max="760" width="15.5703125" style="55" customWidth="1"/>
    <col min="761" max="761" width="5.85546875" style="55" customWidth="1"/>
    <col min="762" max="762" width="9.140625" style="55"/>
    <col min="763" max="763" width="11.7109375" style="55" customWidth="1"/>
    <col min="764" max="764" width="13.42578125" style="55" customWidth="1"/>
    <col min="765" max="765" width="9.7109375" style="55" customWidth="1"/>
    <col min="766" max="766" width="12" style="55" customWidth="1"/>
    <col min="767" max="1014" width="9.140625" style="55"/>
    <col min="1015" max="1015" width="41.7109375" style="55" customWidth="1"/>
    <col min="1016" max="1016" width="15.5703125" style="55" customWidth="1"/>
    <col min="1017" max="1017" width="5.85546875" style="55" customWidth="1"/>
    <col min="1018" max="1018" width="9.140625" style="55"/>
    <col min="1019" max="1019" width="11.7109375" style="55" customWidth="1"/>
    <col min="1020" max="1020" width="13.42578125" style="55" customWidth="1"/>
    <col min="1021" max="1021" width="9.7109375" style="55" customWidth="1"/>
    <col min="1022" max="1022" width="12" style="55" customWidth="1"/>
    <col min="1023" max="1270" width="9.140625" style="55"/>
    <col min="1271" max="1271" width="41.7109375" style="55" customWidth="1"/>
    <col min="1272" max="1272" width="15.5703125" style="55" customWidth="1"/>
    <col min="1273" max="1273" width="5.85546875" style="55" customWidth="1"/>
    <col min="1274" max="1274" width="9.140625" style="55"/>
    <col min="1275" max="1275" width="11.7109375" style="55" customWidth="1"/>
    <col min="1276" max="1276" width="13.42578125" style="55" customWidth="1"/>
    <col min="1277" max="1277" width="9.7109375" style="55" customWidth="1"/>
    <col min="1278" max="1278" width="12" style="55" customWidth="1"/>
    <col min="1279" max="1526" width="9.140625" style="55"/>
    <col min="1527" max="1527" width="41.7109375" style="55" customWidth="1"/>
    <col min="1528" max="1528" width="15.5703125" style="55" customWidth="1"/>
    <col min="1529" max="1529" width="5.85546875" style="55" customWidth="1"/>
    <col min="1530" max="1530" width="9.140625" style="55"/>
    <col min="1531" max="1531" width="11.7109375" style="55" customWidth="1"/>
    <col min="1532" max="1532" width="13.42578125" style="55" customWidth="1"/>
    <col min="1533" max="1533" width="9.7109375" style="55" customWidth="1"/>
    <col min="1534" max="1534" width="12" style="55" customWidth="1"/>
    <col min="1535" max="1782" width="9.140625" style="55"/>
    <col min="1783" max="1783" width="41.7109375" style="55" customWidth="1"/>
    <col min="1784" max="1784" width="15.5703125" style="55" customWidth="1"/>
    <col min="1785" max="1785" width="5.85546875" style="55" customWidth="1"/>
    <col min="1786" max="1786" width="9.140625" style="55"/>
    <col min="1787" max="1787" width="11.7109375" style="55" customWidth="1"/>
    <col min="1788" max="1788" width="13.42578125" style="55" customWidth="1"/>
    <col min="1789" max="1789" width="9.7109375" style="55" customWidth="1"/>
    <col min="1790" max="1790" width="12" style="55" customWidth="1"/>
    <col min="1791" max="2038" width="9.140625" style="55"/>
    <col min="2039" max="2039" width="41.7109375" style="55" customWidth="1"/>
    <col min="2040" max="2040" width="15.5703125" style="55" customWidth="1"/>
    <col min="2041" max="2041" width="5.85546875" style="55" customWidth="1"/>
    <col min="2042" max="2042" width="9.140625" style="55"/>
    <col min="2043" max="2043" width="11.7109375" style="55" customWidth="1"/>
    <col min="2044" max="2044" width="13.42578125" style="55" customWidth="1"/>
    <col min="2045" max="2045" width="9.7109375" style="55" customWidth="1"/>
    <col min="2046" max="2046" width="12" style="55" customWidth="1"/>
    <col min="2047" max="2294" width="9.140625" style="55"/>
    <col min="2295" max="2295" width="41.7109375" style="55" customWidth="1"/>
    <col min="2296" max="2296" width="15.5703125" style="55" customWidth="1"/>
    <col min="2297" max="2297" width="5.85546875" style="55" customWidth="1"/>
    <col min="2298" max="2298" width="9.140625" style="55"/>
    <col min="2299" max="2299" width="11.7109375" style="55" customWidth="1"/>
    <col min="2300" max="2300" width="13.42578125" style="55" customWidth="1"/>
    <col min="2301" max="2301" width="9.7109375" style="55" customWidth="1"/>
    <col min="2302" max="2302" width="12" style="55" customWidth="1"/>
    <col min="2303" max="2550" width="9.140625" style="55"/>
    <col min="2551" max="2551" width="41.7109375" style="55" customWidth="1"/>
    <col min="2552" max="2552" width="15.5703125" style="55" customWidth="1"/>
    <col min="2553" max="2553" width="5.85546875" style="55" customWidth="1"/>
    <col min="2554" max="2554" width="9.140625" style="55"/>
    <col min="2555" max="2555" width="11.7109375" style="55" customWidth="1"/>
    <col min="2556" max="2556" width="13.42578125" style="55" customWidth="1"/>
    <col min="2557" max="2557" width="9.7109375" style="55" customWidth="1"/>
    <col min="2558" max="2558" width="12" style="55" customWidth="1"/>
    <col min="2559" max="2806" width="9.140625" style="55"/>
    <col min="2807" max="2807" width="41.7109375" style="55" customWidth="1"/>
    <col min="2808" max="2808" width="15.5703125" style="55" customWidth="1"/>
    <col min="2809" max="2809" width="5.85546875" style="55" customWidth="1"/>
    <col min="2810" max="2810" width="9.140625" style="55"/>
    <col min="2811" max="2811" width="11.7109375" style="55" customWidth="1"/>
    <col min="2812" max="2812" width="13.42578125" style="55" customWidth="1"/>
    <col min="2813" max="2813" width="9.7109375" style="55" customWidth="1"/>
    <col min="2814" max="2814" width="12" style="55" customWidth="1"/>
    <col min="2815" max="3062" width="9.140625" style="55"/>
    <col min="3063" max="3063" width="41.7109375" style="55" customWidth="1"/>
    <col min="3064" max="3064" width="15.5703125" style="55" customWidth="1"/>
    <col min="3065" max="3065" width="5.85546875" style="55" customWidth="1"/>
    <col min="3066" max="3066" width="9.140625" style="55"/>
    <col min="3067" max="3067" width="11.7109375" style="55" customWidth="1"/>
    <col min="3068" max="3068" width="13.42578125" style="55" customWidth="1"/>
    <col min="3069" max="3069" width="9.7109375" style="55" customWidth="1"/>
    <col min="3070" max="3070" width="12" style="55" customWidth="1"/>
    <col min="3071" max="3318" width="9.140625" style="55"/>
    <col min="3319" max="3319" width="41.7109375" style="55" customWidth="1"/>
    <col min="3320" max="3320" width="15.5703125" style="55" customWidth="1"/>
    <col min="3321" max="3321" width="5.85546875" style="55" customWidth="1"/>
    <col min="3322" max="3322" width="9.140625" style="55"/>
    <col min="3323" max="3323" width="11.7109375" style="55" customWidth="1"/>
    <col min="3324" max="3324" width="13.42578125" style="55" customWidth="1"/>
    <col min="3325" max="3325" width="9.7109375" style="55" customWidth="1"/>
    <col min="3326" max="3326" width="12" style="55" customWidth="1"/>
    <col min="3327" max="3574" width="9.140625" style="55"/>
    <col min="3575" max="3575" width="41.7109375" style="55" customWidth="1"/>
    <col min="3576" max="3576" width="15.5703125" style="55" customWidth="1"/>
    <col min="3577" max="3577" width="5.85546875" style="55" customWidth="1"/>
    <col min="3578" max="3578" width="9.140625" style="55"/>
    <col min="3579" max="3579" width="11.7109375" style="55" customWidth="1"/>
    <col min="3580" max="3580" width="13.42578125" style="55" customWidth="1"/>
    <col min="3581" max="3581" width="9.7109375" style="55" customWidth="1"/>
    <col min="3582" max="3582" width="12" style="55" customWidth="1"/>
    <col min="3583" max="3830" width="9.140625" style="55"/>
    <col min="3831" max="3831" width="41.7109375" style="55" customWidth="1"/>
    <col min="3832" max="3832" width="15.5703125" style="55" customWidth="1"/>
    <col min="3833" max="3833" width="5.85546875" style="55" customWidth="1"/>
    <col min="3834" max="3834" width="9.140625" style="55"/>
    <col min="3835" max="3835" width="11.7109375" style="55" customWidth="1"/>
    <col min="3836" max="3836" width="13.42578125" style="55" customWidth="1"/>
    <col min="3837" max="3837" width="9.7109375" style="55" customWidth="1"/>
    <col min="3838" max="3838" width="12" style="55" customWidth="1"/>
    <col min="3839" max="4086" width="9.140625" style="55"/>
    <col min="4087" max="4087" width="41.7109375" style="55" customWidth="1"/>
    <col min="4088" max="4088" width="15.5703125" style="55" customWidth="1"/>
    <col min="4089" max="4089" width="5.85546875" style="55" customWidth="1"/>
    <col min="4090" max="4090" width="9.140625" style="55"/>
    <col min="4091" max="4091" width="11.7109375" style="55" customWidth="1"/>
    <col min="4092" max="4092" width="13.42578125" style="55" customWidth="1"/>
    <col min="4093" max="4093" width="9.7109375" style="55" customWidth="1"/>
    <col min="4094" max="4094" width="12" style="55" customWidth="1"/>
    <col min="4095" max="4342" width="9.140625" style="55"/>
    <col min="4343" max="4343" width="41.7109375" style="55" customWidth="1"/>
    <col min="4344" max="4344" width="15.5703125" style="55" customWidth="1"/>
    <col min="4345" max="4345" width="5.85546875" style="55" customWidth="1"/>
    <col min="4346" max="4346" width="9.140625" style="55"/>
    <col min="4347" max="4347" width="11.7109375" style="55" customWidth="1"/>
    <col min="4348" max="4348" width="13.42578125" style="55" customWidth="1"/>
    <col min="4349" max="4349" width="9.7109375" style="55" customWidth="1"/>
    <col min="4350" max="4350" width="12" style="55" customWidth="1"/>
    <col min="4351" max="4598" width="9.140625" style="55"/>
    <col min="4599" max="4599" width="41.7109375" style="55" customWidth="1"/>
    <col min="4600" max="4600" width="15.5703125" style="55" customWidth="1"/>
    <col min="4601" max="4601" width="5.85546875" style="55" customWidth="1"/>
    <col min="4602" max="4602" width="9.140625" style="55"/>
    <col min="4603" max="4603" width="11.7109375" style="55" customWidth="1"/>
    <col min="4604" max="4604" width="13.42578125" style="55" customWidth="1"/>
    <col min="4605" max="4605" width="9.7109375" style="55" customWidth="1"/>
    <col min="4606" max="4606" width="12" style="55" customWidth="1"/>
    <col min="4607" max="4854" width="9.140625" style="55"/>
    <col min="4855" max="4855" width="41.7109375" style="55" customWidth="1"/>
    <col min="4856" max="4856" width="15.5703125" style="55" customWidth="1"/>
    <col min="4857" max="4857" width="5.85546875" style="55" customWidth="1"/>
    <col min="4858" max="4858" width="9.140625" style="55"/>
    <col min="4859" max="4859" width="11.7109375" style="55" customWidth="1"/>
    <col min="4860" max="4860" width="13.42578125" style="55" customWidth="1"/>
    <col min="4861" max="4861" width="9.7109375" style="55" customWidth="1"/>
    <col min="4862" max="4862" width="12" style="55" customWidth="1"/>
    <col min="4863" max="5110" width="9.140625" style="55"/>
    <col min="5111" max="5111" width="41.7109375" style="55" customWidth="1"/>
    <col min="5112" max="5112" width="15.5703125" style="55" customWidth="1"/>
    <col min="5113" max="5113" width="5.85546875" style="55" customWidth="1"/>
    <col min="5114" max="5114" width="9.140625" style="55"/>
    <col min="5115" max="5115" width="11.7109375" style="55" customWidth="1"/>
    <col min="5116" max="5116" width="13.42578125" style="55" customWidth="1"/>
    <col min="5117" max="5117" width="9.7109375" style="55" customWidth="1"/>
    <col min="5118" max="5118" width="12" style="55" customWidth="1"/>
    <col min="5119" max="5366" width="9.140625" style="55"/>
    <col min="5367" max="5367" width="41.7109375" style="55" customWidth="1"/>
    <col min="5368" max="5368" width="15.5703125" style="55" customWidth="1"/>
    <col min="5369" max="5369" width="5.85546875" style="55" customWidth="1"/>
    <col min="5370" max="5370" width="9.140625" style="55"/>
    <col min="5371" max="5371" width="11.7109375" style="55" customWidth="1"/>
    <col min="5372" max="5372" width="13.42578125" style="55" customWidth="1"/>
    <col min="5373" max="5373" width="9.7109375" style="55" customWidth="1"/>
    <col min="5374" max="5374" width="12" style="55" customWidth="1"/>
    <col min="5375" max="5622" width="9.140625" style="55"/>
    <col min="5623" max="5623" width="41.7109375" style="55" customWidth="1"/>
    <col min="5624" max="5624" width="15.5703125" style="55" customWidth="1"/>
    <col min="5625" max="5625" width="5.85546875" style="55" customWidth="1"/>
    <col min="5626" max="5626" width="9.140625" style="55"/>
    <col min="5627" max="5627" width="11.7109375" style="55" customWidth="1"/>
    <col min="5628" max="5628" width="13.42578125" style="55" customWidth="1"/>
    <col min="5629" max="5629" width="9.7109375" style="55" customWidth="1"/>
    <col min="5630" max="5630" width="12" style="55" customWidth="1"/>
    <col min="5631" max="5878" width="9.140625" style="55"/>
    <col min="5879" max="5879" width="41.7109375" style="55" customWidth="1"/>
    <col min="5880" max="5880" width="15.5703125" style="55" customWidth="1"/>
    <col min="5881" max="5881" width="5.85546875" style="55" customWidth="1"/>
    <col min="5882" max="5882" width="9.140625" style="55"/>
    <col min="5883" max="5883" width="11.7109375" style="55" customWidth="1"/>
    <col min="5884" max="5884" width="13.42578125" style="55" customWidth="1"/>
    <col min="5885" max="5885" width="9.7109375" style="55" customWidth="1"/>
    <col min="5886" max="5886" width="12" style="55" customWidth="1"/>
    <col min="5887" max="6134" width="9.140625" style="55"/>
    <col min="6135" max="6135" width="41.7109375" style="55" customWidth="1"/>
    <col min="6136" max="6136" width="15.5703125" style="55" customWidth="1"/>
    <col min="6137" max="6137" width="5.85546875" style="55" customWidth="1"/>
    <col min="6138" max="6138" width="9.140625" style="55"/>
    <col min="6139" max="6139" width="11.7109375" style="55" customWidth="1"/>
    <col min="6140" max="6140" width="13.42578125" style="55" customWidth="1"/>
    <col min="6141" max="6141" width="9.7109375" style="55" customWidth="1"/>
    <col min="6142" max="6142" width="12" style="55" customWidth="1"/>
    <col min="6143" max="6390" width="9.140625" style="55"/>
    <col min="6391" max="6391" width="41.7109375" style="55" customWidth="1"/>
    <col min="6392" max="6392" width="15.5703125" style="55" customWidth="1"/>
    <col min="6393" max="6393" width="5.85546875" style="55" customWidth="1"/>
    <col min="6394" max="6394" width="9.140625" style="55"/>
    <col min="6395" max="6395" width="11.7109375" style="55" customWidth="1"/>
    <col min="6396" max="6396" width="13.42578125" style="55" customWidth="1"/>
    <col min="6397" max="6397" width="9.7109375" style="55" customWidth="1"/>
    <col min="6398" max="6398" width="12" style="55" customWidth="1"/>
    <col min="6399" max="6646" width="9.140625" style="55"/>
    <col min="6647" max="6647" width="41.7109375" style="55" customWidth="1"/>
    <col min="6648" max="6648" width="15.5703125" style="55" customWidth="1"/>
    <col min="6649" max="6649" width="5.85546875" style="55" customWidth="1"/>
    <col min="6650" max="6650" width="9.140625" style="55"/>
    <col min="6651" max="6651" width="11.7109375" style="55" customWidth="1"/>
    <col min="6652" max="6652" width="13.42578125" style="55" customWidth="1"/>
    <col min="6653" max="6653" width="9.7109375" style="55" customWidth="1"/>
    <col min="6654" max="6654" width="12" style="55" customWidth="1"/>
    <col min="6655" max="6902" width="9.140625" style="55"/>
    <col min="6903" max="6903" width="41.7109375" style="55" customWidth="1"/>
    <col min="6904" max="6904" width="15.5703125" style="55" customWidth="1"/>
    <col min="6905" max="6905" width="5.85546875" style="55" customWidth="1"/>
    <col min="6906" max="6906" width="9.140625" style="55"/>
    <col min="6907" max="6907" width="11.7109375" style="55" customWidth="1"/>
    <col min="6908" max="6908" width="13.42578125" style="55" customWidth="1"/>
    <col min="6909" max="6909" width="9.7109375" style="55" customWidth="1"/>
    <col min="6910" max="6910" width="12" style="55" customWidth="1"/>
    <col min="6911" max="7158" width="9.140625" style="55"/>
    <col min="7159" max="7159" width="41.7109375" style="55" customWidth="1"/>
    <col min="7160" max="7160" width="15.5703125" style="55" customWidth="1"/>
    <col min="7161" max="7161" width="5.85546875" style="55" customWidth="1"/>
    <col min="7162" max="7162" width="9.140625" style="55"/>
    <col min="7163" max="7163" width="11.7109375" style="55" customWidth="1"/>
    <col min="7164" max="7164" width="13.42578125" style="55" customWidth="1"/>
    <col min="7165" max="7165" width="9.7109375" style="55" customWidth="1"/>
    <col min="7166" max="7166" width="12" style="55" customWidth="1"/>
    <col min="7167" max="7414" width="9.140625" style="55"/>
    <col min="7415" max="7415" width="41.7109375" style="55" customWidth="1"/>
    <col min="7416" max="7416" width="15.5703125" style="55" customWidth="1"/>
    <col min="7417" max="7417" width="5.85546875" style="55" customWidth="1"/>
    <col min="7418" max="7418" width="9.140625" style="55"/>
    <col min="7419" max="7419" width="11.7109375" style="55" customWidth="1"/>
    <col min="7420" max="7420" width="13.42578125" style="55" customWidth="1"/>
    <col min="7421" max="7421" width="9.7109375" style="55" customWidth="1"/>
    <col min="7422" max="7422" width="12" style="55" customWidth="1"/>
    <col min="7423" max="7670" width="9.140625" style="55"/>
    <col min="7671" max="7671" width="41.7109375" style="55" customWidth="1"/>
    <col min="7672" max="7672" width="15.5703125" style="55" customWidth="1"/>
    <col min="7673" max="7673" width="5.85546875" style="55" customWidth="1"/>
    <col min="7674" max="7674" width="9.140625" style="55"/>
    <col min="7675" max="7675" width="11.7109375" style="55" customWidth="1"/>
    <col min="7676" max="7676" width="13.42578125" style="55" customWidth="1"/>
    <col min="7677" max="7677" width="9.7109375" style="55" customWidth="1"/>
    <col min="7678" max="7678" width="12" style="55" customWidth="1"/>
    <col min="7679" max="7926" width="9.140625" style="55"/>
    <col min="7927" max="7927" width="41.7109375" style="55" customWidth="1"/>
    <col min="7928" max="7928" width="15.5703125" style="55" customWidth="1"/>
    <col min="7929" max="7929" width="5.85546875" style="55" customWidth="1"/>
    <col min="7930" max="7930" width="9.140625" style="55"/>
    <col min="7931" max="7931" width="11.7109375" style="55" customWidth="1"/>
    <col min="7932" max="7932" width="13.42578125" style="55" customWidth="1"/>
    <col min="7933" max="7933" width="9.7109375" style="55" customWidth="1"/>
    <col min="7934" max="7934" width="12" style="55" customWidth="1"/>
    <col min="7935" max="8182" width="9.140625" style="55"/>
    <col min="8183" max="8183" width="41.7109375" style="55" customWidth="1"/>
    <col min="8184" max="8184" width="15.5703125" style="55" customWidth="1"/>
    <col min="8185" max="8185" width="5.85546875" style="55" customWidth="1"/>
    <col min="8186" max="8186" width="9.140625" style="55"/>
    <col min="8187" max="8187" width="11.7109375" style="55" customWidth="1"/>
    <col min="8188" max="8188" width="13.42578125" style="55" customWidth="1"/>
    <col min="8189" max="8189" width="9.7109375" style="55" customWidth="1"/>
    <col min="8190" max="8190" width="12" style="55" customWidth="1"/>
    <col min="8191" max="8438" width="9.140625" style="55"/>
    <col min="8439" max="8439" width="41.7109375" style="55" customWidth="1"/>
    <col min="8440" max="8440" width="15.5703125" style="55" customWidth="1"/>
    <col min="8441" max="8441" width="5.85546875" style="55" customWidth="1"/>
    <col min="8442" max="8442" width="9.140625" style="55"/>
    <col min="8443" max="8443" width="11.7109375" style="55" customWidth="1"/>
    <col min="8444" max="8444" width="13.42578125" style="55" customWidth="1"/>
    <col min="8445" max="8445" width="9.7109375" style="55" customWidth="1"/>
    <col min="8446" max="8446" width="12" style="55" customWidth="1"/>
    <col min="8447" max="8694" width="9.140625" style="55"/>
    <col min="8695" max="8695" width="41.7109375" style="55" customWidth="1"/>
    <col min="8696" max="8696" width="15.5703125" style="55" customWidth="1"/>
    <col min="8697" max="8697" width="5.85546875" style="55" customWidth="1"/>
    <col min="8698" max="8698" width="9.140625" style="55"/>
    <col min="8699" max="8699" width="11.7109375" style="55" customWidth="1"/>
    <col min="8700" max="8700" width="13.42578125" style="55" customWidth="1"/>
    <col min="8701" max="8701" width="9.7109375" style="55" customWidth="1"/>
    <col min="8702" max="8702" width="12" style="55" customWidth="1"/>
    <col min="8703" max="8950" width="9.140625" style="55"/>
    <col min="8951" max="8951" width="41.7109375" style="55" customWidth="1"/>
    <col min="8952" max="8952" width="15.5703125" style="55" customWidth="1"/>
    <col min="8953" max="8953" width="5.85546875" style="55" customWidth="1"/>
    <col min="8954" max="8954" width="9.140625" style="55"/>
    <col min="8955" max="8955" width="11.7109375" style="55" customWidth="1"/>
    <col min="8956" max="8956" width="13.42578125" style="55" customWidth="1"/>
    <col min="8957" max="8957" width="9.7109375" style="55" customWidth="1"/>
    <col min="8958" max="8958" width="12" style="55" customWidth="1"/>
    <col min="8959" max="9206" width="9.140625" style="55"/>
    <col min="9207" max="9207" width="41.7109375" style="55" customWidth="1"/>
    <col min="9208" max="9208" width="15.5703125" style="55" customWidth="1"/>
    <col min="9209" max="9209" width="5.85546875" style="55" customWidth="1"/>
    <col min="9210" max="9210" width="9.140625" style="55"/>
    <col min="9211" max="9211" width="11.7109375" style="55" customWidth="1"/>
    <col min="9212" max="9212" width="13.42578125" style="55" customWidth="1"/>
    <col min="9213" max="9213" width="9.7109375" style="55" customWidth="1"/>
    <col min="9214" max="9214" width="12" style="55" customWidth="1"/>
    <col min="9215" max="9462" width="9.140625" style="55"/>
    <col min="9463" max="9463" width="41.7109375" style="55" customWidth="1"/>
    <col min="9464" max="9464" width="15.5703125" style="55" customWidth="1"/>
    <col min="9465" max="9465" width="5.85546875" style="55" customWidth="1"/>
    <col min="9466" max="9466" width="9.140625" style="55"/>
    <col min="9467" max="9467" width="11.7109375" style="55" customWidth="1"/>
    <col min="9468" max="9468" width="13.42578125" style="55" customWidth="1"/>
    <col min="9469" max="9469" width="9.7109375" style="55" customWidth="1"/>
    <col min="9470" max="9470" width="12" style="55" customWidth="1"/>
    <col min="9471" max="9718" width="9.140625" style="55"/>
    <col min="9719" max="9719" width="41.7109375" style="55" customWidth="1"/>
    <col min="9720" max="9720" width="15.5703125" style="55" customWidth="1"/>
    <col min="9721" max="9721" width="5.85546875" style="55" customWidth="1"/>
    <col min="9722" max="9722" width="9.140625" style="55"/>
    <col min="9723" max="9723" width="11.7109375" style="55" customWidth="1"/>
    <col min="9724" max="9724" width="13.42578125" style="55" customWidth="1"/>
    <col min="9725" max="9725" width="9.7109375" style="55" customWidth="1"/>
    <col min="9726" max="9726" width="12" style="55" customWidth="1"/>
    <col min="9727" max="9974" width="9.140625" style="55"/>
    <col min="9975" max="9975" width="41.7109375" style="55" customWidth="1"/>
    <col min="9976" max="9976" width="15.5703125" style="55" customWidth="1"/>
    <col min="9977" max="9977" width="5.85546875" style="55" customWidth="1"/>
    <col min="9978" max="9978" width="9.140625" style="55"/>
    <col min="9979" max="9979" width="11.7109375" style="55" customWidth="1"/>
    <col min="9980" max="9980" width="13.42578125" style="55" customWidth="1"/>
    <col min="9981" max="9981" width="9.7109375" style="55" customWidth="1"/>
    <col min="9982" max="9982" width="12" style="55" customWidth="1"/>
    <col min="9983" max="10230" width="9.140625" style="55"/>
    <col min="10231" max="10231" width="41.7109375" style="55" customWidth="1"/>
    <col min="10232" max="10232" width="15.5703125" style="55" customWidth="1"/>
    <col min="10233" max="10233" width="5.85546875" style="55" customWidth="1"/>
    <col min="10234" max="10234" width="9.140625" style="55"/>
    <col min="10235" max="10235" width="11.7109375" style="55" customWidth="1"/>
    <col min="10236" max="10236" width="13.42578125" style="55" customWidth="1"/>
    <col min="10237" max="10237" width="9.7109375" style="55" customWidth="1"/>
    <col min="10238" max="10238" width="12" style="55" customWidth="1"/>
    <col min="10239" max="10486" width="9.140625" style="55"/>
    <col min="10487" max="10487" width="41.7109375" style="55" customWidth="1"/>
    <col min="10488" max="10488" width="15.5703125" style="55" customWidth="1"/>
    <col min="10489" max="10489" width="5.85546875" style="55" customWidth="1"/>
    <col min="10490" max="10490" width="9.140625" style="55"/>
    <col min="10491" max="10491" width="11.7109375" style="55" customWidth="1"/>
    <col min="10492" max="10492" width="13.42578125" style="55" customWidth="1"/>
    <col min="10493" max="10493" width="9.7109375" style="55" customWidth="1"/>
    <col min="10494" max="10494" width="12" style="55" customWidth="1"/>
    <col min="10495" max="10742" width="9.140625" style="55"/>
    <col min="10743" max="10743" width="41.7109375" style="55" customWidth="1"/>
    <col min="10744" max="10744" width="15.5703125" style="55" customWidth="1"/>
    <col min="10745" max="10745" width="5.85546875" style="55" customWidth="1"/>
    <col min="10746" max="10746" width="9.140625" style="55"/>
    <col min="10747" max="10747" width="11.7109375" style="55" customWidth="1"/>
    <col min="10748" max="10748" width="13.42578125" style="55" customWidth="1"/>
    <col min="10749" max="10749" width="9.7109375" style="55" customWidth="1"/>
    <col min="10750" max="10750" width="12" style="55" customWidth="1"/>
    <col min="10751" max="10998" width="9.140625" style="55"/>
    <col min="10999" max="10999" width="41.7109375" style="55" customWidth="1"/>
    <col min="11000" max="11000" width="15.5703125" style="55" customWidth="1"/>
    <col min="11001" max="11001" width="5.85546875" style="55" customWidth="1"/>
    <col min="11002" max="11002" width="9.140625" style="55"/>
    <col min="11003" max="11003" width="11.7109375" style="55" customWidth="1"/>
    <col min="11004" max="11004" width="13.42578125" style="55" customWidth="1"/>
    <col min="11005" max="11005" width="9.7109375" style="55" customWidth="1"/>
    <col min="11006" max="11006" width="12" style="55" customWidth="1"/>
    <col min="11007" max="11254" width="9.140625" style="55"/>
    <col min="11255" max="11255" width="41.7109375" style="55" customWidth="1"/>
    <col min="11256" max="11256" width="15.5703125" style="55" customWidth="1"/>
    <col min="11257" max="11257" width="5.85546875" style="55" customWidth="1"/>
    <col min="11258" max="11258" width="9.140625" style="55"/>
    <col min="11259" max="11259" width="11.7109375" style="55" customWidth="1"/>
    <col min="11260" max="11260" width="13.42578125" style="55" customWidth="1"/>
    <col min="11261" max="11261" width="9.7109375" style="55" customWidth="1"/>
    <col min="11262" max="11262" width="12" style="55" customWidth="1"/>
    <col min="11263" max="11510" width="9.140625" style="55"/>
    <col min="11511" max="11511" width="41.7109375" style="55" customWidth="1"/>
    <col min="11512" max="11512" width="15.5703125" style="55" customWidth="1"/>
    <col min="11513" max="11513" width="5.85546875" style="55" customWidth="1"/>
    <col min="11514" max="11514" width="9.140625" style="55"/>
    <col min="11515" max="11515" width="11.7109375" style="55" customWidth="1"/>
    <col min="11516" max="11516" width="13.42578125" style="55" customWidth="1"/>
    <col min="11517" max="11517" width="9.7109375" style="55" customWidth="1"/>
    <col min="11518" max="11518" width="12" style="55" customWidth="1"/>
    <col min="11519" max="11766" width="9.140625" style="55"/>
    <col min="11767" max="11767" width="41.7109375" style="55" customWidth="1"/>
    <col min="11768" max="11768" width="15.5703125" style="55" customWidth="1"/>
    <col min="11769" max="11769" width="5.85546875" style="55" customWidth="1"/>
    <col min="11770" max="11770" width="9.140625" style="55"/>
    <col min="11771" max="11771" width="11.7109375" style="55" customWidth="1"/>
    <col min="11772" max="11772" width="13.42578125" style="55" customWidth="1"/>
    <col min="11773" max="11773" width="9.7109375" style="55" customWidth="1"/>
    <col min="11774" max="11774" width="12" style="55" customWidth="1"/>
    <col min="11775" max="12022" width="9.140625" style="55"/>
    <col min="12023" max="12023" width="41.7109375" style="55" customWidth="1"/>
    <col min="12024" max="12024" width="15.5703125" style="55" customWidth="1"/>
    <col min="12025" max="12025" width="5.85546875" style="55" customWidth="1"/>
    <col min="12026" max="12026" width="9.140625" style="55"/>
    <col min="12027" max="12027" width="11.7109375" style="55" customWidth="1"/>
    <col min="12028" max="12028" width="13.42578125" style="55" customWidth="1"/>
    <col min="12029" max="12029" width="9.7109375" style="55" customWidth="1"/>
    <col min="12030" max="12030" width="12" style="55" customWidth="1"/>
    <col min="12031" max="12278" width="9.140625" style="55"/>
    <col min="12279" max="12279" width="41.7109375" style="55" customWidth="1"/>
    <col min="12280" max="12280" width="15.5703125" style="55" customWidth="1"/>
    <col min="12281" max="12281" width="5.85546875" style="55" customWidth="1"/>
    <col min="12282" max="12282" width="9.140625" style="55"/>
    <col min="12283" max="12283" width="11.7109375" style="55" customWidth="1"/>
    <col min="12284" max="12284" width="13.42578125" style="55" customWidth="1"/>
    <col min="12285" max="12285" width="9.7109375" style="55" customWidth="1"/>
    <col min="12286" max="12286" width="12" style="55" customWidth="1"/>
    <col min="12287" max="12534" width="9.140625" style="55"/>
    <col min="12535" max="12535" width="41.7109375" style="55" customWidth="1"/>
    <col min="12536" max="12536" width="15.5703125" style="55" customWidth="1"/>
    <col min="12537" max="12537" width="5.85546875" style="55" customWidth="1"/>
    <col min="12538" max="12538" width="9.140625" style="55"/>
    <col min="12539" max="12539" width="11.7109375" style="55" customWidth="1"/>
    <col min="12540" max="12540" width="13.42578125" style="55" customWidth="1"/>
    <col min="12541" max="12541" width="9.7109375" style="55" customWidth="1"/>
    <col min="12542" max="12542" width="12" style="55" customWidth="1"/>
    <col min="12543" max="12790" width="9.140625" style="55"/>
    <col min="12791" max="12791" width="41.7109375" style="55" customWidth="1"/>
    <col min="12792" max="12792" width="15.5703125" style="55" customWidth="1"/>
    <col min="12793" max="12793" width="5.85546875" style="55" customWidth="1"/>
    <col min="12794" max="12794" width="9.140625" style="55"/>
    <col min="12795" max="12795" width="11.7109375" style="55" customWidth="1"/>
    <col min="12796" max="12796" width="13.42578125" style="55" customWidth="1"/>
    <col min="12797" max="12797" width="9.7109375" style="55" customWidth="1"/>
    <col min="12798" max="12798" width="12" style="55" customWidth="1"/>
    <col min="12799" max="13046" width="9.140625" style="55"/>
    <col min="13047" max="13047" width="41.7109375" style="55" customWidth="1"/>
    <col min="13048" max="13048" width="15.5703125" style="55" customWidth="1"/>
    <col min="13049" max="13049" width="5.85546875" style="55" customWidth="1"/>
    <col min="13050" max="13050" width="9.140625" style="55"/>
    <col min="13051" max="13051" width="11.7109375" style="55" customWidth="1"/>
    <col min="13052" max="13052" width="13.42578125" style="55" customWidth="1"/>
    <col min="13053" max="13053" width="9.7109375" style="55" customWidth="1"/>
    <col min="13054" max="13054" width="12" style="55" customWidth="1"/>
    <col min="13055" max="13302" width="9.140625" style="55"/>
    <col min="13303" max="13303" width="41.7109375" style="55" customWidth="1"/>
    <col min="13304" max="13304" width="15.5703125" style="55" customWidth="1"/>
    <col min="13305" max="13305" width="5.85546875" style="55" customWidth="1"/>
    <col min="13306" max="13306" width="9.140625" style="55"/>
    <col min="13307" max="13307" width="11.7109375" style="55" customWidth="1"/>
    <col min="13308" max="13308" width="13.42578125" style="55" customWidth="1"/>
    <col min="13309" max="13309" width="9.7109375" style="55" customWidth="1"/>
    <col min="13310" max="13310" width="12" style="55" customWidth="1"/>
    <col min="13311" max="13558" width="9.140625" style="55"/>
    <col min="13559" max="13559" width="41.7109375" style="55" customWidth="1"/>
    <col min="13560" max="13560" width="15.5703125" style="55" customWidth="1"/>
    <col min="13561" max="13561" width="5.85546875" style="55" customWidth="1"/>
    <col min="13562" max="13562" width="9.140625" style="55"/>
    <col min="13563" max="13563" width="11.7109375" style="55" customWidth="1"/>
    <col min="13564" max="13564" width="13.42578125" style="55" customWidth="1"/>
    <col min="13565" max="13565" width="9.7109375" style="55" customWidth="1"/>
    <col min="13566" max="13566" width="12" style="55" customWidth="1"/>
    <col min="13567" max="13814" width="9.140625" style="55"/>
    <col min="13815" max="13815" width="41.7109375" style="55" customWidth="1"/>
    <col min="13816" max="13816" width="15.5703125" style="55" customWidth="1"/>
    <col min="13817" max="13817" width="5.85546875" style="55" customWidth="1"/>
    <col min="13818" max="13818" width="9.140625" style="55"/>
    <col min="13819" max="13819" width="11.7109375" style="55" customWidth="1"/>
    <col min="13820" max="13820" width="13.42578125" style="55" customWidth="1"/>
    <col min="13821" max="13821" width="9.7109375" style="55" customWidth="1"/>
    <col min="13822" max="13822" width="12" style="55" customWidth="1"/>
    <col min="13823" max="14070" width="9.140625" style="55"/>
    <col min="14071" max="14071" width="41.7109375" style="55" customWidth="1"/>
    <col min="14072" max="14072" width="15.5703125" style="55" customWidth="1"/>
    <col min="14073" max="14073" width="5.85546875" style="55" customWidth="1"/>
    <col min="14074" max="14074" width="9.140625" style="55"/>
    <col min="14075" max="14075" width="11.7109375" style="55" customWidth="1"/>
    <col min="14076" max="14076" width="13.42578125" style="55" customWidth="1"/>
    <col min="14077" max="14077" width="9.7109375" style="55" customWidth="1"/>
    <col min="14078" max="14078" width="12" style="55" customWidth="1"/>
    <col min="14079" max="14326" width="9.140625" style="55"/>
    <col min="14327" max="14327" width="41.7109375" style="55" customWidth="1"/>
    <col min="14328" max="14328" width="15.5703125" style="55" customWidth="1"/>
    <col min="14329" max="14329" width="5.85546875" style="55" customWidth="1"/>
    <col min="14330" max="14330" width="9.140625" style="55"/>
    <col min="14331" max="14331" width="11.7109375" style="55" customWidth="1"/>
    <col min="14332" max="14332" width="13.42578125" style="55" customWidth="1"/>
    <col min="14333" max="14333" width="9.7109375" style="55" customWidth="1"/>
    <col min="14334" max="14334" width="12" style="55" customWidth="1"/>
    <col min="14335" max="14582" width="9.140625" style="55"/>
    <col min="14583" max="14583" width="41.7109375" style="55" customWidth="1"/>
    <col min="14584" max="14584" width="15.5703125" style="55" customWidth="1"/>
    <col min="14585" max="14585" width="5.85546875" style="55" customWidth="1"/>
    <col min="14586" max="14586" width="9.140625" style="55"/>
    <col min="14587" max="14587" width="11.7109375" style="55" customWidth="1"/>
    <col min="14588" max="14588" width="13.42578125" style="55" customWidth="1"/>
    <col min="14589" max="14589" width="9.7109375" style="55" customWidth="1"/>
    <col min="14590" max="14590" width="12" style="55" customWidth="1"/>
    <col min="14591" max="14838" width="9.140625" style="55"/>
    <col min="14839" max="14839" width="41.7109375" style="55" customWidth="1"/>
    <col min="14840" max="14840" width="15.5703125" style="55" customWidth="1"/>
    <col min="14841" max="14841" width="5.85546875" style="55" customWidth="1"/>
    <col min="14842" max="14842" width="9.140625" style="55"/>
    <col min="14843" max="14843" width="11.7109375" style="55" customWidth="1"/>
    <col min="14844" max="14844" width="13.42578125" style="55" customWidth="1"/>
    <col min="14845" max="14845" width="9.7109375" style="55" customWidth="1"/>
    <col min="14846" max="14846" width="12" style="55" customWidth="1"/>
    <col min="14847" max="15094" width="9.140625" style="55"/>
    <col min="15095" max="15095" width="41.7109375" style="55" customWidth="1"/>
    <col min="15096" max="15096" width="15.5703125" style="55" customWidth="1"/>
    <col min="15097" max="15097" width="5.85546875" style="55" customWidth="1"/>
    <col min="15098" max="15098" width="9.140625" style="55"/>
    <col min="15099" max="15099" width="11.7109375" style="55" customWidth="1"/>
    <col min="15100" max="15100" width="13.42578125" style="55" customWidth="1"/>
    <col min="15101" max="15101" width="9.7109375" style="55" customWidth="1"/>
    <col min="15102" max="15102" width="12" style="55" customWidth="1"/>
    <col min="15103" max="15350" width="9.140625" style="55"/>
    <col min="15351" max="15351" width="41.7109375" style="55" customWidth="1"/>
    <col min="15352" max="15352" width="15.5703125" style="55" customWidth="1"/>
    <col min="15353" max="15353" width="5.85546875" style="55" customWidth="1"/>
    <col min="15354" max="15354" width="9.140625" style="55"/>
    <col min="15355" max="15355" width="11.7109375" style="55" customWidth="1"/>
    <col min="15356" max="15356" width="13.42578125" style="55" customWidth="1"/>
    <col min="15357" max="15357" width="9.7109375" style="55" customWidth="1"/>
    <col min="15358" max="15358" width="12" style="55" customWidth="1"/>
    <col min="15359" max="15606" width="9.140625" style="55"/>
    <col min="15607" max="15607" width="41.7109375" style="55" customWidth="1"/>
    <col min="15608" max="15608" width="15.5703125" style="55" customWidth="1"/>
    <col min="15609" max="15609" width="5.85546875" style="55" customWidth="1"/>
    <col min="15610" max="15610" width="9.140625" style="55"/>
    <col min="15611" max="15611" width="11.7109375" style="55" customWidth="1"/>
    <col min="15612" max="15612" width="13.42578125" style="55" customWidth="1"/>
    <col min="15613" max="15613" width="9.7109375" style="55" customWidth="1"/>
    <col min="15614" max="15614" width="12" style="55" customWidth="1"/>
    <col min="15615" max="15862" width="9.140625" style="55"/>
    <col min="15863" max="15863" width="41.7109375" style="55" customWidth="1"/>
    <col min="15864" max="15864" width="15.5703125" style="55" customWidth="1"/>
    <col min="15865" max="15865" width="5.85546875" style="55" customWidth="1"/>
    <col min="15866" max="15866" width="9.140625" style="55"/>
    <col min="15867" max="15867" width="11.7109375" style="55" customWidth="1"/>
    <col min="15868" max="15868" width="13.42578125" style="55" customWidth="1"/>
    <col min="15869" max="15869" width="9.7109375" style="55" customWidth="1"/>
    <col min="15870" max="15870" width="12" style="55" customWidth="1"/>
    <col min="15871" max="16118" width="9.140625" style="55"/>
    <col min="16119" max="16119" width="41.7109375" style="55" customWidth="1"/>
    <col min="16120" max="16120" width="15.5703125" style="55" customWidth="1"/>
    <col min="16121" max="16121" width="5.85546875" style="55" customWidth="1"/>
    <col min="16122" max="16122" width="9.140625" style="55"/>
    <col min="16123" max="16123" width="11.7109375" style="55" customWidth="1"/>
    <col min="16124" max="16124" width="13.42578125" style="55" customWidth="1"/>
    <col min="16125" max="16125" width="9.7109375" style="55" customWidth="1"/>
    <col min="16126" max="16126" width="12" style="55" customWidth="1"/>
    <col min="16127" max="16374" width="9.140625" style="55"/>
    <col min="16375" max="16384" width="9.140625" style="55" customWidth="1"/>
  </cols>
  <sheetData>
    <row r="1" spans="1:8" ht="20.25" customHeight="1">
      <c r="A1" s="564" t="s">
        <v>1165</v>
      </c>
      <c r="B1" s="565"/>
      <c r="C1" s="565"/>
      <c r="D1" s="565"/>
      <c r="E1" s="565"/>
      <c r="F1" s="565"/>
      <c r="G1" s="565"/>
      <c r="H1" s="566"/>
    </row>
    <row r="2" spans="1:8" ht="18.75" customHeight="1">
      <c r="A2" s="567" t="s">
        <v>1166</v>
      </c>
      <c r="B2" s="568"/>
      <c r="C2" s="568"/>
      <c r="D2" s="568"/>
      <c r="E2" s="568"/>
      <c r="F2" s="568"/>
      <c r="G2" s="568"/>
      <c r="H2" s="569"/>
    </row>
    <row r="3" spans="1:8" ht="16.5" customHeight="1">
      <c r="A3" s="570"/>
      <c r="B3" s="571"/>
      <c r="C3" s="571"/>
      <c r="D3" s="571"/>
      <c r="E3" s="571"/>
      <c r="F3" s="571"/>
      <c r="G3" s="571"/>
      <c r="H3" s="572"/>
    </row>
    <row r="4" spans="1:8">
      <c r="A4" s="584" t="s">
        <v>1167</v>
      </c>
      <c r="B4" s="575" t="s">
        <v>1168</v>
      </c>
      <c r="C4" s="223" t="s">
        <v>804</v>
      </c>
      <c r="D4" s="577" t="s">
        <v>28</v>
      </c>
      <c r="E4" s="579" t="s">
        <v>51</v>
      </c>
      <c r="F4" s="579"/>
      <c r="G4" s="579" t="s">
        <v>6</v>
      </c>
      <c r="H4" s="580"/>
    </row>
    <row r="5" spans="1:8" ht="13.5" thickBot="1">
      <c r="A5" s="585"/>
      <c r="B5" s="576"/>
      <c r="C5" s="224"/>
      <c r="D5" s="578"/>
      <c r="E5" s="225" t="s">
        <v>1111</v>
      </c>
      <c r="F5" s="225" t="s">
        <v>1</v>
      </c>
      <c r="G5" s="225" t="s">
        <v>1111</v>
      </c>
      <c r="H5" s="226" t="s">
        <v>1</v>
      </c>
    </row>
    <row r="6" spans="1:8" ht="13.5" thickBot="1">
      <c r="A6" s="227" t="s">
        <v>1169</v>
      </c>
      <c r="B6" s="228"/>
      <c r="C6" s="228"/>
      <c r="D6" s="228"/>
      <c r="E6" s="228"/>
      <c r="F6" s="228"/>
      <c r="G6" s="228"/>
      <c r="H6" s="228"/>
    </row>
    <row r="7" spans="1:8" ht="12.6" customHeight="1">
      <c r="A7" s="229" t="s">
        <v>1170</v>
      </c>
      <c r="B7" s="230" t="s">
        <v>1171</v>
      </c>
      <c r="C7" s="230" t="s">
        <v>363</v>
      </c>
      <c r="D7" s="306">
        <v>1</v>
      </c>
      <c r="E7" s="307"/>
      <c r="F7" s="308">
        <f t="shared" ref="F7:F28" si="0">D7*E7</f>
        <v>0</v>
      </c>
      <c r="G7" s="307"/>
      <c r="H7" s="233">
        <f t="shared" ref="H7:H33" si="1">D7*G7</f>
        <v>0</v>
      </c>
    </row>
    <row r="8" spans="1:8" ht="12.6" customHeight="1">
      <c r="A8" s="234" t="s">
        <v>1172</v>
      </c>
      <c r="B8" s="235" t="s">
        <v>1173</v>
      </c>
      <c r="C8" s="235" t="s">
        <v>363</v>
      </c>
      <c r="D8" s="309">
        <v>1</v>
      </c>
      <c r="E8" s="310"/>
      <c r="F8" s="311">
        <f t="shared" si="0"/>
        <v>0</v>
      </c>
      <c r="G8" s="311"/>
      <c r="H8" s="238">
        <f t="shared" si="1"/>
        <v>0</v>
      </c>
    </row>
    <row r="9" spans="1:8" ht="12.6" customHeight="1">
      <c r="A9" s="312" t="s">
        <v>1174</v>
      </c>
      <c r="B9" s="235" t="s">
        <v>1175</v>
      </c>
      <c r="C9" s="235" t="s">
        <v>363</v>
      </c>
      <c r="D9" s="309">
        <v>1</v>
      </c>
      <c r="E9" s="310"/>
      <c r="F9" s="311">
        <f t="shared" si="0"/>
        <v>0</v>
      </c>
      <c r="G9" s="311"/>
      <c r="H9" s="238">
        <f t="shared" si="1"/>
        <v>0</v>
      </c>
    </row>
    <row r="10" spans="1:8" ht="12.6" customHeight="1">
      <c r="A10" s="234" t="s">
        <v>1176</v>
      </c>
      <c r="B10" s="235" t="s">
        <v>1177</v>
      </c>
      <c r="C10" s="235" t="s">
        <v>363</v>
      </c>
      <c r="D10" s="309">
        <v>1</v>
      </c>
      <c r="E10" s="310"/>
      <c r="F10" s="311">
        <f t="shared" si="0"/>
        <v>0</v>
      </c>
      <c r="G10" s="311"/>
      <c r="H10" s="238">
        <f t="shared" si="1"/>
        <v>0</v>
      </c>
    </row>
    <row r="11" spans="1:8" ht="12.6" customHeight="1">
      <c r="A11" s="234" t="s">
        <v>1178</v>
      </c>
      <c r="B11" s="235" t="s">
        <v>1179</v>
      </c>
      <c r="C11" s="235" t="s">
        <v>363</v>
      </c>
      <c r="D11" s="309">
        <v>23</v>
      </c>
      <c r="E11" s="310"/>
      <c r="F11" s="311">
        <f t="shared" si="0"/>
        <v>0</v>
      </c>
      <c r="G11" s="311"/>
      <c r="H11" s="238">
        <f t="shared" si="1"/>
        <v>0</v>
      </c>
    </row>
    <row r="12" spans="1:8" ht="12.6" customHeight="1">
      <c r="A12" s="278" t="s">
        <v>1180</v>
      </c>
      <c r="B12" s="235" t="s">
        <v>1181</v>
      </c>
      <c r="C12" s="235" t="s">
        <v>363</v>
      </c>
      <c r="D12" s="309">
        <v>1</v>
      </c>
      <c r="E12" s="310"/>
      <c r="F12" s="311">
        <f t="shared" si="0"/>
        <v>0</v>
      </c>
      <c r="G12" s="311"/>
      <c r="H12" s="238">
        <f t="shared" si="1"/>
        <v>0</v>
      </c>
    </row>
    <row r="13" spans="1:8" ht="12.6" customHeight="1">
      <c r="A13" s="313" t="s">
        <v>1182</v>
      </c>
      <c r="B13" s="235" t="s">
        <v>1183</v>
      </c>
      <c r="C13" s="235" t="s">
        <v>363</v>
      </c>
      <c r="D13" s="309">
        <v>1</v>
      </c>
      <c r="E13" s="310"/>
      <c r="F13" s="311">
        <f t="shared" si="0"/>
        <v>0</v>
      </c>
      <c r="G13" s="311"/>
      <c r="H13" s="238">
        <f t="shared" si="1"/>
        <v>0</v>
      </c>
    </row>
    <row r="14" spans="1:8" ht="12.6" customHeight="1">
      <c r="A14" s="234" t="s">
        <v>1184</v>
      </c>
      <c r="B14" s="235" t="s">
        <v>1185</v>
      </c>
      <c r="C14" s="235" t="s">
        <v>363</v>
      </c>
      <c r="D14" s="309">
        <v>1</v>
      </c>
      <c r="E14" s="310"/>
      <c r="F14" s="311">
        <f t="shared" si="0"/>
        <v>0</v>
      </c>
      <c r="G14" s="311"/>
      <c r="H14" s="238">
        <f t="shared" si="1"/>
        <v>0</v>
      </c>
    </row>
    <row r="15" spans="1:8" ht="12.6" customHeight="1">
      <c r="A15" s="234" t="s">
        <v>1186</v>
      </c>
      <c r="B15" s="235" t="s">
        <v>1187</v>
      </c>
      <c r="C15" s="235" t="s">
        <v>363</v>
      </c>
      <c r="D15" s="309">
        <v>1</v>
      </c>
      <c r="E15" s="310"/>
      <c r="F15" s="311">
        <f t="shared" si="0"/>
        <v>0</v>
      </c>
      <c r="G15" s="311"/>
      <c r="H15" s="238">
        <f t="shared" si="1"/>
        <v>0</v>
      </c>
    </row>
    <row r="16" spans="1:8" ht="12.6" customHeight="1">
      <c r="A16" s="234" t="s">
        <v>1188</v>
      </c>
      <c r="B16" s="235" t="s">
        <v>1189</v>
      </c>
      <c r="C16" s="235" t="s">
        <v>363</v>
      </c>
      <c r="D16" s="309">
        <v>1</v>
      </c>
      <c r="E16" s="310"/>
      <c r="F16" s="311">
        <f t="shared" si="0"/>
        <v>0</v>
      </c>
      <c r="G16" s="311"/>
      <c r="H16" s="238">
        <f t="shared" si="1"/>
        <v>0</v>
      </c>
    </row>
    <row r="17" spans="1:9" ht="12.6" customHeight="1">
      <c r="A17" s="234" t="s">
        <v>1190</v>
      </c>
      <c r="B17" s="235" t="s">
        <v>1191</v>
      </c>
      <c r="C17" s="235" t="s">
        <v>363</v>
      </c>
      <c r="D17" s="309">
        <v>1</v>
      </c>
      <c r="E17" s="310"/>
      <c r="F17" s="311">
        <f t="shared" si="0"/>
        <v>0</v>
      </c>
      <c r="G17" s="311"/>
      <c r="H17" s="238">
        <f t="shared" si="1"/>
        <v>0</v>
      </c>
    </row>
    <row r="18" spans="1:9" ht="12.6" customHeight="1">
      <c r="A18" s="253" t="s">
        <v>1192</v>
      </c>
      <c r="B18" s="235" t="s">
        <v>1193</v>
      </c>
      <c r="C18" s="235" t="s">
        <v>363</v>
      </c>
      <c r="D18" s="309">
        <v>2</v>
      </c>
      <c r="E18" s="310"/>
      <c r="F18" s="311">
        <f t="shared" si="0"/>
        <v>0</v>
      </c>
      <c r="G18" s="311"/>
      <c r="H18" s="238">
        <f t="shared" si="1"/>
        <v>0</v>
      </c>
    </row>
    <row r="19" spans="1:9" ht="12.6" customHeight="1">
      <c r="A19" s="314" t="s">
        <v>1194</v>
      </c>
      <c r="B19" s="240" t="s">
        <v>1195</v>
      </c>
      <c r="C19" s="235" t="s">
        <v>363</v>
      </c>
      <c r="D19" s="315">
        <v>2</v>
      </c>
      <c r="E19" s="310"/>
      <c r="F19" s="311">
        <f t="shared" si="0"/>
        <v>0</v>
      </c>
      <c r="G19" s="311"/>
      <c r="H19" s="316">
        <f t="shared" si="1"/>
        <v>0</v>
      </c>
    </row>
    <row r="20" spans="1:9" ht="12.6" customHeight="1">
      <c r="A20" s="253" t="s">
        <v>1196</v>
      </c>
      <c r="B20" s="235" t="s">
        <v>1197</v>
      </c>
      <c r="C20" s="235" t="s">
        <v>363</v>
      </c>
      <c r="D20" s="309">
        <v>16</v>
      </c>
      <c r="E20" s="310"/>
      <c r="F20" s="311">
        <f t="shared" si="0"/>
        <v>0</v>
      </c>
      <c r="G20" s="311"/>
      <c r="H20" s="238">
        <f t="shared" si="1"/>
        <v>0</v>
      </c>
    </row>
    <row r="21" spans="1:9" ht="12.6" customHeight="1">
      <c r="A21" s="317" t="s">
        <v>1198</v>
      </c>
      <c r="B21" s="235" t="s">
        <v>1199</v>
      </c>
      <c r="C21" s="235" t="s">
        <v>363</v>
      </c>
      <c r="D21" s="309">
        <v>13</v>
      </c>
      <c r="E21" s="310"/>
      <c r="F21" s="311">
        <f t="shared" si="0"/>
        <v>0</v>
      </c>
      <c r="G21" s="311"/>
      <c r="H21" s="238">
        <f t="shared" si="1"/>
        <v>0</v>
      </c>
    </row>
    <row r="22" spans="1:9" ht="12.6" customHeight="1">
      <c r="A22" s="317" t="s">
        <v>1200</v>
      </c>
      <c r="B22" s="235" t="s">
        <v>1201</v>
      </c>
      <c r="C22" s="235" t="s">
        <v>363</v>
      </c>
      <c r="D22" s="309">
        <v>3</v>
      </c>
      <c r="E22" s="310"/>
      <c r="F22" s="311">
        <f t="shared" si="0"/>
        <v>0</v>
      </c>
      <c r="G22" s="311"/>
      <c r="H22" s="238">
        <f>D22*G22</f>
        <v>0</v>
      </c>
    </row>
    <row r="23" spans="1:9" ht="12.6" customHeight="1">
      <c r="A23" s="253" t="s">
        <v>1202</v>
      </c>
      <c r="B23" s="235" t="s">
        <v>1203</v>
      </c>
      <c r="C23" s="235" t="s">
        <v>363</v>
      </c>
      <c r="D23" s="309">
        <v>23</v>
      </c>
      <c r="E23" s="310"/>
      <c r="F23" s="311">
        <f t="shared" si="0"/>
        <v>0</v>
      </c>
      <c r="G23" s="311"/>
      <c r="H23" s="238">
        <f t="shared" si="1"/>
        <v>0</v>
      </c>
    </row>
    <row r="24" spans="1:9" ht="24.95" customHeight="1">
      <c r="A24" s="318" t="s">
        <v>1204</v>
      </c>
      <c r="B24" s="319" t="s">
        <v>1205</v>
      </c>
      <c r="C24" s="235" t="s">
        <v>363</v>
      </c>
      <c r="D24" s="309">
        <v>23</v>
      </c>
      <c r="E24" s="310"/>
      <c r="F24" s="311">
        <f t="shared" si="0"/>
        <v>0</v>
      </c>
      <c r="G24" s="311"/>
      <c r="H24" s="238">
        <f t="shared" si="1"/>
        <v>0</v>
      </c>
      <c r="I24" s="320"/>
    </row>
    <row r="25" spans="1:9" ht="12.6" customHeight="1">
      <c r="A25" s="234" t="s">
        <v>1206</v>
      </c>
      <c r="B25" s="235" t="s">
        <v>1207</v>
      </c>
      <c r="C25" s="235" t="s">
        <v>363</v>
      </c>
      <c r="D25" s="309">
        <v>6</v>
      </c>
      <c r="E25" s="310"/>
      <c r="F25" s="311">
        <f t="shared" si="0"/>
        <v>0</v>
      </c>
      <c r="G25" s="311"/>
      <c r="H25" s="238">
        <f t="shared" si="1"/>
        <v>0</v>
      </c>
    </row>
    <row r="26" spans="1:9" ht="12.6" customHeight="1">
      <c r="A26" s="234" t="s">
        <v>1208</v>
      </c>
      <c r="B26" s="235" t="s">
        <v>1209</v>
      </c>
      <c r="C26" s="235" t="s">
        <v>363</v>
      </c>
      <c r="D26" s="309">
        <v>5</v>
      </c>
      <c r="E26" s="310"/>
      <c r="F26" s="311">
        <f t="shared" si="0"/>
        <v>0</v>
      </c>
      <c r="G26" s="311"/>
      <c r="H26" s="238">
        <f t="shared" si="1"/>
        <v>0</v>
      </c>
    </row>
    <row r="27" spans="1:9" ht="12.6" customHeight="1">
      <c r="A27" s="234" t="s">
        <v>1124</v>
      </c>
      <c r="B27" s="235" t="s">
        <v>1210</v>
      </c>
      <c r="C27" s="235" t="s">
        <v>363</v>
      </c>
      <c r="D27" s="309">
        <v>4</v>
      </c>
      <c r="E27" s="310"/>
      <c r="F27" s="311">
        <f t="shared" si="0"/>
        <v>0</v>
      </c>
      <c r="G27" s="311"/>
      <c r="H27" s="238">
        <f t="shared" si="1"/>
        <v>0</v>
      </c>
    </row>
    <row r="28" spans="1:9" ht="12.6" customHeight="1">
      <c r="A28" s="234" t="s">
        <v>1211</v>
      </c>
      <c r="B28" s="254" t="s">
        <v>1212</v>
      </c>
      <c r="C28" s="235" t="s">
        <v>363</v>
      </c>
      <c r="D28" s="309">
        <v>1</v>
      </c>
      <c r="E28" s="310"/>
      <c r="F28" s="311">
        <f t="shared" si="0"/>
        <v>0</v>
      </c>
      <c r="G28" s="311"/>
      <c r="H28" s="238">
        <f t="shared" si="1"/>
        <v>0</v>
      </c>
    </row>
    <row r="29" spans="1:9">
      <c r="A29" s="312" t="s">
        <v>1213</v>
      </c>
      <c r="B29" s="321" t="s">
        <v>1214</v>
      </c>
      <c r="C29" s="235" t="s">
        <v>363</v>
      </c>
      <c r="D29" s="309">
        <v>1</v>
      </c>
      <c r="E29" s="310"/>
      <c r="F29" s="311">
        <f>D29*E29</f>
        <v>0</v>
      </c>
      <c r="G29" s="311"/>
      <c r="H29" s="238">
        <f t="shared" si="1"/>
        <v>0</v>
      </c>
    </row>
    <row r="30" spans="1:9">
      <c r="A30" s="312" t="s">
        <v>1215</v>
      </c>
      <c r="B30" s="321"/>
      <c r="C30" s="235" t="s">
        <v>363</v>
      </c>
      <c r="D30" s="309">
        <v>3</v>
      </c>
      <c r="E30" s="310"/>
      <c r="F30" s="311">
        <f>D30*E30</f>
        <v>0</v>
      </c>
      <c r="G30" s="311"/>
      <c r="H30" s="238">
        <f t="shared" si="1"/>
        <v>0</v>
      </c>
    </row>
    <row r="31" spans="1:9" ht="15.75" customHeight="1">
      <c r="A31" s="253" t="s">
        <v>1216</v>
      </c>
      <c r="B31" s="321" t="s">
        <v>1217</v>
      </c>
      <c r="C31" s="235" t="s">
        <v>363</v>
      </c>
      <c r="D31" s="309">
        <v>1</v>
      </c>
      <c r="E31" s="310"/>
      <c r="F31" s="311">
        <f>D31*E31</f>
        <v>0</v>
      </c>
      <c r="G31" s="311"/>
      <c r="H31" s="238">
        <f t="shared" si="1"/>
        <v>0</v>
      </c>
    </row>
    <row r="32" spans="1:9">
      <c r="A32" s="253" t="s">
        <v>1218</v>
      </c>
      <c r="B32" s="254" t="s">
        <v>1219</v>
      </c>
      <c r="C32" s="235" t="s">
        <v>363</v>
      </c>
      <c r="D32" s="309">
        <v>50</v>
      </c>
      <c r="E32" s="310"/>
      <c r="F32" s="311">
        <f>D32*E32</f>
        <v>0</v>
      </c>
      <c r="G32" s="311"/>
      <c r="H32" s="238">
        <f t="shared" si="1"/>
        <v>0</v>
      </c>
    </row>
    <row r="33" spans="1:8" ht="13.5" thickBot="1">
      <c r="A33" s="322" t="s">
        <v>1220</v>
      </c>
      <c r="B33" s="273" t="s">
        <v>1221</v>
      </c>
      <c r="C33" s="242" t="s">
        <v>363</v>
      </c>
      <c r="D33" s="323">
        <v>100</v>
      </c>
      <c r="E33" s="310"/>
      <c r="F33" s="324">
        <f>D33*E33</f>
        <v>0</v>
      </c>
      <c r="G33" s="311"/>
      <c r="H33" s="245">
        <f t="shared" si="1"/>
        <v>0</v>
      </c>
    </row>
    <row r="34" spans="1:8">
      <c r="A34" s="246" t="s">
        <v>1162</v>
      </c>
      <c r="B34" s="247"/>
      <c r="C34" s="247"/>
      <c r="D34" s="248"/>
      <c r="E34" s="247"/>
      <c r="F34" s="249">
        <f>SUM(F7:F33)</f>
        <v>0</v>
      </c>
      <c r="G34" s="250"/>
      <c r="H34" s="249">
        <f>SUM(H7:H33)</f>
        <v>0</v>
      </c>
    </row>
    <row r="35" spans="1:8">
      <c r="A35" s="246"/>
      <c r="B35" s="247"/>
      <c r="C35" s="247"/>
      <c r="D35" s="248"/>
      <c r="E35" s="247"/>
      <c r="F35" s="249"/>
      <c r="G35" s="250"/>
      <c r="H35" s="249"/>
    </row>
    <row r="36" spans="1:8" ht="13.5" thickBot="1">
      <c r="A36" s="227" t="s">
        <v>1131</v>
      </c>
      <c r="B36" s="228"/>
      <c r="C36" s="228"/>
      <c r="D36" s="228"/>
      <c r="E36" s="228"/>
      <c r="F36" s="228"/>
      <c r="G36" s="228"/>
      <c r="H36" s="228"/>
    </row>
    <row r="37" spans="1:8">
      <c r="A37" s="229" t="s">
        <v>1132</v>
      </c>
      <c r="B37" s="252"/>
      <c r="C37" s="230" t="s">
        <v>363</v>
      </c>
      <c r="D37" s="231">
        <v>1</v>
      </c>
      <c r="E37" s="232"/>
      <c r="F37" s="232"/>
      <c r="G37" s="311"/>
      <c r="H37" s="233">
        <f t="shared" ref="H37:H42" si="2">D37*G37</f>
        <v>0</v>
      </c>
    </row>
    <row r="38" spans="1:8">
      <c r="A38" s="253" t="s">
        <v>1133</v>
      </c>
      <c r="B38" s="254"/>
      <c r="C38" s="254" t="s">
        <v>363</v>
      </c>
      <c r="D38" s="236">
        <v>1</v>
      </c>
      <c r="E38" s="237"/>
      <c r="F38" s="237"/>
      <c r="G38" s="311"/>
      <c r="H38" s="238">
        <f t="shared" si="2"/>
        <v>0</v>
      </c>
    </row>
    <row r="39" spans="1:8">
      <c r="A39" s="234" t="s">
        <v>1134</v>
      </c>
      <c r="B39" s="255"/>
      <c r="C39" s="255" t="s">
        <v>363</v>
      </c>
      <c r="D39" s="236">
        <v>1</v>
      </c>
      <c r="E39" s="237"/>
      <c r="F39" s="237"/>
      <c r="G39" s="311"/>
      <c r="H39" s="238">
        <f t="shared" si="2"/>
        <v>0</v>
      </c>
    </row>
    <row r="40" spans="1:8">
      <c r="A40" s="256" t="s">
        <v>1135</v>
      </c>
      <c r="B40" s="257"/>
      <c r="C40" s="257" t="s">
        <v>363</v>
      </c>
      <c r="D40" s="258">
        <v>1</v>
      </c>
      <c r="E40" s="259"/>
      <c r="F40" s="259"/>
      <c r="G40" s="311"/>
      <c r="H40" s="238">
        <f t="shared" si="2"/>
        <v>0</v>
      </c>
    </row>
    <row r="41" spans="1:8">
      <c r="A41" s="260" t="s">
        <v>1136</v>
      </c>
      <c r="B41" s="261"/>
      <c r="C41" s="261" t="s">
        <v>1077</v>
      </c>
      <c r="D41" s="258">
        <v>2</v>
      </c>
      <c r="E41" s="259"/>
      <c r="F41" s="259"/>
      <c r="G41" s="311"/>
      <c r="H41" s="238">
        <f t="shared" si="2"/>
        <v>0</v>
      </c>
    </row>
    <row r="42" spans="1:8" ht="13.5" thickBot="1">
      <c r="A42" s="241" t="s">
        <v>814</v>
      </c>
      <c r="B42" s="262"/>
      <c r="C42" s="262" t="s">
        <v>815</v>
      </c>
      <c r="D42" s="243">
        <v>430</v>
      </c>
      <c r="E42" s="244"/>
      <c r="F42" s="244"/>
      <c r="G42" s="311"/>
      <c r="H42" s="245">
        <f t="shared" si="2"/>
        <v>0</v>
      </c>
    </row>
    <row r="43" spans="1:8">
      <c r="A43" s="246" t="s">
        <v>1130</v>
      </c>
      <c r="B43" s="247"/>
      <c r="C43" s="247"/>
      <c r="D43" s="248"/>
      <c r="E43" s="247"/>
      <c r="F43" s="249"/>
      <c r="G43" s="250"/>
      <c r="H43" s="249">
        <f>SUM(H37:H42)</f>
        <v>0</v>
      </c>
    </row>
    <row r="44" spans="1:8">
      <c r="A44" s="246"/>
      <c r="B44" s="247"/>
      <c r="C44" s="247"/>
      <c r="D44" s="248"/>
      <c r="E44" s="247"/>
      <c r="F44" s="249"/>
      <c r="G44" s="250"/>
      <c r="H44" s="249"/>
    </row>
    <row r="45" spans="1:8" ht="13.5" thickBot="1">
      <c r="A45" s="227" t="s">
        <v>1137</v>
      </c>
      <c r="B45" s="228"/>
      <c r="C45" s="228"/>
      <c r="D45" s="228"/>
      <c r="E45" s="228"/>
      <c r="F45" s="228"/>
      <c r="G45" s="228"/>
      <c r="H45" s="228"/>
    </row>
    <row r="46" spans="1:8" ht="13.5" thickBot="1">
      <c r="A46" s="325" t="s">
        <v>1222</v>
      </c>
      <c r="B46" s="326" t="s">
        <v>1223</v>
      </c>
      <c r="C46" s="326" t="s">
        <v>89</v>
      </c>
      <c r="D46" s="327">
        <v>1700</v>
      </c>
      <c r="E46" s="310"/>
      <c r="F46" s="328">
        <f>D46*E46</f>
        <v>0</v>
      </c>
      <c r="G46" s="311"/>
      <c r="H46" s="329">
        <f>D46*G46</f>
        <v>0</v>
      </c>
    </row>
    <row r="47" spans="1:8">
      <c r="A47" s="246" t="s">
        <v>1162</v>
      </c>
      <c r="B47" s="274"/>
      <c r="C47" s="274"/>
      <c r="D47" s="248"/>
      <c r="E47" s="247"/>
      <c r="F47" s="249">
        <f>SUM(F46:F46)</f>
        <v>0</v>
      </c>
      <c r="G47" s="250"/>
      <c r="H47" s="249">
        <f>SUM(H46:H46)</f>
        <v>0</v>
      </c>
    </row>
    <row r="48" spans="1:8" ht="14.25" customHeight="1">
      <c r="A48" s="274"/>
      <c r="B48" s="264"/>
      <c r="C48" s="264"/>
      <c r="D48" s="265"/>
      <c r="E48" s="247"/>
      <c r="F48" s="250"/>
      <c r="G48" s="250"/>
      <c r="H48" s="250"/>
    </row>
    <row r="49" spans="1:8" ht="14.25" customHeight="1" thickBot="1">
      <c r="A49" s="227" t="s">
        <v>1224</v>
      </c>
      <c r="B49" s="228"/>
      <c r="C49" s="228"/>
      <c r="D49" s="228"/>
      <c r="E49" s="228"/>
      <c r="F49" s="228"/>
      <c r="G49" s="228"/>
      <c r="H49" s="228"/>
    </row>
    <row r="50" spans="1:8" ht="16.5" customHeight="1">
      <c r="A50" s="275" t="s">
        <v>1145</v>
      </c>
      <c r="B50" s="330" t="s">
        <v>1147</v>
      </c>
      <c r="C50" s="230" t="s">
        <v>363</v>
      </c>
      <c r="D50" s="231">
        <v>28</v>
      </c>
      <c r="E50" s="310"/>
      <c r="F50" s="232">
        <f t="shared" ref="F50:F60" si="3">D50*E50</f>
        <v>0</v>
      </c>
      <c r="G50" s="311"/>
      <c r="H50" s="233">
        <f t="shared" ref="H50:H59" si="4">D50*G50</f>
        <v>0</v>
      </c>
    </row>
    <row r="51" spans="1:8" ht="15" customHeight="1">
      <c r="A51" s="253" t="s">
        <v>1145</v>
      </c>
      <c r="B51" s="254" t="s">
        <v>1225</v>
      </c>
      <c r="C51" s="235" t="s">
        <v>363</v>
      </c>
      <c r="D51" s="236">
        <v>13</v>
      </c>
      <c r="E51" s="310"/>
      <c r="F51" s="237">
        <f t="shared" si="3"/>
        <v>0</v>
      </c>
      <c r="G51" s="311"/>
      <c r="H51" s="238">
        <f t="shared" si="4"/>
        <v>0</v>
      </c>
    </row>
    <row r="52" spans="1:8" ht="12.75" customHeight="1">
      <c r="A52" s="253" t="s">
        <v>1145</v>
      </c>
      <c r="B52" s="254" t="s">
        <v>1226</v>
      </c>
      <c r="C52" s="235" t="s">
        <v>363</v>
      </c>
      <c r="D52" s="236">
        <v>3</v>
      </c>
      <c r="E52" s="310"/>
      <c r="F52" s="237">
        <f t="shared" si="3"/>
        <v>0</v>
      </c>
      <c r="G52" s="311"/>
      <c r="H52" s="238">
        <f t="shared" si="4"/>
        <v>0</v>
      </c>
    </row>
    <row r="53" spans="1:8" ht="16.5" customHeight="1">
      <c r="A53" s="253" t="s">
        <v>1148</v>
      </c>
      <c r="B53" s="254">
        <v>16</v>
      </c>
      <c r="C53" s="254" t="s">
        <v>89</v>
      </c>
      <c r="D53" s="236">
        <v>220</v>
      </c>
      <c r="E53" s="310"/>
      <c r="F53" s="237">
        <f t="shared" si="3"/>
        <v>0</v>
      </c>
      <c r="G53" s="311"/>
      <c r="H53" s="238">
        <f t="shared" si="4"/>
        <v>0</v>
      </c>
    </row>
    <row r="54" spans="1:8">
      <c r="A54" s="253" t="s">
        <v>1148</v>
      </c>
      <c r="B54" s="254">
        <v>25</v>
      </c>
      <c r="C54" s="254" t="s">
        <v>89</v>
      </c>
      <c r="D54" s="236">
        <v>340</v>
      </c>
      <c r="E54" s="310"/>
      <c r="F54" s="237">
        <f t="shared" si="3"/>
        <v>0</v>
      </c>
      <c r="G54" s="311"/>
      <c r="H54" s="238">
        <f t="shared" si="4"/>
        <v>0</v>
      </c>
    </row>
    <row r="55" spans="1:8" ht="15.75" customHeight="1">
      <c r="A55" s="278" t="s">
        <v>1149</v>
      </c>
      <c r="B55" s="254" t="s">
        <v>1150</v>
      </c>
      <c r="C55" s="279" t="s">
        <v>363</v>
      </c>
      <c r="D55" s="236">
        <v>200</v>
      </c>
      <c r="E55" s="310"/>
      <c r="F55" s="237">
        <f t="shared" si="3"/>
        <v>0</v>
      </c>
      <c r="G55" s="311"/>
      <c r="H55" s="238">
        <f t="shared" si="4"/>
        <v>0</v>
      </c>
    </row>
    <row r="56" spans="1:8" ht="12.75" customHeight="1">
      <c r="A56" s="278" t="s">
        <v>1151</v>
      </c>
      <c r="B56" s="280" t="s">
        <v>1152</v>
      </c>
      <c r="C56" s="279" t="s">
        <v>363</v>
      </c>
      <c r="D56" s="236">
        <v>200</v>
      </c>
      <c r="E56" s="310"/>
      <c r="F56" s="237">
        <f t="shared" si="3"/>
        <v>0</v>
      </c>
      <c r="G56" s="311"/>
      <c r="H56" s="238">
        <f t="shared" si="4"/>
        <v>0</v>
      </c>
    </row>
    <row r="57" spans="1:8" ht="14.25" customHeight="1">
      <c r="A57" s="278" t="s">
        <v>1153</v>
      </c>
      <c r="B57" s="254" t="s">
        <v>1154</v>
      </c>
      <c r="C57" s="279" t="s">
        <v>363</v>
      </c>
      <c r="D57" s="236">
        <v>150</v>
      </c>
      <c r="E57" s="310"/>
      <c r="F57" s="237">
        <f t="shared" si="3"/>
        <v>0</v>
      </c>
      <c r="G57" s="311"/>
      <c r="H57" s="238">
        <f t="shared" si="4"/>
        <v>0</v>
      </c>
    </row>
    <row r="58" spans="1:8">
      <c r="A58" s="253" t="s">
        <v>1155</v>
      </c>
      <c r="B58" s="254"/>
      <c r="C58" s="254" t="s">
        <v>1156</v>
      </c>
      <c r="D58" s="236">
        <v>20</v>
      </c>
      <c r="E58" s="310"/>
      <c r="F58" s="237">
        <f t="shared" si="3"/>
        <v>0</v>
      </c>
      <c r="G58" s="311"/>
      <c r="H58" s="238">
        <f t="shared" si="4"/>
        <v>0</v>
      </c>
    </row>
    <row r="59" spans="1:8">
      <c r="A59" s="278" t="s">
        <v>1157</v>
      </c>
      <c r="B59" s="254"/>
      <c r="C59" s="254" t="s">
        <v>1156</v>
      </c>
      <c r="D59" s="236">
        <v>10</v>
      </c>
      <c r="E59" s="310"/>
      <c r="F59" s="237">
        <f t="shared" si="3"/>
        <v>0</v>
      </c>
      <c r="G59" s="311"/>
      <c r="H59" s="238">
        <f t="shared" si="4"/>
        <v>0</v>
      </c>
    </row>
    <row r="60" spans="1:8" ht="33.75">
      <c r="A60" s="253" t="s">
        <v>1158</v>
      </c>
      <c r="B60" s="254"/>
      <c r="C60" s="254" t="s">
        <v>805</v>
      </c>
      <c r="D60" s="236">
        <v>1</v>
      </c>
      <c r="E60" s="310"/>
      <c r="F60" s="237">
        <f t="shared" si="3"/>
        <v>0</v>
      </c>
      <c r="G60" s="311"/>
      <c r="H60" s="238">
        <f>G60*D60</f>
        <v>0</v>
      </c>
    </row>
    <row r="61" spans="1:8">
      <c r="A61" s="278" t="s">
        <v>1069</v>
      </c>
      <c r="B61" s="254"/>
      <c r="C61" s="254" t="s">
        <v>89</v>
      </c>
      <c r="D61" s="236">
        <v>245</v>
      </c>
      <c r="E61" s="237"/>
      <c r="F61" s="237"/>
      <c r="G61" s="311"/>
      <c r="H61" s="238">
        <f>G61*D61</f>
        <v>0</v>
      </c>
    </row>
    <row r="62" spans="1:8">
      <c r="A62" s="253" t="s">
        <v>1159</v>
      </c>
      <c r="B62" s="254"/>
      <c r="C62" s="254" t="s">
        <v>363</v>
      </c>
      <c r="D62" s="236">
        <v>30</v>
      </c>
      <c r="E62" s="237"/>
      <c r="F62" s="237"/>
      <c r="G62" s="311"/>
      <c r="H62" s="238">
        <f>G62*D62</f>
        <v>0</v>
      </c>
    </row>
    <row r="63" spans="1:8">
      <c r="A63" s="253" t="s">
        <v>1160</v>
      </c>
      <c r="B63" s="254"/>
      <c r="C63" s="254" t="s">
        <v>1077</v>
      </c>
      <c r="D63" s="236">
        <v>10</v>
      </c>
      <c r="E63" s="237"/>
      <c r="F63" s="237"/>
      <c r="G63" s="311"/>
      <c r="H63" s="238">
        <f>G63*D63</f>
        <v>0</v>
      </c>
    </row>
    <row r="64" spans="1:8" ht="13.5" thickBot="1">
      <c r="A64" s="272" t="s">
        <v>1161</v>
      </c>
      <c r="B64" s="273"/>
      <c r="C64" s="273" t="s">
        <v>1077</v>
      </c>
      <c r="D64" s="243">
        <v>3</v>
      </c>
      <c r="E64" s="244"/>
      <c r="F64" s="244"/>
      <c r="G64" s="311"/>
      <c r="H64" s="245">
        <f>G64*D64</f>
        <v>0</v>
      </c>
    </row>
    <row r="65" spans="1:8">
      <c r="A65" s="246" t="s">
        <v>1162</v>
      </c>
      <c r="B65" s="247"/>
      <c r="C65" s="247"/>
      <c r="D65" s="248"/>
      <c r="E65" s="281"/>
      <c r="F65" s="249">
        <f>SUM(F50:F64)</f>
        <v>0</v>
      </c>
      <c r="G65" s="250"/>
      <c r="H65" s="249">
        <f>SUM(H50:H64)</f>
        <v>0</v>
      </c>
    </row>
    <row r="66" spans="1:8">
      <c r="A66" s="331"/>
      <c r="B66" s="332"/>
      <c r="C66" s="332"/>
      <c r="D66" s="333"/>
      <c r="E66" s="332"/>
      <c r="F66" s="334"/>
      <c r="G66" s="335"/>
      <c r="H66" s="334"/>
    </row>
    <row r="67" spans="1:8" ht="13.5" thickBot="1">
      <c r="A67" s="286" t="s">
        <v>1227</v>
      </c>
      <c r="B67" s="287"/>
      <c r="C67" s="287"/>
      <c r="D67" s="288"/>
      <c r="E67" s="289"/>
      <c r="F67" s="290"/>
      <c r="G67" s="290"/>
      <c r="H67" s="291"/>
    </row>
    <row r="68" spans="1:8" ht="16.5" customHeight="1" thickBot="1">
      <c r="A68" s="581" t="s">
        <v>1228</v>
      </c>
      <c r="B68" s="582"/>
      <c r="C68" s="582"/>
      <c r="D68" s="582"/>
      <c r="E68" s="582"/>
      <c r="F68" s="582"/>
      <c r="G68" s="583"/>
      <c r="H68" s="336">
        <f>F34+H34+H43+F47+H47+F65+H65</f>
        <v>0</v>
      </c>
    </row>
    <row r="69" spans="1:8">
      <c r="A69" s="337"/>
      <c r="B69" s="337"/>
      <c r="C69" s="337"/>
      <c r="D69" s="337"/>
      <c r="E69" s="337"/>
      <c r="F69" s="337"/>
      <c r="G69" s="337"/>
      <c r="H69" s="337"/>
    </row>
    <row r="70" spans="1:8">
      <c r="A70" s="337"/>
      <c r="B70" s="337"/>
      <c r="C70" s="337"/>
      <c r="D70" s="337"/>
      <c r="E70" s="337"/>
      <c r="F70" s="337"/>
      <c r="G70" s="337"/>
      <c r="H70" s="337"/>
    </row>
    <row r="71" spans="1:8">
      <c r="A71" s="337"/>
      <c r="B71" s="337"/>
      <c r="C71" s="337"/>
      <c r="D71" s="337"/>
      <c r="E71" s="337"/>
      <c r="F71" s="337"/>
      <c r="G71" s="337"/>
      <c r="H71" s="337"/>
    </row>
    <row r="72" spans="1:8">
      <c r="A72" s="337"/>
      <c r="B72" s="337"/>
      <c r="C72" s="337"/>
      <c r="D72" s="337"/>
      <c r="E72" s="337"/>
      <c r="F72" s="337"/>
      <c r="G72" s="337"/>
      <c r="H72" s="337"/>
    </row>
  </sheetData>
  <mergeCells count="9">
    <mergeCell ref="A68:G68"/>
    <mergeCell ref="A1:H1"/>
    <mergeCell ref="A2:H2"/>
    <mergeCell ref="A3:H3"/>
    <mergeCell ref="A4:A5"/>
    <mergeCell ref="B4:B5"/>
    <mergeCell ref="D4:D5"/>
    <mergeCell ref="E4:F4"/>
    <mergeCell ref="G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2"/>
  <sheetViews>
    <sheetView workbookViewId="0">
      <selection activeCell="I36" sqref="I36"/>
    </sheetView>
  </sheetViews>
  <sheetFormatPr defaultColWidth="9.140625" defaultRowHeight="12.75" outlineLevelRow="2"/>
  <cols>
    <col min="1" max="1" width="5.42578125" style="201" customWidth="1"/>
    <col min="2" max="2" width="25.42578125" style="202" customWidth="1"/>
    <col min="3" max="3" width="70.28515625" style="200" customWidth="1"/>
    <col min="4" max="4" width="4.42578125" style="206" customWidth="1"/>
    <col min="5" max="5" width="8.5703125" style="206" customWidth="1"/>
    <col min="6" max="7" width="10.28515625" style="200" customWidth="1"/>
    <col min="8" max="16384" width="9.140625" style="200"/>
  </cols>
  <sheetData>
    <row r="1" spans="1:7" ht="15" customHeight="1">
      <c r="A1" s="199" t="s">
        <v>997</v>
      </c>
      <c r="B1" s="554" t="s">
        <v>1229</v>
      </c>
      <c r="C1" s="554"/>
      <c r="D1" s="554"/>
      <c r="E1" s="554"/>
      <c r="F1" s="554"/>
      <c r="G1" s="554"/>
    </row>
    <row r="2" spans="1:7" ht="13.5" customHeight="1">
      <c r="A2" s="555"/>
      <c r="B2" s="555"/>
      <c r="C2" s="555"/>
      <c r="D2" s="555"/>
      <c r="E2" s="555"/>
      <c r="F2" s="555"/>
      <c r="G2" s="555"/>
    </row>
    <row r="3" spans="1:7" ht="59.25" customHeight="1">
      <c r="A3" s="201" t="s">
        <v>999</v>
      </c>
      <c r="B3" s="202" t="s">
        <v>1000</v>
      </c>
      <c r="C3" s="203" t="s">
        <v>1001</v>
      </c>
      <c r="D3" s="203" t="s">
        <v>1002</v>
      </c>
      <c r="E3" s="203" t="s">
        <v>28</v>
      </c>
      <c r="F3" s="203" t="s">
        <v>1003</v>
      </c>
      <c r="G3" s="203" t="s">
        <v>1004</v>
      </c>
    </row>
    <row r="4" spans="1:7" ht="15" customHeight="1">
      <c r="A4" s="558" t="s">
        <v>1005</v>
      </c>
      <c r="B4" s="558"/>
      <c r="C4" s="558"/>
      <c r="D4" s="558"/>
      <c r="E4" s="558"/>
      <c r="F4" s="558"/>
      <c r="G4" s="558"/>
    </row>
    <row r="5" spans="1:7" ht="30" customHeight="1" outlineLevel="2">
      <c r="A5" s="204" t="s">
        <v>811</v>
      </c>
      <c r="B5" s="338" t="s">
        <v>1230</v>
      </c>
      <c r="C5" s="339" t="s">
        <v>1231</v>
      </c>
      <c r="D5" s="206" t="s">
        <v>363</v>
      </c>
      <c r="E5" s="207">
        <v>2</v>
      </c>
      <c r="F5" s="340"/>
      <c r="G5" s="209">
        <f t="shared" ref="G5:G19" si="0">E5*F5</f>
        <v>0</v>
      </c>
    </row>
    <row r="6" spans="1:7" ht="30" customHeight="1" outlineLevel="2">
      <c r="A6" s="204" t="s">
        <v>806</v>
      </c>
      <c r="B6" s="338" t="s">
        <v>1232</v>
      </c>
      <c r="C6" s="339" t="s">
        <v>1233</v>
      </c>
      <c r="D6" s="206" t="s">
        <v>363</v>
      </c>
      <c r="E6" s="207">
        <v>2</v>
      </c>
      <c r="F6" s="340"/>
      <c r="G6" s="209">
        <f t="shared" si="0"/>
        <v>0</v>
      </c>
    </row>
    <row r="7" spans="1:7" ht="120" customHeight="1" outlineLevel="2">
      <c r="A7" s="204" t="s">
        <v>807</v>
      </c>
      <c r="B7" s="338" t="s">
        <v>1234</v>
      </c>
      <c r="C7" s="339" t="s">
        <v>1235</v>
      </c>
      <c r="D7" s="206" t="s">
        <v>363</v>
      </c>
      <c r="E7" s="207">
        <v>2</v>
      </c>
      <c r="F7" s="340"/>
      <c r="G7" s="209">
        <f t="shared" si="0"/>
        <v>0</v>
      </c>
    </row>
    <row r="8" spans="1:7" ht="45" customHeight="1" outlineLevel="2">
      <c r="A8" s="204" t="s">
        <v>808</v>
      </c>
      <c r="B8" s="338" t="s">
        <v>1236</v>
      </c>
      <c r="C8" s="339" t="s">
        <v>1237</v>
      </c>
      <c r="D8" s="206" t="s">
        <v>363</v>
      </c>
      <c r="E8" s="207">
        <v>2</v>
      </c>
      <c r="F8" s="340"/>
      <c r="G8" s="209">
        <f t="shared" si="0"/>
        <v>0</v>
      </c>
    </row>
    <row r="9" spans="1:7" ht="45" customHeight="1" outlineLevel="2">
      <c r="A9" s="204" t="s">
        <v>809</v>
      </c>
      <c r="B9" s="338" t="s">
        <v>1238</v>
      </c>
      <c r="C9" s="339" t="s">
        <v>1239</v>
      </c>
      <c r="D9" s="206" t="s">
        <v>363</v>
      </c>
      <c r="E9" s="207">
        <v>2</v>
      </c>
      <c r="F9" s="340"/>
      <c r="G9" s="209">
        <f t="shared" si="0"/>
        <v>0</v>
      </c>
    </row>
    <row r="10" spans="1:7" ht="30" customHeight="1" outlineLevel="2">
      <c r="A10" s="204" t="s">
        <v>812</v>
      </c>
      <c r="B10" s="338" t="s">
        <v>1240</v>
      </c>
      <c r="C10" s="339" t="s">
        <v>1241</v>
      </c>
      <c r="D10" s="206" t="s">
        <v>363</v>
      </c>
      <c r="E10" s="207">
        <v>40</v>
      </c>
      <c r="F10" s="340"/>
      <c r="G10" s="209">
        <f t="shared" si="0"/>
        <v>0</v>
      </c>
    </row>
    <row r="11" spans="1:7" ht="60" customHeight="1" outlineLevel="2">
      <c r="A11" s="204" t="s">
        <v>813</v>
      </c>
      <c r="B11" s="338" t="s">
        <v>1242</v>
      </c>
      <c r="C11" s="339" t="s">
        <v>1243</v>
      </c>
      <c r="D11" s="206" t="s">
        <v>363</v>
      </c>
      <c r="E11" s="207">
        <v>2</v>
      </c>
      <c r="F11" s="340"/>
      <c r="G11" s="209">
        <f t="shared" si="0"/>
        <v>0</v>
      </c>
    </row>
    <row r="12" spans="1:7" ht="156.94999999999999" customHeight="1" outlineLevel="2">
      <c r="A12" s="204" t="s">
        <v>935</v>
      </c>
      <c r="B12" s="338" t="s">
        <v>1244</v>
      </c>
      <c r="C12" s="339" t="s">
        <v>1245</v>
      </c>
      <c r="D12" s="206" t="s">
        <v>363</v>
      </c>
      <c r="E12" s="207">
        <v>3</v>
      </c>
      <c r="F12" s="340"/>
      <c r="G12" s="209">
        <f t="shared" si="0"/>
        <v>0</v>
      </c>
    </row>
    <row r="13" spans="1:7" ht="15" customHeight="1" outlineLevel="2">
      <c r="A13" s="204" t="s">
        <v>1021</v>
      </c>
      <c r="B13" s="338"/>
      <c r="C13" s="339" t="s">
        <v>1246</v>
      </c>
      <c r="D13" s="206" t="s">
        <v>363</v>
      </c>
      <c r="E13" s="207">
        <v>1</v>
      </c>
      <c r="F13" s="340"/>
      <c r="G13" s="209">
        <f t="shared" si="0"/>
        <v>0</v>
      </c>
    </row>
    <row r="14" spans="1:7" ht="15" customHeight="1" outlineLevel="2">
      <c r="A14" s="204" t="s">
        <v>1024</v>
      </c>
      <c r="B14" s="218"/>
      <c r="C14" s="341" t="s">
        <v>1247</v>
      </c>
      <c r="D14" s="206" t="s">
        <v>363</v>
      </c>
      <c r="E14" s="207">
        <v>2</v>
      </c>
      <c r="F14" s="340"/>
      <c r="G14" s="209">
        <f t="shared" si="0"/>
        <v>0</v>
      </c>
    </row>
    <row r="15" spans="1:7" ht="15" customHeight="1" outlineLevel="2">
      <c r="A15" s="204" t="s">
        <v>1026</v>
      </c>
      <c r="B15" s="218"/>
      <c r="C15" s="341" t="s">
        <v>1248</v>
      </c>
      <c r="D15" s="206" t="s">
        <v>363</v>
      </c>
      <c r="E15" s="207">
        <v>2</v>
      </c>
      <c r="F15" s="340"/>
      <c r="G15" s="209">
        <f t="shared" si="0"/>
        <v>0</v>
      </c>
    </row>
    <row r="16" spans="1:7" ht="30" customHeight="1" outlineLevel="2">
      <c r="A16" s="204" t="s">
        <v>1028</v>
      </c>
      <c r="B16" s="218" t="s">
        <v>1249</v>
      </c>
      <c r="C16" s="341" t="s">
        <v>1250</v>
      </c>
      <c r="D16" s="206" t="s">
        <v>363</v>
      </c>
      <c r="E16" s="207">
        <v>2</v>
      </c>
      <c r="F16" s="340"/>
      <c r="G16" s="209">
        <f>E16*F16</f>
        <v>0</v>
      </c>
    </row>
    <row r="17" spans="1:7" ht="15" customHeight="1" outlineLevel="2">
      <c r="A17" s="204" t="s">
        <v>1030</v>
      </c>
      <c r="B17" s="199"/>
      <c r="C17" s="342" t="s">
        <v>1251</v>
      </c>
      <c r="D17" s="206" t="s">
        <v>363</v>
      </c>
      <c r="E17" s="207">
        <v>8</v>
      </c>
      <c r="F17" s="340"/>
      <c r="G17" s="209">
        <f t="shared" si="0"/>
        <v>0</v>
      </c>
    </row>
    <row r="18" spans="1:7" ht="15" customHeight="1" outlineLevel="2">
      <c r="A18" s="204" t="s">
        <v>1032</v>
      </c>
      <c r="B18" s="213"/>
      <c r="C18" s="200" t="s">
        <v>1252</v>
      </c>
      <c r="D18" s="206" t="s">
        <v>805</v>
      </c>
      <c r="E18" s="207">
        <v>1</v>
      </c>
      <c r="F18" s="340"/>
      <c r="G18" s="209">
        <f t="shared" si="0"/>
        <v>0</v>
      </c>
    </row>
    <row r="19" spans="1:7" ht="15" customHeight="1" outlineLevel="2">
      <c r="A19" s="204" t="s">
        <v>1034</v>
      </c>
      <c r="B19" s="213"/>
      <c r="C19" s="210" t="s">
        <v>1046</v>
      </c>
      <c r="D19" s="214" t="s">
        <v>363</v>
      </c>
      <c r="E19" s="215">
        <v>4</v>
      </c>
      <c r="F19" s="340"/>
      <c r="G19" s="209">
        <f t="shared" si="0"/>
        <v>0</v>
      </c>
    </row>
    <row r="20" spans="1:7" ht="15" customHeight="1">
      <c r="A20" s="559" t="s">
        <v>1049</v>
      </c>
      <c r="B20" s="560"/>
      <c r="C20" s="560"/>
      <c r="D20" s="560"/>
      <c r="E20" s="560"/>
      <c r="F20" s="560"/>
      <c r="G20" s="561"/>
    </row>
    <row r="21" spans="1:7" ht="15" customHeight="1" outlineLevel="2">
      <c r="A21" s="204" t="s">
        <v>1036</v>
      </c>
      <c r="B21" s="216" t="s">
        <v>1051</v>
      </c>
      <c r="C21" s="216" t="s">
        <v>1253</v>
      </c>
      <c r="D21" s="217" t="s">
        <v>89</v>
      </c>
      <c r="E21" s="206">
        <v>100</v>
      </c>
      <c r="F21" s="340"/>
      <c r="G21" s="209">
        <f t="shared" ref="G21:G26" si="1">E21*F21</f>
        <v>0</v>
      </c>
    </row>
    <row r="22" spans="1:7" ht="15" customHeight="1" outlineLevel="2">
      <c r="A22" s="204" t="s">
        <v>1038</v>
      </c>
      <c r="B22" s="218"/>
      <c r="C22" s="200" t="s">
        <v>1060</v>
      </c>
      <c r="D22" s="206" t="s">
        <v>363</v>
      </c>
      <c r="E22" s="206">
        <f>(SUM(E21:E21))/5</f>
        <v>20</v>
      </c>
      <c r="F22" s="340"/>
      <c r="G22" s="209">
        <f t="shared" si="1"/>
        <v>0</v>
      </c>
    </row>
    <row r="23" spans="1:7" ht="15" customHeight="1" outlineLevel="1">
      <c r="A23" s="204" t="s">
        <v>1040</v>
      </c>
      <c r="B23" s="199" t="s">
        <v>1254</v>
      </c>
      <c r="C23" s="199" t="s">
        <v>1065</v>
      </c>
      <c r="D23" s="206" t="s">
        <v>89</v>
      </c>
      <c r="E23" s="206">
        <v>100</v>
      </c>
      <c r="F23" s="340"/>
      <c r="G23" s="209">
        <f t="shared" si="1"/>
        <v>0</v>
      </c>
    </row>
    <row r="24" spans="1:7" ht="15" customHeight="1" outlineLevel="1">
      <c r="A24" s="204" t="s">
        <v>1043</v>
      </c>
      <c r="B24" s="199" t="s">
        <v>1255</v>
      </c>
      <c r="C24" s="199" t="s">
        <v>1256</v>
      </c>
      <c r="D24" s="206" t="s">
        <v>363</v>
      </c>
      <c r="E24" s="206">
        <v>200</v>
      </c>
      <c r="F24" s="340"/>
      <c r="G24" s="209">
        <f t="shared" si="1"/>
        <v>0</v>
      </c>
    </row>
    <row r="25" spans="1:7" ht="15" customHeight="1" outlineLevel="1">
      <c r="A25" s="204" t="s">
        <v>1045</v>
      </c>
      <c r="B25" s="199"/>
      <c r="C25" s="199" t="s">
        <v>1071</v>
      </c>
      <c r="D25" s="206" t="s">
        <v>805</v>
      </c>
      <c r="E25" s="206">
        <v>1</v>
      </c>
      <c r="F25" s="340"/>
      <c r="G25" s="209">
        <f t="shared" si="1"/>
        <v>0</v>
      </c>
    </row>
    <row r="26" spans="1:7" ht="30" customHeight="1" outlineLevel="1">
      <c r="A26" s="204" t="s">
        <v>1047</v>
      </c>
      <c r="B26" s="199"/>
      <c r="C26" s="200" t="s">
        <v>1073</v>
      </c>
      <c r="D26" s="206" t="s">
        <v>805</v>
      </c>
      <c r="E26" s="206">
        <v>1</v>
      </c>
      <c r="F26" s="340"/>
      <c r="G26" s="209">
        <f t="shared" si="1"/>
        <v>0</v>
      </c>
    </row>
    <row r="27" spans="1:7" ht="15" customHeight="1">
      <c r="A27" s="558" t="s">
        <v>1074</v>
      </c>
      <c r="B27" s="558"/>
      <c r="C27" s="558"/>
      <c r="D27" s="558"/>
      <c r="E27" s="558"/>
      <c r="F27" s="558"/>
      <c r="G27" s="558"/>
    </row>
    <row r="28" spans="1:7" ht="15" customHeight="1" outlineLevel="1">
      <c r="A28" s="204" t="s">
        <v>1050</v>
      </c>
      <c r="B28" s="199"/>
      <c r="C28" s="219" t="s">
        <v>1076</v>
      </c>
      <c r="D28" s="206" t="s">
        <v>1077</v>
      </c>
      <c r="E28" s="206">
        <v>5</v>
      </c>
      <c r="F28" s="340"/>
      <c r="G28" s="209">
        <f t="shared" ref="G28:G41" si="2">E28*F28</f>
        <v>0</v>
      </c>
    </row>
    <row r="29" spans="1:7" ht="30" customHeight="1" outlineLevel="1">
      <c r="A29" s="204" t="s">
        <v>1053</v>
      </c>
      <c r="B29" s="199"/>
      <c r="C29" s="219" t="s">
        <v>1079</v>
      </c>
      <c r="D29" s="206" t="s">
        <v>805</v>
      </c>
      <c r="E29" s="206">
        <v>1</v>
      </c>
      <c r="F29" s="340"/>
      <c r="G29" s="209">
        <f t="shared" si="2"/>
        <v>0</v>
      </c>
    </row>
    <row r="30" spans="1:7" ht="15" customHeight="1" outlineLevel="1">
      <c r="A30" s="204" t="s">
        <v>1056</v>
      </c>
      <c r="B30" s="199"/>
      <c r="C30" s="219" t="s">
        <v>1081</v>
      </c>
      <c r="D30" s="206" t="s">
        <v>805</v>
      </c>
      <c r="E30" s="206">
        <v>1</v>
      </c>
      <c r="F30" s="340"/>
      <c r="G30" s="209">
        <f t="shared" si="2"/>
        <v>0</v>
      </c>
    </row>
    <row r="31" spans="1:7" ht="15" customHeight="1" outlineLevel="1">
      <c r="A31" s="204" t="s">
        <v>1059</v>
      </c>
      <c r="B31" s="199"/>
      <c r="C31" s="219" t="s">
        <v>1083</v>
      </c>
      <c r="D31" s="206" t="s">
        <v>805</v>
      </c>
      <c r="E31" s="206">
        <v>1</v>
      </c>
      <c r="F31" s="340"/>
      <c r="G31" s="209">
        <f t="shared" si="2"/>
        <v>0</v>
      </c>
    </row>
    <row r="32" spans="1:7" ht="15" customHeight="1" outlineLevel="1">
      <c r="A32" s="204" t="s">
        <v>1061</v>
      </c>
      <c r="B32" s="199"/>
      <c r="C32" s="219" t="s">
        <v>1085</v>
      </c>
      <c r="D32" s="206" t="s">
        <v>1077</v>
      </c>
      <c r="E32" s="206">
        <v>5</v>
      </c>
      <c r="F32" s="340"/>
      <c r="G32" s="209">
        <f t="shared" si="2"/>
        <v>0</v>
      </c>
    </row>
    <row r="33" spans="1:7" ht="15" customHeight="1" outlineLevel="1">
      <c r="A33" s="204" t="s">
        <v>1063</v>
      </c>
      <c r="B33" s="199"/>
      <c r="C33" s="219" t="s">
        <v>1257</v>
      </c>
      <c r="D33" s="206" t="s">
        <v>1077</v>
      </c>
      <c r="E33" s="206">
        <v>5</v>
      </c>
      <c r="F33" s="340"/>
      <c r="G33" s="209">
        <f t="shared" si="2"/>
        <v>0</v>
      </c>
    </row>
    <row r="34" spans="1:7" ht="15" customHeight="1" outlineLevel="1">
      <c r="A34" s="204" t="s">
        <v>1068</v>
      </c>
      <c r="B34" s="199"/>
      <c r="C34" s="200" t="s">
        <v>1087</v>
      </c>
      <c r="D34" s="206" t="s">
        <v>1077</v>
      </c>
      <c r="E34" s="206">
        <v>5</v>
      </c>
      <c r="F34" s="340"/>
      <c r="G34" s="209">
        <f t="shared" si="2"/>
        <v>0</v>
      </c>
    </row>
    <row r="35" spans="1:7" ht="15" customHeight="1" outlineLevel="1">
      <c r="A35" s="204" t="s">
        <v>1070</v>
      </c>
      <c r="B35" s="199"/>
      <c r="C35" s="219" t="s">
        <v>1089</v>
      </c>
      <c r="D35" s="206" t="s">
        <v>1077</v>
      </c>
      <c r="E35" s="206">
        <v>10</v>
      </c>
      <c r="F35" s="340"/>
      <c r="G35" s="209">
        <f t="shared" si="2"/>
        <v>0</v>
      </c>
    </row>
    <row r="36" spans="1:7" ht="15" customHeight="1" outlineLevel="1">
      <c r="A36" s="204" t="s">
        <v>1072</v>
      </c>
      <c r="B36" s="199"/>
      <c r="C36" s="219" t="s">
        <v>1091</v>
      </c>
      <c r="D36" s="206" t="s">
        <v>805</v>
      </c>
      <c r="E36" s="206">
        <v>1</v>
      </c>
      <c r="F36" s="340"/>
      <c r="G36" s="209">
        <f t="shared" si="2"/>
        <v>0</v>
      </c>
    </row>
    <row r="37" spans="1:7" ht="15" customHeight="1" outlineLevel="1">
      <c r="A37" s="204" t="s">
        <v>1075</v>
      </c>
      <c r="B37" s="199"/>
      <c r="C37" s="200" t="s">
        <v>1093</v>
      </c>
      <c r="D37" s="206" t="s">
        <v>1077</v>
      </c>
      <c r="E37" s="206">
        <v>5</v>
      </c>
      <c r="F37" s="340"/>
      <c r="G37" s="209">
        <f t="shared" si="2"/>
        <v>0</v>
      </c>
    </row>
    <row r="38" spans="1:7" ht="15" customHeight="1" outlineLevel="1">
      <c r="A38" s="204" t="s">
        <v>1078</v>
      </c>
      <c r="B38" s="199"/>
      <c r="C38" s="200" t="s">
        <v>1095</v>
      </c>
      <c r="D38" s="206" t="s">
        <v>1077</v>
      </c>
      <c r="E38" s="206">
        <v>1</v>
      </c>
      <c r="F38" s="340"/>
      <c r="G38" s="209">
        <f t="shared" si="2"/>
        <v>0</v>
      </c>
    </row>
    <row r="39" spans="1:7" ht="15" customHeight="1" outlineLevel="1">
      <c r="A39" s="204" t="s">
        <v>1080</v>
      </c>
      <c r="B39" s="199"/>
      <c r="C39" s="200" t="s">
        <v>1097</v>
      </c>
      <c r="D39" s="206" t="s">
        <v>1077</v>
      </c>
      <c r="E39" s="206">
        <v>1</v>
      </c>
      <c r="F39" s="340"/>
      <c r="G39" s="209">
        <f t="shared" si="2"/>
        <v>0</v>
      </c>
    </row>
    <row r="40" spans="1:7" ht="15" customHeight="1" outlineLevel="1">
      <c r="A40" s="204" t="s">
        <v>1082</v>
      </c>
      <c r="B40" s="199"/>
      <c r="C40" s="200" t="s">
        <v>1099</v>
      </c>
      <c r="D40" s="206" t="s">
        <v>805</v>
      </c>
      <c r="E40" s="206">
        <v>1</v>
      </c>
      <c r="F40" s="340"/>
      <c r="G40" s="209">
        <f t="shared" si="2"/>
        <v>0</v>
      </c>
    </row>
    <row r="41" spans="1:7" ht="15" customHeight="1" outlineLevel="1">
      <c r="A41" s="204" t="s">
        <v>1084</v>
      </c>
      <c r="B41" s="199"/>
      <c r="C41" s="200" t="s">
        <v>1101</v>
      </c>
      <c r="D41" s="206" t="s">
        <v>805</v>
      </c>
      <c r="E41" s="206">
        <v>1</v>
      </c>
      <c r="F41" s="340"/>
      <c r="G41" s="209">
        <f t="shared" si="2"/>
        <v>0</v>
      </c>
    </row>
    <row r="42" spans="1:7" ht="15" customHeight="1">
      <c r="A42" s="557"/>
      <c r="B42" s="557"/>
      <c r="C42" s="557"/>
      <c r="D42" s="557"/>
      <c r="E42" s="557"/>
      <c r="F42" s="557"/>
      <c r="G42" s="557"/>
    </row>
    <row r="43" spans="1:7" ht="15" customHeight="1">
      <c r="A43" s="554" t="s">
        <v>1102</v>
      </c>
      <c r="B43" s="554"/>
      <c r="C43" s="554"/>
      <c r="D43" s="554"/>
      <c r="E43" s="554"/>
      <c r="F43" s="554"/>
      <c r="G43" s="220">
        <f>SUM(G28:G41,G21:G26,G5:G19)</f>
        <v>0</v>
      </c>
    </row>
    <row r="44" spans="1:7" ht="15" customHeight="1">
      <c r="A44" s="554" t="s">
        <v>1103</v>
      </c>
      <c r="B44" s="554"/>
      <c r="C44" s="554"/>
      <c r="D44" s="554"/>
      <c r="E44" s="554"/>
      <c r="F44" s="554"/>
      <c r="G44" s="220"/>
    </row>
    <row r="45" spans="1:7" ht="15" customHeight="1">
      <c r="A45" s="555"/>
      <c r="B45" s="555"/>
      <c r="C45" s="555"/>
      <c r="D45" s="555"/>
      <c r="E45" s="555"/>
      <c r="F45" s="555"/>
      <c r="G45" s="555"/>
    </row>
    <row r="46" spans="1:7" ht="45" customHeight="1">
      <c r="A46" s="556" t="s">
        <v>1104</v>
      </c>
      <c r="B46" s="556"/>
      <c r="C46" s="556"/>
      <c r="D46" s="556"/>
      <c r="E46" s="556"/>
      <c r="F46" s="556"/>
      <c r="G46" s="556"/>
    </row>
    <row r="47" spans="1:7" ht="15" customHeight="1">
      <c r="A47" s="556"/>
      <c r="B47" s="556"/>
      <c r="C47" s="556"/>
      <c r="D47" s="556"/>
      <c r="E47" s="556"/>
      <c r="F47" s="556"/>
      <c r="G47" s="556"/>
    </row>
    <row r="48" spans="1:7" ht="30" customHeight="1">
      <c r="A48" s="556" t="s">
        <v>1105</v>
      </c>
      <c r="B48" s="556"/>
      <c r="C48" s="556"/>
      <c r="D48" s="556"/>
      <c r="E48" s="556"/>
      <c r="F48" s="556"/>
      <c r="G48" s="556"/>
    </row>
    <row r="49" spans="1:7">
      <c r="A49" s="551"/>
      <c r="B49" s="552"/>
      <c r="C49" s="552"/>
      <c r="D49" s="552"/>
      <c r="E49" s="552"/>
      <c r="F49" s="552"/>
      <c r="G49" s="553"/>
    </row>
    <row r="50" spans="1:7" hidden="1"/>
    <row r="51" spans="1:7" hidden="1"/>
    <row r="52" spans="1:7" hidden="1"/>
    <row r="53" spans="1:7" hidden="1"/>
    <row r="54" spans="1:7" hidden="1"/>
    <row r="55" spans="1:7" hidden="1"/>
    <row r="56" spans="1:7" hidden="1"/>
    <row r="57" spans="1:7" hidden="1"/>
    <row r="58" spans="1:7" hidden="1"/>
    <row r="59" spans="1:7" hidden="1"/>
    <row r="60" spans="1:7" hidden="1"/>
    <row r="61" spans="1:7" hidden="1"/>
    <row r="62" spans="1:7" hidden="1"/>
    <row r="63" spans="1:7" s="201" customFormat="1" hidden="1">
      <c r="B63" s="202"/>
      <c r="C63" s="200"/>
      <c r="D63" s="206"/>
      <c r="E63" s="206"/>
      <c r="F63" s="200"/>
      <c r="G63" s="200"/>
    </row>
    <row r="64" spans="1:7" s="201" customFormat="1" hidden="1">
      <c r="B64" s="202"/>
      <c r="C64" s="200"/>
      <c r="D64" s="206"/>
      <c r="E64" s="206"/>
      <c r="F64" s="200"/>
      <c r="G64" s="200"/>
    </row>
    <row r="65" spans="2:7" s="201" customFormat="1" hidden="1">
      <c r="B65" s="202"/>
      <c r="C65" s="200"/>
      <c r="D65" s="206"/>
      <c r="E65" s="206"/>
      <c r="F65" s="200"/>
      <c r="G65" s="200"/>
    </row>
    <row r="66" spans="2:7" s="201" customFormat="1" hidden="1">
      <c r="B66" s="202"/>
      <c r="C66" s="200"/>
      <c r="D66" s="206"/>
      <c r="E66" s="206"/>
      <c r="F66" s="200"/>
      <c r="G66" s="200"/>
    </row>
    <row r="67" spans="2:7" s="201" customFormat="1" hidden="1">
      <c r="B67" s="202"/>
      <c r="C67" s="200"/>
      <c r="D67" s="206"/>
      <c r="E67" s="206"/>
      <c r="F67" s="200"/>
      <c r="G67" s="200"/>
    </row>
    <row r="68" spans="2:7" s="201" customFormat="1" hidden="1">
      <c r="B68" s="202"/>
      <c r="C68" s="200"/>
      <c r="D68" s="206"/>
      <c r="E68" s="206"/>
      <c r="F68" s="200"/>
      <c r="G68" s="200"/>
    </row>
    <row r="69" spans="2:7" s="201" customFormat="1" hidden="1">
      <c r="B69" s="202"/>
      <c r="C69" s="200"/>
      <c r="D69" s="206"/>
      <c r="E69" s="206"/>
      <c r="F69" s="200"/>
      <c r="G69" s="200"/>
    </row>
    <row r="70" spans="2:7" s="201" customFormat="1" hidden="1">
      <c r="B70" s="202"/>
      <c r="C70" s="200"/>
      <c r="D70" s="206"/>
      <c r="E70" s="206"/>
      <c r="F70" s="200"/>
      <c r="G70" s="200"/>
    </row>
    <row r="71" spans="2:7" s="201" customFormat="1" hidden="1">
      <c r="B71" s="202"/>
      <c r="C71" s="200"/>
      <c r="D71" s="206"/>
      <c r="E71" s="206"/>
      <c r="F71" s="200"/>
      <c r="G71" s="200"/>
    </row>
    <row r="72" spans="2:7" s="201" customFormat="1" hidden="1">
      <c r="B72" s="202"/>
      <c r="C72" s="200"/>
      <c r="D72" s="206"/>
      <c r="E72" s="206"/>
      <c r="F72" s="200"/>
      <c r="G72" s="200"/>
    </row>
    <row r="73" spans="2:7" s="201" customFormat="1" hidden="1">
      <c r="B73" s="202"/>
      <c r="C73" s="200"/>
      <c r="D73" s="206"/>
      <c r="E73" s="206"/>
      <c r="F73" s="200"/>
      <c r="G73" s="200"/>
    </row>
    <row r="74" spans="2:7" s="201" customFormat="1" hidden="1">
      <c r="B74" s="202"/>
      <c r="C74" s="200"/>
      <c r="D74" s="206"/>
      <c r="E74" s="206"/>
      <c r="F74" s="200"/>
      <c r="G74" s="200"/>
    </row>
    <row r="75" spans="2:7" hidden="1"/>
    <row r="76" spans="2:7" hidden="1"/>
    <row r="77" spans="2:7" hidden="1"/>
    <row r="78" spans="2:7" hidden="1"/>
    <row r="79" spans="2:7" hidden="1"/>
    <row r="80" spans="2:7"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sheetData>
  <mergeCells count="13">
    <mergeCell ref="A42:G42"/>
    <mergeCell ref="B1:G1"/>
    <mergeCell ref="A2:G2"/>
    <mergeCell ref="A4:G4"/>
    <mergeCell ref="A20:G20"/>
    <mergeCell ref="A27:G27"/>
    <mergeCell ref="A49:G49"/>
    <mergeCell ref="A43:F43"/>
    <mergeCell ref="A44:F44"/>
    <mergeCell ref="A45:G45"/>
    <mergeCell ref="A46:G46"/>
    <mergeCell ref="A47:G47"/>
    <mergeCell ref="A48:G48"/>
  </mergeCells>
  <dataValidations disablePrompts="1" count="1">
    <dataValidation allowBlank="1" showErrorMessage="1" sqref="B17"/>
  </dataValidations>
  <hyperlinks>
    <hyperlink ref="B16" r:id="rId1" display="DORCAS 50N412 Flex_x000a__x000a__x000a_DORCAS"/>
    <hyperlink ref="B5" r:id="rId2" display="VTO2000A-FP3_x000a__x000a__x000a_DAHUA"/>
    <hyperlink ref="B6" r:id="rId3" display="VTO2000A-BS3_x000a__x000a__x000a_DAHUA"/>
    <hyperlink ref="B7" r:id="rId4" display="VTO2000A-C_x000a__x000a__x000a_DAHUA"/>
    <hyperlink ref="B8" r:id="rId5" display="VTO2000A-B_x000a__x000a__x000a_DAHUA"/>
    <hyperlink ref="B9" r:id="rId6" display="VTO2000A-R_x000a__x000a__x000a_DAHUA"/>
    <hyperlink ref="B10" r:id="rId7" display="MIFARE KEY_x000a__x000a__x000a_ENTRY"/>
    <hyperlink ref="B11" r:id="rId8" display="VTNS1060A_x000a__x000a__x000a_DAHUA"/>
    <hyperlink ref="B12" r:id="rId9" display="VTH1510CH_x000a__x000a__x000a_DAHUA"/>
  </hyperlinks>
  <pageMargins left="0.7" right="0.7" top="0.75" bottom="0.75" header="0.3" footer="0.3"/>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12</vt:i4>
      </vt:variant>
      <vt:variant>
        <vt:lpstr>Pomenované rozsahy</vt:lpstr>
      </vt:variant>
      <vt:variant>
        <vt:i4>4</vt:i4>
      </vt:variant>
    </vt:vector>
  </HeadingPairs>
  <TitlesOfParts>
    <vt:vector size="16" baseType="lpstr">
      <vt:lpstr>Rekapitulácia </vt:lpstr>
      <vt:lpstr>Prehlad NS</vt:lpstr>
      <vt:lpstr>Prehlad BUR</vt:lpstr>
      <vt:lpstr>Elektrika</vt:lpstr>
      <vt:lpstr>Med. plyny-rozvody</vt:lpstr>
      <vt:lpstr>SLP-SK</vt:lpstr>
      <vt:lpstr>SLP-SP B</vt:lpstr>
      <vt:lpstr>SLP-SP C</vt:lpstr>
      <vt:lpstr>SLP-VT</vt:lpstr>
      <vt:lpstr>UK</vt:lpstr>
      <vt:lpstr>VZT</vt:lpstr>
      <vt:lpstr>ZTI</vt:lpstr>
      <vt:lpstr>'Prehlad BUR'!Názvy_tlače</vt:lpstr>
      <vt:lpstr>'Prehlad NS'!Názvy_tlače</vt:lpstr>
      <vt:lpstr>'Prehlad BUR'!Oblasť_tlače</vt:lpstr>
      <vt:lpstr>'Prehlad NS'!Oblasť_tlače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dc:creator>
  <cp:lastModifiedBy>Juraj Breza</cp:lastModifiedBy>
  <cp:lastPrinted>2000-04-20T06:34:41Z</cp:lastPrinted>
  <dcterms:created xsi:type="dcterms:W3CDTF">1999-12-15T15:06:57Z</dcterms:created>
  <dcterms:modified xsi:type="dcterms:W3CDTF">2019-12-17T06:36:06Z</dcterms:modified>
</cp:coreProperties>
</file>